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1BEE58A4-35EE-48FA-A249-428A1BD20A54}" xr6:coauthVersionLast="47" xr6:coauthVersionMax="47" xr10:uidLastSave="{00000000-0000-0000-0000-000000000000}"/>
  <bookViews>
    <workbookView xWindow="-120" yWindow="-120" windowWidth="29040" windowHeight="15840" tabRatio="880" firstSheet="5" activeTab="5" xr2:uid="{00000000-000D-0000-FFFF-FFFF00000000}"/>
  </bookViews>
  <sheets>
    <sheet name="Données graphiques à masquer" sheetId="20" r:id="rId1"/>
    <sheet name="creation ent. auto-ent." sheetId="42" state="hidden" r:id="rId2"/>
    <sheet name="creation ent." sheetId="40" state="hidden" r:id="rId3"/>
    <sheet name="date" sheetId="43" state="hidden" r:id="rId4"/>
    <sheet name="Vérif" sheetId="44" state="hidden" r:id="rId5"/>
    <sheet name="Descriptif" sheetId="12" r:id="rId6"/>
    <sheet name="A LIRE" sheetId="4" r:id="rId7"/>
    <sheet name="Synthèse" sheetId="2" r:id="rId8"/>
    <sheet name="France métro" sheetId="5" r:id="rId9"/>
    <sheet name="Secteurs France métro" sheetId="28" r:id="rId10"/>
    <sheet name="Paca" sheetId="32" r:id="rId11"/>
    <sheet name="Secteurs Paca" sheetId="33" r:id="rId12"/>
    <sheet name="dep04" sheetId="34" r:id="rId13"/>
    <sheet name="dep05" sheetId="35" r:id="rId14"/>
    <sheet name="dep06" sheetId="36" r:id="rId15"/>
    <sheet name="dep13" sheetId="37" r:id="rId16"/>
    <sheet name="dep83" sheetId="38" r:id="rId17"/>
    <sheet name="dep84" sheetId="39" r:id="rId18"/>
  </sheets>
  <externalReferences>
    <externalReference r:id="rId19"/>
    <externalReference r:id="rId20"/>
  </externalReferences>
  <definedNames>
    <definedName name="_xlnm.Print_Area" localSheetId="6">'A LIRE'!$A$1:$K$51</definedName>
    <definedName name="_xlnm.Print_Area" localSheetId="5">Descriptif!$A$1:$K$16</definedName>
    <definedName name="_xlnm.Print_Area" localSheetId="7">Synthèse!$A$1:$F$61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39" l="1"/>
  <c r="A13" i="39"/>
  <c r="C13" i="39"/>
  <c r="D13" i="39"/>
  <c r="B13" i="39" s="1"/>
  <c r="A14" i="39"/>
  <c r="C14" i="39"/>
  <c r="D14" i="39"/>
  <c r="B14" i="39" s="1"/>
  <c r="A15" i="39"/>
  <c r="C15" i="39"/>
  <c r="D15" i="39"/>
  <c r="B15" i="39" s="1"/>
  <c r="A16" i="39"/>
  <c r="C16" i="39"/>
  <c r="D16" i="39"/>
  <c r="A17" i="39"/>
  <c r="C17" i="39"/>
  <c r="D17" i="39"/>
  <c r="B17" i="39" s="1"/>
  <c r="A18" i="39"/>
  <c r="C18" i="39"/>
  <c r="D18" i="39"/>
  <c r="A19" i="39"/>
  <c r="C19" i="39"/>
  <c r="D19" i="39"/>
  <c r="A20" i="39"/>
  <c r="C20" i="39"/>
  <c r="D20" i="39"/>
  <c r="A21" i="39"/>
  <c r="C21" i="39"/>
  <c r="D21" i="39"/>
  <c r="B21" i="39" s="1"/>
  <c r="A22" i="39"/>
  <c r="C22" i="39"/>
  <c r="D22" i="39"/>
  <c r="B22" i="39" s="1"/>
  <c r="A23" i="39"/>
  <c r="C23" i="39"/>
  <c r="D23" i="39"/>
  <c r="B23" i="39" s="1"/>
  <c r="A24" i="39"/>
  <c r="C24" i="39"/>
  <c r="D24" i="39"/>
  <c r="A25" i="39"/>
  <c r="C25" i="39"/>
  <c r="D25" i="39"/>
  <c r="B25" i="39" s="1"/>
  <c r="A26" i="39"/>
  <c r="C26" i="39"/>
  <c r="D26" i="39"/>
  <c r="A27" i="39"/>
  <c r="C27" i="39"/>
  <c r="D27" i="39"/>
  <c r="A28" i="39"/>
  <c r="C28" i="39"/>
  <c r="D28" i="39"/>
  <c r="A29" i="39"/>
  <c r="C29" i="39"/>
  <c r="D29" i="39"/>
  <c r="A30" i="39"/>
  <c r="C30" i="39"/>
  <c r="D30" i="39"/>
  <c r="B30" i="39" s="1"/>
  <c r="A31" i="39"/>
  <c r="C31" i="39"/>
  <c r="D31" i="39"/>
  <c r="B31" i="39" s="1"/>
  <c r="A32" i="39"/>
  <c r="C32" i="39"/>
  <c r="D32" i="39"/>
  <c r="A33" i="39"/>
  <c r="C33" i="39"/>
  <c r="D33" i="39"/>
  <c r="B33" i="39" s="1"/>
  <c r="A34" i="39"/>
  <c r="C34" i="39"/>
  <c r="D34" i="39"/>
  <c r="A35" i="39"/>
  <c r="C35" i="39"/>
  <c r="D35" i="39"/>
  <c r="A36" i="39"/>
  <c r="C36" i="39"/>
  <c r="D36" i="39"/>
  <c r="A37" i="39"/>
  <c r="C37" i="39"/>
  <c r="D37" i="39"/>
  <c r="B37" i="39" s="1"/>
  <c r="A38" i="39"/>
  <c r="C38" i="39"/>
  <c r="D38" i="39"/>
  <c r="B38" i="39" s="1"/>
  <c r="A39" i="39"/>
  <c r="C39" i="39"/>
  <c r="D39" i="39"/>
  <c r="B39" i="39" s="1"/>
  <c r="A40" i="39"/>
  <c r="C40" i="39"/>
  <c r="D40" i="39"/>
  <c r="A41" i="39"/>
  <c r="C41" i="39"/>
  <c r="D41" i="39"/>
  <c r="B41" i="39" s="1"/>
  <c r="A42" i="39"/>
  <c r="C42" i="39"/>
  <c r="D42" i="39"/>
  <c r="A43" i="39"/>
  <c r="C43" i="39"/>
  <c r="D43" i="39"/>
  <c r="A44" i="39"/>
  <c r="C44" i="39"/>
  <c r="D44" i="39"/>
  <c r="A45" i="39"/>
  <c r="C45" i="39"/>
  <c r="D45" i="39"/>
  <c r="B45" i="39" s="1"/>
  <c r="A46" i="39"/>
  <c r="C46" i="39"/>
  <c r="D46" i="39"/>
  <c r="B46" i="39" s="1"/>
  <c r="A47" i="39"/>
  <c r="C47" i="39"/>
  <c r="D47" i="39"/>
  <c r="B47" i="39" s="1"/>
  <c r="A48" i="39"/>
  <c r="C48" i="39"/>
  <c r="D48" i="39"/>
  <c r="A49" i="39"/>
  <c r="C49" i="39"/>
  <c r="D49" i="39"/>
  <c r="B49" i="39" s="1"/>
  <c r="A50" i="39"/>
  <c r="C50" i="39"/>
  <c r="D50" i="39"/>
  <c r="A51" i="39"/>
  <c r="C51" i="39"/>
  <c r="D51" i="39"/>
  <c r="A52" i="39"/>
  <c r="C52" i="39"/>
  <c r="D52" i="39"/>
  <c r="A53" i="39"/>
  <c r="C53" i="39"/>
  <c r="D53" i="39"/>
  <c r="A54" i="39"/>
  <c r="C54" i="39"/>
  <c r="D54" i="39"/>
  <c r="B54" i="39" s="1"/>
  <c r="A55" i="39"/>
  <c r="C55" i="39"/>
  <c r="D55" i="39"/>
  <c r="B55" i="39" s="1"/>
  <c r="A56" i="39"/>
  <c r="C56" i="39"/>
  <c r="D56" i="39"/>
  <c r="A57" i="39"/>
  <c r="C57" i="39"/>
  <c r="D57" i="39"/>
  <c r="B57" i="39" s="1"/>
  <c r="A58" i="39"/>
  <c r="C58" i="39"/>
  <c r="D58" i="39"/>
  <c r="A59" i="39"/>
  <c r="C59" i="39"/>
  <c r="D59" i="39"/>
  <c r="B59" i="39" s="1"/>
  <c r="A60" i="39"/>
  <c r="C60" i="39"/>
  <c r="D60" i="39"/>
  <c r="B7" i="38"/>
  <c r="A13" i="38"/>
  <c r="C13" i="38"/>
  <c r="D13" i="38"/>
  <c r="B13" i="38" s="1"/>
  <c r="A14" i="38"/>
  <c r="C14" i="38"/>
  <c r="D14" i="38"/>
  <c r="A15" i="38"/>
  <c r="C15" i="38"/>
  <c r="D15" i="38"/>
  <c r="B15" i="38" s="1"/>
  <c r="A16" i="38"/>
  <c r="C16" i="38"/>
  <c r="B16" i="38" s="1"/>
  <c r="D16" i="38"/>
  <c r="A17" i="38"/>
  <c r="C17" i="38"/>
  <c r="D17" i="38"/>
  <c r="A18" i="38"/>
  <c r="C18" i="38"/>
  <c r="B18" i="38" s="1"/>
  <c r="D18" i="38"/>
  <c r="A19" i="38"/>
  <c r="C19" i="38"/>
  <c r="D19" i="38"/>
  <c r="B19" i="38" s="1"/>
  <c r="A20" i="38"/>
  <c r="C20" i="38"/>
  <c r="B20" i="38" s="1"/>
  <c r="D20" i="38"/>
  <c r="A21" i="38"/>
  <c r="C21" i="38"/>
  <c r="D21" i="38"/>
  <c r="B21" i="38" s="1"/>
  <c r="A22" i="38"/>
  <c r="C22" i="38"/>
  <c r="D22" i="38"/>
  <c r="B22" i="38" s="1"/>
  <c r="A23" i="38"/>
  <c r="C23" i="38"/>
  <c r="D23" i="38"/>
  <c r="B23" i="38" s="1"/>
  <c r="A24" i="38"/>
  <c r="C24" i="38"/>
  <c r="D24" i="38"/>
  <c r="A25" i="38"/>
  <c r="C25" i="38"/>
  <c r="D25" i="38"/>
  <c r="A26" i="38"/>
  <c r="C26" i="38"/>
  <c r="D26" i="38"/>
  <c r="A27" i="38"/>
  <c r="C27" i="38"/>
  <c r="D27" i="38"/>
  <c r="B27" i="38" s="1"/>
  <c r="A28" i="38"/>
  <c r="C28" i="38"/>
  <c r="D28" i="38"/>
  <c r="A29" i="38"/>
  <c r="C29" i="38"/>
  <c r="D29" i="38"/>
  <c r="B29" i="38" s="1"/>
  <c r="A30" i="38"/>
  <c r="C30" i="38"/>
  <c r="D30" i="38"/>
  <c r="B30" i="38" s="1"/>
  <c r="A31" i="38"/>
  <c r="C31" i="38"/>
  <c r="D31" i="38"/>
  <c r="B31" i="38" s="1"/>
  <c r="A32" i="38"/>
  <c r="C32" i="38"/>
  <c r="D32" i="38"/>
  <c r="A33" i="38"/>
  <c r="C33" i="38"/>
  <c r="D33" i="38"/>
  <c r="A34" i="38"/>
  <c r="C34" i="38"/>
  <c r="D34" i="38"/>
  <c r="A35" i="38"/>
  <c r="C35" i="38"/>
  <c r="D35" i="38"/>
  <c r="B35" i="38" s="1"/>
  <c r="A36" i="38"/>
  <c r="C36" i="38"/>
  <c r="D36" i="38"/>
  <c r="A37" i="38"/>
  <c r="C37" i="38"/>
  <c r="D37" i="38"/>
  <c r="B37" i="38" s="1"/>
  <c r="A38" i="38"/>
  <c r="C38" i="38"/>
  <c r="D38" i="38"/>
  <c r="B38" i="38" s="1"/>
  <c r="A39" i="38"/>
  <c r="C39" i="38"/>
  <c r="D39" i="38"/>
  <c r="B39" i="38" s="1"/>
  <c r="A40" i="38"/>
  <c r="C40" i="38"/>
  <c r="D40" i="38"/>
  <c r="A41" i="38"/>
  <c r="C41" i="38"/>
  <c r="D41" i="38"/>
  <c r="A42" i="38"/>
  <c r="C42" i="38"/>
  <c r="D42" i="38"/>
  <c r="A43" i="38"/>
  <c r="C43" i="38"/>
  <c r="D43" i="38"/>
  <c r="B43" i="38" s="1"/>
  <c r="A44" i="38"/>
  <c r="C44" i="38"/>
  <c r="D44" i="38"/>
  <c r="A45" i="38"/>
  <c r="C45" i="38"/>
  <c r="D45" i="38"/>
  <c r="B45" i="38" s="1"/>
  <c r="A46" i="38"/>
  <c r="C46" i="38"/>
  <c r="D46" i="38"/>
  <c r="B46" i="38" s="1"/>
  <c r="A47" i="38"/>
  <c r="C47" i="38"/>
  <c r="D47" i="38"/>
  <c r="B47" i="38" s="1"/>
  <c r="A48" i="38"/>
  <c r="C48" i="38"/>
  <c r="D48" i="38"/>
  <c r="A49" i="38"/>
  <c r="C49" i="38"/>
  <c r="D49" i="38"/>
  <c r="A50" i="38"/>
  <c r="C50" i="38"/>
  <c r="D50" i="38"/>
  <c r="A51" i="38"/>
  <c r="C51" i="38"/>
  <c r="D51" i="38"/>
  <c r="B51" i="38" s="1"/>
  <c r="A52" i="38"/>
  <c r="C52" i="38"/>
  <c r="D52" i="38"/>
  <c r="A53" i="38"/>
  <c r="C53" i="38"/>
  <c r="D53" i="38"/>
  <c r="B53" i="38" s="1"/>
  <c r="A54" i="38"/>
  <c r="C54" i="38"/>
  <c r="D54" i="38"/>
  <c r="B54" i="38" s="1"/>
  <c r="A55" i="38"/>
  <c r="C55" i="38"/>
  <c r="D55" i="38"/>
  <c r="B55" i="38" s="1"/>
  <c r="A56" i="38"/>
  <c r="C56" i="38"/>
  <c r="D56" i="38"/>
  <c r="A57" i="38"/>
  <c r="C57" i="38"/>
  <c r="D57" i="38"/>
  <c r="A58" i="38"/>
  <c r="C58" i="38"/>
  <c r="D58" i="38"/>
  <c r="A59" i="38"/>
  <c r="C59" i="38"/>
  <c r="D59" i="38"/>
  <c r="B59" i="38" s="1"/>
  <c r="A60" i="38"/>
  <c r="C60" i="38"/>
  <c r="D60" i="38"/>
  <c r="B7" i="37"/>
  <c r="A13" i="37"/>
  <c r="C13" i="37"/>
  <c r="B13" i="37" s="1"/>
  <c r="D13" i="37"/>
  <c r="A14" i="37"/>
  <c r="B14" i="37"/>
  <c r="C14" i="37"/>
  <c r="D14" i="37"/>
  <c r="A15" i="37"/>
  <c r="C15" i="37"/>
  <c r="D15" i="37"/>
  <c r="A16" i="37"/>
  <c r="C16" i="37"/>
  <c r="B16" i="37" s="1"/>
  <c r="D16" i="37"/>
  <c r="A17" i="37"/>
  <c r="C17" i="37"/>
  <c r="B17" i="37" s="1"/>
  <c r="D17" i="37"/>
  <c r="A18" i="37"/>
  <c r="C18" i="37"/>
  <c r="D18" i="37"/>
  <c r="B18" i="37" s="1"/>
  <c r="A19" i="37"/>
  <c r="C19" i="37"/>
  <c r="D19" i="37"/>
  <c r="A20" i="37"/>
  <c r="C20" i="37"/>
  <c r="D20" i="37"/>
  <c r="B20" i="37" s="1"/>
  <c r="A21" i="37"/>
  <c r="C21" i="37"/>
  <c r="B21" i="37" s="1"/>
  <c r="D21" i="37"/>
  <c r="A22" i="37"/>
  <c r="C22" i="37"/>
  <c r="D22" i="37"/>
  <c r="B22" i="37" s="1"/>
  <c r="A23" i="37"/>
  <c r="C23" i="37"/>
  <c r="B23" i="37" s="1"/>
  <c r="D23" i="37"/>
  <c r="A24" i="37"/>
  <c r="C24" i="37"/>
  <c r="D24" i="37"/>
  <c r="B24" i="37" s="1"/>
  <c r="A25" i="37"/>
  <c r="C25" i="37"/>
  <c r="D25" i="37"/>
  <c r="A26" i="37"/>
  <c r="C26" i="37"/>
  <c r="D26" i="37"/>
  <c r="B26" i="37" s="1"/>
  <c r="A27" i="37"/>
  <c r="C27" i="37"/>
  <c r="D27" i="37"/>
  <c r="A28" i="37"/>
  <c r="C28" i="37"/>
  <c r="B28" i="37" s="1"/>
  <c r="D28" i="37"/>
  <c r="A29" i="37"/>
  <c r="C29" i="37"/>
  <c r="D29" i="37"/>
  <c r="A30" i="37"/>
  <c r="C30" i="37"/>
  <c r="D30" i="37"/>
  <c r="A31" i="37"/>
  <c r="C31" i="37"/>
  <c r="D31" i="37"/>
  <c r="A32" i="37"/>
  <c r="C32" i="37"/>
  <c r="B32" i="37" s="1"/>
  <c r="D32" i="37"/>
  <c r="A33" i="37"/>
  <c r="C33" i="37"/>
  <c r="B33" i="37" s="1"/>
  <c r="D33" i="37"/>
  <c r="A34" i="37"/>
  <c r="C34" i="37"/>
  <c r="B34" i="37" s="1"/>
  <c r="D34" i="37"/>
  <c r="A35" i="37"/>
  <c r="C35" i="37"/>
  <c r="D35" i="37"/>
  <c r="A36" i="37"/>
  <c r="C36" i="37"/>
  <c r="B36" i="37" s="1"/>
  <c r="D36" i="37"/>
  <c r="A37" i="37"/>
  <c r="C37" i="37"/>
  <c r="D37" i="37"/>
  <c r="A38" i="37"/>
  <c r="C38" i="37"/>
  <c r="D38" i="37"/>
  <c r="A39" i="37"/>
  <c r="C39" i="37"/>
  <c r="D39" i="37"/>
  <c r="A40" i="37"/>
  <c r="C40" i="37"/>
  <c r="B40" i="37" s="1"/>
  <c r="D40" i="37"/>
  <c r="A41" i="37"/>
  <c r="C41" i="37"/>
  <c r="B41" i="37" s="1"/>
  <c r="D41" i="37"/>
  <c r="A42" i="37"/>
  <c r="C42" i="37"/>
  <c r="B42" i="37" s="1"/>
  <c r="D42" i="37"/>
  <c r="A43" i="37"/>
  <c r="C43" i="37"/>
  <c r="D43" i="37"/>
  <c r="A44" i="37"/>
  <c r="C44" i="37"/>
  <c r="B44" i="37" s="1"/>
  <c r="D44" i="37"/>
  <c r="A45" i="37"/>
  <c r="C45" i="37"/>
  <c r="D45" i="37"/>
  <c r="A46" i="37"/>
  <c r="C46" i="37"/>
  <c r="D46" i="37"/>
  <c r="A47" i="37"/>
  <c r="C47" i="37"/>
  <c r="D47" i="37"/>
  <c r="A48" i="37"/>
  <c r="C48" i="37"/>
  <c r="B48" i="37" s="1"/>
  <c r="D48" i="37"/>
  <c r="A49" i="37"/>
  <c r="C49" i="37"/>
  <c r="B49" i="37" s="1"/>
  <c r="D49" i="37"/>
  <c r="A50" i="37"/>
  <c r="C50" i="37"/>
  <c r="B50" i="37" s="1"/>
  <c r="D50" i="37"/>
  <c r="A51" i="37"/>
  <c r="C51" i="37"/>
  <c r="D51" i="37"/>
  <c r="A52" i="37"/>
  <c r="C52" i="37"/>
  <c r="B52" i="37" s="1"/>
  <c r="D52" i="37"/>
  <c r="A53" i="37"/>
  <c r="C53" i="37"/>
  <c r="D53" i="37"/>
  <c r="A54" i="37"/>
  <c r="C54" i="37"/>
  <c r="D54" i="37"/>
  <c r="A55" i="37"/>
  <c r="C55" i="37"/>
  <c r="D55" i="37"/>
  <c r="A56" i="37"/>
  <c r="C56" i="37"/>
  <c r="B56" i="37" s="1"/>
  <c r="D56" i="37"/>
  <c r="A57" i="37"/>
  <c r="C57" i="37"/>
  <c r="B57" i="37" s="1"/>
  <c r="D57" i="37"/>
  <c r="A58" i="37"/>
  <c r="C58" i="37"/>
  <c r="B58" i="37" s="1"/>
  <c r="D58" i="37"/>
  <c r="A59" i="37"/>
  <c r="C59" i="37"/>
  <c r="D59" i="37"/>
  <c r="A60" i="37"/>
  <c r="C60" i="37"/>
  <c r="B60" i="37" s="1"/>
  <c r="D60" i="37"/>
  <c r="B7" i="36"/>
  <c r="A13" i="36"/>
  <c r="C13" i="36"/>
  <c r="D13" i="36"/>
  <c r="B13" i="36" s="1"/>
  <c r="A14" i="36"/>
  <c r="B14" i="36"/>
  <c r="C14" i="36"/>
  <c r="D14" i="36"/>
  <c r="A15" i="36"/>
  <c r="C15" i="36"/>
  <c r="D15" i="36"/>
  <c r="B15" i="36" s="1"/>
  <c r="A16" i="36"/>
  <c r="B16" i="36"/>
  <c r="C16" i="36"/>
  <c r="D16" i="36"/>
  <c r="A17" i="36"/>
  <c r="C17" i="36"/>
  <c r="D17" i="36"/>
  <c r="B17" i="36" s="1"/>
  <c r="A18" i="36"/>
  <c r="B18" i="36"/>
  <c r="C18" i="36"/>
  <c r="D18" i="36"/>
  <c r="A19" i="36"/>
  <c r="C19" i="36"/>
  <c r="D19" i="36"/>
  <c r="B19" i="36" s="1"/>
  <c r="A20" i="36"/>
  <c r="C20" i="36"/>
  <c r="D20" i="36"/>
  <c r="B20" i="36" s="1"/>
  <c r="A21" i="36"/>
  <c r="C21" i="36"/>
  <c r="D21" i="36"/>
  <c r="B21" i="36" s="1"/>
  <c r="A22" i="36"/>
  <c r="C22" i="36"/>
  <c r="D22" i="36"/>
  <c r="B22" i="36" s="1"/>
  <c r="A23" i="36"/>
  <c r="C23" i="36"/>
  <c r="D23" i="36"/>
  <c r="B23" i="36" s="1"/>
  <c r="A24" i="36"/>
  <c r="C24" i="36"/>
  <c r="D24" i="36"/>
  <c r="B24" i="36" s="1"/>
  <c r="A25" i="36"/>
  <c r="C25" i="36"/>
  <c r="D25" i="36"/>
  <c r="B25" i="36" s="1"/>
  <c r="A26" i="36"/>
  <c r="C26" i="36"/>
  <c r="D26" i="36"/>
  <c r="B26" i="36" s="1"/>
  <c r="A27" i="36"/>
  <c r="C27" i="36"/>
  <c r="D27" i="36"/>
  <c r="B27" i="36" s="1"/>
  <c r="A28" i="36"/>
  <c r="C28" i="36"/>
  <c r="D28" i="36"/>
  <c r="B28" i="36" s="1"/>
  <c r="A29" i="36"/>
  <c r="C29" i="36"/>
  <c r="D29" i="36"/>
  <c r="B29" i="36" s="1"/>
  <c r="A30" i="36"/>
  <c r="C30" i="36"/>
  <c r="D30" i="36"/>
  <c r="B30" i="36" s="1"/>
  <c r="A31" i="36"/>
  <c r="C31" i="36"/>
  <c r="D31" i="36"/>
  <c r="B31" i="36" s="1"/>
  <c r="A32" i="36"/>
  <c r="C32" i="36"/>
  <c r="D32" i="36"/>
  <c r="B32" i="36" s="1"/>
  <c r="A33" i="36"/>
  <c r="C33" i="36"/>
  <c r="D33" i="36"/>
  <c r="B33" i="36" s="1"/>
  <c r="A34" i="36"/>
  <c r="C34" i="36"/>
  <c r="D34" i="36"/>
  <c r="B34" i="36" s="1"/>
  <c r="A35" i="36"/>
  <c r="C35" i="36"/>
  <c r="D35" i="36"/>
  <c r="B35" i="36" s="1"/>
  <c r="A36" i="36"/>
  <c r="C36" i="36"/>
  <c r="D36" i="36"/>
  <c r="B36" i="36" s="1"/>
  <c r="A37" i="36"/>
  <c r="C37" i="36"/>
  <c r="D37" i="36"/>
  <c r="B37" i="36" s="1"/>
  <c r="A38" i="36"/>
  <c r="C38" i="36"/>
  <c r="D38" i="36"/>
  <c r="B38" i="36" s="1"/>
  <c r="A39" i="36"/>
  <c r="C39" i="36"/>
  <c r="D39" i="36"/>
  <c r="B39" i="36" s="1"/>
  <c r="A40" i="36"/>
  <c r="C40" i="36"/>
  <c r="D40" i="36"/>
  <c r="B40" i="36" s="1"/>
  <c r="A41" i="36"/>
  <c r="C41" i="36"/>
  <c r="D41" i="36"/>
  <c r="B41" i="36" s="1"/>
  <c r="A42" i="36"/>
  <c r="C42" i="36"/>
  <c r="D42" i="36"/>
  <c r="B42" i="36" s="1"/>
  <c r="A43" i="36"/>
  <c r="C43" i="36"/>
  <c r="D43" i="36"/>
  <c r="B43" i="36" s="1"/>
  <c r="A44" i="36"/>
  <c r="C44" i="36"/>
  <c r="D44" i="36"/>
  <c r="B44" i="36" s="1"/>
  <c r="A45" i="36"/>
  <c r="C45" i="36"/>
  <c r="D45" i="36"/>
  <c r="B45" i="36" s="1"/>
  <c r="A46" i="36"/>
  <c r="C46" i="36"/>
  <c r="D46" i="36"/>
  <c r="B46" i="36" s="1"/>
  <c r="A47" i="36"/>
  <c r="C47" i="36"/>
  <c r="D47" i="36"/>
  <c r="B47" i="36" s="1"/>
  <c r="A48" i="36"/>
  <c r="C48" i="36"/>
  <c r="D48" i="36"/>
  <c r="B48" i="36" s="1"/>
  <c r="A49" i="36"/>
  <c r="C49" i="36"/>
  <c r="D49" i="36"/>
  <c r="B49" i="36" s="1"/>
  <c r="A50" i="36"/>
  <c r="C50" i="36"/>
  <c r="D50" i="36"/>
  <c r="B50" i="36" s="1"/>
  <c r="A51" i="36"/>
  <c r="C51" i="36"/>
  <c r="D51" i="36"/>
  <c r="B51" i="36" s="1"/>
  <c r="A52" i="36"/>
  <c r="C52" i="36"/>
  <c r="D52" i="36"/>
  <c r="B52" i="36" s="1"/>
  <c r="A53" i="36"/>
  <c r="C53" i="36"/>
  <c r="D53" i="36"/>
  <c r="B53" i="36" s="1"/>
  <c r="A54" i="36"/>
  <c r="C54" i="36"/>
  <c r="D54" i="36"/>
  <c r="B54" i="36" s="1"/>
  <c r="A55" i="36"/>
  <c r="C55" i="36"/>
  <c r="D55" i="36"/>
  <c r="B55" i="36" s="1"/>
  <c r="A56" i="36"/>
  <c r="C56" i="36"/>
  <c r="D56" i="36"/>
  <c r="B56" i="36" s="1"/>
  <c r="A57" i="36"/>
  <c r="C57" i="36"/>
  <c r="D57" i="36"/>
  <c r="B57" i="36" s="1"/>
  <c r="A58" i="36"/>
  <c r="C58" i="36"/>
  <c r="D58" i="36"/>
  <c r="B58" i="36" s="1"/>
  <c r="A59" i="36"/>
  <c r="C59" i="36"/>
  <c r="D59" i="36"/>
  <c r="B59" i="36" s="1"/>
  <c r="A60" i="36"/>
  <c r="C60" i="36"/>
  <c r="D60" i="36"/>
  <c r="B60" i="36" s="1"/>
  <c r="B7" i="35"/>
  <c r="A13" i="35"/>
  <c r="C13" i="35"/>
  <c r="D13" i="35"/>
  <c r="B13" i="35" s="1"/>
  <c r="A14" i="35"/>
  <c r="C14" i="35"/>
  <c r="D14" i="35"/>
  <c r="B14" i="35" s="1"/>
  <c r="A15" i="35"/>
  <c r="C15" i="35"/>
  <c r="D15" i="35"/>
  <c r="B15" i="35" s="1"/>
  <c r="A16" i="35"/>
  <c r="C16" i="35"/>
  <c r="D16" i="35"/>
  <c r="B16" i="35" s="1"/>
  <c r="A17" i="35"/>
  <c r="C17" i="35"/>
  <c r="D17" i="35"/>
  <c r="A18" i="35"/>
  <c r="C18" i="35"/>
  <c r="D18" i="35"/>
  <c r="B18" i="35" s="1"/>
  <c r="A19" i="35"/>
  <c r="C19" i="35"/>
  <c r="D19" i="35"/>
  <c r="A20" i="35"/>
  <c r="C20" i="35"/>
  <c r="D20" i="35"/>
  <c r="A21" i="35"/>
  <c r="C21" i="35"/>
  <c r="D21" i="35"/>
  <c r="B21" i="35" s="1"/>
  <c r="A22" i="35"/>
  <c r="C22" i="35"/>
  <c r="D22" i="35"/>
  <c r="B22" i="35" s="1"/>
  <c r="A23" i="35"/>
  <c r="C23" i="35"/>
  <c r="D23" i="35"/>
  <c r="B23" i="35" s="1"/>
  <c r="A24" i="35"/>
  <c r="C24" i="35"/>
  <c r="D24" i="35"/>
  <c r="B24" i="35" s="1"/>
  <c r="A25" i="35"/>
  <c r="C25" i="35"/>
  <c r="D25" i="35"/>
  <c r="A26" i="35"/>
  <c r="C26" i="35"/>
  <c r="D26" i="35"/>
  <c r="B26" i="35" s="1"/>
  <c r="A27" i="35"/>
  <c r="C27" i="35"/>
  <c r="D27" i="35"/>
  <c r="A28" i="35"/>
  <c r="C28" i="35"/>
  <c r="D28" i="35"/>
  <c r="A29" i="35"/>
  <c r="C29" i="35"/>
  <c r="D29" i="35"/>
  <c r="B29" i="35" s="1"/>
  <c r="A30" i="35"/>
  <c r="C30" i="35"/>
  <c r="D30" i="35"/>
  <c r="B30" i="35" s="1"/>
  <c r="A31" i="35"/>
  <c r="C31" i="35"/>
  <c r="D31" i="35"/>
  <c r="B31" i="35" s="1"/>
  <c r="A32" i="35"/>
  <c r="C32" i="35"/>
  <c r="D32" i="35"/>
  <c r="B32" i="35" s="1"/>
  <c r="A33" i="35"/>
  <c r="C33" i="35"/>
  <c r="D33" i="35"/>
  <c r="A34" i="35"/>
  <c r="C34" i="35"/>
  <c r="D34" i="35"/>
  <c r="B34" i="35" s="1"/>
  <c r="A35" i="35"/>
  <c r="C35" i="35"/>
  <c r="D35" i="35"/>
  <c r="A36" i="35"/>
  <c r="C36" i="35"/>
  <c r="D36" i="35"/>
  <c r="A37" i="35"/>
  <c r="C37" i="35"/>
  <c r="D37" i="35"/>
  <c r="B37" i="35" s="1"/>
  <c r="A38" i="35"/>
  <c r="C38" i="35"/>
  <c r="D38" i="35"/>
  <c r="B38" i="35" s="1"/>
  <c r="A39" i="35"/>
  <c r="C39" i="35"/>
  <c r="D39" i="35"/>
  <c r="B39" i="35" s="1"/>
  <c r="A40" i="35"/>
  <c r="C40" i="35"/>
  <c r="D40" i="35"/>
  <c r="B40" i="35" s="1"/>
  <c r="A41" i="35"/>
  <c r="C41" i="35"/>
  <c r="D41" i="35"/>
  <c r="B41" i="35" s="1"/>
  <c r="A42" i="35"/>
  <c r="C42" i="35"/>
  <c r="D42" i="35"/>
  <c r="B42" i="35" s="1"/>
  <c r="A43" i="35"/>
  <c r="C43" i="35"/>
  <c r="D43" i="35"/>
  <c r="A44" i="35"/>
  <c r="C44" i="35"/>
  <c r="D44" i="35"/>
  <c r="A45" i="35"/>
  <c r="C45" i="35"/>
  <c r="D45" i="35"/>
  <c r="B45" i="35" s="1"/>
  <c r="A46" i="35"/>
  <c r="C46" i="35"/>
  <c r="D46" i="35"/>
  <c r="B46" i="35" s="1"/>
  <c r="A47" i="35"/>
  <c r="C47" i="35"/>
  <c r="D47" i="35"/>
  <c r="B47" i="35" s="1"/>
  <c r="A48" i="35"/>
  <c r="C48" i="35"/>
  <c r="D48" i="35"/>
  <c r="B48" i="35" s="1"/>
  <c r="A49" i="35"/>
  <c r="C49" i="35"/>
  <c r="D49" i="35"/>
  <c r="A50" i="35"/>
  <c r="C50" i="35"/>
  <c r="D50" i="35"/>
  <c r="A51" i="35"/>
  <c r="C51" i="35"/>
  <c r="D51" i="35"/>
  <c r="A52" i="35"/>
  <c r="C52" i="35"/>
  <c r="D52" i="35"/>
  <c r="A53" i="35"/>
  <c r="C53" i="35"/>
  <c r="D53" i="35"/>
  <c r="B53" i="35" s="1"/>
  <c r="A54" i="35"/>
  <c r="C54" i="35"/>
  <c r="D54" i="35"/>
  <c r="B54" i="35" s="1"/>
  <c r="A55" i="35"/>
  <c r="C55" i="35"/>
  <c r="D55" i="35"/>
  <c r="B55" i="35" s="1"/>
  <c r="A56" i="35"/>
  <c r="C56" i="35"/>
  <c r="D56" i="35"/>
  <c r="B56" i="35" s="1"/>
  <c r="A57" i="35"/>
  <c r="C57" i="35"/>
  <c r="D57" i="35"/>
  <c r="A58" i="35"/>
  <c r="C58" i="35"/>
  <c r="D58" i="35"/>
  <c r="A59" i="35"/>
  <c r="C59" i="35"/>
  <c r="D59" i="35"/>
  <c r="A60" i="35"/>
  <c r="C60" i="35"/>
  <c r="D60" i="35"/>
  <c r="B7" i="34"/>
  <c r="A13" i="34"/>
  <c r="C13" i="34"/>
  <c r="D13" i="34"/>
  <c r="A14" i="34"/>
  <c r="C14" i="34"/>
  <c r="D14" i="34"/>
  <c r="B14" i="34" s="1"/>
  <c r="A15" i="34"/>
  <c r="C15" i="34"/>
  <c r="D15" i="34"/>
  <c r="A16" i="34"/>
  <c r="C16" i="34"/>
  <c r="D16" i="34"/>
  <c r="A17" i="34"/>
  <c r="C17" i="34"/>
  <c r="D17" i="34"/>
  <c r="A18" i="34"/>
  <c r="C18" i="34"/>
  <c r="D18" i="34"/>
  <c r="B18" i="34" s="1"/>
  <c r="A19" i="34"/>
  <c r="C19" i="34"/>
  <c r="D19" i="34"/>
  <c r="A20" i="34"/>
  <c r="C20" i="34"/>
  <c r="D20" i="34"/>
  <c r="B20" i="34" s="1"/>
  <c r="A21" i="34"/>
  <c r="C21" i="34"/>
  <c r="D21" i="34"/>
  <c r="B21" i="34" s="1"/>
  <c r="A22" i="34"/>
  <c r="C22" i="34"/>
  <c r="D22" i="34"/>
  <c r="B22" i="34" s="1"/>
  <c r="A23" i="34"/>
  <c r="C23" i="34"/>
  <c r="D23" i="34"/>
  <c r="A24" i="34"/>
  <c r="C24" i="34"/>
  <c r="D24" i="34"/>
  <c r="A25" i="34"/>
  <c r="C25" i="34"/>
  <c r="D25" i="34"/>
  <c r="A26" i="34"/>
  <c r="C26" i="34"/>
  <c r="D26" i="34"/>
  <c r="B26" i="34" s="1"/>
  <c r="A27" i="34"/>
  <c r="C27" i="34"/>
  <c r="D27" i="34"/>
  <c r="A28" i="34"/>
  <c r="C28" i="34"/>
  <c r="D28" i="34"/>
  <c r="B28" i="34" s="1"/>
  <c r="A29" i="34"/>
  <c r="C29" i="34"/>
  <c r="D29" i="34"/>
  <c r="B29" i="34" s="1"/>
  <c r="A30" i="34"/>
  <c r="C30" i="34"/>
  <c r="D30" i="34"/>
  <c r="B30" i="34" s="1"/>
  <c r="A31" i="34"/>
  <c r="C31" i="34"/>
  <c r="D31" i="34"/>
  <c r="A32" i="34"/>
  <c r="C32" i="34"/>
  <c r="D32" i="34"/>
  <c r="A33" i="34"/>
  <c r="C33" i="34"/>
  <c r="D33" i="34"/>
  <c r="A34" i="34"/>
  <c r="C34" i="34"/>
  <c r="D34" i="34"/>
  <c r="B34" i="34" s="1"/>
  <c r="A35" i="34"/>
  <c r="C35" i="34"/>
  <c r="D35" i="34"/>
  <c r="A36" i="34"/>
  <c r="C36" i="34"/>
  <c r="D36" i="34"/>
  <c r="B36" i="34" s="1"/>
  <c r="A37" i="34"/>
  <c r="C37" i="34"/>
  <c r="D37" i="34"/>
  <c r="B37" i="34" s="1"/>
  <c r="A38" i="34"/>
  <c r="C38" i="34"/>
  <c r="D38" i="34"/>
  <c r="B38" i="34" s="1"/>
  <c r="A39" i="34"/>
  <c r="C39" i="34"/>
  <c r="D39" i="34"/>
  <c r="A40" i="34"/>
  <c r="C40" i="34"/>
  <c r="D40" i="34"/>
  <c r="A41" i="34"/>
  <c r="C41" i="34"/>
  <c r="D41" i="34"/>
  <c r="A42" i="34"/>
  <c r="C42" i="34"/>
  <c r="D42" i="34"/>
  <c r="B42" i="34" s="1"/>
  <c r="A43" i="34"/>
  <c r="C43" i="34"/>
  <c r="D43" i="34"/>
  <c r="A44" i="34"/>
  <c r="C44" i="34"/>
  <c r="D44" i="34"/>
  <c r="B44" i="34" s="1"/>
  <c r="A45" i="34"/>
  <c r="C45" i="34"/>
  <c r="D45" i="34"/>
  <c r="B45" i="34" s="1"/>
  <c r="A46" i="34"/>
  <c r="C46" i="34"/>
  <c r="D46" i="34"/>
  <c r="B46" i="34" s="1"/>
  <c r="A47" i="34"/>
  <c r="C47" i="34"/>
  <c r="D47" i="34"/>
  <c r="A48" i="34"/>
  <c r="C48" i="34"/>
  <c r="D48" i="34"/>
  <c r="A49" i="34"/>
  <c r="C49" i="34"/>
  <c r="D49" i="34"/>
  <c r="A50" i="34"/>
  <c r="C50" i="34"/>
  <c r="D50" i="34"/>
  <c r="B50" i="34" s="1"/>
  <c r="A51" i="34"/>
  <c r="C51" i="34"/>
  <c r="D51" i="34"/>
  <c r="A52" i="34"/>
  <c r="C52" i="34"/>
  <c r="D52" i="34"/>
  <c r="B52" i="34" s="1"/>
  <c r="A53" i="34"/>
  <c r="C53" i="34"/>
  <c r="D53" i="34"/>
  <c r="B53" i="34" s="1"/>
  <c r="A54" i="34"/>
  <c r="C54" i="34"/>
  <c r="D54" i="34"/>
  <c r="B54" i="34" s="1"/>
  <c r="A55" i="34"/>
  <c r="C55" i="34"/>
  <c r="D55" i="34"/>
  <c r="A56" i="34"/>
  <c r="C56" i="34"/>
  <c r="D56" i="34"/>
  <c r="A57" i="34"/>
  <c r="C57" i="34"/>
  <c r="D57" i="34"/>
  <c r="A58" i="34"/>
  <c r="C58" i="34"/>
  <c r="D58" i="34"/>
  <c r="B58" i="34" s="1"/>
  <c r="A59" i="34"/>
  <c r="C59" i="34"/>
  <c r="D59" i="34"/>
  <c r="A60" i="34"/>
  <c r="C60" i="34"/>
  <c r="D60" i="34"/>
  <c r="B60" i="34" s="1"/>
  <c r="B7" i="33"/>
  <c r="B7" i="32"/>
  <c r="B12" i="32"/>
  <c r="C12" i="32"/>
  <c r="D12" i="32"/>
  <c r="B7" i="28"/>
  <c r="A52" i="28"/>
  <c r="Q52" i="28" s="1"/>
  <c r="U52" i="28"/>
  <c r="A59" i="28"/>
  <c r="Y59" i="28" s="1"/>
  <c r="U59" i="28"/>
  <c r="A60" i="28"/>
  <c r="Q60" i="28" s="1"/>
  <c r="Y60" i="28"/>
  <c r="A11" i="5"/>
  <c r="B11" i="5"/>
  <c r="A12" i="5"/>
  <c r="A13" i="5"/>
  <c r="B13" i="5" s="1"/>
  <c r="A14" i="5"/>
  <c r="A15" i="5"/>
  <c r="B15" i="5"/>
  <c r="C9" i="20" s="1"/>
  <c r="A16" i="5"/>
  <c r="A17" i="5"/>
  <c r="A20" i="28" s="1"/>
  <c r="A18" i="5"/>
  <c r="A19" i="5"/>
  <c r="B19" i="5"/>
  <c r="C13" i="20" s="1"/>
  <c r="A20" i="5"/>
  <c r="A21" i="5"/>
  <c r="B21" i="5" s="1"/>
  <c r="C15" i="20" s="1"/>
  <c r="A22" i="5"/>
  <c r="A23" i="5"/>
  <c r="B23" i="5"/>
  <c r="C17" i="20" s="1"/>
  <c r="A24" i="5"/>
  <c r="A25" i="5"/>
  <c r="B25" i="5" s="1"/>
  <c r="C19" i="20" s="1"/>
  <c r="A26" i="5"/>
  <c r="A27" i="5"/>
  <c r="B27" i="5"/>
  <c r="C21" i="20" s="1"/>
  <c r="A28" i="5"/>
  <c r="A29" i="5"/>
  <c r="B29" i="5" s="1"/>
  <c r="C23" i="20" s="1"/>
  <c r="A30" i="5"/>
  <c r="A31" i="5"/>
  <c r="B31" i="5"/>
  <c r="C25" i="20" s="1"/>
  <c r="A32" i="5"/>
  <c r="A33" i="5"/>
  <c r="A36" i="28" s="1"/>
  <c r="A34" i="5"/>
  <c r="A35" i="5"/>
  <c r="A38" i="28" s="1"/>
  <c r="B35" i="5"/>
  <c r="C29" i="20" s="1"/>
  <c r="A36" i="5"/>
  <c r="A37" i="5"/>
  <c r="B37" i="5" s="1"/>
  <c r="C31" i="20" s="1"/>
  <c r="A38" i="5"/>
  <c r="A39" i="5"/>
  <c r="B39" i="5"/>
  <c r="C33" i="20" s="1"/>
  <c r="A40" i="5"/>
  <c r="A41" i="5"/>
  <c r="B41" i="5" s="1"/>
  <c r="C35" i="20" s="1"/>
  <c r="A42" i="5"/>
  <c r="A43" i="5"/>
  <c r="A46" i="28" s="1"/>
  <c r="B43" i="5"/>
  <c r="C37" i="20" s="1"/>
  <c r="A44" i="5"/>
  <c r="A45" i="5"/>
  <c r="B45" i="5" s="1"/>
  <c r="C39" i="20" s="1"/>
  <c r="A46" i="5"/>
  <c r="A47" i="5"/>
  <c r="B47" i="5"/>
  <c r="C41" i="20" s="1"/>
  <c r="A48" i="5"/>
  <c r="A49" i="5"/>
  <c r="B49" i="5" s="1"/>
  <c r="C43" i="20" s="1"/>
  <c r="A50" i="5"/>
  <c r="A53" i="28" s="1"/>
  <c r="A51" i="5"/>
  <c r="A54" i="28" s="1"/>
  <c r="B51" i="5"/>
  <c r="C45" i="20" s="1"/>
  <c r="A52" i="5"/>
  <c r="A55" i="28" s="1"/>
  <c r="A53" i="5"/>
  <c r="A56" i="28" s="1"/>
  <c r="A54" i="5"/>
  <c r="A55" i="5"/>
  <c r="B55" i="5"/>
  <c r="C49" i="20" s="1"/>
  <c r="A56" i="5"/>
  <c r="A57" i="5"/>
  <c r="B57" i="5" s="1"/>
  <c r="C51" i="20" s="1"/>
  <c r="A58" i="5"/>
  <c r="A61" i="28" s="1"/>
  <c r="B152" i="42"/>
  <c r="C152" i="42"/>
  <c r="D152" i="42"/>
  <c r="E152" i="42"/>
  <c r="F152" i="42"/>
  <c r="G152" i="42"/>
  <c r="B153" i="42"/>
  <c r="C153" i="42"/>
  <c r="D153" i="42"/>
  <c r="E153" i="42"/>
  <c r="F153" i="42"/>
  <c r="G153" i="42"/>
  <c r="B154" i="42"/>
  <c r="C154" i="42"/>
  <c r="D154" i="42"/>
  <c r="E154" i="42"/>
  <c r="F154" i="42"/>
  <c r="G154" i="42"/>
  <c r="B155" i="42"/>
  <c r="C155" i="42"/>
  <c r="D155" i="42"/>
  <c r="E155" i="42"/>
  <c r="F155" i="42"/>
  <c r="G155" i="42"/>
  <c r="B156" i="42"/>
  <c r="C156" i="42"/>
  <c r="D156" i="42"/>
  <c r="E156" i="42"/>
  <c r="F156" i="42"/>
  <c r="G156" i="42"/>
  <c r="B152" i="40"/>
  <c r="C152" i="40"/>
  <c r="D152" i="40"/>
  <c r="E152" i="40"/>
  <c r="F152" i="40"/>
  <c r="G152" i="40"/>
  <c r="B46" i="37" l="1"/>
  <c r="B59" i="37"/>
  <c r="B51" i="37"/>
  <c r="B43" i="37"/>
  <c r="B35" i="37"/>
  <c r="B27" i="37"/>
  <c r="B56" i="38"/>
  <c r="B48" i="38"/>
  <c r="B40" i="38"/>
  <c r="B32" i="38"/>
  <c r="B24" i="38"/>
  <c r="B51" i="39"/>
  <c r="B43" i="39"/>
  <c r="B35" i="39"/>
  <c r="B27" i="39"/>
  <c r="B19" i="39"/>
  <c r="B13" i="34"/>
  <c r="B54" i="37"/>
  <c r="B25" i="37"/>
  <c r="B15" i="34"/>
  <c r="B56" i="39"/>
  <c r="B48" i="39"/>
  <c r="B40" i="39"/>
  <c r="B32" i="39"/>
  <c r="B24" i="39"/>
  <c r="B16" i="39"/>
  <c r="B38" i="37"/>
  <c r="B14" i="38"/>
  <c r="B44" i="35"/>
  <c r="B36" i="35"/>
  <c r="B28" i="35"/>
  <c r="B20" i="35"/>
  <c r="B53" i="37"/>
  <c r="B45" i="37"/>
  <c r="B37" i="37"/>
  <c r="B29" i="37"/>
  <c r="B15" i="37"/>
  <c r="B58" i="38"/>
  <c r="B50" i="38"/>
  <c r="B42" i="38"/>
  <c r="B34" i="38"/>
  <c r="B26" i="38"/>
  <c r="B53" i="39"/>
  <c r="B29" i="39"/>
  <c r="B30" i="37"/>
  <c r="B33" i="35"/>
  <c r="B25" i="35"/>
  <c r="B17" i="35"/>
  <c r="B58" i="39"/>
  <c r="B50" i="39"/>
  <c r="B42" i="39"/>
  <c r="B34" i="39"/>
  <c r="B26" i="39"/>
  <c r="B18" i="39"/>
  <c r="B55" i="37"/>
  <c r="B47" i="37"/>
  <c r="B39" i="37"/>
  <c r="B31" i="37"/>
  <c r="B19" i="37"/>
  <c r="B60" i="38"/>
  <c r="B52" i="38"/>
  <c r="B44" i="38"/>
  <c r="B36" i="38"/>
  <c r="B28" i="38"/>
  <c r="B56" i="34"/>
  <c r="B48" i="34"/>
  <c r="B40" i="34"/>
  <c r="B32" i="34"/>
  <c r="B24" i="34"/>
  <c r="B16" i="34"/>
  <c r="B43" i="35"/>
  <c r="B35" i="35"/>
  <c r="B27" i="35"/>
  <c r="B19" i="35"/>
  <c r="B57" i="38"/>
  <c r="B49" i="38"/>
  <c r="B41" i="38"/>
  <c r="B33" i="38"/>
  <c r="B25" i="38"/>
  <c r="B17" i="38"/>
  <c r="B60" i="39"/>
  <c r="B52" i="39"/>
  <c r="B44" i="39"/>
  <c r="B36" i="39"/>
  <c r="B28" i="39"/>
  <c r="B20" i="39"/>
  <c r="J38" i="28"/>
  <c r="Z38" i="28"/>
  <c r="AH38" i="28"/>
  <c r="D38" i="28"/>
  <c r="L38" i="28"/>
  <c r="T38" i="28"/>
  <c r="AJ38" i="28"/>
  <c r="M38" i="28"/>
  <c r="U38" i="28"/>
  <c r="AC38" i="28"/>
  <c r="AK38" i="28"/>
  <c r="F38" i="28"/>
  <c r="N38" i="28"/>
  <c r="V38" i="28"/>
  <c r="AD38" i="28"/>
  <c r="AL38" i="28"/>
  <c r="P38" i="28"/>
  <c r="AF38" i="28"/>
  <c r="C38" i="28"/>
  <c r="S38" i="28"/>
  <c r="AI38" i="28"/>
  <c r="G38" i="28"/>
  <c r="W38" i="28"/>
  <c r="AM38" i="28"/>
  <c r="H38" i="28"/>
  <c r="X38" i="28"/>
  <c r="AN38" i="28"/>
  <c r="I38" i="28"/>
  <c r="Y38" i="28"/>
  <c r="AG38" i="28"/>
  <c r="K38" i="28"/>
  <c r="Q38" i="28"/>
  <c r="AA38" i="28"/>
  <c r="C56" i="28"/>
  <c r="K56" i="28"/>
  <c r="S56" i="28"/>
  <c r="AA56" i="28"/>
  <c r="AI56" i="28"/>
  <c r="AJ56" i="28"/>
  <c r="D56" i="28"/>
  <c r="L56" i="28"/>
  <c r="T56" i="28"/>
  <c r="F56" i="28"/>
  <c r="N56" i="28"/>
  <c r="V56" i="28"/>
  <c r="AD56" i="28"/>
  <c r="AL56" i="28"/>
  <c r="G56" i="28"/>
  <c r="W56" i="28"/>
  <c r="AM56" i="28"/>
  <c r="H56" i="28"/>
  <c r="P56" i="28"/>
  <c r="X56" i="28"/>
  <c r="AF56" i="28"/>
  <c r="AN56" i="28"/>
  <c r="M56" i="28"/>
  <c r="AH56" i="28"/>
  <c r="Q56" i="28"/>
  <c r="AK56" i="28"/>
  <c r="AC56" i="28"/>
  <c r="J56" i="28"/>
  <c r="U56" i="28"/>
  <c r="Y56" i="28"/>
  <c r="I56" i="28"/>
  <c r="Z56" i="28"/>
  <c r="AG56" i="28"/>
  <c r="C55" i="28"/>
  <c r="K55" i="28"/>
  <c r="S55" i="28"/>
  <c r="AA55" i="28"/>
  <c r="AI55" i="28"/>
  <c r="D55" i="28"/>
  <c r="L55" i="28"/>
  <c r="T55" i="28"/>
  <c r="AJ55" i="28"/>
  <c r="F55" i="28"/>
  <c r="N55" i="28"/>
  <c r="V55" i="28"/>
  <c r="AD55" i="28"/>
  <c r="AL55" i="28"/>
  <c r="G55" i="28"/>
  <c r="W55" i="28"/>
  <c r="AM55" i="28"/>
  <c r="H55" i="28"/>
  <c r="P55" i="28"/>
  <c r="X55" i="28"/>
  <c r="AF55" i="28"/>
  <c r="AN55" i="28"/>
  <c r="J55" i="28"/>
  <c r="AG55" i="28"/>
  <c r="M55" i="28"/>
  <c r="AH55" i="28"/>
  <c r="Q55" i="28"/>
  <c r="AK55" i="28"/>
  <c r="U55" i="28"/>
  <c r="I55" i="28"/>
  <c r="Y55" i="28"/>
  <c r="Z55" i="28"/>
  <c r="AC55" i="28"/>
  <c r="J36" i="28"/>
  <c r="Z36" i="28"/>
  <c r="AH36" i="28"/>
  <c r="D36" i="28"/>
  <c r="L36" i="28"/>
  <c r="T36" i="28"/>
  <c r="AJ36" i="28"/>
  <c r="M36" i="28"/>
  <c r="U36" i="28"/>
  <c r="AC36" i="28"/>
  <c r="AK36" i="28"/>
  <c r="F36" i="28"/>
  <c r="N36" i="28"/>
  <c r="V36" i="28"/>
  <c r="AD36" i="28"/>
  <c r="AL36" i="28"/>
  <c r="P36" i="28"/>
  <c r="AF36" i="28"/>
  <c r="C36" i="28"/>
  <c r="S36" i="28"/>
  <c r="AI36" i="28"/>
  <c r="G36" i="28"/>
  <c r="W36" i="28"/>
  <c r="AM36" i="28"/>
  <c r="H36" i="28"/>
  <c r="X36" i="28"/>
  <c r="AN36" i="28"/>
  <c r="I36" i="28"/>
  <c r="Y36" i="28"/>
  <c r="K36" i="28"/>
  <c r="Q36" i="28"/>
  <c r="AA36" i="28"/>
  <c r="AG36" i="28"/>
  <c r="C61" i="28"/>
  <c r="K61" i="28"/>
  <c r="S61" i="28"/>
  <c r="AA61" i="28"/>
  <c r="AI61" i="28"/>
  <c r="L61" i="28"/>
  <c r="D61" i="28"/>
  <c r="T61" i="28"/>
  <c r="F61" i="28"/>
  <c r="N61" i="28"/>
  <c r="V61" i="28"/>
  <c r="AD61" i="28"/>
  <c r="AL61" i="28"/>
  <c r="G61" i="28"/>
  <c r="W61" i="28"/>
  <c r="AM61" i="28"/>
  <c r="H61" i="28"/>
  <c r="P61" i="28"/>
  <c r="X61" i="28"/>
  <c r="AF61" i="28"/>
  <c r="AN61" i="28"/>
  <c r="I61" i="28"/>
  <c r="J61" i="28"/>
  <c r="AC61" i="28"/>
  <c r="M61" i="28"/>
  <c r="AG61" i="28"/>
  <c r="Q61" i="28"/>
  <c r="AH61" i="28"/>
  <c r="AJ61" i="28"/>
  <c r="AK61" i="28"/>
  <c r="Z61" i="28"/>
  <c r="U61" i="28"/>
  <c r="Y61" i="28"/>
  <c r="J46" i="28"/>
  <c r="Z46" i="28"/>
  <c r="D46" i="28"/>
  <c r="L46" i="28"/>
  <c r="T46" i="28"/>
  <c r="AJ46" i="28"/>
  <c r="C46" i="28"/>
  <c r="N46" i="28"/>
  <c r="X46" i="28"/>
  <c r="AH46" i="28"/>
  <c r="Y46" i="28"/>
  <c r="AI46" i="28"/>
  <c r="G46" i="28"/>
  <c r="Q46" i="28"/>
  <c r="AC46" i="28"/>
  <c r="AL46" i="28"/>
  <c r="V46" i="28"/>
  <c r="H46" i="28"/>
  <c r="S46" i="28"/>
  <c r="AD46" i="28"/>
  <c r="AM46" i="28"/>
  <c r="I46" i="28"/>
  <c r="U46" i="28"/>
  <c r="AN46" i="28"/>
  <c r="K46" i="28"/>
  <c r="AF46" i="28"/>
  <c r="P46" i="28"/>
  <c r="W46" i="28"/>
  <c r="AA46" i="28"/>
  <c r="AG46" i="28"/>
  <c r="AK46" i="28"/>
  <c r="F46" i="28"/>
  <c r="E46" i="28" s="1"/>
  <c r="M46" i="28"/>
  <c r="J20" i="28"/>
  <c r="Z20" i="28"/>
  <c r="AH20" i="28"/>
  <c r="C20" i="28"/>
  <c r="K20" i="28"/>
  <c r="S20" i="28"/>
  <c r="AA20" i="28"/>
  <c r="AI20" i="28"/>
  <c r="D20" i="28"/>
  <c r="L20" i="28"/>
  <c r="T20" i="28"/>
  <c r="AJ20" i="28"/>
  <c r="M20" i="28"/>
  <c r="U20" i="28"/>
  <c r="AC20" i="28"/>
  <c r="AK20" i="28"/>
  <c r="F20" i="28"/>
  <c r="N20" i="28"/>
  <c r="V20" i="28"/>
  <c r="AD20" i="28"/>
  <c r="AL20" i="28"/>
  <c r="G20" i="28"/>
  <c r="W20" i="28"/>
  <c r="AM20" i="28"/>
  <c r="H20" i="28"/>
  <c r="P20" i="28"/>
  <c r="X20" i="28"/>
  <c r="AF20" i="28"/>
  <c r="AN20" i="28"/>
  <c r="I20" i="28"/>
  <c r="Q20" i="28"/>
  <c r="Y20" i="28"/>
  <c r="AG20" i="28"/>
  <c r="C54" i="28"/>
  <c r="K54" i="28"/>
  <c r="S54" i="28"/>
  <c r="AA54" i="28"/>
  <c r="AI54" i="28"/>
  <c r="L54" i="28"/>
  <c r="D54" i="28"/>
  <c r="T54" i="28"/>
  <c r="AJ54" i="28"/>
  <c r="F54" i="28"/>
  <c r="N54" i="28"/>
  <c r="V54" i="28"/>
  <c r="AD54" i="28"/>
  <c r="AL54" i="28"/>
  <c r="G54" i="28"/>
  <c r="W54" i="28"/>
  <c r="AM54" i="28"/>
  <c r="H54" i="28"/>
  <c r="P54" i="28"/>
  <c r="X54" i="28"/>
  <c r="AF54" i="28"/>
  <c r="AN54" i="28"/>
  <c r="I54" i="28"/>
  <c r="AC54" i="28"/>
  <c r="J54" i="28"/>
  <c r="AG54" i="28"/>
  <c r="Z54" i="28"/>
  <c r="M54" i="28"/>
  <c r="AH54" i="28"/>
  <c r="Q54" i="28"/>
  <c r="AK54" i="28"/>
  <c r="Y54" i="28"/>
  <c r="U54" i="28"/>
  <c r="C53" i="28"/>
  <c r="K53" i="28"/>
  <c r="S53" i="28"/>
  <c r="AA53" i="28"/>
  <c r="AI53" i="28"/>
  <c r="D53" i="28"/>
  <c r="L53" i="28"/>
  <c r="T53" i="28"/>
  <c r="AJ53" i="28"/>
  <c r="F53" i="28"/>
  <c r="N53" i="28"/>
  <c r="V53" i="28"/>
  <c r="AD53" i="28"/>
  <c r="AL53" i="28"/>
  <c r="G53" i="28"/>
  <c r="W53" i="28"/>
  <c r="AM53" i="28"/>
  <c r="H53" i="28"/>
  <c r="P53" i="28"/>
  <c r="X53" i="28"/>
  <c r="AF53" i="28"/>
  <c r="AN53" i="28"/>
  <c r="Z53" i="28"/>
  <c r="I53" i="28"/>
  <c r="AC53" i="28"/>
  <c r="J53" i="28"/>
  <c r="AG53" i="28"/>
  <c r="M53" i="28"/>
  <c r="AH53" i="28"/>
  <c r="Q53" i="28"/>
  <c r="AK53" i="28"/>
  <c r="U53" i="28"/>
  <c r="Y53" i="28"/>
  <c r="A50" i="33"/>
  <c r="A47" i="32"/>
  <c r="C47" i="5"/>
  <c r="A50" i="28"/>
  <c r="A55" i="32"/>
  <c r="A58" i="33"/>
  <c r="C55" i="5"/>
  <c r="A42" i="33"/>
  <c r="A39" i="32"/>
  <c r="C39" i="5"/>
  <c r="A42" i="28"/>
  <c r="A18" i="33"/>
  <c r="A15" i="32"/>
  <c r="A18" i="28"/>
  <c r="C15" i="5"/>
  <c r="A25" i="33"/>
  <c r="A22" i="32"/>
  <c r="A25" i="28"/>
  <c r="B22" i="5"/>
  <c r="C16" i="20" s="1"/>
  <c r="C22" i="5"/>
  <c r="D22" i="5"/>
  <c r="A40" i="28"/>
  <c r="A30" i="33"/>
  <c r="A27" i="32"/>
  <c r="C27" i="5"/>
  <c r="A30" i="28"/>
  <c r="A49" i="33"/>
  <c r="A46" i="32"/>
  <c r="B46" i="5"/>
  <c r="C40" i="20" s="1"/>
  <c r="C46" i="5"/>
  <c r="D46" i="5"/>
  <c r="A49" i="28"/>
  <c r="A17" i="33"/>
  <c r="A17" i="28"/>
  <c r="A14" i="32"/>
  <c r="B14" i="5"/>
  <c r="C14" i="5"/>
  <c r="D14" i="5"/>
  <c r="Q59" i="28"/>
  <c r="D57" i="5"/>
  <c r="D49" i="5"/>
  <c r="D41" i="5"/>
  <c r="D33" i="5"/>
  <c r="D25" i="5"/>
  <c r="D21" i="5"/>
  <c r="D13" i="5"/>
  <c r="AK60" i="28"/>
  <c r="AH59" i="28"/>
  <c r="M59" i="28"/>
  <c r="AK52" i="28"/>
  <c r="A22" i="33"/>
  <c r="A19" i="32"/>
  <c r="C19" i="5"/>
  <c r="A22" i="28"/>
  <c r="C60" i="28"/>
  <c r="K60" i="28"/>
  <c r="S60" i="28"/>
  <c r="AA60" i="28"/>
  <c r="AI60" i="28"/>
  <c r="D60" i="28"/>
  <c r="T60" i="28"/>
  <c r="AJ60" i="28"/>
  <c r="L60" i="28"/>
  <c r="F60" i="28"/>
  <c r="N60" i="28"/>
  <c r="V60" i="28"/>
  <c r="AD60" i="28"/>
  <c r="AL60" i="28"/>
  <c r="G60" i="28"/>
  <c r="W60" i="28"/>
  <c r="AM60" i="28"/>
  <c r="H60" i="28"/>
  <c r="P60" i="28"/>
  <c r="X60" i="28"/>
  <c r="AF60" i="28"/>
  <c r="AN60" i="28"/>
  <c r="C52" i="28"/>
  <c r="K52" i="28"/>
  <c r="S52" i="28"/>
  <c r="AA52" i="28"/>
  <c r="AI52" i="28"/>
  <c r="D52" i="28"/>
  <c r="L52" i="28"/>
  <c r="T52" i="28"/>
  <c r="AJ52" i="28"/>
  <c r="F52" i="28"/>
  <c r="N52" i="28"/>
  <c r="V52" i="28"/>
  <c r="AD52" i="28"/>
  <c r="AL52" i="28"/>
  <c r="G52" i="28"/>
  <c r="W52" i="28"/>
  <c r="AM52" i="28"/>
  <c r="H52" i="28"/>
  <c r="P52" i="28"/>
  <c r="X52" i="28"/>
  <c r="AF52" i="28"/>
  <c r="AN52" i="28"/>
  <c r="A21" i="33"/>
  <c r="A18" i="32"/>
  <c r="B18" i="5"/>
  <c r="C12" i="20" s="1"/>
  <c r="A21" i="28"/>
  <c r="C18" i="5"/>
  <c r="D18" i="5"/>
  <c r="AK59" i="28"/>
  <c r="A32" i="28"/>
  <c r="D53" i="5"/>
  <c r="D45" i="5"/>
  <c r="D39" i="20" s="1"/>
  <c r="D37" i="5"/>
  <c r="D29" i="5"/>
  <c r="D17" i="5"/>
  <c r="B53" i="5"/>
  <c r="C47" i="20" s="1"/>
  <c r="B33" i="5"/>
  <c r="C27" i="20" s="1"/>
  <c r="B17" i="5"/>
  <c r="C11" i="20" s="1"/>
  <c r="AH60" i="28"/>
  <c r="M60" i="28"/>
  <c r="AG59" i="28"/>
  <c r="J59" i="28"/>
  <c r="AH52" i="28"/>
  <c r="M52" i="28"/>
  <c r="A61" i="33"/>
  <c r="A58" i="32"/>
  <c r="B58" i="5"/>
  <c r="C52" i="20" s="1"/>
  <c r="C58" i="5"/>
  <c r="D58" i="5"/>
  <c r="A37" i="33"/>
  <c r="A34" i="32"/>
  <c r="B34" i="5"/>
  <c r="C28" i="20" s="1"/>
  <c r="C34" i="5"/>
  <c r="D34" i="5"/>
  <c r="A37" i="28"/>
  <c r="A16" i="33"/>
  <c r="A13" i="32"/>
  <c r="A16" i="28"/>
  <c r="C13" i="5"/>
  <c r="AG60" i="28"/>
  <c r="J60" i="28"/>
  <c r="AC59" i="28"/>
  <c r="I59" i="28"/>
  <c r="AG52" i="28"/>
  <c r="J52" i="28"/>
  <c r="A51" i="32"/>
  <c r="A54" i="33"/>
  <c r="C51" i="5"/>
  <c r="A38" i="33"/>
  <c r="A35" i="32"/>
  <c r="C35" i="5"/>
  <c r="A26" i="33"/>
  <c r="A23" i="32"/>
  <c r="C23" i="5"/>
  <c r="A26" i="28"/>
  <c r="U60" i="28"/>
  <c r="A57" i="33"/>
  <c r="A54" i="32"/>
  <c r="B54" i="5"/>
  <c r="C48" i="20" s="1"/>
  <c r="C54" i="5"/>
  <c r="D54" i="5"/>
  <c r="A45" i="33"/>
  <c r="A42" i="32"/>
  <c r="A45" i="28"/>
  <c r="B42" i="5"/>
  <c r="C36" i="20" s="1"/>
  <c r="C42" i="5"/>
  <c r="D42" i="5"/>
  <c r="A41" i="33"/>
  <c r="A38" i="32"/>
  <c r="A41" i="28"/>
  <c r="B38" i="5"/>
  <c r="C32" i="20" s="1"/>
  <c r="C38" i="5"/>
  <c r="D38" i="5"/>
  <c r="A29" i="33"/>
  <c r="A26" i="32"/>
  <c r="B26" i="5"/>
  <c r="C20" i="20" s="1"/>
  <c r="C26" i="5"/>
  <c r="A29" i="28"/>
  <c r="D26" i="5"/>
  <c r="A53" i="32"/>
  <c r="A56" i="33"/>
  <c r="C53" i="5"/>
  <c r="A48" i="33"/>
  <c r="A45" i="32"/>
  <c r="C45" i="5"/>
  <c r="A48" i="28"/>
  <c r="A40" i="33"/>
  <c r="A37" i="32"/>
  <c r="C37" i="5"/>
  <c r="A32" i="33"/>
  <c r="A29" i="32"/>
  <c r="C29" i="5"/>
  <c r="A20" i="33"/>
  <c r="A17" i="32"/>
  <c r="C17" i="5"/>
  <c r="A51" i="33"/>
  <c r="A48" i="32"/>
  <c r="B48" i="5"/>
  <c r="C42" i="20" s="1"/>
  <c r="C48" i="5"/>
  <c r="A51" i="28"/>
  <c r="D48" i="5"/>
  <c r="A43" i="33"/>
  <c r="A40" i="32"/>
  <c r="B40" i="5"/>
  <c r="C34" i="20" s="1"/>
  <c r="C40" i="5"/>
  <c r="D40" i="5"/>
  <c r="A35" i="33"/>
  <c r="A32" i="32"/>
  <c r="B32" i="5"/>
  <c r="C26" i="20" s="1"/>
  <c r="C32" i="5"/>
  <c r="D32" i="5"/>
  <c r="A35" i="28"/>
  <c r="A27" i="33"/>
  <c r="A24" i="32"/>
  <c r="B24" i="5"/>
  <c r="C18" i="20" s="1"/>
  <c r="C24" i="5"/>
  <c r="D24" i="5"/>
  <c r="A15" i="33"/>
  <c r="A15" i="28"/>
  <c r="B12" i="5"/>
  <c r="C12" i="5"/>
  <c r="D12" i="5"/>
  <c r="AC60" i="28"/>
  <c r="I60" i="28"/>
  <c r="Z59" i="28"/>
  <c r="A57" i="28"/>
  <c r="AC52" i="28"/>
  <c r="I52" i="28"/>
  <c r="A46" i="33"/>
  <c r="A43" i="32"/>
  <c r="C43" i="5"/>
  <c r="A34" i="33"/>
  <c r="A31" i="32"/>
  <c r="C31" i="5"/>
  <c r="A14" i="33"/>
  <c r="A14" i="28"/>
  <c r="A11" i="32"/>
  <c r="C11" i="5"/>
  <c r="A50" i="32"/>
  <c r="A53" i="33"/>
  <c r="B50" i="5"/>
  <c r="C44" i="20" s="1"/>
  <c r="C50" i="5"/>
  <c r="D50" i="5"/>
  <c r="A33" i="33"/>
  <c r="A30" i="32"/>
  <c r="B30" i="5"/>
  <c r="C24" i="20" s="1"/>
  <c r="C30" i="5"/>
  <c r="D30" i="5"/>
  <c r="D24" i="20" s="1"/>
  <c r="A33" i="28"/>
  <c r="A57" i="32"/>
  <c r="A60" i="33"/>
  <c r="C57" i="5"/>
  <c r="A52" i="33"/>
  <c r="A49" i="32"/>
  <c r="C49" i="5"/>
  <c r="A44" i="33"/>
  <c r="A41" i="32"/>
  <c r="C41" i="5"/>
  <c r="A44" i="28"/>
  <c r="A36" i="33"/>
  <c r="A33" i="32"/>
  <c r="C33" i="5"/>
  <c r="A28" i="33"/>
  <c r="A25" i="32"/>
  <c r="C25" i="5"/>
  <c r="A28" i="28"/>
  <c r="A24" i="33"/>
  <c r="A21" i="32"/>
  <c r="C21" i="5"/>
  <c r="A24" i="28"/>
  <c r="A59" i="33"/>
  <c r="A56" i="32"/>
  <c r="B56" i="5"/>
  <c r="C50" i="20" s="1"/>
  <c r="C56" i="5"/>
  <c r="D56" i="5"/>
  <c r="A55" i="33"/>
  <c r="A52" i="32"/>
  <c r="B52" i="5"/>
  <c r="C46" i="20" s="1"/>
  <c r="C52" i="5"/>
  <c r="D52" i="5"/>
  <c r="D46" i="20" s="1"/>
  <c r="A47" i="33"/>
  <c r="A44" i="32"/>
  <c r="B44" i="5"/>
  <c r="C38" i="20" s="1"/>
  <c r="C44" i="5"/>
  <c r="D44" i="5"/>
  <c r="A47" i="28"/>
  <c r="A39" i="33"/>
  <c r="A36" i="32"/>
  <c r="B36" i="5"/>
  <c r="C30" i="20" s="1"/>
  <c r="C36" i="5"/>
  <c r="D36" i="5"/>
  <c r="A39" i="28"/>
  <c r="A31" i="33"/>
  <c r="A28" i="32"/>
  <c r="A31" i="28"/>
  <c r="B28" i="5"/>
  <c r="C22" i="20" s="1"/>
  <c r="C28" i="5"/>
  <c r="D28" i="5"/>
  <c r="A23" i="33"/>
  <c r="A20" i="32"/>
  <c r="B20" i="5"/>
  <c r="C14" i="20" s="1"/>
  <c r="C20" i="5"/>
  <c r="D20" i="5"/>
  <c r="D14" i="20" s="1"/>
  <c r="A23" i="28"/>
  <c r="A19" i="33"/>
  <c r="A16" i="32"/>
  <c r="A19" i="28"/>
  <c r="B16" i="5"/>
  <c r="C10" i="20" s="1"/>
  <c r="C16" i="5"/>
  <c r="D16" i="5"/>
  <c r="D55" i="5"/>
  <c r="D49" i="20" s="1"/>
  <c r="D51" i="5"/>
  <c r="D45" i="20" s="1"/>
  <c r="D47" i="5"/>
  <c r="D43" i="5"/>
  <c r="D39" i="5"/>
  <c r="D35" i="5"/>
  <c r="D29" i="20" s="1"/>
  <c r="D31" i="5"/>
  <c r="D27" i="5"/>
  <c r="D23" i="5"/>
  <c r="D17" i="20" s="1"/>
  <c r="D19" i="5"/>
  <c r="D13" i="20" s="1"/>
  <c r="D15" i="5"/>
  <c r="D9" i="20" s="1"/>
  <c r="D11" i="5"/>
  <c r="Z60" i="28"/>
  <c r="A58" i="28"/>
  <c r="Z52" i="28"/>
  <c r="A27" i="28"/>
  <c r="C59" i="28"/>
  <c r="K59" i="28"/>
  <c r="S59" i="28"/>
  <c r="AA59" i="28"/>
  <c r="AI59" i="28"/>
  <c r="D59" i="28"/>
  <c r="L59" i="28"/>
  <c r="T59" i="28"/>
  <c r="AJ59" i="28"/>
  <c r="F59" i="28"/>
  <c r="N59" i="28"/>
  <c r="V59" i="28"/>
  <c r="AD59" i="28"/>
  <c r="AL59" i="28"/>
  <c r="G59" i="28"/>
  <c r="W59" i="28"/>
  <c r="AM59" i="28"/>
  <c r="H59" i="28"/>
  <c r="P59" i="28"/>
  <c r="X59" i="28"/>
  <c r="AF59" i="28"/>
  <c r="AN59" i="28"/>
  <c r="Y52" i="28"/>
  <c r="A43" i="28"/>
  <c r="A34" i="28"/>
  <c r="B59" i="34"/>
  <c r="B51" i="34"/>
  <c r="B43" i="34"/>
  <c r="B35" i="34"/>
  <c r="B27" i="34"/>
  <c r="B19" i="34"/>
  <c r="B55" i="34"/>
  <c r="B47" i="34"/>
  <c r="B39" i="34"/>
  <c r="B31" i="34"/>
  <c r="B23" i="34"/>
  <c r="B57" i="34"/>
  <c r="B49" i="34"/>
  <c r="B41" i="34"/>
  <c r="B33" i="34"/>
  <c r="B25" i="34"/>
  <c r="B17" i="34"/>
  <c r="B59" i="35"/>
  <c r="B51" i="35"/>
  <c r="B58" i="35"/>
  <c r="B50" i="35"/>
  <c r="B60" i="35"/>
  <c r="B52" i="35"/>
  <c r="B57" i="35"/>
  <c r="B49" i="35"/>
  <c r="B141" i="40"/>
  <c r="C141" i="40"/>
  <c r="D141" i="40"/>
  <c r="E141" i="40"/>
  <c r="F141" i="40"/>
  <c r="G141" i="40"/>
  <c r="B142" i="40"/>
  <c r="C142" i="40"/>
  <c r="D142" i="40"/>
  <c r="E142" i="40"/>
  <c r="F142" i="40"/>
  <c r="G142" i="40"/>
  <c r="B143" i="40"/>
  <c r="C143" i="40"/>
  <c r="D143" i="40"/>
  <c r="E143" i="40"/>
  <c r="F143" i="40"/>
  <c r="G143" i="40"/>
  <c r="B144" i="40"/>
  <c r="C144" i="40"/>
  <c r="D144" i="40"/>
  <c r="E144" i="40"/>
  <c r="F144" i="40"/>
  <c r="G144" i="40"/>
  <c r="B145" i="40"/>
  <c r="C145" i="40"/>
  <c r="D145" i="40"/>
  <c r="E145" i="40"/>
  <c r="F145" i="40"/>
  <c r="G145" i="40"/>
  <c r="B146" i="40"/>
  <c r="C146" i="40"/>
  <c r="D146" i="40"/>
  <c r="E146" i="40"/>
  <c r="F146" i="40"/>
  <c r="G146" i="40"/>
  <c r="B147" i="40"/>
  <c r="C147" i="40"/>
  <c r="D147" i="40"/>
  <c r="E147" i="40"/>
  <c r="F147" i="40"/>
  <c r="G147" i="40"/>
  <c r="B148" i="40"/>
  <c r="C148" i="40"/>
  <c r="D148" i="40"/>
  <c r="E148" i="40"/>
  <c r="F148" i="40"/>
  <c r="G148" i="40"/>
  <c r="B149" i="40"/>
  <c r="C149" i="40"/>
  <c r="D149" i="40"/>
  <c r="E149" i="40"/>
  <c r="F149" i="40"/>
  <c r="G149" i="40"/>
  <c r="B150" i="40"/>
  <c r="C150" i="40"/>
  <c r="D150" i="40"/>
  <c r="E150" i="40"/>
  <c r="F150" i="40"/>
  <c r="G150" i="40"/>
  <c r="B151" i="40"/>
  <c r="C151" i="40"/>
  <c r="D151" i="40"/>
  <c r="E151" i="40"/>
  <c r="F151" i="40"/>
  <c r="G151" i="40"/>
  <c r="B141" i="42"/>
  <c r="C141" i="42"/>
  <c r="D141" i="42"/>
  <c r="E141" i="42"/>
  <c r="F141" i="42"/>
  <c r="G141" i="42"/>
  <c r="B142" i="42"/>
  <c r="C142" i="42"/>
  <c r="D142" i="42"/>
  <c r="E142" i="42"/>
  <c r="F142" i="42"/>
  <c r="G142" i="42"/>
  <c r="B143" i="42"/>
  <c r="C143" i="42"/>
  <c r="D143" i="42"/>
  <c r="E143" i="42"/>
  <c r="F143" i="42"/>
  <c r="G143" i="42"/>
  <c r="B144" i="42"/>
  <c r="C144" i="42"/>
  <c r="D144" i="42"/>
  <c r="E144" i="42"/>
  <c r="F144" i="42"/>
  <c r="G144" i="42"/>
  <c r="B145" i="42"/>
  <c r="C145" i="42"/>
  <c r="D145" i="42"/>
  <c r="E145" i="42"/>
  <c r="F145" i="42"/>
  <c r="G145" i="42"/>
  <c r="B146" i="42"/>
  <c r="C146" i="42"/>
  <c r="D146" i="42"/>
  <c r="E146" i="42"/>
  <c r="F146" i="42"/>
  <c r="G146" i="42"/>
  <c r="B147" i="42"/>
  <c r="C147" i="42"/>
  <c r="D147" i="42"/>
  <c r="E147" i="42"/>
  <c r="F147" i="42"/>
  <c r="G147" i="42"/>
  <c r="B148" i="42"/>
  <c r="C148" i="42"/>
  <c r="D148" i="42"/>
  <c r="E148" i="42"/>
  <c r="F148" i="42"/>
  <c r="G148" i="42"/>
  <c r="B149" i="42"/>
  <c r="C149" i="42"/>
  <c r="D149" i="42"/>
  <c r="E149" i="42"/>
  <c r="F149" i="42"/>
  <c r="G149" i="42"/>
  <c r="B150" i="42"/>
  <c r="C150" i="42"/>
  <c r="D150" i="42"/>
  <c r="E150" i="42"/>
  <c r="F150" i="42"/>
  <c r="G150" i="42"/>
  <c r="B151" i="42"/>
  <c r="C151" i="42"/>
  <c r="D151" i="42"/>
  <c r="E151" i="42"/>
  <c r="F151" i="42"/>
  <c r="G151" i="42"/>
  <c r="B138" i="42"/>
  <c r="C138" i="42"/>
  <c r="D138" i="42"/>
  <c r="E138" i="42"/>
  <c r="F138" i="42"/>
  <c r="G138" i="42"/>
  <c r="B139" i="42"/>
  <c r="C139" i="42"/>
  <c r="D139" i="42"/>
  <c r="E139" i="42"/>
  <c r="F139" i="42"/>
  <c r="G139" i="42"/>
  <c r="B140" i="42"/>
  <c r="C140" i="42"/>
  <c r="D140" i="42"/>
  <c r="E140" i="42"/>
  <c r="F140" i="42"/>
  <c r="G140" i="42"/>
  <c r="B138" i="40"/>
  <c r="C138" i="40"/>
  <c r="D138" i="40"/>
  <c r="E138" i="40"/>
  <c r="F138" i="40"/>
  <c r="G138" i="40"/>
  <c r="B139" i="40"/>
  <c r="C139" i="40"/>
  <c r="D139" i="40"/>
  <c r="E139" i="40"/>
  <c r="F139" i="40"/>
  <c r="G139" i="40"/>
  <c r="B140" i="40"/>
  <c r="C140" i="40"/>
  <c r="D140" i="40"/>
  <c r="E140" i="40"/>
  <c r="F140" i="40"/>
  <c r="G140" i="40"/>
  <c r="B135" i="42"/>
  <c r="C135" i="42"/>
  <c r="D135" i="42"/>
  <c r="E135" i="42"/>
  <c r="F135" i="42"/>
  <c r="G135" i="42"/>
  <c r="B136" i="42"/>
  <c r="C136" i="42"/>
  <c r="D136" i="42"/>
  <c r="E136" i="42"/>
  <c r="F136" i="42"/>
  <c r="G136" i="42"/>
  <c r="B137" i="42"/>
  <c r="C137" i="42"/>
  <c r="D137" i="42"/>
  <c r="E137" i="42"/>
  <c r="F137" i="42"/>
  <c r="G137" i="42"/>
  <c r="B135" i="40"/>
  <c r="C135" i="40"/>
  <c r="D135" i="40"/>
  <c r="E135" i="40"/>
  <c r="F135" i="40"/>
  <c r="G135" i="40"/>
  <c r="B136" i="40"/>
  <c r="C136" i="40"/>
  <c r="D136" i="40"/>
  <c r="E136" i="40"/>
  <c r="F136" i="40"/>
  <c r="G136" i="40"/>
  <c r="B137" i="40"/>
  <c r="C137" i="40"/>
  <c r="D137" i="40"/>
  <c r="E137" i="40"/>
  <c r="F137" i="40"/>
  <c r="G137" i="40"/>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9" i="42"/>
  <c r="F10" i="42"/>
  <c r="F11" i="42"/>
  <c r="F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9" i="42"/>
  <c r="E10" i="42"/>
  <c r="E11" i="42"/>
  <c r="E12" i="42"/>
  <c r="E13" i="42"/>
  <c r="E14" i="42"/>
  <c r="E15" i="42"/>
  <c r="E16" i="42"/>
  <c r="E17" i="42"/>
  <c r="E18" i="42"/>
  <c r="E19" i="42"/>
  <c r="E20" i="42"/>
  <c r="E21" i="42"/>
  <c r="E22" i="42"/>
  <c r="E23" i="42"/>
  <c r="E24" i="42"/>
  <c r="E25" i="42"/>
  <c r="E26" i="42"/>
  <c r="E27" i="42"/>
  <c r="E28" i="42"/>
  <c r="E29" i="42"/>
  <c r="E30" i="42"/>
  <c r="E31" i="42"/>
  <c r="E32" i="42"/>
  <c r="E33" i="42"/>
  <c r="E34" i="42"/>
  <c r="E35" i="42"/>
  <c r="E36" i="42"/>
  <c r="E37"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E70" i="42"/>
  <c r="E71" i="42"/>
  <c r="E72" i="42"/>
  <c r="E73" i="42"/>
  <c r="E74" i="42"/>
  <c r="E75" i="42"/>
  <c r="E76" i="42"/>
  <c r="E77" i="42"/>
  <c r="E78" i="42"/>
  <c r="E79" i="42"/>
  <c r="E80" i="42"/>
  <c r="E81" i="42"/>
  <c r="E82" i="42"/>
  <c r="E83" i="42"/>
  <c r="E84" i="42"/>
  <c r="E85" i="42"/>
  <c r="E86" i="42"/>
  <c r="E87" i="42"/>
  <c r="E88" i="42"/>
  <c r="E89" i="42"/>
  <c r="E90" i="42"/>
  <c r="E91" i="42"/>
  <c r="E92" i="42"/>
  <c r="E93" i="42"/>
  <c r="E94" i="42"/>
  <c r="E95" i="42"/>
  <c r="E96" i="42"/>
  <c r="E97" i="42"/>
  <c r="E98" i="42"/>
  <c r="E99" i="42"/>
  <c r="E100" i="42"/>
  <c r="E101" i="42"/>
  <c r="E102" i="42"/>
  <c r="E103" i="42"/>
  <c r="E104" i="42"/>
  <c r="E105" i="42"/>
  <c r="E106" i="42"/>
  <c r="E107" i="42"/>
  <c r="E108" i="42"/>
  <c r="E109" i="42"/>
  <c r="E110" i="42"/>
  <c r="E111" i="42"/>
  <c r="E112" i="42"/>
  <c r="E113" i="42"/>
  <c r="E114" i="42"/>
  <c r="E115" i="42"/>
  <c r="E116" i="42"/>
  <c r="E117" i="42"/>
  <c r="E118" i="42"/>
  <c r="E119" i="42"/>
  <c r="E120" i="42"/>
  <c r="E121" i="42"/>
  <c r="E122" i="42"/>
  <c r="E123" i="42"/>
  <c r="E124" i="42"/>
  <c r="E125" i="42"/>
  <c r="E126" i="42"/>
  <c r="E127" i="42"/>
  <c r="E128" i="42"/>
  <c r="E129" i="42"/>
  <c r="E130" i="42"/>
  <c r="E131" i="42"/>
  <c r="E132" i="42"/>
  <c r="E133" i="42"/>
  <c r="E134" i="42"/>
  <c r="E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29" i="42"/>
  <c r="D130" i="42"/>
  <c r="D131" i="42"/>
  <c r="D132" i="42"/>
  <c r="D133" i="42"/>
  <c r="D134" i="42"/>
  <c r="D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0" i="42"/>
  <c r="C121" i="42"/>
  <c r="C122" i="42"/>
  <c r="C123" i="42"/>
  <c r="C124" i="42"/>
  <c r="C125" i="42"/>
  <c r="C126" i="42"/>
  <c r="C127" i="42"/>
  <c r="C128" i="42"/>
  <c r="C129" i="42"/>
  <c r="C130" i="42"/>
  <c r="C131" i="42"/>
  <c r="C132" i="42"/>
  <c r="C133" i="42"/>
  <c r="C134" i="42"/>
  <c r="C9" i="42"/>
  <c r="B10" i="42"/>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B71" i="42"/>
  <c r="B72" i="42"/>
  <c r="B73" i="42"/>
  <c r="B74" i="42"/>
  <c r="B75" i="42"/>
  <c r="B76" i="42"/>
  <c r="B77" i="42"/>
  <c r="B78" i="42"/>
  <c r="B79" i="42"/>
  <c r="B80" i="42"/>
  <c r="B81" i="42"/>
  <c r="B82" i="42"/>
  <c r="B83" i="42"/>
  <c r="B84" i="42"/>
  <c r="B85" i="42"/>
  <c r="B86" i="42"/>
  <c r="B87" i="42"/>
  <c r="B88" i="42"/>
  <c r="B89" i="42"/>
  <c r="B90" i="42"/>
  <c r="B91" i="42"/>
  <c r="B92" i="42"/>
  <c r="B93" i="42"/>
  <c r="B94" i="42"/>
  <c r="B95" i="42"/>
  <c r="B96" i="42"/>
  <c r="B97" i="42"/>
  <c r="B98" i="42"/>
  <c r="B99" i="42"/>
  <c r="B100" i="42"/>
  <c r="B101" i="42"/>
  <c r="B102" i="42"/>
  <c r="B103" i="42"/>
  <c r="B104" i="42"/>
  <c r="B105" i="42"/>
  <c r="B106" i="42"/>
  <c r="B107" i="42"/>
  <c r="B108" i="42"/>
  <c r="B109" i="42"/>
  <c r="B110" i="42"/>
  <c r="B111" i="42"/>
  <c r="B112" i="42"/>
  <c r="B113" i="42"/>
  <c r="B114" i="42"/>
  <c r="B115" i="42"/>
  <c r="B116" i="42"/>
  <c r="B117" i="42"/>
  <c r="B118" i="42"/>
  <c r="B119" i="42"/>
  <c r="B120" i="42"/>
  <c r="B121" i="42"/>
  <c r="B122" i="42"/>
  <c r="B123" i="42"/>
  <c r="B124" i="42"/>
  <c r="B125" i="42"/>
  <c r="B126" i="42"/>
  <c r="B127" i="42"/>
  <c r="B128" i="42"/>
  <c r="B129" i="42"/>
  <c r="B130" i="42"/>
  <c r="B131" i="42"/>
  <c r="B132" i="42"/>
  <c r="B133" i="42"/>
  <c r="B134" i="42"/>
  <c r="B9" i="42"/>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G87" i="40"/>
  <c r="G88" i="40"/>
  <c r="G89" i="40"/>
  <c r="G90" i="40"/>
  <c r="G91" i="40"/>
  <c r="G92" i="40"/>
  <c r="G93" i="40"/>
  <c r="G94" i="40"/>
  <c r="G95" i="40"/>
  <c r="G96" i="40"/>
  <c r="G97" i="40"/>
  <c r="G98" i="40"/>
  <c r="G99" i="40"/>
  <c r="G100" i="40"/>
  <c r="G101" i="40"/>
  <c r="G102" i="40"/>
  <c r="G103" i="40"/>
  <c r="G104" i="40"/>
  <c r="G105" i="40"/>
  <c r="G106" i="40"/>
  <c r="G107" i="40"/>
  <c r="G108" i="40"/>
  <c r="G109" i="40"/>
  <c r="G110" i="40"/>
  <c r="G111" i="40"/>
  <c r="G112" i="40"/>
  <c r="G113" i="40"/>
  <c r="G114" i="40"/>
  <c r="G115" i="40"/>
  <c r="G116" i="40"/>
  <c r="G117" i="40"/>
  <c r="G118" i="40"/>
  <c r="G119" i="40"/>
  <c r="G120" i="40"/>
  <c r="G121" i="40"/>
  <c r="G122" i="40"/>
  <c r="G123" i="40"/>
  <c r="G124" i="40"/>
  <c r="G125" i="40"/>
  <c r="G126" i="40"/>
  <c r="G127" i="40"/>
  <c r="G128" i="40"/>
  <c r="G129" i="40"/>
  <c r="G130" i="40"/>
  <c r="G131" i="40"/>
  <c r="G132" i="40"/>
  <c r="G133" i="40"/>
  <c r="G134" i="40"/>
  <c r="G9" i="40"/>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6" i="40"/>
  <c r="F87" i="40"/>
  <c r="F88" i="40"/>
  <c r="F89" i="40"/>
  <c r="F90" i="40"/>
  <c r="F91" i="40"/>
  <c r="F92" i="40"/>
  <c r="F93" i="40"/>
  <c r="F94" i="40"/>
  <c r="F95" i="40"/>
  <c r="F96" i="40"/>
  <c r="F97" i="40"/>
  <c r="F98" i="40"/>
  <c r="F99" i="40"/>
  <c r="F100" i="40"/>
  <c r="F101" i="40"/>
  <c r="F102" i="40"/>
  <c r="F103" i="40"/>
  <c r="F104" i="40"/>
  <c r="F105" i="40"/>
  <c r="F106" i="40"/>
  <c r="F107" i="40"/>
  <c r="F108" i="40"/>
  <c r="F109" i="40"/>
  <c r="F110" i="40"/>
  <c r="F111" i="40"/>
  <c r="F112" i="40"/>
  <c r="F113" i="40"/>
  <c r="F114" i="40"/>
  <c r="F115" i="40"/>
  <c r="F116" i="40"/>
  <c r="F117" i="40"/>
  <c r="F118" i="40"/>
  <c r="F119" i="40"/>
  <c r="F120" i="40"/>
  <c r="F121" i="40"/>
  <c r="F122" i="40"/>
  <c r="F123" i="40"/>
  <c r="F124" i="40"/>
  <c r="F125" i="40"/>
  <c r="F126" i="40"/>
  <c r="F127" i="40"/>
  <c r="F128" i="40"/>
  <c r="F129" i="40"/>
  <c r="F130" i="40"/>
  <c r="F131" i="40"/>
  <c r="F132" i="40"/>
  <c r="F133" i="40"/>
  <c r="F134" i="40"/>
  <c r="F9" i="40"/>
  <c r="E10" i="40"/>
  <c r="E11" i="40"/>
  <c r="E12" i="40"/>
  <c r="E13" i="40"/>
  <c r="E14" i="40"/>
  <c r="E15" i="40"/>
  <c r="E16" i="40"/>
  <c r="E17" i="40"/>
  <c r="E18" i="40"/>
  <c r="E19" i="40"/>
  <c r="E20" i="40"/>
  <c r="E21" i="40"/>
  <c r="E22" i="40"/>
  <c r="E23" i="40"/>
  <c r="E24" i="40"/>
  <c r="E25" i="40"/>
  <c r="E26" i="40"/>
  <c r="E27" i="40"/>
  <c r="E28" i="40"/>
  <c r="E29" i="40"/>
  <c r="E30" i="40"/>
  <c r="E31" i="40"/>
  <c r="E32" i="40"/>
  <c r="E33" i="40"/>
  <c r="E34" i="40"/>
  <c r="E35" i="40"/>
  <c r="E36" i="40"/>
  <c r="E37" i="40"/>
  <c r="E38" i="40"/>
  <c r="E39" i="40"/>
  <c r="E40" i="40"/>
  <c r="E41" i="40"/>
  <c r="E42" i="40"/>
  <c r="E43" i="40"/>
  <c r="E44" i="40"/>
  <c r="E45" i="40"/>
  <c r="E46" i="40"/>
  <c r="E47" i="40"/>
  <c r="E48" i="40"/>
  <c r="E49" i="40"/>
  <c r="E50" i="40"/>
  <c r="E51" i="40"/>
  <c r="E52" i="40"/>
  <c r="E53" i="40"/>
  <c r="E54" i="40"/>
  <c r="E55" i="40"/>
  <c r="E56" i="40"/>
  <c r="E57" i="40"/>
  <c r="E58" i="40"/>
  <c r="E59" i="40"/>
  <c r="E60" i="40"/>
  <c r="E61" i="40"/>
  <c r="E62" i="40"/>
  <c r="E63" i="40"/>
  <c r="E64" i="40"/>
  <c r="E65" i="40"/>
  <c r="E66" i="40"/>
  <c r="E67" i="40"/>
  <c r="E68" i="40"/>
  <c r="E69" i="40"/>
  <c r="E70" i="40"/>
  <c r="E71" i="40"/>
  <c r="E72" i="40"/>
  <c r="E73" i="40"/>
  <c r="E74" i="40"/>
  <c r="E75" i="40"/>
  <c r="E76" i="40"/>
  <c r="E77" i="40"/>
  <c r="E78" i="40"/>
  <c r="E79" i="40"/>
  <c r="E80" i="40"/>
  <c r="E81" i="40"/>
  <c r="E82" i="40"/>
  <c r="E83" i="40"/>
  <c r="E84" i="40"/>
  <c r="E85" i="40"/>
  <c r="E86" i="40"/>
  <c r="E87" i="40"/>
  <c r="E88" i="40"/>
  <c r="E89" i="40"/>
  <c r="E90" i="40"/>
  <c r="E91" i="40"/>
  <c r="E92" i="40"/>
  <c r="E93" i="40"/>
  <c r="E94" i="40"/>
  <c r="E95" i="40"/>
  <c r="E96" i="40"/>
  <c r="E97" i="40"/>
  <c r="E98" i="40"/>
  <c r="E99" i="40"/>
  <c r="E100" i="40"/>
  <c r="E101" i="40"/>
  <c r="E102" i="40"/>
  <c r="E103" i="40"/>
  <c r="E104" i="40"/>
  <c r="E105" i="40"/>
  <c r="E106" i="40"/>
  <c r="E107" i="40"/>
  <c r="E108" i="40"/>
  <c r="E109" i="40"/>
  <c r="E110" i="40"/>
  <c r="E111" i="40"/>
  <c r="E112" i="40"/>
  <c r="E113" i="40"/>
  <c r="E114" i="40"/>
  <c r="E115" i="40"/>
  <c r="E116" i="40"/>
  <c r="E117" i="40"/>
  <c r="E118" i="40"/>
  <c r="E119" i="40"/>
  <c r="E120" i="40"/>
  <c r="E121" i="40"/>
  <c r="E122" i="40"/>
  <c r="E123" i="40"/>
  <c r="E124" i="40"/>
  <c r="E125" i="40"/>
  <c r="E126" i="40"/>
  <c r="E127" i="40"/>
  <c r="E128" i="40"/>
  <c r="E129" i="40"/>
  <c r="E130" i="40"/>
  <c r="E131" i="40"/>
  <c r="E132" i="40"/>
  <c r="E133" i="40"/>
  <c r="E134" i="40"/>
  <c r="E9" i="40"/>
  <c r="D10" i="40"/>
  <c r="D11" i="40"/>
  <c r="D12" i="40"/>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67" i="40"/>
  <c r="D68" i="40"/>
  <c r="D69" i="40"/>
  <c r="D70" i="40"/>
  <c r="D71" i="40"/>
  <c r="D72" i="40"/>
  <c r="D73" i="40"/>
  <c r="D74" i="40"/>
  <c r="D75" i="40"/>
  <c r="D76" i="40"/>
  <c r="D77" i="40"/>
  <c r="D78" i="40"/>
  <c r="D79" i="40"/>
  <c r="D80" i="40"/>
  <c r="D81" i="40"/>
  <c r="D82" i="40"/>
  <c r="D83" i="40"/>
  <c r="D84" i="40"/>
  <c r="D85" i="40"/>
  <c r="D86" i="40"/>
  <c r="D87" i="40"/>
  <c r="D88" i="40"/>
  <c r="D89" i="40"/>
  <c r="D90" i="40"/>
  <c r="D91" i="40"/>
  <c r="D92" i="40"/>
  <c r="D93" i="40"/>
  <c r="D94" i="40"/>
  <c r="D95" i="40"/>
  <c r="D96" i="40"/>
  <c r="D97" i="40"/>
  <c r="D98" i="40"/>
  <c r="D99" i="40"/>
  <c r="D100" i="40"/>
  <c r="D101" i="40"/>
  <c r="D102" i="40"/>
  <c r="D103" i="40"/>
  <c r="D104" i="40"/>
  <c r="D105" i="40"/>
  <c r="D106" i="40"/>
  <c r="D107" i="40"/>
  <c r="D108" i="40"/>
  <c r="D109" i="40"/>
  <c r="D110" i="40"/>
  <c r="D111" i="40"/>
  <c r="D112" i="40"/>
  <c r="D113" i="40"/>
  <c r="D114" i="40"/>
  <c r="D115" i="40"/>
  <c r="D116" i="40"/>
  <c r="D117" i="40"/>
  <c r="D118" i="40"/>
  <c r="D119" i="40"/>
  <c r="D120" i="40"/>
  <c r="D121" i="40"/>
  <c r="D122" i="40"/>
  <c r="D123" i="40"/>
  <c r="D124" i="40"/>
  <c r="D125" i="40"/>
  <c r="D126" i="40"/>
  <c r="D127" i="40"/>
  <c r="D128" i="40"/>
  <c r="D129" i="40"/>
  <c r="D130" i="40"/>
  <c r="D131" i="40"/>
  <c r="D132" i="40"/>
  <c r="D133" i="40"/>
  <c r="D134" i="40"/>
  <c r="D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9" i="40"/>
  <c r="C36" i="32" l="1"/>
  <c r="B36" i="32"/>
  <c r="D36" i="32"/>
  <c r="C56" i="32"/>
  <c r="B56" i="32"/>
  <c r="D56" i="32"/>
  <c r="AE59" i="28"/>
  <c r="D33" i="20"/>
  <c r="J19" i="28"/>
  <c r="Z19" i="28"/>
  <c r="AH19" i="28"/>
  <c r="C19" i="28"/>
  <c r="K19" i="28"/>
  <c r="S19" i="28"/>
  <c r="AA19" i="28"/>
  <c r="AI19" i="28"/>
  <c r="D19" i="28"/>
  <c r="L19" i="28"/>
  <c r="T19" i="28"/>
  <c r="AJ19" i="28"/>
  <c r="M19" i="28"/>
  <c r="U19" i="28"/>
  <c r="AC19" i="28"/>
  <c r="AK19" i="28"/>
  <c r="F19" i="28"/>
  <c r="N19" i="28"/>
  <c r="V19" i="28"/>
  <c r="AD19" i="28"/>
  <c r="AL19" i="28"/>
  <c r="G19" i="28"/>
  <c r="W19" i="28"/>
  <c r="AM19" i="28"/>
  <c r="H19" i="28"/>
  <c r="P19" i="28"/>
  <c r="X19" i="28"/>
  <c r="AF19" i="28"/>
  <c r="AN19" i="28"/>
  <c r="I19" i="28"/>
  <c r="Q19" i="28"/>
  <c r="Y19" i="28"/>
  <c r="AG19" i="28"/>
  <c r="I23" i="33"/>
  <c r="Q23" i="33"/>
  <c r="Y23" i="33"/>
  <c r="AG23" i="33"/>
  <c r="D23" i="33"/>
  <c r="L23" i="33"/>
  <c r="T23" i="33"/>
  <c r="AJ23" i="33"/>
  <c r="M23" i="33"/>
  <c r="U23" i="33"/>
  <c r="AC23" i="33"/>
  <c r="AK23" i="33"/>
  <c r="J23" i="33"/>
  <c r="W23" i="33"/>
  <c r="AI23" i="33"/>
  <c r="K23" i="33"/>
  <c r="X23" i="33"/>
  <c r="AL23" i="33"/>
  <c r="N23" i="33"/>
  <c r="Z23" i="33"/>
  <c r="AM23" i="33"/>
  <c r="AA23" i="33"/>
  <c r="AN23" i="33"/>
  <c r="F23" i="33"/>
  <c r="G23" i="33"/>
  <c r="AF23" i="33"/>
  <c r="H23" i="33"/>
  <c r="AH23" i="33"/>
  <c r="P23" i="33"/>
  <c r="S23" i="33"/>
  <c r="V23" i="33"/>
  <c r="C23" i="33"/>
  <c r="AD23" i="33"/>
  <c r="D50" i="20"/>
  <c r="I24" i="33"/>
  <c r="D24" i="33"/>
  <c r="L24" i="33"/>
  <c r="T24" i="33"/>
  <c r="AJ24" i="33"/>
  <c r="M24" i="33"/>
  <c r="U24" i="33"/>
  <c r="AC24" i="33"/>
  <c r="AK24" i="33"/>
  <c r="H24" i="33"/>
  <c r="S24" i="33"/>
  <c r="J24" i="33"/>
  <c r="V24" i="33"/>
  <c r="AF24" i="33"/>
  <c r="K24" i="33"/>
  <c r="W24" i="33"/>
  <c r="AG24" i="33"/>
  <c r="N24" i="33"/>
  <c r="X24" i="33"/>
  <c r="AH24" i="33"/>
  <c r="P24" i="33"/>
  <c r="AL24" i="33"/>
  <c r="Q24" i="33"/>
  <c r="AM24" i="33"/>
  <c r="AN24" i="33"/>
  <c r="Y24" i="33"/>
  <c r="C24" i="33"/>
  <c r="Z24" i="33"/>
  <c r="F24" i="33"/>
  <c r="AA24" i="33"/>
  <c r="G24" i="33"/>
  <c r="AD24" i="33"/>
  <c r="AI24" i="33"/>
  <c r="J44" i="28"/>
  <c r="Z44" i="28"/>
  <c r="AH44" i="28"/>
  <c r="D44" i="28"/>
  <c r="L44" i="28"/>
  <c r="T44" i="28"/>
  <c r="AJ44" i="28"/>
  <c r="H44" i="28"/>
  <c r="S44" i="28"/>
  <c r="AD44" i="28"/>
  <c r="AN44" i="28"/>
  <c r="I44" i="28"/>
  <c r="U44" i="28"/>
  <c r="M44" i="28"/>
  <c r="W44" i="28"/>
  <c r="AG44" i="28"/>
  <c r="C44" i="28"/>
  <c r="N44" i="28"/>
  <c r="X44" i="28"/>
  <c r="AI44" i="28"/>
  <c r="Y44" i="28"/>
  <c r="AK44" i="28"/>
  <c r="F44" i="28"/>
  <c r="P44" i="28"/>
  <c r="AA44" i="28"/>
  <c r="AL44" i="28"/>
  <c r="K44" i="28"/>
  <c r="Q44" i="28"/>
  <c r="V44" i="28"/>
  <c r="AC44" i="28"/>
  <c r="AF44" i="28"/>
  <c r="AM44" i="28"/>
  <c r="G44" i="28"/>
  <c r="G60" i="33"/>
  <c r="W60" i="33"/>
  <c r="AM60" i="33"/>
  <c r="H60" i="33"/>
  <c r="P60" i="33"/>
  <c r="X60" i="33"/>
  <c r="AF60" i="33"/>
  <c r="AN60" i="33"/>
  <c r="C60" i="33"/>
  <c r="K60" i="33"/>
  <c r="S60" i="33"/>
  <c r="AA60" i="33"/>
  <c r="AI60" i="33"/>
  <c r="D60" i="33"/>
  <c r="L60" i="33"/>
  <c r="T60" i="33"/>
  <c r="AJ60" i="33"/>
  <c r="I60" i="33"/>
  <c r="Y60" i="33"/>
  <c r="M60" i="33"/>
  <c r="AC60" i="33"/>
  <c r="N60" i="33"/>
  <c r="AD60" i="33"/>
  <c r="AH60" i="33"/>
  <c r="U60" i="33"/>
  <c r="AK60" i="33"/>
  <c r="Q60" i="33"/>
  <c r="V60" i="33"/>
  <c r="Z60" i="33"/>
  <c r="AG60" i="33"/>
  <c r="AL60" i="33"/>
  <c r="F60" i="33"/>
  <c r="J60" i="33"/>
  <c r="D44" i="20"/>
  <c r="D14" i="33"/>
  <c r="L14" i="33"/>
  <c r="T14" i="33"/>
  <c r="AJ14" i="33"/>
  <c r="H14" i="33"/>
  <c r="P14" i="33"/>
  <c r="X14" i="33"/>
  <c r="AF14" i="33"/>
  <c r="AN14" i="33"/>
  <c r="F14" i="33"/>
  <c r="Q14" i="33"/>
  <c r="AA14" i="33"/>
  <c r="AL14" i="33"/>
  <c r="J14" i="33"/>
  <c r="U14" i="33"/>
  <c r="K14" i="33"/>
  <c r="V14" i="33"/>
  <c r="AG14" i="33"/>
  <c r="M14" i="33"/>
  <c r="AC14" i="33"/>
  <c r="N14" i="33"/>
  <c r="AD14" i="33"/>
  <c r="AH14" i="33"/>
  <c r="AI14" i="33"/>
  <c r="C14" i="33"/>
  <c r="S14" i="33"/>
  <c r="AK14" i="33"/>
  <c r="G14" i="33"/>
  <c r="W14" i="33"/>
  <c r="Y14" i="33"/>
  <c r="Z14" i="33"/>
  <c r="AM14" i="33"/>
  <c r="I14" i="33"/>
  <c r="F15" i="28"/>
  <c r="N15" i="28"/>
  <c r="V15" i="28"/>
  <c r="AD15" i="28"/>
  <c r="AL15" i="28"/>
  <c r="H15" i="28"/>
  <c r="P15" i="28"/>
  <c r="X15" i="28"/>
  <c r="AF15" i="28"/>
  <c r="AN15" i="28"/>
  <c r="I15" i="28"/>
  <c r="Q15" i="28"/>
  <c r="Y15" i="28"/>
  <c r="AG15" i="28"/>
  <c r="C15" i="28"/>
  <c r="K15" i="28"/>
  <c r="S15" i="28"/>
  <c r="AA15" i="28"/>
  <c r="AI15" i="28"/>
  <c r="D15" i="28"/>
  <c r="L15" i="28"/>
  <c r="T15" i="28"/>
  <c r="AJ15" i="28"/>
  <c r="Z15" i="28"/>
  <c r="G15" i="28"/>
  <c r="AC15" i="28"/>
  <c r="J15" i="28"/>
  <c r="M15" i="28"/>
  <c r="AH15" i="28"/>
  <c r="AK15" i="28"/>
  <c r="AM15" i="28"/>
  <c r="U15" i="28"/>
  <c r="W15" i="28"/>
  <c r="D26" i="20"/>
  <c r="C40" i="32"/>
  <c r="B40" i="32"/>
  <c r="D40" i="32"/>
  <c r="C40" i="33"/>
  <c r="K40" i="33"/>
  <c r="S40" i="33"/>
  <c r="AA40" i="33"/>
  <c r="AI40" i="33"/>
  <c r="M40" i="33"/>
  <c r="U40" i="33"/>
  <c r="AC40" i="33"/>
  <c r="AK40" i="33"/>
  <c r="F40" i="33"/>
  <c r="N40" i="33"/>
  <c r="V40" i="33"/>
  <c r="AD40" i="33"/>
  <c r="AL40" i="33"/>
  <c r="H40" i="33"/>
  <c r="P40" i="33"/>
  <c r="X40" i="33"/>
  <c r="AF40" i="33"/>
  <c r="AN40" i="33"/>
  <c r="Q40" i="33"/>
  <c r="AG40" i="33"/>
  <c r="AH40" i="33"/>
  <c r="D40" i="33"/>
  <c r="T40" i="33"/>
  <c r="AJ40" i="33"/>
  <c r="I40" i="33"/>
  <c r="Y40" i="33"/>
  <c r="J40" i="33"/>
  <c r="Z40" i="33"/>
  <c r="AM40" i="33"/>
  <c r="L40" i="33"/>
  <c r="G40" i="33"/>
  <c r="W40" i="33"/>
  <c r="D20" i="20"/>
  <c r="C42" i="32"/>
  <c r="B42" i="32"/>
  <c r="D42" i="32"/>
  <c r="J26" i="28"/>
  <c r="Z26" i="28"/>
  <c r="AH26" i="28"/>
  <c r="C26" i="28"/>
  <c r="K26" i="28"/>
  <c r="S26" i="28"/>
  <c r="D26" i="28"/>
  <c r="L26" i="28"/>
  <c r="T26" i="28"/>
  <c r="AJ26" i="28"/>
  <c r="M26" i="28"/>
  <c r="U26" i="28"/>
  <c r="AC26" i="28"/>
  <c r="AK26" i="28"/>
  <c r="F26" i="28"/>
  <c r="N26" i="28"/>
  <c r="V26" i="28"/>
  <c r="AD26" i="28"/>
  <c r="AL26" i="28"/>
  <c r="G26" i="28"/>
  <c r="W26" i="28"/>
  <c r="AM26" i="28"/>
  <c r="X26" i="28"/>
  <c r="Y26" i="28"/>
  <c r="AA26" i="28"/>
  <c r="AF26" i="28"/>
  <c r="H26" i="28"/>
  <c r="AG26" i="28"/>
  <c r="I26" i="28"/>
  <c r="AI26" i="28"/>
  <c r="P26" i="28"/>
  <c r="AN26" i="28"/>
  <c r="Q26" i="28"/>
  <c r="G54" i="33"/>
  <c r="W54" i="33"/>
  <c r="AM54" i="33"/>
  <c r="H54" i="33"/>
  <c r="P54" i="33"/>
  <c r="X54" i="33"/>
  <c r="AF54" i="33"/>
  <c r="AN54" i="33"/>
  <c r="C54" i="33"/>
  <c r="K54" i="33"/>
  <c r="S54" i="33"/>
  <c r="AA54" i="33"/>
  <c r="AI54" i="33"/>
  <c r="D54" i="33"/>
  <c r="L54" i="33"/>
  <c r="T54" i="33"/>
  <c r="AJ54" i="33"/>
  <c r="I54" i="33"/>
  <c r="Y54" i="33"/>
  <c r="M54" i="33"/>
  <c r="AC54" i="33"/>
  <c r="N54" i="33"/>
  <c r="AD54" i="33"/>
  <c r="AH54" i="33"/>
  <c r="U54" i="33"/>
  <c r="AK54" i="33"/>
  <c r="F54" i="33"/>
  <c r="J54" i="33"/>
  <c r="Q54" i="33"/>
  <c r="V54" i="33"/>
  <c r="Z54" i="33"/>
  <c r="AG54" i="33"/>
  <c r="AL54" i="33"/>
  <c r="B34" i="32"/>
  <c r="D34" i="32"/>
  <c r="C34" i="32"/>
  <c r="D11" i="20"/>
  <c r="O52" i="28"/>
  <c r="R52" i="28"/>
  <c r="D40" i="20"/>
  <c r="C30" i="33"/>
  <c r="K30" i="33"/>
  <c r="S30" i="33"/>
  <c r="AA30" i="33"/>
  <c r="AI30" i="33"/>
  <c r="M30" i="33"/>
  <c r="U30" i="33"/>
  <c r="AC30" i="33"/>
  <c r="AK30" i="33"/>
  <c r="L30" i="33"/>
  <c r="W30" i="33"/>
  <c r="AG30" i="33"/>
  <c r="N30" i="33"/>
  <c r="X30" i="33"/>
  <c r="AH30" i="33"/>
  <c r="D30" i="33"/>
  <c r="Y30" i="33"/>
  <c r="AJ30" i="33"/>
  <c r="F30" i="33"/>
  <c r="P30" i="33"/>
  <c r="Z30" i="33"/>
  <c r="AL30" i="33"/>
  <c r="G30" i="33"/>
  <c r="Q30" i="33"/>
  <c r="AM30" i="33"/>
  <c r="H30" i="33"/>
  <c r="I30" i="33"/>
  <c r="T30" i="33"/>
  <c r="J30" i="33"/>
  <c r="V30" i="33"/>
  <c r="AD30" i="33"/>
  <c r="AN30" i="33"/>
  <c r="AF30" i="33"/>
  <c r="AE30" i="33" s="1"/>
  <c r="R46" i="28"/>
  <c r="O46" i="28" s="1"/>
  <c r="AE61" i="28"/>
  <c r="C51" i="28"/>
  <c r="K51" i="28"/>
  <c r="S51" i="28"/>
  <c r="R51" i="28" s="1"/>
  <c r="AA51" i="28"/>
  <c r="AI51" i="28"/>
  <c r="D51" i="28"/>
  <c r="L51" i="28"/>
  <c r="T51" i="28"/>
  <c r="AJ51" i="28"/>
  <c r="F51" i="28"/>
  <c r="N51" i="28"/>
  <c r="V51" i="28"/>
  <c r="AD51" i="28"/>
  <c r="AL51" i="28"/>
  <c r="I51" i="28"/>
  <c r="G51" i="28"/>
  <c r="W51" i="28"/>
  <c r="AM51" i="28"/>
  <c r="AG51" i="28"/>
  <c r="H51" i="28"/>
  <c r="P51" i="28"/>
  <c r="X51" i="28"/>
  <c r="AF51" i="28"/>
  <c r="AN51" i="28"/>
  <c r="Y51" i="28"/>
  <c r="Q51" i="28"/>
  <c r="M51" i="28"/>
  <c r="U51" i="28"/>
  <c r="Z51" i="28"/>
  <c r="AC51" i="28"/>
  <c r="AK51" i="28"/>
  <c r="AH51" i="28"/>
  <c r="J51" i="28"/>
  <c r="B45" i="32"/>
  <c r="D45" i="32"/>
  <c r="C45" i="32"/>
  <c r="J43" i="28"/>
  <c r="Z43" i="28"/>
  <c r="AH43" i="28"/>
  <c r="D43" i="28"/>
  <c r="L43" i="28"/>
  <c r="T43" i="28"/>
  <c r="AJ43" i="28"/>
  <c r="M43" i="28"/>
  <c r="U43" i="28"/>
  <c r="AC43" i="28"/>
  <c r="AK43" i="28"/>
  <c r="K43" i="28"/>
  <c r="X43" i="28"/>
  <c r="AL43" i="28"/>
  <c r="N43" i="28"/>
  <c r="Y43" i="28"/>
  <c r="AM43" i="28"/>
  <c r="C43" i="28"/>
  <c r="P43" i="28"/>
  <c r="AD43" i="28"/>
  <c r="F43" i="28"/>
  <c r="Q43" i="28"/>
  <c r="G43" i="28"/>
  <c r="S43" i="28"/>
  <c r="AF43" i="28"/>
  <c r="H43" i="28"/>
  <c r="V43" i="28"/>
  <c r="AG43" i="28"/>
  <c r="I43" i="28"/>
  <c r="W43" i="28"/>
  <c r="AA43" i="28"/>
  <c r="AI43" i="28"/>
  <c r="AN43" i="28"/>
  <c r="C58" i="28"/>
  <c r="K58" i="28"/>
  <c r="S58" i="28"/>
  <c r="AA58" i="28"/>
  <c r="AI58" i="28"/>
  <c r="L58" i="28"/>
  <c r="D58" i="28"/>
  <c r="T58" i="28"/>
  <c r="AJ58" i="28"/>
  <c r="F58" i="28"/>
  <c r="N58" i="28"/>
  <c r="V58" i="28"/>
  <c r="AD58" i="28"/>
  <c r="AL58" i="28"/>
  <c r="G58" i="28"/>
  <c r="W58" i="28"/>
  <c r="AM58" i="28"/>
  <c r="H58" i="28"/>
  <c r="P58" i="28"/>
  <c r="X58" i="28"/>
  <c r="AF58" i="28"/>
  <c r="AN58" i="28"/>
  <c r="U58" i="28"/>
  <c r="Y58" i="28"/>
  <c r="Z58" i="28"/>
  <c r="I58" i="28"/>
  <c r="AC58" i="28"/>
  <c r="AH58" i="28"/>
  <c r="AK58" i="28"/>
  <c r="J58" i="28"/>
  <c r="AG58" i="28"/>
  <c r="M58" i="28"/>
  <c r="Q58" i="28"/>
  <c r="D30" i="20"/>
  <c r="D37" i="20"/>
  <c r="B16" i="32"/>
  <c r="D16" i="32"/>
  <c r="C16" i="32"/>
  <c r="D22" i="20"/>
  <c r="C44" i="32"/>
  <c r="B44" i="32"/>
  <c r="D44" i="32"/>
  <c r="J28" i="28"/>
  <c r="Z28" i="28"/>
  <c r="AH28" i="28"/>
  <c r="D28" i="28"/>
  <c r="L28" i="28"/>
  <c r="T28" i="28"/>
  <c r="AJ28" i="28"/>
  <c r="M28" i="28"/>
  <c r="U28" i="28"/>
  <c r="AC28" i="28"/>
  <c r="AB28" i="28" s="1"/>
  <c r="AK28" i="28"/>
  <c r="F28" i="28"/>
  <c r="N28" i="28"/>
  <c r="V28" i="28"/>
  <c r="AD28" i="28"/>
  <c r="AL28" i="28"/>
  <c r="G28" i="28"/>
  <c r="W28" i="28"/>
  <c r="AM28" i="28"/>
  <c r="H28" i="28"/>
  <c r="AA28" i="28"/>
  <c r="I28" i="28"/>
  <c r="AF28" i="28"/>
  <c r="AE28" i="28" s="1"/>
  <c r="K28" i="28"/>
  <c r="AG28" i="28"/>
  <c r="P28" i="28"/>
  <c r="AI28" i="28"/>
  <c r="Q28" i="28"/>
  <c r="AN28" i="28"/>
  <c r="S28" i="28"/>
  <c r="X28" i="28"/>
  <c r="C28" i="28"/>
  <c r="Y28" i="28"/>
  <c r="B57" i="32"/>
  <c r="D57" i="32"/>
  <c r="C57" i="32"/>
  <c r="C57" i="28"/>
  <c r="K57" i="28"/>
  <c r="S57" i="28"/>
  <c r="AA57" i="28"/>
  <c r="AI57" i="28"/>
  <c r="D57" i="28"/>
  <c r="L57" i="28"/>
  <c r="T57" i="28"/>
  <c r="AJ57" i="28"/>
  <c r="F57" i="28"/>
  <c r="N57" i="28"/>
  <c r="V57" i="28"/>
  <c r="AD57" i="28"/>
  <c r="AL57" i="28"/>
  <c r="G57" i="28"/>
  <c r="W57" i="28"/>
  <c r="AM57" i="28"/>
  <c r="H57" i="28"/>
  <c r="P57" i="28"/>
  <c r="X57" i="28"/>
  <c r="AF57" i="28"/>
  <c r="AN57" i="28"/>
  <c r="Q57" i="28"/>
  <c r="AK57" i="28"/>
  <c r="AH57" i="28"/>
  <c r="U57" i="28"/>
  <c r="Y57" i="28"/>
  <c r="Z57" i="28"/>
  <c r="AG57" i="28"/>
  <c r="M57" i="28"/>
  <c r="I57" i="28"/>
  <c r="AC57" i="28"/>
  <c r="J57" i="28"/>
  <c r="D15" i="33"/>
  <c r="L15" i="33"/>
  <c r="T15" i="33"/>
  <c r="AJ15" i="33"/>
  <c r="H15" i="33"/>
  <c r="P15" i="33"/>
  <c r="X15" i="33"/>
  <c r="AF15" i="33"/>
  <c r="AN15" i="33"/>
  <c r="I15" i="33"/>
  <c r="S15" i="33"/>
  <c r="AD15" i="33"/>
  <c r="M15" i="33"/>
  <c r="W15" i="33"/>
  <c r="AH15" i="33"/>
  <c r="C15" i="33"/>
  <c r="N15" i="33"/>
  <c r="Y15" i="33"/>
  <c r="AI15" i="33"/>
  <c r="F15" i="33"/>
  <c r="V15" i="33"/>
  <c r="AM15" i="33"/>
  <c r="G15" i="33"/>
  <c r="Z15" i="33"/>
  <c r="J15" i="33"/>
  <c r="AA15" i="33"/>
  <c r="K15" i="33"/>
  <c r="AC15" i="33"/>
  <c r="U15" i="33"/>
  <c r="AG15" i="33"/>
  <c r="AK15" i="33"/>
  <c r="AL15" i="33"/>
  <c r="Q15" i="33"/>
  <c r="H43" i="33"/>
  <c r="P43" i="33"/>
  <c r="X43" i="33"/>
  <c r="AF43" i="33"/>
  <c r="AN43" i="33"/>
  <c r="I43" i="33"/>
  <c r="Q43" i="33"/>
  <c r="Y43" i="33"/>
  <c r="AG43" i="33"/>
  <c r="J43" i="33"/>
  <c r="Z43" i="33"/>
  <c r="AH43" i="33"/>
  <c r="D43" i="33"/>
  <c r="L43" i="33"/>
  <c r="T43" i="33"/>
  <c r="AJ43" i="33"/>
  <c r="M43" i="33"/>
  <c r="U43" i="33"/>
  <c r="AC43" i="33"/>
  <c r="AK43" i="33"/>
  <c r="V43" i="33"/>
  <c r="C43" i="33"/>
  <c r="W43" i="33"/>
  <c r="K43" i="33"/>
  <c r="N43" i="33"/>
  <c r="AI43" i="33"/>
  <c r="F43" i="33"/>
  <c r="G43" i="33"/>
  <c r="S43" i="33"/>
  <c r="AA43" i="33"/>
  <c r="AD43" i="33"/>
  <c r="AL43" i="33"/>
  <c r="AM43" i="33"/>
  <c r="C17" i="32"/>
  <c r="D17" i="32"/>
  <c r="B17" i="32"/>
  <c r="C48" i="28"/>
  <c r="K48" i="28"/>
  <c r="S48" i="28"/>
  <c r="AA48" i="28"/>
  <c r="AI48" i="28"/>
  <c r="D48" i="28"/>
  <c r="L48" i="28"/>
  <c r="T48" i="28"/>
  <c r="AJ48" i="28"/>
  <c r="F48" i="28"/>
  <c r="E48" i="28" s="1"/>
  <c r="N48" i="28"/>
  <c r="V48" i="28"/>
  <c r="AD48" i="28"/>
  <c r="AL48" i="28"/>
  <c r="G48" i="28"/>
  <c r="W48" i="28"/>
  <c r="AM48" i="28"/>
  <c r="Y48" i="28"/>
  <c r="H48" i="28"/>
  <c r="P48" i="28"/>
  <c r="X48" i="28"/>
  <c r="AF48" i="28"/>
  <c r="AN48" i="28"/>
  <c r="I48" i="28"/>
  <c r="Q48" i="28"/>
  <c r="AG48" i="28"/>
  <c r="AK48" i="28"/>
  <c r="J48" i="28"/>
  <c r="M48" i="28"/>
  <c r="U48" i="28"/>
  <c r="Z48" i="28"/>
  <c r="AC48" i="28"/>
  <c r="AH48" i="28"/>
  <c r="J29" i="28"/>
  <c r="Z29" i="28"/>
  <c r="AH29" i="28"/>
  <c r="D29" i="28"/>
  <c r="L29" i="28"/>
  <c r="T29" i="28"/>
  <c r="AJ29" i="28"/>
  <c r="M29" i="28"/>
  <c r="U29" i="28"/>
  <c r="AC29" i="28"/>
  <c r="AK29" i="28"/>
  <c r="F29" i="28"/>
  <c r="N29" i="28"/>
  <c r="V29" i="28"/>
  <c r="AD29" i="28"/>
  <c r="AL29" i="28"/>
  <c r="G29" i="28"/>
  <c r="W29" i="28"/>
  <c r="AM29" i="28"/>
  <c r="I29" i="28"/>
  <c r="AF29" i="28"/>
  <c r="K29" i="28"/>
  <c r="AG29" i="28"/>
  <c r="P29" i="28"/>
  <c r="AI29" i="28"/>
  <c r="Q29" i="28"/>
  <c r="AN29" i="28"/>
  <c r="S29" i="28"/>
  <c r="X29" i="28"/>
  <c r="C29" i="28"/>
  <c r="Y29" i="28"/>
  <c r="H29" i="28"/>
  <c r="AA29" i="28"/>
  <c r="J41" i="28"/>
  <c r="Z41" i="28"/>
  <c r="AH41" i="28"/>
  <c r="D41" i="28"/>
  <c r="L41" i="28"/>
  <c r="T41" i="28"/>
  <c r="AJ41" i="28"/>
  <c r="M41" i="28"/>
  <c r="U41" i="28"/>
  <c r="AC41" i="28"/>
  <c r="AK41" i="28"/>
  <c r="AA41" i="28"/>
  <c r="AN41" i="28"/>
  <c r="C41" i="28"/>
  <c r="P41" i="28"/>
  <c r="AD41" i="28"/>
  <c r="G41" i="28"/>
  <c r="S41" i="28"/>
  <c r="AF41" i="28"/>
  <c r="H41" i="28"/>
  <c r="V41" i="28"/>
  <c r="AG41" i="28"/>
  <c r="AL41" i="28"/>
  <c r="I41" i="28"/>
  <c r="W41" i="28"/>
  <c r="AI41" i="28"/>
  <c r="X41" i="28"/>
  <c r="K41" i="28"/>
  <c r="AM41" i="28"/>
  <c r="F41" i="28"/>
  <c r="N41" i="28"/>
  <c r="Q41" i="28"/>
  <c r="Y41" i="28"/>
  <c r="H45" i="33"/>
  <c r="P45" i="33"/>
  <c r="X45" i="33"/>
  <c r="AF45" i="33"/>
  <c r="AN45" i="33"/>
  <c r="I45" i="33"/>
  <c r="Q45" i="33"/>
  <c r="Y45" i="33"/>
  <c r="AG45" i="33"/>
  <c r="J45" i="33"/>
  <c r="Z45" i="33"/>
  <c r="AH45" i="33"/>
  <c r="D45" i="33"/>
  <c r="L45" i="33"/>
  <c r="T45" i="33"/>
  <c r="AJ45" i="33"/>
  <c r="M45" i="33"/>
  <c r="U45" i="33"/>
  <c r="AC45" i="33"/>
  <c r="AK45" i="33"/>
  <c r="F45" i="33"/>
  <c r="AA45" i="33"/>
  <c r="G45" i="33"/>
  <c r="AD45" i="33"/>
  <c r="AL45" i="33"/>
  <c r="S45" i="33"/>
  <c r="AM45" i="33"/>
  <c r="K45" i="33"/>
  <c r="V45" i="33"/>
  <c r="W45" i="33"/>
  <c r="AI45" i="33"/>
  <c r="C45" i="33"/>
  <c r="N45" i="33"/>
  <c r="B51" i="32"/>
  <c r="D51" i="32"/>
  <c r="C51" i="32"/>
  <c r="F16" i="28"/>
  <c r="N16" i="28"/>
  <c r="V16" i="28"/>
  <c r="AD16" i="28"/>
  <c r="AL16" i="28"/>
  <c r="H16" i="28"/>
  <c r="P16" i="28"/>
  <c r="X16" i="28"/>
  <c r="AF16" i="28"/>
  <c r="AN16" i="28"/>
  <c r="I16" i="28"/>
  <c r="Q16" i="28"/>
  <c r="Y16" i="28"/>
  <c r="AG16" i="28"/>
  <c r="C16" i="28"/>
  <c r="K16" i="28"/>
  <c r="S16" i="28"/>
  <c r="AA16" i="28"/>
  <c r="AI16" i="28"/>
  <c r="D16" i="28"/>
  <c r="L16" i="28"/>
  <c r="T16" i="28"/>
  <c r="AJ16" i="28"/>
  <c r="G16" i="28"/>
  <c r="AC16" i="28"/>
  <c r="J16" i="28"/>
  <c r="M16" i="28"/>
  <c r="AH16" i="28"/>
  <c r="AK16" i="28"/>
  <c r="AM16" i="28"/>
  <c r="U16" i="28"/>
  <c r="W16" i="28"/>
  <c r="Z16" i="28"/>
  <c r="C37" i="33"/>
  <c r="K37" i="33"/>
  <c r="S37" i="33"/>
  <c r="AA37" i="33"/>
  <c r="AI37" i="33"/>
  <c r="M37" i="33"/>
  <c r="U37" i="33"/>
  <c r="AC37" i="33"/>
  <c r="AK37" i="33"/>
  <c r="F37" i="33"/>
  <c r="E37" i="33" s="1"/>
  <c r="N37" i="33"/>
  <c r="V37" i="33"/>
  <c r="AD37" i="33"/>
  <c r="AL37" i="33"/>
  <c r="H37" i="33"/>
  <c r="P37" i="33"/>
  <c r="X37" i="33"/>
  <c r="AF37" i="33"/>
  <c r="AN37" i="33"/>
  <c r="I37" i="33"/>
  <c r="Y37" i="33"/>
  <c r="J37" i="33"/>
  <c r="Z37" i="33"/>
  <c r="L37" i="33"/>
  <c r="Q37" i="33"/>
  <c r="AG37" i="33"/>
  <c r="AH37" i="33"/>
  <c r="W37" i="33"/>
  <c r="D37" i="33"/>
  <c r="G37" i="33"/>
  <c r="AJ37" i="33"/>
  <c r="AM37" i="33"/>
  <c r="T37" i="33"/>
  <c r="D23" i="20"/>
  <c r="J21" i="28"/>
  <c r="Z21" i="28"/>
  <c r="AH21" i="28"/>
  <c r="C21" i="28"/>
  <c r="K21" i="28"/>
  <c r="S21" i="28"/>
  <c r="AA21" i="28"/>
  <c r="AI21" i="28"/>
  <c r="D21" i="28"/>
  <c r="L21" i="28"/>
  <c r="T21" i="28"/>
  <c r="AJ21" i="28"/>
  <c r="M21" i="28"/>
  <c r="U21" i="28"/>
  <c r="AC21" i="28"/>
  <c r="AK21" i="28"/>
  <c r="F21" i="28"/>
  <c r="N21" i="28"/>
  <c r="V21" i="28"/>
  <c r="AD21" i="28"/>
  <c r="AL21" i="28"/>
  <c r="G21" i="28"/>
  <c r="W21" i="28"/>
  <c r="AM21" i="28"/>
  <c r="H21" i="28"/>
  <c r="P21" i="28"/>
  <c r="X21" i="28"/>
  <c r="AF21" i="28"/>
  <c r="AN21" i="28"/>
  <c r="AG21" i="28"/>
  <c r="I21" i="28"/>
  <c r="Q21" i="28"/>
  <c r="Y21" i="28"/>
  <c r="E52" i="28"/>
  <c r="J22" i="28"/>
  <c r="Z22" i="28"/>
  <c r="AH22" i="28"/>
  <c r="C22" i="28"/>
  <c r="K22" i="28"/>
  <c r="S22" i="28"/>
  <c r="AA22" i="28"/>
  <c r="AI22" i="28"/>
  <c r="D22" i="28"/>
  <c r="L22" i="28"/>
  <c r="T22" i="28"/>
  <c r="AJ22" i="28"/>
  <c r="M22" i="28"/>
  <c r="U22" i="28"/>
  <c r="AC22" i="28"/>
  <c r="AK22" i="28"/>
  <c r="F22" i="28"/>
  <c r="N22" i="28"/>
  <c r="V22" i="28"/>
  <c r="AD22" i="28"/>
  <c r="AL22" i="28"/>
  <c r="G22" i="28"/>
  <c r="W22" i="28"/>
  <c r="AM22" i="28"/>
  <c r="H22" i="28"/>
  <c r="P22" i="28"/>
  <c r="X22" i="28"/>
  <c r="AF22" i="28"/>
  <c r="AE22" i="28" s="1"/>
  <c r="AN22" i="28"/>
  <c r="I22" i="28"/>
  <c r="Q22" i="28"/>
  <c r="Y22" i="28"/>
  <c r="AG22" i="28"/>
  <c r="J40" i="28"/>
  <c r="Z40" i="28"/>
  <c r="AH40" i="28"/>
  <c r="D40" i="28"/>
  <c r="L40" i="28"/>
  <c r="T40" i="28"/>
  <c r="AJ40" i="28"/>
  <c r="M40" i="28"/>
  <c r="U40" i="28"/>
  <c r="AC40" i="28"/>
  <c r="AK40" i="28"/>
  <c r="F40" i="28"/>
  <c r="N40" i="28"/>
  <c r="V40" i="28"/>
  <c r="AD40" i="28"/>
  <c r="P40" i="28"/>
  <c r="C40" i="28"/>
  <c r="S40" i="28"/>
  <c r="AG40" i="28"/>
  <c r="G40" i="28"/>
  <c r="W40" i="28"/>
  <c r="AI40" i="28"/>
  <c r="H40" i="28"/>
  <c r="X40" i="28"/>
  <c r="AL40" i="28"/>
  <c r="I40" i="28"/>
  <c r="Y40" i="28"/>
  <c r="AM40" i="28"/>
  <c r="Q40" i="28"/>
  <c r="AA40" i="28"/>
  <c r="AF40" i="28"/>
  <c r="AN40" i="28"/>
  <c r="K40" i="28"/>
  <c r="F18" i="28"/>
  <c r="N18" i="28"/>
  <c r="V18" i="28"/>
  <c r="AD18" i="28"/>
  <c r="H18" i="28"/>
  <c r="P18" i="28"/>
  <c r="X18" i="28"/>
  <c r="I18" i="28"/>
  <c r="Q18" i="28"/>
  <c r="Y18" i="28"/>
  <c r="C18" i="28"/>
  <c r="K18" i="28"/>
  <c r="S18" i="28"/>
  <c r="AA18" i="28"/>
  <c r="D18" i="28"/>
  <c r="L18" i="28"/>
  <c r="T18" i="28"/>
  <c r="AJ18" i="28"/>
  <c r="M18" i="28"/>
  <c r="AF18" i="28"/>
  <c r="AG18" i="28"/>
  <c r="AH18" i="28"/>
  <c r="U18" i="28"/>
  <c r="AI18" i="28"/>
  <c r="W18" i="28"/>
  <c r="AK18" i="28"/>
  <c r="Z18" i="28"/>
  <c r="AL18" i="28"/>
  <c r="G18" i="28"/>
  <c r="AC18" i="28"/>
  <c r="AM18" i="28"/>
  <c r="J18" i="28"/>
  <c r="AN18" i="28"/>
  <c r="G58" i="33"/>
  <c r="W58" i="33"/>
  <c r="AM58" i="33"/>
  <c r="H58" i="33"/>
  <c r="P58" i="33"/>
  <c r="X58" i="33"/>
  <c r="AF58" i="33"/>
  <c r="AN58" i="33"/>
  <c r="C58" i="33"/>
  <c r="K58" i="33"/>
  <c r="S58" i="33"/>
  <c r="AA58" i="33"/>
  <c r="AI58" i="33"/>
  <c r="D58" i="33"/>
  <c r="L58" i="33"/>
  <c r="T58" i="33"/>
  <c r="AJ58" i="33"/>
  <c r="I58" i="33"/>
  <c r="Y58" i="33"/>
  <c r="M58" i="33"/>
  <c r="AC58" i="33"/>
  <c r="N58" i="33"/>
  <c r="AD58" i="33"/>
  <c r="AH58" i="33"/>
  <c r="U58" i="33"/>
  <c r="AK58" i="33"/>
  <c r="J58" i="33"/>
  <c r="Q58" i="33"/>
  <c r="V58" i="33"/>
  <c r="Z58" i="33"/>
  <c r="AG58" i="33"/>
  <c r="AL58" i="33"/>
  <c r="F58" i="33"/>
  <c r="E20" i="28"/>
  <c r="AE46" i="28"/>
  <c r="R61" i="28"/>
  <c r="R36" i="28"/>
  <c r="E36" i="28"/>
  <c r="AE55" i="28"/>
  <c r="J23" i="28"/>
  <c r="Z23" i="28"/>
  <c r="AH23" i="28"/>
  <c r="C23" i="28"/>
  <c r="K23" i="28"/>
  <c r="S23" i="28"/>
  <c r="AA23" i="28"/>
  <c r="AI23" i="28"/>
  <c r="D23" i="28"/>
  <c r="L23" i="28"/>
  <c r="T23" i="28"/>
  <c r="AJ23" i="28"/>
  <c r="M23" i="28"/>
  <c r="U23" i="28"/>
  <c r="AC23" i="28"/>
  <c r="AK23" i="28"/>
  <c r="F23" i="28"/>
  <c r="N23" i="28"/>
  <c r="V23" i="28"/>
  <c r="AD23" i="28"/>
  <c r="AL23" i="28"/>
  <c r="G23" i="28"/>
  <c r="W23" i="28"/>
  <c r="AM23" i="28"/>
  <c r="H23" i="28"/>
  <c r="P23" i="28"/>
  <c r="X23" i="28"/>
  <c r="AF23" i="28"/>
  <c r="AN23" i="28"/>
  <c r="Q23" i="28"/>
  <c r="Y23" i="28"/>
  <c r="AG23" i="28"/>
  <c r="I23" i="28"/>
  <c r="R59" i="28"/>
  <c r="O59" i="28" s="1"/>
  <c r="D41" i="20"/>
  <c r="I19" i="33"/>
  <c r="Q19" i="33"/>
  <c r="Y19" i="33"/>
  <c r="AG19" i="33"/>
  <c r="D19" i="33"/>
  <c r="L19" i="33"/>
  <c r="T19" i="33"/>
  <c r="AJ19" i="33"/>
  <c r="M19" i="33"/>
  <c r="U19" i="33"/>
  <c r="AC19" i="33"/>
  <c r="AK19" i="33"/>
  <c r="C19" i="33"/>
  <c r="P19" i="33"/>
  <c r="AD19" i="33"/>
  <c r="F19" i="33"/>
  <c r="G19" i="33"/>
  <c r="S19" i="33"/>
  <c r="AF19" i="33"/>
  <c r="H19" i="33"/>
  <c r="V19" i="33"/>
  <c r="AH19" i="33"/>
  <c r="K19" i="33"/>
  <c r="AL19" i="33"/>
  <c r="N19" i="33"/>
  <c r="AM19" i="33"/>
  <c r="AN19" i="33"/>
  <c r="W19" i="33"/>
  <c r="X19" i="33"/>
  <c r="Z19" i="33"/>
  <c r="AA19" i="33"/>
  <c r="J19" i="33"/>
  <c r="AI19" i="33"/>
  <c r="H47" i="33"/>
  <c r="P47" i="33"/>
  <c r="X47" i="33"/>
  <c r="AF47" i="33"/>
  <c r="AN47" i="33"/>
  <c r="I47" i="33"/>
  <c r="Q47" i="33"/>
  <c r="Y47" i="33"/>
  <c r="AG47" i="33"/>
  <c r="J47" i="33"/>
  <c r="Z47" i="33"/>
  <c r="AH47" i="33"/>
  <c r="D47" i="33"/>
  <c r="L47" i="33"/>
  <c r="T47" i="33"/>
  <c r="AJ47" i="33"/>
  <c r="M47" i="33"/>
  <c r="U47" i="33"/>
  <c r="AC47" i="33"/>
  <c r="AK47" i="33"/>
  <c r="K47" i="33"/>
  <c r="N47" i="33"/>
  <c r="AI47" i="33"/>
  <c r="V47" i="33"/>
  <c r="C47" i="33"/>
  <c r="W47" i="33"/>
  <c r="AA47" i="33"/>
  <c r="AD47" i="33"/>
  <c r="AL47" i="33"/>
  <c r="AM47" i="33"/>
  <c r="F47" i="33"/>
  <c r="G47" i="33"/>
  <c r="S47" i="33"/>
  <c r="R47" i="33" s="1"/>
  <c r="B41" i="32"/>
  <c r="D41" i="32"/>
  <c r="C41" i="32"/>
  <c r="J33" i="28"/>
  <c r="Z33" i="28"/>
  <c r="AH33" i="28"/>
  <c r="D33" i="28"/>
  <c r="L33" i="28"/>
  <c r="T33" i="28"/>
  <c r="AJ33" i="28"/>
  <c r="M33" i="28"/>
  <c r="U33" i="28"/>
  <c r="AC33" i="28"/>
  <c r="AK33" i="28"/>
  <c r="F33" i="28"/>
  <c r="N33" i="28"/>
  <c r="V33" i="28"/>
  <c r="AD33" i="28"/>
  <c r="AL33" i="28"/>
  <c r="G33" i="28"/>
  <c r="W33" i="28"/>
  <c r="AM33" i="28"/>
  <c r="H33" i="28"/>
  <c r="X33" i="28"/>
  <c r="AN33" i="28"/>
  <c r="K33" i="28"/>
  <c r="AA33" i="28"/>
  <c r="P33" i="28"/>
  <c r="AF33" i="28"/>
  <c r="AE33" i="28" s="1"/>
  <c r="Q33" i="28"/>
  <c r="AG33" i="28"/>
  <c r="C33" i="28"/>
  <c r="I33" i="28"/>
  <c r="S33" i="28"/>
  <c r="Y33" i="28"/>
  <c r="AI33" i="28"/>
  <c r="C31" i="32"/>
  <c r="B31" i="32"/>
  <c r="D31" i="32"/>
  <c r="D18" i="20"/>
  <c r="D42" i="20"/>
  <c r="I20" i="33"/>
  <c r="Q20" i="33"/>
  <c r="Y20" i="33"/>
  <c r="AG20" i="33"/>
  <c r="D20" i="33"/>
  <c r="L20" i="33"/>
  <c r="T20" i="33"/>
  <c r="AJ20" i="33"/>
  <c r="M20" i="33"/>
  <c r="U20" i="33"/>
  <c r="AC20" i="33"/>
  <c r="AK20" i="33"/>
  <c r="AA20" i="33"/>
  <c r="AN20" i="33"/>
  <c r="C20" i="33"/>
  <c r="P20" i="33"/>
  <c r="AD20" i="33"/>
  <c r="F20" i="33"/>
  <c r="E20" i="33" s="1"/>
  <c r="G20" i="33"/>
  <c r="S20" i="33"/>
  <c r="AF20" i="33"/>
  <c r="W20" i="33"/>
  <c r="X20" i="33"/>
  <c r="Z20" i="33"/>
  <c r="H20" i="33"/>
  <c r="AH20" i="33"/>
  <c r="J20" i="33"/>
  <c r="AI20" i="33"/>
  <c r="K20" i="33"/>
  <c r="AL20" i="33"/>
  <c r="N20" i="33"/>
  <c r="AM20" i="33"/>
  <c r="V20" i="33"/>
  <c r="C38" i="32"/>
  <c r="D38" i="32"/>
  <c r="B38" i="32"/>
  <c r="E32" i="20" s="1"/>
  <c r="D48" i="20"/>
  <c r="C23" i="32"/>
  <c r="B23" i="32"/>
  <c r="E17" i="20" s="1"/>
  <c r="D23" i="32"/>
  <c r="C13" i="32"/>
  <c r="D13" i="32"/>
  <c r="B13" i="32"/>
  <c r="D52" i="20"/>
  <c r="D31" i="20"/>
  <c r="B52" i="28"/>
  <c r="D15" i="20"/>
  <c r="D16" i="20"/>
  <c r="C15" i="32"/>
  <c r="D15" i="32"/>
  <c r="F9" i="20" s="1"/>
  <c r="B15" i="32"/>
  <c r="E9" i="20" s="1"/>
  <c r="B55" i="32"/>
  <c r="E49" i="20" s="1"/>
  <c r="D55" i="32"/>
  <c r="C55" i="32"/>
  <c r="O61" i="28"/>
  <c r="B36" i="28"/>
  <c r="AE56" i="28"/>
  <c r="C25" i="32"/>
  <c r="D25" i="32"/>
  <c r="B25" i="32"/>
  <c r="E19" i="20" s="1"/>
  <c r="H44" i="33"/>
  <c r="P44" i="33"/>
  <c r="X44" i="33"/>
  <c r="AF44" i="33"/>
  <c r="AN44" i="33"/>
  <c r="I44" i="33"/>
  <c r="Q44" i="33"/>
  <c r="Y44" i="33"/>
  <c r="AG44" i="33"/>
  <c r="J44" i="33"/>
  <c r="Z44" i="33"/>
  <c r="AH44" i="33"/>
  <c r="D44" i="33"/>
  <c r="L44" i="33"/>
  <c r="T44" i="33"/>
  <c r="AJ44" i="33"/>
  <c r="M44" i="33"/>
  <c r="U44" i="33"/>
  <c r="AC44" i="33"/>
  <c r="AK44" i="33"/>
  <c r="C44" i="33"/>
  <c r="W44" i="33"/>
  <c r="F44" i="33"/>
  <c r="AA44" i="33"/>
  <c r="N44" i="33"/>
  <c r="AI44" i="33"/>
  <c r="AL44" i="33"/>
  <c r="G44" i="33"/>
  <c r="K44" i="33"/>
  <c r="S44" i="33"/>
  <c r="R44" i="33" s="1"/>
  <c r="V44" i="33"/>
  <c r="AD44" i="33"/>
  <c r="AM44" i="33"/>
  <c r="D16" i="33"/>
  <c r="L16" i="33"/>
  <c r="T16" i="33"/>
  <c r="AJ16" i="33"/>
  <c r="H16" i="33"/>
  <c r="P16" i="33"/>
  <c r="X16" i="33"/>
  <c r="K16" i="33"/>
  <c r="V16" i="33"/>
  <c r="AF16" i="33"/>
  <c r="Z16" i="33"/>
  <c r="AI16" i="33"/>
  <c r="F16" i="33"/>
  <c r="E16" i="33" s="1"/>
  <c r="Q16" i="33"/>
  <c r="AA16" i="33"/>
  <c r="AK16" i="33"/>
  <c r="AG16" i="33"/>
  <c r="S16" i="33"/>
  <c r="AH16" i="33"/>
  <c r="C16" i="33"/>
  <c r="U16" i="33"/>
  <c r="AL16" i="33"/>
  <c r="G16" i="33"/>
  <c r="W16" i="33"/>
  <c r="AM16" i="33"/>
  <c r="I16" i="33"/>
  <c r="AC16" i="33"/>
  <c r="AD16" i="33"/>
  <c r="AN16" i="33"/>
  <c r="J16" i="33"/>
  <c r="M16" i="33"/>
  <c r="N16" i="33"/>
  <c r="Y16" i="33"/>
  <c r="C18" i="32"/>
  <c r="D18" i="32"/>
  <c r="B18" i="32"/>
  <c r="C19" i="32"/>
  <c r="D19" i="32"/>
  <c r="B19" i="32"/>
  <c r="E13" i="20" s="1"/>
  <c r="D19" i="20"/>
  <c r="C46" i="32"/>
  <c r="B46" i="32"/>
  <c r="E40" i="20" s="1"/>
  <c r="D46" i="32"/>
  <c r="I18" i="33"/>
  <c r="Q18" i="33"/>
  <c r="Y18" i="33"/>
  <c r="AG18" i="33"/>
  <c r="D18" i="33"/>
  <c r="L18" i="33"/>
  <c r="T18" i="33"/>
  <c r="AJ18" i="33"/>
  <c r="M18" i="33"/>
  <c r="U18" i="33"/>
  <c r="AC18" i="33"/>
  <c r="AK18" i="33"/>
  <c r="F18" i="33"/>
  <c r="G18" i="33"/>
  <c r="S18" i="33"/>
  <c r="AF18" i="33"/>
  <c r="H18" i="33"/>
  <c r="V18" i="33"/>
  <c r="AH18" i="33"/>
  <c r="J18" i="33"/>
  <c r="W18" i="33"/>
  <c r="AI18" i="33"/>
  <c r="Z18" i="33"/>
  <c r="AA18" i="33"/>
  <c r="C18" i="33"/>
  <c r="AD18" i="33"/>
  <c r="K18" i="33"/>
  <c r="AL18" i="33"/>
  <c r="N18" i="33"/>
  <c r="AM18" i="33"/>
  <c r="AN18" i="33"/>
  <c r="P18" i="33"/>
  <c r="X18" i="33"/>
  <c r="C50" i="28"/>
  <c r="K50" i="28"/>
  <c r="S50" i="28"/>
  <c r="AA50" i="28"/>
  <c r="AI50" i="28"/>
  <c r="D50" i="28"/>
  <c r="L50" i="28"/>
  <c r="T50" i="28"/>
  <c r="AJ50" i="28"/>
  <c r="F50" i="28"/>
  <c r="N50" i="28"/>
  <c r="V50" i="28"/>
  <c r="AD50" i="28"/>
  <c r="AL50" i="28"/>
  <c r="G50" i="28"/>
  <c r="W50" i="28"/>
  <c r="AM50" i="28"/>
  <c r="Q50" i="28"/>
  <c r="H50" i="28"/>
  <c r="P50" i="28"/>
  <c r="X50" i="28"/>
  <c r="AF50" i="28"/>
  <c r="AN50" i="28"/>
  <c r="I50" i="28"/>
  <c r="AG50" i="28"/>
  <c r="Y50" i="28"/>
  <c r="U50" i="28"/>
  <c r="Z50" i="28"/>
  <c r="AC50" i="28"/>
  <c r="AH50" i="28"/>
  <c r="AK50" i="28"/>
  <c r="M50" i="28"/>
  <c r="J50" i="28"/>
  <c r="AE53" i="28"/>
  <c r="AB20" i="28"/>
  <c r="E61" i="28"/>
  <c r="B61" i="28" s="1"/>
  <c r="AE36" i="28"/>
  <c r="AB36" i="28" s="1"/>
  <c r="R55" i="28"/>
  <c r="O55" i="28" s="1"/>
  <c r="D53" i="33"/>
  <c r="G53" i="33"/>
  <c r="W53" i="33"/>
  <c r="AM53" i="33"/>
  <c r="H53" i="33"/>
  <c r="P53" i="33"/>
  <c r="X53" i="33"/>
  <c r="AF53" i="33"/>
  <c r="AN53" i="33"/>
  <c r="K53" i="33"/>
  <c r="S53" i="33"/>
  <c r="AA53" i="33"/>
  <c r="AI53" i="33"/>
  <c r="C53" i="33"/>
  <c r="L53" i="33"/>
  <c r="T53" i="33"/>
  <c r="AJ53" i="33"/>
  <c r="Q53" i="33"/>
  <c r="AG53" i="33"/>
  <c r="U53" i="33"/>
  <c r="AK53" i="33"/>
  <c r="F53" i="33"/>
  <c r="V53" i="33"/>
  <c r="AL53" i="33"/>
  <c r="J53" i="33"/>
  <c r="Z53" i="33"/>
  <c r="M53" i="33"/>
  <c r="AC53" i="33"/>
  <c r="I53" i="33"/>
  <c r="N53" i="33"/>
  <c r="Y53" i="33"/>
  <c r="AD53" i="33"/>
  <c r="AH53" i="33"/>
  <c r="C34" i="33"/>
  <c r="K34" i="33"/>
  <c r="S34" i="33"/>
  <c r="AA34" i="33"/>
  <c r="M34" i="33"/>
  <c r="U34" i="33"/>
  <c r="AC34" i="33"/>
  <c r="AK34" i="33"/>
  <c r="N34" i="33"/>
  <c r="X34" i="33"/>
  <c r="AH34" i="33"/>
  <c r="F34" i="33"/>
  <c r="P34" i="33"/>
  <c r="Z34" i="33"/>
  <c r="AJ34" i="33"/>
  <c r="G34" i="33"/>
  <c r="Q34" i="33"/>
  <c r="AL34" i="33"/>
  <c r="I34" i="33"/>
  <c r="T34" i="33"/>
  <c r="AN34" i="33"/>
  <c r="J34" i="33"/>
  <c r="AF34" i="33"/>
  <c r="AE34" i="33" s="1"/>
  <c r="L34" i="33"/>
  <c r="AG34" i="33"/>
  <c r="AI34" i="33"/>
  <c r="V34" i="33"/>
  <c r="W34" i="33"/>
  <c r="H34" i="33"/>
  <c r="AM34" i="33"/>
  <c r="D34" i="33"/>
  <c r="Y34" i="33"/>
  <c r="AD34" i="33"/>
  <c r="J31" i="28"/>
  <c r="Z31" i="28"/>
  <c r="AH31" i="28"/>
  <c r="D31" i="28"/>
  <c r="L31" i="28"/>
  <c r="T31" i="28"/>
  <c r="AJ31" i="28"/>
  <c r="M31" i="28"/>
  <c r="U31" i="28"/>
  <c r="AC31" i="28"/>
  <c r="AK31" i="28"/>
  <c r="F31" i="28"/>
  <c r="N31" i="28"/>
  <c r="V31" i="28"/>
  <c r="AD31" i="28"/>
  <c r="AL31" i="28"/>
  <c r="G31" i="28"/>
  <c r="W31" i="28"/>
  <c r="AM31" i="28"/>
  <c r="P31" i="28"/>
  <c r="AI31" i="28"/>
  <c r="Q31" i="28"/>
  <c r="AN31" i="28"/>
  <c r="X31" i="28"/>
  <c r="C31" i="28"/>
  <c r="Y31" i="28"/>
  <c r="H31" i="28"/>
  <c r="AA31" i="28"/>
  <c r="I31" i="28"/>
  <c r="AF31" i="28"/>
  <c r="AE31" i="28" s="1"/>
  <c r="K31" i="28"/>
  <c r="S31" i="28"/>
  <c r="AG31" i="28"/>
  <c r="C39" i="33"/>
  <c r="K39" i="33"/>
  <c r="S39" i="33"/>
  <c r="AA39" i="33"/>
  <c r="AI39" i="33"/>
  <c r="M39" i="33"/>
  <c r="U39" i="33"/>
  <c r="AC39" i="33"/>
  <c r="AK39" i="33"/>
  <c r="F39" i="33"/>
  <c r="N39" i="33"/>
  <c r="V39" i="33"/>
  <c r="AD39" i="33"/>
  <c r="AL39" i="33"/>
  <c r="H39" i="33"/>
  <c r="P39" i="33"/>
  <c r="X39" i="33"/>
  <c r="AF39" i="33"/>
  <c r="AN39" i="33"/>
  <c r="I39" i="33"/>
  <c r="Y39" i="33"/>
  <c r="J39" i="33"/>
  <c r="Z39" i="33"/>
  <c r="L39" i="33"/>
  <c r="Q39" i="33"/>
  <c r="AG39" i="33"/>
  <c r="AH39" i="33"/>
  <c r="AJ39" i="33"/>
  <c r="G39" i="33"/>
  <c r="AM39" i="33"/>
  <c r="D39" i="33"/>
  <c r="T39" i="33"/>
  <c r="W39" i="33"/>
  <c r="G59" i="33"/>
  <c r="W59" i="33"/>
  <c r="AM59" i="33"/>
  <c r="H59" i="33"/>
  <c r="P59" i="33"/>
  <c r="X59" i="33"/>
  <c r="AF59" i="33"/>
  <c r="AN59" i="33"/>
  <c r="C59" i="33"/>
  <c r="K59" i="33"/>
  <c r="S59" i="33"/>
  <c r="AA59" i="33"/>
  <c r="AI59" i="33"/>
  <c r="D59" i="33"/>
  <c r="L59" i="33"/>
  <c r="T59" i="33"/>
  <c r="AJ59" i="33"/>
  <c r="Q59" i="33"/>
  <c r="AG59" i="33"/>
  <c r="U59" i="33"/>
  <c r="AK59" i="33"/>
  <c r="F59" i="33"/>
  <c r="V59" i="33"/>
  <c r="AL59" i="33"/>
  <c r="J59" i="33"/>
  <c r="Z59" i="33"/>
  <c r="M59" i="33"/>
  <c r="AC59" i="33"/>
  <c r="N59" i="33"/>
  <c r="Y59" i="33"/>
  <c r="AD59" i="33"/>
  <c r="AH59" i="33"/>
  <c r="I59" i="33"/>
  <c r="D28" i="33"/>
  <c r="L28" i="33"/>
  <c r="T28" i="33"/>
  <c r="AJ28" i="33"/>
  <c r="G28" i="33"/>
  <c r="P28" i="33"/>
  <c r="Y28" i="33"/>
  <c r="AH28" i="33"/>
  <c r="H28" i="33"/>
  <c r="Q28" i="33"/>
  <c r="Z28" i="33"/>
  <c r="AI28" i="33"/>
  <c r="I28" i="33"/>
  <c r="AA28" i="33"/>
  <c r="AK28" i="33"/>
  <c r="J28" i="33"/>
  <c r="S28" i="33"/>
  <c r="AC28" i="33"/>
  <c r="M28" i="33"/>
  <c r="N28" i="33"/>
  <c r="AF28" i="33"/>
  <c r="AG28" i="33"/>
  <c r="U28" i="33"/>
  <c r="AL28" i="33"/>
  <c r="C28" i="33"/>
  <c r="V28" i="33"/>
  <c r="AM28" i="33"/>
  <c r="W28" i="33"/>
  <c r="AN28" i="33"/>
  <c r="F28" i="33"/>
  <c r="X28" i="33"/>
  <c r="K28" i="33"/>
  <c r="AD28" i="33"/>
  <c r="C50" i="32"/>
  <c r="B50" i="32"/>
  <c r="E44" i="20" s="1"/>
  <c r="D50" i="32"/>
  <c r="AB60" i="28"/>
  <c r="C35" i="33"/>
  <c r="K35" i="33"/>
  <c r="S35" i="33"/>
  <c r="R35" i="33" s="1"/>
  <c r="AA35" i="33"/>
  <c r="AI35" i="33"/>
  <c r="M35" i="33"/>
  <c r="U35" i="33"/>
  <c r="AC35" i="33"/>
  <c r="AK35" i="33"/>
  <c r="F35" i="33"/>
  <c r="N35" i="33"/>
  <c r="V35" i="33"/>
  <c r="AD35" i="33"/>
  <c r="AL35" i="33"/>
  <c r="H35" i="33"/>
  <c r="P35" i="33"/>
  <c r="O35" i="33" s="1"/>
  <c r="X35" i="33"/>
  <c r="AF35" i="33"/>
  <c r="AN35" i="33"/>
  <c r="I35" i="33"/>
  <c r="Y35" i="33"/>
  <c r="J35" i="33"/>
  <c r="Z35" i="33"/>
  <c r="L35" i="33"/>
  <c r="Q35" i="33"/>
  <c r="AG35" i="33"/>
  <c r="AH35" i="33"/>
  <c r="T35" i="33"/>
  <c r="W35" i="33"/>
  <c r="AM35" i="33"/>
  <c r="D35" i="33"/>
  <c r="AJ35" i="33"/>
  <c r="G35" i="33"/>
  <c r="C29" i="32"/>
  <c r="D29" i="32"/>
  <c r="B29" i="32"/>
  <c r="E23" i="20" s="1"/>
  <c r="H48" i="33"/>
  <c r="P48" i="33"/>
  <c r="X48" i="33"/>
  <c r="AF48" i="33"/>
  <c r="AN48" i="33"/>
  <c r="I48" i="33"/>
  <c r="Q48" i="33"/>
  <c r="Y48" i="33"/>
  <c r="AG48" i="33"/>
  <c r="J48" i="33"/>
  <c r="Z48" i="33"/>
  <c r="AH48" i="33"/>
  <c r="D48" i="33"/>
  <c r="L48" i="33"/>
  <c r="T48" i="33"/>
  <c r="AJ48" i="33"/>
  <c r="M48" i="33"/>
  <c r="U48" i="33"/>
  <c r="AC48" i="33"/>
  <c r="AK48" i="33"/>
  <c r="N48" i="33"/>
  <c r="AI48" i="33"/>
  <c r="AL48" i="33"/>
  <c r="C48" i="33"/>
  <c r="W48" i="33"/>
  <c r="F48" i="33"/>
  <c r="E48" i="33" s="1"/>
  <c r="AA48" i="33"/>
  <c r="S48" i="33"/>
  <c r="AD48" i="33"/>
  <c r="AM48" i="33"/>
  <c r="G48" i="33"/>
  <c r="K48" i="33"/>
  <c r="V48" i="33"/>
  <c r="C26" i="32"/>
  <c r="D26" i="32"/>
  <c r="B26" i="32"/>
  <c r="E20" i="20" s="1"/>
  <c r="D36" i="20"/>
  <c r="J37" i="28"/>
  <c r="Z37" i="28"/>
  <c r="AH37" i="28"/>
  <c r="D37" i="28"/>
  <c r="L37" i="28"/>
  <c r="T37" i="28"/>
  <c r="AJ37" i="28"/>
  <c r="M37" i="28"/>
  <c r="U37" i="28"/>
  <c r="AC37" i="28"/>
  <c r="AK37" i="28"/>
  <c r="F37" i="28"/>
  <c r="N37" i="28"/>
  <c r="V37" i="28"/>
  <c r="AD37" i="28"/>
  <c r="AL37" i="28"/>
  <c r="G37" i="28"/>
  <c r="W37" i="28"/>
  <c r="AM37" i="28"/>
  <c r="H37" i="28"/>
  <c r="X37" i="28"/>
  <c r="AN37" i="28"/>
  <c r="K37" i="28"/>
  <c r="AA37" i="28"/>
  <c r="P37" i="28"/>
  <c r="AF37" i="28"/>
  <c r="Q37" i="28"/>
  <c r="AG37" i="28"/>
  <c r="I37" i="28"/>
  <c r="S37" i="28"/>
  <c r="Y37" i="28"/>
  <c r="AI37" i="28"/>
  <c r="C37" i="28"/>
  <c r="D47" i="20"/>
  <c r="I21" i="33"/>
  <c r="Q21" i="33"/>
  <c r="Y21" i="33"/>
  <c r="AG21" i="33"/>
  <c r="D21" i="33"/>
  <c r="L21" i="33"/>
  <c r="T21" i="33"/>
  <c r="AJ21" i="33"/>
  <c r="M21" i="33"/>
  <c r="U21" i="33"/>
  <c r="AC21" i="33"/>
  <c r="AK21" i="33"/>
  <c r="N21" i="33"/>
  <c r="Z21" i="33"/>
  <c r="AM21" i="33"/>
  <c r="AA21" i="33"/>
  <c r="AN21" i="33"/>
  <c r="C21" i="33"/>
  <c r="P21" i="33"/>
  <c r="AD21" i="33"/>
  <c r="F21" i="33"/>
  <c r="E21" i="33" s="1"/>
  <c r="H21" i="33"/>
  <c r="AH21" i="33"/>
  <c r="J21" i="33"/>
  <c r="AI21" i="33"/>
  <c r="K21" i="33"/>
  <c r="AL21" i="33"/>
  <c r="S21" i="33"/>
  <c r="V21" i="33"/>
  <c r="W21" i="33"/>
  <c r="X21" i="33"/>
  <c r="G21" i="33"/>
  <c r="AF21" i="33"/>
  <c r="AE60" i="28"/>
  <c r="I22" i="33"/>
  <c r="Q22" i="33"/>
  <c r="Y22" i="33"/>
  <c r="AG22" i="33"/>
  <c r="D22" i="33"/>
  <c r="L22" i="33"/>
  <c r="T22" i="33"/>
  <c r="AJ22" i="33"/>
  <c r="M22" i="33"/>
  <c r="U22" i="33"/>
  <c r="AC22" i="33"/>
  <c r="AK22" i="33"/>
  <c r="K22" i="33"/>
  <c r="X22" i="33"/>
  <c r="AL22" i="33"/>
  <c r="N22" i="33"/>
  <c r="Z22" i="33"/>
  <c r="AM22" i="33"/>
  <c r="AA22" i="33"/>
  <c r="AN22" i="33"/>
  <c r="C22" i="33"/>
  <c r="P22" i="33"/>
  <c r="AD22" i="33"/>
  <c r="S22" i="33"/>
  <c r="V22" i="33"/>
  <c r="W22" i="33"/>
  <c r="F22" i="33"/>
  <c r="G22" i="33"/>
  <c r="AF22" i="33"/>
  <c r="H22" i="33"/>
  <c r="AH22" i="33"/>
  <c r="J22" i="33"/>
  <c r="AI22" i="33"/>
  <c r="D27" i="20"/>
  <c r="B14" i="32"/>
  <c r="C14" i="32"/>
  <c r="D14" i="32"/>
  <c r="H49" i="33"/>
  <c r="P49" i="33"/>
  <c r="X49" i="33"/>
  <c r="AF49" i="33"/>
  <c r="AN49" i="33"/>
  <c r="I49" i="33"/>
  <c r="Q49" i="33"/>
  <c r="Y49" i="33"/>
  <c r="AG49" i="33"/>
  <c r="J49" i="33"/>
  <c r="Z49" i="33"/>
  <c r="AH49" i="33"/>
  <c r="D49" i="33"/>
  <c r="L49" i="33"/>
  <c r="T49" i="33"/>
  <c r="AJ49" i="33"/>
  <c r="M49" i="33"/>
  <c r="U49" i="33"/>
  <c r="AC49" i="33"/>
  <c r="AK49" i="33"/>
  <c r="AL49" i="33"/>
  <c r="S49" i="33"/>
  <c r="AM49" i="33"/>
  <c r="F49" i="33"/>
  <c r="AA49" i="33"/>
  <c r="G49" i="33"/>
  <c r="AD49" i="33"/>
  <c r="V49" i="33"/>
  <c r="AI49" i="33"/>
  <c r="C49" i="33"/>
  <c r="K49" i="33"/>
  <c r="N49" i="33"/>
  <c r="W49" i="33"/>
  <c r="J42" i="28"/>
  <c r="Z42" i="28"/>
  <c r="AH42" i="28"/>
  <c r="D42" i="28"/>
  <c r="L42" i="28"/>
  <c r="T42" i="28"/>
  <c r="AJ42" i="28"/>
  <c r="M42" i="28"/>
  <c r="U42" i="28"/>
  <c r="AC42" i="28"/>
  <c r="AK42" i="28"/>
  <c r="N42" i="28"/>
  <c r="Y42" i="28"/>
  <c r="AM42" i="28"/>
  <c r="AA42" i="28"/>
  <c r="AN42" i="28"/>
  <c r="F42" i="28"/>
  <c r="Q42" i="28"/>
  <c r="G42" i="28"/>
  <c r="S42" i="28"/>
  <c r="AF42" i="28"/>
  <c r="H42" i="28"/>
  <c r="V42" i="28"/>
  <c r="AG42" i="28"/>
  <c r="I42" i="28"/>
  <c r="W42" i="28"/>
  <c r="AI42" i="28"/>
  <c r="C42" i="28"/>
  <c r="K42" i="28"/>
  <c r="P42" i="28"/>
  <c r="AD42" i="28"/>
  <c r="X42" i="28"/>
  <c r="AL42" i="28"/>
  <c r="AE54" i="28"/>
  <c r="AB54" i="28" s="1"/>
  <c r="R20" i="28"/>
  <c r="O20" i="28" s="1"/>
  <c r="AB46" i="28"/>
  <c r="B46" i="28"/>
  <c r="AB61" i="28"/>
  <c r="O36" i="28"/>
  <c r="E55" i="28"/>
  <c r="AB56" i="28"/>
  <c r="R56" i="28"/>
  <c r="O56" i="28" s="1"/>
  <c r="R38" i="28"/>
  <c r="E38" i="28"/>
  <c r="B38" i="28" s="1"/>
  <c r="C32" i="32"/>
  <c r="D32" i="32"/>
  <c r="B32" i="32"/>
  <c r="E26" i="20" s="1"/>
  <c r="J27" i="28"/>
  <c r="Z27" i="28"/>
  <c r="AH27" i="28"/>
  <c r="D27" i="28"/>
  <c r="L27" i="28"/>
  <c r="T27" i="28"/>
  <c r="AJ27" i="28"/>
  <c r="M27" i="28"/>
  <c r="U27" i="28"/>
  <c r="AC27" i="28"/>
  <c r="AK27" i="28"/>
  <c r="F27" i="28"/>
  <c r="N27" i="28"/>
  <c r="V27" i="28"/>
  <c r="AD27" i="28"/>
  <c r="AL27" i="28"/>
  <c r="G27" i="28"/>
  <c r="W27" i="28"/>
  <c r="AM27" i="28"/>
  <c r="C27" i="28"/>
  <c r="Y27" i="28"/>
  <c r="H27" i="28"/>
  <c r="AA27" i="28"/>
  <c r="I27" i="28"/>
  <c r="AF27" i="28"/>
  <c r="K27" i="28"/>
  <c r="AG27" i="28"/>
  <c r="P27" i="28"/>
  <c r="AI27" i="28"/>
  <c r="Q27" i="28"/>
  <c r="AN27" i="28"/>
  <c r="S27" i="28"/>
  <c r="X27" i="28"/>
  <c r="D21" i="20"/>
  <c r="D10" i="20"/>
  <c r="B28" i="32"/>
  <c r="E22" i="20" s="1"/>
  <c r="D28" i="32"/>
  <c r="C28" i="32"/>
  <c r="C47" i="28"/>
  <c r="K47" i="28"/>
  <c r="S47" i="28"/>
  <c r="AA47" i="28"/>
  <c r="AI47" i="28"/>
  <c r="D47" i="28"/>
  <c r="L47" i="28"/>
  <c r="T47" i="28"/>
  <c r="AJ47" i="28"/>
  <c r="F47" i="28"/>
  <c r="N47" i="28"/>
  <c r="V47" i="28"/>
  <c r="AD47" i="28"/>
  <c r="AL47" i="28"/>
  <c r="G47" i="28"/>
  <c r="W47" i="28"/>
  <c r="AM47" i="28"/>
  <c r="H47" i="28"/>
  <c r="P47" i="28"/>
  <c r="X47" i="28"/>
  <c r="AF47" i="28"/>
  <c r="AN47" i="28"/>
  <c r="I47" i="28"/>
  <c r="Q47" i="28"/>
  <c r="Y47" i="28"/>
  <c r="AG47" i="28"/>
  <c r="M47" i="28"/>
  <c r="U47" i="28"/>
  <c r="Z47" i="28"/>
  <c r="AC47" i="28"/>
  <c r="AK47" i="28"/>
  <c r="AH47" i="28"/>
  <c r="J47" i="28"/>
  <c r="J24" i="28"/>
  <c r="Z24" i="28"/>
  <c r="AH24" i="28"/>
  <c r="C24" i="28"/>
  <c r="K24" i="28"/>
  <c r="S24" i="28"/>
  <c r="AA24" i="28"/>
  <c r="AI24" i="28"/>
  <c r="D24" i="28"/>
  <c r="L24" i="28"/>
  <c r="T24" i="28"/>
  <c r="AJ24" i="28"/>
  <c r="M24" i="28"/>
  <c r="U24" i="28"/>
  <c r="AC24" i="28"/>
  <c r="AK24" i="28"/>
  <c r="F24" i="28"/>
  <c r="N24" i="28"/>
  <c r="V24" i="28"/>
  <c r="AD24" i="28"/>
  <c r="AL24" i="28"/>
  <c r="G24" i="28"/>
  <c r="W24" i="28"/>
  <c r="AM24" i="28"/>
  <c r="H24" i="28"/>
  <c r="P24" i="28"/>
  <c r="X24" i="28"/>
  <c r="AF24" i="28"/>
  <c r="AN24" i="28"/>
  <c r="I24" i="28"/>
  <c r="Q24" i="28"/>
  <c r="Y24" i="28"/>
  <c r="AG24" i="28"/>
  <c r="B49" i="32"/>
  <c r="E43" i="20" s="1"/>
  <c r="D49" i="32"/>
  <c r="F43" i="20" s="1"/>
  <c r="C49" i="32"/>
  <c r="B43" i="32"/>
  <c r="E37" i="20" s="1"/>
  <c r="D43" i="32"/>
  <c r="C43" i="32"/>
  <c r="B24" i="32"/>
  <c r="E18" i="20" s="1"/>
  <c r="C24" i="32"/>
  <c r="D24" i="32"/>
  <c r="D34" i="20"/>
  <c r="C32" i="33"/>
  <c r="K32" i="33"/>
  <c r="S32" i="33"/>
  <c r="AA32" i="33"/>
  <c r="AI32" i="33"/>
  <c r="M32" i="33"/>
  <c r="U32" i="33"/>
  <c r="AC32" i="33"/>
  <c r="AK32" i="33"/>
  <c r="H32" i="33"/>
  <c r="AD32" i="33"/>
  <c r="AN32" i="33"/>
  <c r="J32" i="33"/>
  <c r="V32" i="33"/>
  <c r="AF32" i="33"/>
  <c r="L32" i="33"/>
  <c r="W32" i="33"/>
  <c r="AG32" i="33"/>
  <c r="D32" i="33"/>
  <c r="Y32" i="33"/>
  <c r="AJ32" i="33"/>
  <c r="F32" i="33"/>
  <c r="Z32" i="33"/>
  <c r="G32" i="33"/>
  <c r="I32" i="33"/>
  <c r="P32" i="33"/>
  <c r="AL32" i="33"/>
  <c r="Q32" i="33"/>
  <c r="AM32" i="33"/>
  <c r="AH32" i="33"/>
  <c r="N32" i="33"/>
  <c r="T32" i="33"/>
  <c r="X32" i="33"/>
  <c r="C29" i="33"/>
  <c r="K29" i="33"/>
  <c r="S29" i="33"/>
  <c r="AA29" i="33"/>
  <c r="AI29" i="33"/>
  <c r="D29" i="33"/>
  <c r="L29" i="33"/>
  <c r="T29" i="33"/>
  <c r="M29" i="33"/>
  <c r="U29" i="33"/>
  <c r="AC29" i="33"/>
  <c r="AK29" i="33"/>
  <c r="F29" i="33"/>
  <c r="Q29" i="33"/>
  <c r="G29" i="33"/>
  <c r="AF29" i="33"/>
  <c r="H29" i="33"/>
  <c r="V29" i="33"/>
  <c r="AG29" i="33"/>
  <c r="I29" i="33"/>
  <c r="W29" i="33"/>
  <c r="AH29" i="33"/>
  <c r="J29" i="33"/>
  <c r="X29" i="33"/>
  <c r="AJ29" i="33"/>
  <c r="N29" i="33"/>
  <c r="Y29" i="33"/>
  <c r="AL29" i="33"/>
  <c r="Z29" i="33"/>
  <c r="AM29" i="33"/>
  <c r="P29" i="33"/>
  <c r="AD29" i="33"/>
  <c r="AN29" i="33"/>
  <c r="C54" i="32"/>
  <c r="D54" i="32"/>
  <c r="B54" i="32"/>
  <c r="E48" i="20" s="1"/>
  <c r="C35" i="32"/>
  <c r="D35" i="32"/>
  <c r="B35" i="32"/>
  <c r="E29" i="20" s="1"/>
  <c r="AB59" i="28"/>
  <c r="D28" i="20"/>
  <c r="C58" i="32"/>
  <c r="B58" i="32"/>
  <c r="E52" i="20" s="1"/>
  <c r="D58" i="32"/>
  <c r="J32" i="28"/>
  <c r="Z32" i="28"/>
  <c r="AH32" i="28"/>
  <c r="D32" i="28"/>
  <c r="L32" i="28"/>
  <c r="T32" i="28"/>
  <c r="AJ32" i="28"/>
  <c r="M32" i="28"/>
  <c r="U32" i="28"/>
  <c r="AC32" i="28"/>
  <c r="AK32" i="28"/>
  <c r="F32" i="28"/>
  <c r="N32" i="28"/>
  <c r="V32" i="28"/>
  <c r="AD32" i="28"/>
  <c r="AL32" i="28"/>
  <c r="P32" i="28"/>
  <c r="AF32" i="28"/>
  <c r="C32" i="28"/>
  <c r="S32" i="28"/>
  <c r="AI32" i="28"/>
  <c r="G32" i="28"/>
  <c r="W32" i="28"/>
  <c r="AM32" i="28"/>
  <c r="H32" i="28"/>
  <c r="X32" i="28"/>
  <c r="AN32" i="28"/>
  <c r="I32" i="28"/>
  <c r="Y32" i="28"/>
  <c r="Q32" i="28"/>
  <c r="AA32" i="28"/>
  <c r="AG32" i="28"/>
  <c r="K32" i="28"/>
  <c r="D35" i="20"/>
  <c r="F17" i="28"/>
  <c r="N17" i="28"/>
  <c r="V17" i="28"/>
  <c r="AD17" i="28"/>
  <c r="AL17" i="28"/>
  <c r="H17" i="28"/>
  <c r="P17" i="28"/>
  <c r="X17" i="28"/>
  <c r="AF17" i="28"/>
  <c r="AN17" i="28"/>
  <c r="I17" i="28"/>
  <c r="Q17" i="28"/>
  <c r="Y17" i="28"/>
  <c r="AG17" i="28"/>
  <c r="C17" i="28"/>
  <c r="K17" i="28"/>
  <c r="S17" i="28"/>
  <c r="AA17" i="28"/>
  <c r="AI17" i="28"/>
  <c r="D17" i="28"/>
  <c r="L17" i="28"/>
  <c r="T17" i="28"/>
  <c r="AJ17" i="28"/>
  <c r="J17" i="28"/>
  <c r="M17" i="28"/>
  <c r="AH17" i="28"/>
  <c r="AK17" i="28"/>
  <c r="AM17" i="28"/>
  <c r="U17" i="28"/>
  <c r="W17" i="28"/>
  <c r="Z17" i="28"/>
  <c r="G17" i="28"/>
  <c r="AC17" i="28"/>
  <c r="J30" i="28"/>
  <c r="Z30" i="28"/>
  <c r="AH30" i="28"/>
  <c r="D30" i="28"/>
  <c r="L30" i="28"/>
  <c r="T30" i="28"/>
  <c r="AJ30" i="28"/>
  <c r="M30" i="28"/>
  <c r="U30" i="28"/>
  <c r="AC30" i="28"/>
  <c r="AK30" i="28"/>
  <c r="F30" i="28"/>
  <c r="N30" i="28"/>
  <c r="V30" i="28"/>
  <c r="AD30" i="28"/>
  <c r="AL30" i="28"/>
  <c r="G30" i="28"/>
  <c r="W30" i="28"/>
  <c r="AM30" i="28"/>
  <c r="K30" i="28"/>
  <c r="AG30" i="28"/>
  <c r="P30" i="28"/>
  <c r="AI30" i="28"/>
  <c r="S30" i="28"/>
  <c r="X30" i="28"/>
  <c r="C30" i="28"/>
  <c r="Y30" i="28"/>
  <c r="H30" i="28"/>
  <c r="AA30" i="28"/>
  <c r="Q30" i="28"/>
  <c r="AF30" i="28"/>
  <c r="AN30" i="28"/>
  <c r="I30" i="28"/>
  <c r="J25" i="28"/>
  <c r="Z25" i="28"/>
  <c r="AH25" i="28"/>
  <c r="C25" i="28"/>
  <c r="K25" i="28"/>
  <c r="S25" i="28"/>
  <c r="AA25" i="28"/>
  <c r="AI25" i="28"/>
  <c r="D25" i="28"/>
  <c r="L25" i="28"/>
  <c r="T25" i="28"/>
  <c r="AJ25" i="28"/>
  <c r="M25" i="28"/>
  <c r="U25" i="28"/>
  <c r="AC25" i="28"/>
  <c r="AK25" i="28"/>
  <c r="F25" i="28"/>
  <c r="E25" i="28" s="1"/>
  <c r="N25" i="28"/>
  <c r="V25" i="28"/>
  <c r="AD25" i="28"/>
  <c r="AL25" i="28"/>
  <c r="G25" i="28"/>
  <c r="W25" i="28"/>
  <c r="AM25" i="28"/>
  <c r="AF25" i="28"/>
  <c r="AE25" i="28" s="1"/>
  <c r="AG25" i="28"/>
  <c r="H25" i="28"/>
  <c r="AN25" i="28"/>
  <c r="I25" i="28"/>
  <c r="P25" i="28"/>
  <c r="Q25" i="28"/>
  <c r="X25" i="28"/>
  <c r="Y25" i="28"/>
  <c r="B47" i="32"/>
  <c r="E41" i="20" s="1"/>
  <c r="D47" i="32"/>
  <c r="C47" i="32"/>
  <c r="R53" i="28"/>
  <c r="O53" i="28" s="1"/>
  <c r="AB55" i="28"/>
  <c r="B55" i="28"/>
  <c r="E56" i="28"/>
  <c r="B56" i="28" s="1"/>
  <c r="E59" i="28"/>
  <c r="B59" i="28" s="1"/>
  <c r="D25" i="20"/>
  <c r="C31" i="33"/>
  <c r="K31" i="33"/>
  <c r="S31" i="33"/>
  <c r="AA31" i="33"/>
  <c r="AI31" i="33"/>
  <c r="M31" i="33"/>
  <c r="U31" i="33"/>
  <c r="AC31" i="33"/>
  <c r="AK31" i="33"/>
  <c r="D31" i="33"/>
  <c r="F31" i="33"/>
  <c r="E31" i="33" s="1"/>
  <c r="P31" i="33"/>
  <c r="Z31" i="33"/>
  <c r="AL31" i="33"/>
  <c r="G31" i="33"/>
  <c r="Q31" i="33"/>
  <c r="H31" i="33"/>
  <c r="AD31" i="33"/>
  <c r="AN31" i="33"/>
  <c r="I31" i="33"/>
  <c r="T31" i="33"/>
  <c r="L31" i="33"/>
  <c r="W31" i="33"/>
  <c r="AG31" i="33"/>
  <c r="V31" i="33"/>
  <c r="X31" i="33"/>
  <c r="Y31" i="33"/>
  <c r="AH31" i="33"/>
  <c r="AJ31" i="33"/>
  <c r="J31" i="33"/>
  <c r="N31" i="33"/>
  <c r="AF31" i="33"/>
  <c r="AM31" i="33"/>
  <c r="D38" i="20"/>
  <c r="C52" i="32"/>
  <c r="B52" i="32"/>
  <c r="E46" i="20" s="1"/>
  <c r="D52" i="32"/>
  <c r="F46" i="20" s="1"/>
  <c r="C33" i="32"/>
  <c r="B33" i="32"/>
  <c r="E27" i="20" s="1"/>
  <c r="D33" i="32"/>
  <c r="F27" i="20" s="1"/>
  <c r="D52" i="33"/>
  <c r="L52" i="33"/>
  <c r="T52" i="33"/>
  <c r="AJ52" i="33"/>
  <c r="J52" i="33"/>
  <c r="S52" i="33"/>
  <c r="AC52" i="33"/>
  <c r="AL52" i="33"/>
  <c r="K52" i="33"/>
  <c r="U52" i="33"/>
  <c r="AD52" i="33"/>
  <c r="AM52" i="33"/>
  <c r="F52" i="33"/>
  <c r="E52" i="33" s="1"/>
  <c r="X52" i="33"/>
  <c r="AG52" i="33"/>
  <c r="G52" i="33"/>
  <c r="P52" i="33"/>
  <c r="Y52" i="33"/>
  <c r="AH52" i="33"/>
  <c r="C52" i="33"/>
  <c r="V52" i="33"/>
  <c r="AN52" i="33"/>
  <c r="H52" i="33"/>
  <c r="Z52" i="33"/>
  <c r="I52" i="33"/>
  <c r="AA52" i="33"/>
  <c r="M52" i="33"/>
  <c r="N52" i="33"/>
  <c r="AF52" i="33"/>
  <c r="AE52" i="33" s="1"/>
  <c r="Q52" i="33"/>
  <c r="AI52" i="33"/>
  <c r="AK52" i="33"/>
  <c r="W52" i="33"/>
  <c r="B30" i="32"/>
  <c r="E24" i="20" s="1"/>
  <c r="C30" i="32"/>
  <c r="D30" i="32"/>
  <c r="B11" i="32"/>
  <c r="C11" i="32"/>
  <c r="D11" i="32"/>
  <c r="H46" i="33"/>
  <c r="P46" i="33"/>
  <c r="X46" i="33"/>
  <c r="AF46" i="33"/>
  <c r="AN46" i="33"/>
  <c r="I46" i="33"/>
  <c r="Q46" i="33"/>
  <c r="Y46" i="33"/>
  <c r="AG46" i="33"/>
  <c r="J46" i="33"/>
  <c r="Z46" i="33"/>
  <c r="AH46" i="33"/>
  <c r="D46" i="33"/>
  <c r="L46" i="33"/>
  <c r="T46" i="33"/>
  <c r="AJ46" i="33"/>
  <c r="M46" i="33"/>
  <c r="U46" i="33"/>
  <c r="AC46" i="33"/>
  <c r="AK46" i="33"/>
  <c r="G46" i="33"/>
  <c r="AD46" i="33"/>
  <c r="K46" i="33"/>
  <c r="S46" i="33"/>
  <c r="AM46" i="33"/>
  <c r="V46" i="33"/>
  <c r="N46" i="33"/>
  <c r="W46" i="33"/>
  <c r="AA46" i="33"/>
  <c r="AI46" i="33"/>
  <c r="AL46" i="33"/>
  <c r="C46" i="33"/>
  <c r="F46" i="33"/>
  <c r="D27" i="33"/>
  <c r="L27" i="33"/>
  <c r="T27" i="33"/>
  <c r="AJ27" i="33"/>
  <c r="J27" i="33"/>
  <c r="S27" i="33"/>
  <c r="AC27" i="33"/>
  <c r="AL27" i="33"/>
  <c r="K27" i="33"/>
  <c r="U27" i="33"/>
  <c r="AD27" i="33"/>
  <c r="AM27" i="33"/>
  <c r="C27" i="33"/>
  <c r="M27" i="33"/>
  <c r="V27" i="33"/>
  <c r="AN27" i="33"/>
  <c r="N27" i="33"/>
  <c r="W27" i="33"/>
  <c r="AF27" i="33"/>
  <c r="P27" i="33"/>
  <c r="AH27" i="33"/>
  <c r="Q27" i="33"/>
  <c r="AI27" i="33"/>
  <c r="AK27" i="33"/>
  <c r="F27" i="33"/>
  <c r="X27" i="33"/>
  <c r="G27" i="33"/>
  <c r="Y27" i="33"/>
  <c r="H27" i="33"/>
  <c r="Z27" i="33"/>
  <c r="I27" i="33"/>
  <c r="AA27" i="33"/>
  <c r="AG27" i="33"/>
  <c r="C48" i="32"/>
  <c r="B48" i="32"/>
  <c r="E42" i="20" s="1"/>
  <c r="D48" i="32"/>
  <c r="G56" i="33"/>
  <c r="W56" i="33"/>
  <c r="AM56" i="33"/>
  <c r="H56" i="33"/>
  <c r="P56" i="33"/>
  <c r="X56" i="33"/>
  <c r="AF56" i="33"/>
  <c r="AN56" i="33"/>
  <c r="C56" i="33"/>
  <c r="K56" i="33"/>
  <c r="S56" i="33"/>
  <c r="AA56" i="33"/>
  <c r="AI56" i="33"/>
  <c r="D56" i="33"/>
  <c r="L56" i="33"/>
  <c r="T56" i="33"/>
  <c r="AJ56" i="33"/>
  <c r="I56" i="33"/>
  <c r="Y56" i="33"/>
  <c r="M56" i="33"/>
  <c r="AC56" i="33"/>
  <c r="N56" i="33"/>
  <c r="AD56" i="33"/>
  <c r="AH56" i="33"/>
  <c r="U56" i="33"/>
  <c r="AK56" i="33"/>
  <c r="F56" i="33"/>
  <c r="J56" i="33"/>
  <c r="Q56" i="33"/>
  <c r="V56" i="33"/>
  <c r="Z56" i="33"/>
  <c r="AG56" i="33"/>
  <c r="AL56" i="33"/>
  <c r="D32" i="20"/>
  <c r="G57" i="33"/>
  <c r="W57" i="33"/>
  <c r="AM57" i="33"/>
  <c r="H57" i="33"/>
  <c r="P57" i="33"/>
  <c r="X57" i="33"/>
  <c r="AF57" i="33"/>
  <c r="AE57" i="33" s="1"/>
  <c r="AN57" i="33"/>
  <c r="C57" i="33"/>
  <c r="K57" i="33"/>
  <c r="S57" i="33"/>
  <c r="AA57" i="33"/>
  <c r="AI57" i="33"/>
  <c r="D57" i="33"/>
  <c r="L57" i="33"/>
  <c r="T57" i="33"/>
  <c r="AJ57" i="33"/>
  <c r="Q57" i="33"/>
  <c r="AG57" i="33"/>
  <c r="U57" i="33"/>
  <c r="AK57" i="33"/>
  <c r="F57" i="33"/>
  <c r="V57" i="33"/>
  <c r="AL57" i="33"/>
  <c r="J57" i="33"/>
  <c r="Z57" i="33"/>
  <c r="M57" i="33"/>
  <c r="AC57" i="33"/>
  <c r="I57" i="33"/>
  <c r="N57" i="33"/>
  <c r="Y57" i="33"/>
  <c r="AD57" i="33"/>
  <c r="AH57" i="33"/>
  <c r="C38" i="33"/>
  <c r="K38" i="33"/>
  <c r="S38" i="33"/>
  <c r="AA38" i="33"/>
  <c r="AI38" i="33"/>
  <c r="M38" i="33"/>
  <c r="U38" i="33"/>
  <c r="AC38" i="33"/>
  <c r="AK38" i="33"/>
  <c r="F38" i="33"/>
  <c r="N38" i="33"/>
  <c r="V38" i="33"/>
  <c r="AD38" i="33"/>
  <c r="AL38" i="33"/>
  <c r="H38" i="33"/>
  <c r="P38" i="33"/>
  <c r="X38" i="33"/>
  <c r="AF38" i="33"/>
  <c r="AN38" i="33"/>
  <c r="Q38" i="33"/>
  <c r="AG38" i="33"/>
  <c r="AH38" i="33"/>
  <c r="D38" i="33"/>
  <c r="T38" i="33"/>
  <c r="AJ38" i="33"/>
  <c r="I38" i="33"/>
  <c r="Y38" i="33"/>
  <c r="J38" i="33"/>
  <c r="Z38" i="33"/>
  <c r="G38" i="33"/>
  <c r="L38" i="33"/>
  <c r="W38" i="33"/>
  <c r="AM38" i="33"/>
  <c r="G61" i="33"/>
  <c r="W61" i="33"/>
  <c r="AM61" i="33"/>
  <c r="H61" i="33"/>
  <c r="P61" i="33"/>
  <c r="X61" i="33"/>
  <c r="AF61" i="33"/>
  <c r="AN61" i="33"/>
  <c r="C61" i="33"/>
  <c r="K61" i="33"/>
  <c r="S61" i="33"/>
  <c r="AA61" i="33"/>
  <c r="AI61" i="33"/>
  <c r="D61" i="33"/>
  <c r="L61" i="33"/>
  <c r="T61" i="33"/>
  <c r="AJ61" i="33"/>
  <c r="Q61" i="33"/>
  <c r="AG61" i="33"/>
  <c r="U61" i="33"/>
  <c r="AK61" i="33"/>
  <c r="F61" i="33"/>
  <c r="V61" i="33"/>
  <c r="AL61" i="33"/>
  <c r="J61" i="33"/>
  <c r="Z61" i="33"/>
  <c r="M61" i="33"/>
  <c r="AC61" i="33"/>
  <c r="Y61" i="33"/>
  <c r="AD61" i="33"/>
  <c r="AH61" i="33"/>
  <c r="I61" i="33"/>
  <c r="N61" i="33"/>
  <c r="AE52" i="28"/>
  <c r="AB52" i="28" s="1"/>
  <c r="O60" i="28"/>
  <c r="R60" i="28"/>
  <c r="D43" i="20"/>
  <c r="I17" i="33"/>
  <c r="Q17" i="33"/>
  <c r="Y17" i="33"/>
  <c r="AG17" i="33"/>
  <c r="D17" i="33"/>
  <c r="L17" i="33"/>
  <c r="T17" i="33"/>
  <c r="AJ17" i="33"/>
  <c r="M17" i="33"/>
  <c r="U17" i="33"/>
  <c r="AC17" i="33"/>
  <c r="AK17" i="33"/>
  <c r="G17" i="33"/>
  <c r="S17" i="33"/>
  <c r="R17" i="33" s="1"/>
  <c r="AF17" i="33"/>
  <c r="H17" i="33"/>
  <c r="V17" i="33"/>
  <c r="AH17" i="33"/>
  <c r="J17" i="33"/>
  <c r="W17" i="33"/>
  <c r="AI17" i="33"/>
  <c r="K17" i="33"/>
  <c r="X17" i="33"/>
  <c r="AL17" i="33"/>
  <c r="AN17" i="33"/>
  <c r="P17" i="33"/>
  <c r="Z17" i="33"/>
  <c r="AA17" i="33"/>
  <c r="C17" i="33"/>
  <c r="AD17" i="33"/>
  <c r="F17" i="33"/>
  <c r="AM17" i="33"/>
  <c r="N17" i="33"/>
  <c r="D22" i="32"/>
  <c r="B22" i="32"/>
  <c r="E16" i="20" s="1"/>
  <c r="C22" i="32"/>
  <c r="B39" i="32"/>
  <c r="E33" i="20" s="1"/>
  <c r="D39" i="32"/>
  <c r="F33" i="20" s="1"/>
  <c r="C39" i="32"/>
  <c r="H50" i="33"/>
  <c r="P50" i="33"/>
  <c r="X50" i="33"/>
  <c r="AF50" i="33"/>
  <c r="AN50" i="33"/>
  <c r="I50" i="33"/>
  <c r="Q50" i="33"/>
  <c r="Y50" i="33"/>
  <c r="AG50" i="33"/>
  <c r="J50" i="33"/>
  <c r="Z50" i="33"/>
  <c r="AH50" i="33"/>
  <c r="D50" i="33"/>
  <c r="L50" i="33"/>
  <c r="T50" i="33"/>
  <c r="AJ50" i="33"/>
  <c r="M50" i="33"/>
  <c r="U50" i="33"/>
  <c r="AC50" i="33"/>
  <c r="AK50" i="33"/>
  <c r="S50" i="33"/>
  <c r="AM50" i="33"/>
  <c r="V50" i="33"/>
  <c r="G50" i="33"/>
  <c r="AD50" i="33"/>
  <c r="K50" i="33"/>
  <c r="W50" i="33"/>
  <c r="AI50" i="33"/>
  <c r="AL50" i="33"/>
  <c r="C50" i="33"/>
  <c r="F50" i="33"/>
  <c r="N50" i="33"/>
  <c r="AA50" i="33"/>
  <c r="E53" i="28"/>
  <c r="R54" i="28"/>
  <c r="O54" i="28" s="1"/>
  <c r="AE20" i="28"/>
  <c r="B20" i="28"/>
  <c r="AE38" i="28"/>
  <c r="AB38" i="28"/>
  <c r="C41" i="33"/>
  <c r="K41" i="33"/>
  <c r="S41" i="33"/>
  <c r="AA41" i="33"/>
  <c r="AI41" i="33"/>
  <c r="M41" i="33"/>
  <c r="U41" i="33"/>
  <c r="F41" i="33"/>
  <c r="E41" i="33" s="1"/>
  <c r="N41" i="33"/>
  <c r="V41" i="33"/>
  <c r="AD41" i="33"/>
  <c r="H41" i="33"/>
  <c r="P41" i="33"/>
  <c r="X41" i="33"/>
  <c r="I41" i="33"/>
  <c r="Y41" i="33"/>
  <c r="AJ41" i="33"/>
  <c r="J41" i="33"/>
  <c r="Z41" i="33"/>
  <c r="AK41" i="33"/>
  <c r="L41" i="33"/>
  <c r="AL41" i="33"/>
  <c r="Q41" i="33"/>
  <c r="AN41" i="33"/>
  <c r="AF41" i="33"/>
  <c r="AG41" i="33"/>
  <c r="AH41" i="33"/>
  <c r="T41" i="33"/>
  <c r="AM41" i="33"/>
  <c r="D41" i="33"/>
  <c r="G41" i="33"/>
  <c r="W41" i="33"/>
  <c r="AC41" i="33"/>
  <c r="D26" i="33"/>
  <c r="L26" i="33"/>
  <c r="T26" i="33"/>
  <c r="AJ26" i="33"/>
  <c r="C26" i="33"/>
  <c r="N26" i="33"/>
  <c r="W26" i="33"/>
  <c r="AF26" i="33"/>
  <c r="F26" i="33"/>
  <c r="X26" i="33"/>
  <c r="AG26" i="33"/>
  <c r="G26" i="33"/>
  <c r="P26" i="33"/>
  <c r="Y26" i="33"/>
  <c r="AH26" i="33"/>
  <c r="H26" i="33"/>
  <c r="Q26" i="33"/>
  <c r="Z26" i="33"/>
  <c r="AI26" i="33"/>
  <c r="S26" i="33"/>
  <c r="AL26" i="33"/>
  <c r="U26" i="33"/>
  <c r="AM26" i="33"/>
  <c r="V26" i="33"/>
  <c r="AN26" i="33"/>
  <c r="I26" i="33"/>
  <c r="AA26" i="33"/>
  <c r="J26" i="33"/>
  <c r="AC26" i="33"/>
  <c r="K26" i="33"/>
  <c r="AD26" i="33"/>
  <c r="M26" i="33"/>
  <c r="AK26" i="33"/>
  <c r="J34" i="28"/>
  <c r="Z34" i="28"/>
  <c r="AH34" i="28"/>
  <c r="D34" i="28"/>
  <c r="L34" i="28"/>
  <c r="T34" i="28"/>
  <c r="AJ34" i="28"/>
  <c r="M34" i="28"/>
  <c r="U34" i="28"/>
  <c r="AC34" i="28"/>
  <c r="AK34" i="28"/>
  <c r="F34" i="28"/>
  <c r="N34" i="28"/>
  <c r="V34" i="28"/>
  <c r="AD34" i="28"/>
  <c r="AL34" i="28"/>
  <c r="P34" i="28"/>
  <c r="AF34" i="28"/>
  <c r="C34" i="28"/>
  <c r="S34" i="28"/>
  <c r="AI34" i="28"/>
  <c r="G34" i="28"/>
  <c r="W34" i="28"/>
  <c r="AM34" i="28"/>
  <c r="H34" i="28"/>
  <c r="X34" i="28"/>
  <c r="AN34" i="28"/>
  <c r="I34" i="28"/>
  <c r="Y34" i="28"/>
  <c r="K34" i="28"/>
  <c r="Q34" i="28"/>
  <c r="AA34" i="28"/>
  <c r="AG34" i="28"/>
  <c r="C20" i="32"/>
  <c r="D20" i="32"/>
  <c r="B20" i="32"/>
  <c r="E14" i="20" s="1"/>
  <c r="J39" i="28"/>
  <c r="Z39" i="28"/>
  <c r="AH39" i="28"/>
  <c r="D39" i="28"/>
  <c r="L39" i="28"/>
  <c r="T39" i="28"/>
  <c r="AJ39" i="28"/>
  <c r="M39" i="28"/>
  <c r="U39" i="28"/>
  <c r="AC39" i="28"/>
  <c r="AB39" i="28" s="1"/>
  <c r="AK39" i="28"/>
  <c r="F39" i="28"/>
  <c r="N39" i="28"/>
  <c r="V39" i="28"/>
  <c r="AD39" i="28"/>
  <c r="AL39" i="28"/>
  <c r="G39" i="28"/>
  <c r="W39" i="28"/>
  <c r="AM39" i="28"/>
  <c r="H39" i="28"/>
  <c r="X39" i="28"/>
  <c r="AN39" i="28"/>
  <c r="K39" i="28"/>
  <c r="AA39" i="28"/>
  <c r="P39" i="28"/>
  <c r="AF39" i="28"/>
  <c r="AE39" i="28" s="1"/>
  <c r="Q39" i="28"/>
  <c r="AG39" i="28"/>
  <c r="C39" i="28"/>
  <c r="I39" i="28"/>
  <c r="S39" i="28"/>
  <c r="Y39" i="28"/>
  <c r="AI39" i="28"/>
  <c r="G55" i="33"/>
  <c r="W55" i="33"/>
  <c r="AM55" i="33"/>
  <c r="H55" i="33"/>
  <c r="P55" i="33"/>
  <c r="X55" i="33"/>
  <c r="AF55" i="33"/>
  <c r="AN55" i="33"/>
  <c r="C55" i="33"/>
  <c r="K55" i="33"/>
  <c r="S55" i="33"/>
  <c r="AA55" i="33"/>
  <c r="AI55" i="33"/>
  <c r="D55" i="33"/>
  <c r="L55" i="33"/>
  <c r="T55" i="33"/>
  <c r="AJ55" i="33"/>
  <c r="Q55" i="33"/>
  <c r="AG55" i="33"/>
  <c r="U55" i="33"/>
  <c r="AK55" i="33"/>
  <c r="F55" i="33"/>
  <c r="V55" i="33"/>
  <c r="AL55" i="33"/>
  <c r="J55" i="33"/>
  <c r="Z55" i="33"/>
  <c r="M55" i="33"/>
  <c r="AC55" i="33"/>
  <c r="I55" i="33"/>
  <c r="N55" i="33"/>
  <c r="Y55" i="33"/>
  <c r="AD55" i="33"/>
  <c r="AH55" i="33"/>
  <c r="C21" i="32"/>
  <c r="B21" i="32"/>
  <c r="E15" i="20" s="1"/>
  <c r="D21" i="32"/>
  <c r="F15" i="20" s="1"/>
  <c r="C36" i="33"/>
  <c r="K36" i="33"/>
  <c r="S36" i="33"/>
  <c r="AA36" i="33"/>
  <c r="AI36" i="33"/>
  <c r="M36" i="33"/>
  <c r="U36" i="33"/>
  <c r="AC36" i="33"/>
  <c r="AK36" i="33"/>
  <c r="F36" i="33"/>
  <c r="N36" i="33"/>
  <c r="V36" i="33"/>
  <c r="AD36" i="33"/>
  <c r="AL36" i="33"/>
  <c r="H36" i="33"/>
  <c r="P36" i="33"/>
  <c r="X36" i="33"/>
  <c r="AF36" i="33"/>
  <c r="AN36" i="33"/>
  <c r="Q36" i="33"/>
  <c r="AG36" i="33"/>
  <c r="AH36" i="33"/>
  <c r="D36" i="33"/>
  <c r="T36" i="33"/>
  <c r="AJ36" i="33"/>
  <c r="I36" i="33"/>
  <c r="Y36" i="33"/>
  <c r="J36" i="33"/>
  <c r="Z36" i="33"/>
  <c r="W36" i="33"/>
  <c r="G36" i="33"/>
  <c r="L36" i="33"/>
  <c r="AM36" i="33"/>
  <c r="C33" i="33"/>
  <c r="K33" i="33"/>
  <c r="S33" i="33"/>
  <c r="AA33" i="33"/>
  <c r="AI33" i="33"/>
  <c r="M33" i="33"/>
  <c r="U33" i="33"/>
  <c r="AC33" i="33"/>
  <c r="AK33" i="33"/>
  <c r="J33" i="33"/>
  <c r="V33" i="33"/>
  <c r="AF33" i="33"/>
  <c r="AE33" i="33" s="1"/>
  <c r="N33" i="33"/>
  <c r="X33" i="33"/>
  <c r="AH33" i="33"/>
  <c r="D33" i="33"/>
  <c r="Y33" i="33"/>
  <c r="AJ33" i="33"/>
  <c r="G33" i="33"/>
  <c r="Q33" i="33"/>
  <c r="AM33" i="33"/>
  <c r="H33" i="33"/>
  <c r="AD33" i="33"/>
  <c r="I33" i="33"/>
  <c r="L33" i="33"/>
  <c r="AG33" i="33"/>
  <c r="AN33" i="33"/>
  <c r="T33" i="33"/>
  <c r="W33" i="33"/>
  <c r="Z33" i="33"/>
  <c r="F33" i="33"/>
  <c r="P33" i="33"/>
  <c r="AL33" i="33"/>
  <c r="F14" i="28"/>
  <c r="N14" i="28"/>
  <c r="V14" i="28"/>
  <c r="AD14" i="28"/>
  <c r="AL14" i="28"/>
  <c r="H14" i="28"/>
  <c r="P14" i="28"/>
  <c r="X14" i="28"/>
  <c r="AF14" i="28"/>
  <c r="AN14" i="28"/>
  <c r="I14" i="28"/>
  <c r="Q14" i="28"/>
  <c r="Y14" i="28"/>
  <c r="AG14" i="28"/>
  <c r="C14" i="28"/>
  <c r="K14" i="28"/>
  <c r="S14" i="28"/>
  <c r="AA14" i="28"/>
  <c r="AI14" i="28"/>
  <c r="D14" i="28"/>
  <c r="L14" i="28"/>
  <c r="T14" i="28"/>
  <c r="AJ14" i="28"/>
  <c r="W14" i="28"/>
  <c r="Z14" i="28"/>
  <c r="G14" i="28"/>
  <c r="AC14" i="28"/>
  <c r="J14" i="28"/>
  <c r="M14" i="28"/>
  <c r="AH14" i="28"/>
  <c r="AK14" i="28"/>
  <c r="AM14" i="28"/>
  <c r="U14" i="28"/>
  <c r="J35" i="28"/>
  <c r="Z35" i="28"/>
  <c r="AH35" i="28"/>
  <c r="D35" i="28"/>
  <c r="L35" i="28"/>
  <c r="T35" i="28"/>
  <c r="AJ35" i="28"/>
  <c r="M35" i="28"/>
  <c r="U35" i="28"/>
  <c r="AC35" i="28"/>
  <c r="AB35" i="28" s="1"/>
  <c r="AK35" i="28"/>
  <c r="F35" i="28"/>
  <c r="N35" i="28"/>
  <c r="V35" i="28"/>
  <c r="AD35" i="28"/>
  <c r="AL35" i="28"/>
  <c r="G35" i="28"/>
  <c r="W35" i="28"/>
  <c r="AM35" i="28"/>
  <c r="H35" i="28"/>
  <c r="X35" i="28"/>
  <c r="AN35" i="28"/>
  <c r="K35" i="28"/>
  <c r="AA35" i="28"/>
  <c r="P35" i="28"/>
  <c r="AF35" i="28"/>
  <c r="AE35" i="28" s="1"/>
  <c r="Q35" i="28"/>
  <c r="AG35" i="28"/>
  <c r="Y35" i="28"/>
  <c r="AI35" i="28"/>
  <c r="C35" i="28"/>
  <c r="I35" i="28"/>
  <c r="S35" i="28"/>
  <c r="H51" i="33"/>
  <c r="P51" i="33"/>
  <c r="I51" i="33"/>
  <c r="Q51" i="33"/>
  <c r="J51" i="33"/>
  <c r="D51" i="33"/>
  <c r="L51" i="33"/>
  <c r="T51" i="33"/>
  <c r="AJ51" i="33"/>
  <c r="M51" i="33"/>
  <c r="U51" i="33"/>
  <c r="AC51" i="33"/>
  <c r="V51" i="33"/>
  <c r="AF51" i="33"/>
  <c r="C51" i="33"/>
  <c r="W51" i="33"/>
  <c r="AG51" i="33"/>
  <c r="K51" i="33"/>
  <c r="Z51" i="33"/>
  <c r="AK51" i="33"/>
  <c r="N51" i="33"/>
  <c r="AA51" i="33"/>
  <c r="AL51" i="33"/>
  <c r="X51" i="33"/>
  <c r="AD51" i="33"/>
  <c r="F51" i="33"/>
  <c r="AH51" i="33"/>
  <c r="G51" i="33"/>
  <c r="AI51" i="33"/>
  <c r="AM51" i="33"/>
  <c r="S51" i="33"/>
  <c r="R51" i="33" s="1"/>
  <c r="Y51" i="33"/>
  <c r="AN51" i="33"/>
  <c r="B37" i="32"/>
  <c r="E31" i="20" s="1"/>
  <c r="D37" i="32"/>
  <c r="C37" i="32"/>
  <c r="B53" i="32"/>
  <c r="E47" i="20" s="1"/>
  <c r="D53" i="32"/>
  <c r="F47" i="20" s="1"/>
  <c r="C53" i="32"/>
  <c r="J45" i="28"/>
  <c r="Z45" i="28"/>
  <c r="AH45" i="28"/>
  <c r="D45" i="28"/>
  <c r="L45" i="28"/>
  <c r="T45" i="28"/>
  <c r="AJ45" i="28"/>
  <c r="K45" i="28"/>
  <c r="V45" i="28"/>
  <c r="AF45" i="28"/>
  <c r="AE45" i="28" s="1"/>
  <c r="M45" i="28"/>
  <c r="W45" i="28"/>
  <c r="AG45" i="28"/>
  <c r="Y45" i="28"/>
  <c r="AK45" i="28"/>
  <c r="F45" i="28"/>
  <c r="P45" i="28"/>
  <c r="AA45" i="28"/>
  <c r="AL45" i="28"/>
  <c r="G45" i="28"/>
  <c r="Q45" i="28"/>
  <c r="AC45" i="28"/>
  <c r="AM45" i="28"/>
  <c r="H45" i="28"/>
  <c r="S45" i="28"/>
  <c r="AD45" i="28"/>
  <c r="AN45" i="28"/>
  <c r="N45" i="28"/>
  <c r="U45" i="28"/>
  <c r="X45" i="28"/>
  <c r="AI45" i="28"/>
  <c r="C45" i="28"/>
  <c r="I45" i="28"/>
  <c r="D12" i="20"/>
  <c r="E60" i="28"/>
  <c r="B60" i="28" s="1"/>
  <c r="D51" i="20"/>
  <c r="C49" i="28"/>
  <c r="K49" i="28"/>
  <c r="S49" i="28"/>
  <c r="AA49" i="28"/>
  <c r="AI49" i="28"/>
  <c r="D49" i="28"/>
  <c r="L49" i="28"/>
  <c r="T49" i="28"/>
  <c r="AJ49" i="28"/>
  <c r="F49" i="28"/>
  <c r="N49" i="28"/>
  <c r="V49" i="28"/>
  <c r="AD49" i="28"/>
  <c r="AL49" i="28"/>
  <c r="G49" i="28"/>
  <c r="W49" i="28"/>
  <c r="AM49" i="28"/>
  <c r="AG49" i="28"/>
  <c r="H49" i="28"/>
  <c r="P49" i="28"/>
  <c r="X49" i="28"/>
  <c r="AF49" i="28"/>
  <c r="AE49" i="28" s="1"/>
  <c r="AN49" i="28"/>
  <c r="Q49" i="28"/>
  <c r="I49" i="28"/>
  <c r="Y49" i="28"/>
  <c r="AC49" i="28"/>
  <c r="AH49" i="28"/>
  <c r="AK49" i="28"/>
  <c r="Z49" i="28"/>
  <c r="J49" i="28"/>
  <c r="M49" i="28"/>
  <c r="U49" i="28"/>
  <c r="C27" i="32"/>
  <c r="B27" i="32"/>
  <c r="E21" i="20" s="1"/>
  <c r="D27" i="32"/>
  <c r="F21" i="20" s="1"/>
  <c r="D25" i="33"/>
  <c r="L25" i="33"/>
  <c r="T25" i="33"/>
  <c r="AJ25" i="33"/>
  <c r="M25" i="33"/>
  <c r="U25" i="33"/>
  <c r="AC25" i="33"/>
  <c r="AK25" i="33"/>
  <c r="K25" i="33"/>
  <c r="W25" i="33"/>
  <c r="AG25" i="33"/>
  <c r="N25" i="33"/>
  <c r="X25" i="33"/>
  <c r="AH25" i="33"/>
  <c r="C25" i="33"/>
  <c r="Y25" i="33"/>
  <c r="AI25" i="33"/>
  <c r="F25" i="33"/>
  <c r="E25" i="33" s="1"/>
  <c r="P25" i="33"/>
  <c r="Z25" i="33"/>
  <c r="AL25" i="33"/>
  <c r="AN25" i="33"/>
  <c r="S25" i="33"/>
  <c r="V25" i="33"/>
  <c r="G25" i="33"/>
  <c r="AA25" i="33"/>
  <c r="H25" i="33"/>
  <c r="AD25" i="33"/>
  <c r="I25" i="33"/>
  <c r="J25" i="33"/>
  <c r="AF25" i="33"/>
  <c r="Q25" i="33"/>
  <c r="AM25" i="33"/>
  <c r="C42" i="33"/>
  <c r="K42" i="33"/>
  <c r="S42" i="33"/>
  <c r="AA42" i="33"/>
  <c r="N42" i="33"/>
  <c r="W42" i="33"/>
  <c r="AF42" i="33"/>
  <c r="AN42" i="33"/>
  <c r="F42" i="33"/>
  <c r="E42" i="33" s="1"/>
  <c r="X42" i="33"/>
  <c r="AG42" i="33"/>
  <c r="G42" i="33"/>
  <c r="P42" i="33"/>
  <c r="Y42" i="33"/>
  <c r="AH42" i="33"/>
  <c r="I42" i="33"/>
  <c r="AJ42" i="33"/>
  <c r="J42" i="33"/>
  <c r="T42" i="33"/>
  <c r="AC42" i="33"/>
  <c r="AK42" i="33"/>
  <c r="Q42" i="33"/>
  <c r="AM42" i="33"/>
  <c r="U42" i="33"/>
  <c r="D42" i="33"/>
  <c r="AD42" i="33"/>
  <c r="H42" i="33"/>
  <c r="L42" i="33"/>
  <c r="M42" i="33"/>
  <c r="V42" i="33"/>
  <c r="Z42" i="33"/>
  <c r="AI42" i="33"/>
  <c r="AL42" i="33"/>
  <c r="AB53" i="28"/>
  <c r="B53" i="28"/>
  <c r="E54" i="28"/>
  <c r="B54" i="28" s="1"/>
  <c r="O38" i="28"/>
  <c r="B51" i="44"/>
  <c r="C51" i="44"/>
  <c r="D51" i="44"/>
  <c r="B52" i="44"/>
  <c r="C52" i="44"/>
  <c r="D52" i="44"/>
  <c r="B53" i="44"/>
  <c r="C53" i="44"/>
  <c r="D53" i="44"/>
  <c r="B54" i="44"/>
  <c r="C54" i="44"/>
  <c r="D54" i="44"/>
  <c r="E45" i="28" l="1"/>
  <c r="R34" i="28"/>
  <c r="E50" i="33"/>
  <c r="R30" i="28"/>
  <c r="AE17" i="28"/>
  <c r="E33" i="33"/>
  <c r="O34" i="28"/>
  <c r="R41" i="33"/>
  <c r="AE50" i="33"/>
  <c r="R42" i="33"/>
  <c r="F31" i="20"/>
  <c r="E35" i="28"/>
  <c r="R55" i="33"/>
  <c r="E39" i="28"/>
  <c r="B39" i="28" s="1"/>
  <c r="E26" i="33"/>
  <c r="AB50" i="33"/>
  <c r="F16" i="20"/>
  <c r="O17" i="33"/>
  <c r="AE61" i="33"/>
  <c r="E56" i="33"/>
  <c r="R56" i="33"/>
  <c r="R46" i="33"/>
  <c r="AB52" i="33"/>
  <c r="F41" i="20"/>
  <c r="E30" i="28"/>
  <c r="F48" i="20"/>
  <c r="R29" i="33"/>
  <c r="F26" i="20"/>
  <c r="E49" i="33"/>
  <c r="AE22" i="33"/>
  <c r="AE35" i="33"/>
  <c r="E35" i="33"/>
  <c r="AB31" i="28"/>
  <c r="R34" i="33"/>
  <c r="O44" i="33"/>
  <c r="F25" i="20"/>
  <c r="E33" i="28"/>
  <c r="AE40" i="28"/>
  <c r="R41" i="28"/>
  <c r="E57" i="28"/>
  <c r="R28" i="28"/>
  <c r="AE43" i="28"/>
  <c r="O51" i="28"/>
  <c r="E30" i="33"/>
  <c r="R30" i="33"/>
  <c r="AE40" i="33"/>
  <c r="AB40" i="33" s="1"/>
  <c r="E40" i="33"/>
  <c r="R60" i="33"/>
  <c r="E24" i="33"/>
  <c r="O24" i="33"/>
  <c r="B42" i="33"/>
  <c r="AE14" i="28"/>
  <c r="B26" i="33"/>
  <c r="R61" i="33"/>
  <c r="O61" i="33" s="1"/>
  <c r="C50" i="44" s="1"/>
  <c r="AE27" i="33"/>
  <c r="AB27" i="33" s="1"/>
  <c r="R31" i="33"/>
  <c r="E51" i="33"/>
  <c r="O51" i="33"/>
  <c r="AE26" i="33"/>
  <c r="AB41" i="33"/>
  <c r="AE41" i="33"/>
  <c r="B41" i="33"/>
  <c r="E61" i="33"/>
  <c r="R27" i="33"/>
  <c r="O27" i="33" s="1"/>
  <c r="R52" i="33"/>
  <c r="R32" i="33"/>
  <c r="F37" i="20"/>
  <c r="R24" i="28"/>
  <c r="F22" i="20"/>
  <c r="B35" i="33"/>
  <c r="E28" i="33"/>
  <c r="AE59" i="33"/>
  <c r="B31" i="28"/>
  <c r="R53" i="33"/>
  <c r="E18" i="33"/>
  <c r="F49" i="20"/>
  <c r="AE20" i="33"/>
  <c r="E25" i="20"/>
  <c r="E47" i="33"/>
  <c r="E19" i="33"/>
  <c r="B19" i="33" s="1"/>
  <c r="AE23" i="28"/>
  <c r="R18" i="28"/>
  <c r="O18" i="28" s="1"/>
  <c r="AB22" i="28"/>
  <c r="E21" i="28"/>
  <c r="R37" i="33"/>
  <c r="R48" i="28"/>
  <c r="O48" i="28" s="1"/>
  <c r="AE15" i="33"/>
  <c r="B57" i="28"/>
  <c r="R43" i="28"/>
  <c r="F28" i="20"/>
  <c r="E54" i="33"/>
  <c r="R54" i="33"/>
  <c r="O54" i="33" s="1"/>
  <c r="B26" i="28"/>
  <c r="B40" i="33"/>
  <c r="AE14" i="33"/>
  <c r="R23" i="33"/>
  <c r="AB14" i="28"/>
  <c r="B56" i="33"/>
  <c r="B30" i="28"/>
  <c r="O32" i="33"/>
  <c r="E27" i="28"/>
  <c r="B27" i="28" s="1"/>
  <c r="AE42" i="28"/>
  <c r="AB42" i="28" s="1"/>
  <c r="B49" i="33"/>
  <c r="R49" i="33"/>
  <c r="E22" i="33"/>
  <c r="B22" i="33" s="1"/>
  <c r="AB22" i="33"/>
  <c r="R48" i="33"/>
  <c r="AE48" i="33"/>
  <c r="AB48" i="33" s="1"/>
  <c r="AB35" i="33"/>
  <c r="AE28" i="33"/>
  <c r="AB28" i="33" s="1"/>
  <c r="E59" i="33"/>
  <c r="R31" i="28"/>
  <c r="R50" i="28"/>
  <c r="O50" i="28" s="1"/>
  <c r="R20" i="33"/>
  <c r="AB33" i="28"/>
  <c r="R58" i="33"/>
  <c r="O58" i="33" s="1"/>
  <c r="C47" i="44" s="1"/>
  <c r="AE18" i="28"/>
  <c r="AB18" i="28" s="1"/>
  <c r="R22" i="28"/>
  <c r="AE37" i="33"/>
  <c r="E28" i="28"/>
  <c r="F39" i="20"/>
  <c r="B30" i="33"/>
  <c r="E28" i="20"/>
  <c r="F34" i="20"/>
  <c r="B24" i="33"/>
  <c r="R24" i="33"/>
  <c r="O23" i="33"/>
  <c r="R19" i="28"/>
  <c r="O19" i="28" s="1"/>
  <c r="F50" i="20"/>
  <c r="R45" i="28"/>
  <c r="O45" i="28"/>
  <c r="R35" i="28"/>
  <c r="O35" i="28" s="1"/>
  <c r="R33" i="33"/>
  <c r="O39" i="28"/>
  <c r="E17" i="33"/>
  <c r="B17" i="33" s="1"/>
  <c r="AE17" i="33"/>
  <c r="AB17" i="33" s="1"/>
  <c r="AB61" i="33"/>
  <c r="D50" i="44" s="1"/>
  <c r="E57" i="33"/>
  <c r="B57" i="33" s="1"/>
  <c r="B46" i="44" s="1"/>
  <c r="F42" i="20"/>
  <c r="F24" i="20"/>
  <c r="B52" i="33"/>
  <c r="O31" i="33"/>
  <c r="R32" i="28"/>
  <c r="E32" i="28"/>
  <c r="AE29" i="33"/>
  <c r="AB29" i="33" s="1"/>
  <c r="AE24" i="28"/>
  <c r="AB24" i="28" s="1"/>
  <c r="AE47" i="28"/>
  <c r="AB47" i="28" s="1"/>
  <c r="B42" i="28"/>
  <c r="R42" i="28"/>
  <c r="O42" i="28" s="1"/>
  <c r="R21" i="33"/>
  <c r="R37" i="28"/>
  <c r="O37" i="28" s="1"/>
  <c r="F20" i="20"/>
  <c r="F44" i="20"/>
  <c r="E50" i="28"/>
  <c r="AB18" i="33"/>
  <c r="F13" i="20"/>
  <c r="E44" i="33"/>
  <c r="F19" i="20"/>
  <c r="F32" i="20"/>
  <c r="AB20" i="33"/>
  <c r="O33" i="28"/>
  <c r="E40" i="28"/>
  <c r="B37" i="33"/>
  <c r="O41" i="28"/>
  <c r="O29" i="28"/>
  <c r="B48" i="28"/>
  <c r="R43" i="33"/>
  <c r="F51" i="20"/>
  <c r="F10" i="20"/>
  <c r="AE58" i="28"/>
  <c r="AB58" i="28" s="1"/>
  <c r="E39" i="20"/>
  <c r="E51" i="28"/>
  <c r="AB30" i="33"/>
  <c r="B54" i="33"/>
  <c r="AE26" i="28"/>
  <c r="AB26" i="28" s="1"/>
  <c r="E34" i="20"/>
  <c r="E60" i="33"/>
  <c r="B60" i="33" s="1"/>
  <c r="B49" i="44" s="1"/>
  <c r="B44" i="28"/>
  <c r="R44" i="28"/>
  <c r="O44" i="28" s="1"/>
  <c r="E50" i="20"/>
  <c r="B51" i="33"/>
  <c r="E34" i="28"/>
  <c r="AE46" i="33"/>
  <c r="AB17" i="28"/>
  <c r="R17" i="28"/>
  <c r="E17" i="28"/>
  <c r="B17" i="28" s="1"/>
  <c r="AE49" i="33"/>
  <c r="AB49" i="33" s="1"/>
  <c r="O21" i="33"/>
  <c r="O48" i="33"/>
  <c r="AB59" i="33"/>
  <c r="D48" i="44" s="1"/>
  <c r="AB34" i="33"/>
  <c r="AE53" i="33"/>
  <c r="AB53" i="33" s="1"/>
  <c r="B50" i="28"/>
  <c r="AE47" i="33"/>
  <c r="E23" i="28"/>
  <c r="B23" i="28" s="1"/>
  <c r="E58" i="33"/>
  <c r="B58" i="33" s="1"/>
  <c r="B47" i="44" s="1"/>
  <c r="R21" i="28"/>
  <c r="O21" i="28" s="1"/>
  <c r="O37" i="33"/>
  <c r="AB37" i="33"/>
  <c r="R16" i="28"/>
  <c r="AE16" i="28"/>
  <c r="AB16" i="28" s="1"/>
  <c r="E16" i="28"/>
  <c r="E45" i="33"/>
  <c r="B45" i="33" s="1"/>
  <c r="E41" i="28"/>
  <c r="B41" i="28"/>
  <c r="E11" i="20"/>
  <c r="AE43" i="33"/>
  <c r="E51" i="20"/>
  <c r="O28" i="28"/>
  <c r="E10" i="20"/>
  <c r="E43" i="28"/>
  <c r="B43" i="28" s="1"/>
  <c r="B51" i="28"/>
  <c r="AE60" i="33"/>
  <c r="AE19" i="28"/>
  <c r="AB19" i="28" s="1"/>
  <c r="AE42" i="33"/>
  <c r="AB42" i="33" s="1"/>
  <c r="R36" i="33"/>
  <c r="O36" i="33" s="1"/>
  <c r="AB32" i="33"/>
  <c r="AE25" i="33"/>
  <c r="AB25" i="33" s="1"/>
  <c r="R25" i="33"/>
  <c r="O25" i="33" s="1"/>
  <c r="B25" i="33"/>
  <c r="R49" i="28"/>
  <c r="O49" i="28" s="1"/>
  <c r="AE51" i="33"/>
  <c r="AB51" i="33" s="1"/>
  <c r="B35" i="28"/>
  <c r="B33" i="33"/>
  <c r="AE36" i="33"/>
  <c r="AB36" i="33" s="1"/>
  <c r="E36" i="33"/>
  <c r="E55" i="33"/>
  <c r="R39" i="28"/>
  <c r="F14" i="20"/>
  <c r="B34" i="28"/>
  <c r="R26" i="33"/>
  <c r="O26" i="33" s="1"/>
  <c r="O41" i="33"/>
  <c r="B50" i="33"/>
  <c r="R38" i="33"/>
  <c r="O38" i="33" s="1"/>
  <c r="AB57" i="33"/>
  <c r="D46" i="44" s="1"/>
  <c r="AB46" i="33"/>
  <c r="R25" i="28"/>
  <c r="O25" i="28" s="1"/>
  <c r="AE30" i="28"/>
  <c r="AB30" i="28" s="1"/>
  <c r="AE32" i="28"/>
  <c r="AB32" i="28" s="1"/>
  <c r="F29" i="20"/>
  <c r="AE32" i="33"/>
  <c r="F18" i="20"/>
  <c r="O24" i="28"/>
  <c r="R47" i="28"/>
  <c r="O47" i="28" s="1"/>
  <c r="AE27" i="28"/>
  <c r="AB27" i="28" s="1"/>
  <c r="R22" i="33"/>
  <c r="B21" i="33"/>
  <c r="E37" i="28"/>
  <c r="B37" i="28" s="1"/>
  <c r="R59" i="33"/>
  <c r="O59" i="33" s="1"/>
  <c r="C48" i="44" s="1"/>
  <c r="B18" i="33"/>
  <c r="E12" i="20"/>
  <c r="B16" i="33"/>
  <c r="B44" i="33"/>
  <c r="R33" i="28"/>
  <c r="F35" i="20"/>
  <c r="AB47" i="33"/>
  <c r="E18" i="28"/>
  <c r="B18" i="28" s="1"/>
  <c r="R40" i="28"/>
  <c r="O40" i="28" s="1"/>
  <c r="AB40" i="28"/>
  <c r="AE45" i="33"/>
  <c r="F11" i="20"/>
  <c r="E43" i="33"/>
  <c r="B43" i="33" s="1"/>
  <c r="AB43" i="33"/>
  <c r="AB15" i="33"/>
  <c r="E15" i="33"/>
  <c r="B15" i="33" s="1"/>
  <c r="AE57" i="28"/>
  <c r="AB57" i="28" s="1"/>
  <c r="O58" i="28"/>
  <c r="R58" i="28"/>
  <c r="AE54" i="33"/>
  <c r="F36" i="20"/>
  <c r="AB15" i="28"/>
  <c r="AB14" i="33"/>
  <c r="AE44" i="28"/>
  <c r="E44" i="28"/>
  <c r="AE23" i="33"/>
  <c r="AB23" i="33" s="1"/>
  <c r="F30" i="20"/>
  <c r="B45" i="28"/>
  <c r="R14" i="28"/>
  <c r="O14" i="28" s="1"/>
  <c r="AE55" i="33"/>
  <c r="AE56" i="33"/>
  <c r="AB49" i="28"/>
  <c r="O42" i="33"/>
  <c r="E49" i="28"/>
  <c r="B49" i="28" s="1"/>
  <c r="AB45" i="28"/>
  <c r="B14" i="28"/>
  <c r="O33" i="33"/>
  <c r="AB33" i="33"/>
  <c r="B36" i="33"/>
  <c r="O55" i="33"/>
  <c r="AE34" i="28"/>
  <c r="AB34" i="28"/>
  <c r="R50" i="33"/>
  <c r="O50" i="33" s="1"/>
  <c r="B61" i="33"/>
  <c r="B50" i="44" s="1"/>
  <c r="AE38" i="33"/>
  <c r="AB38" i="33" s="1"/>
  <c r="E38" i="33"/>
  <c r="B38" i="33" s="1"/>
  <c r="R57" i="33"/>
  <c r="O57" i="33" s="1"/>
  <c r="C46" i="44" s="1"/>
  <c r="AB56" i="33"/>
  <c r="O56" i="33"/>
  <c r="E27" i="33"/>
  <c r="B27" i="33" s="1"/>
  <c r="O46" i="33"/>
  <c r="O52" i="33"/>
  <c r="B31" i="33"/>
  <c r="O30" i="28"/>
  <c r="O17" i="28"/>
  <c r="O32" i="28"/>
  <c r="E29" i="33"/>
  <c r="B29" i="33" s="1"/>
  <c r="E32" i="33"/>
  <c r="B32" i="33" s="1"/>
  <c r="E24" i="28"/>
  <c r="B24" i="28" s="1"/>
  <c r="E47" i="28"/>
  <c r="R27" i="28"/>
  <c r="O27" i="28" s="1"/>
  <c r="E42" i="28"/>
  <c r="O49" i="33"/>
  <c r="AE21" i="33"/>
  <c r="AB21" i="33" s="1"/>
  <c r="B48" i="33"/>
  <c r="B28" i="33"/>
  <c r="R28" i="33"/>
  <c r="O28" i="33" s="1"/>
  <c r="R39" i="33"/>
  <c r="O39" i="33" s="1"/>
  <c r="O31" i="28"/>
  <c r="E31" i="28"/>
  <c r="O34" i="33"/>
  <c r="E53" i="33"/>
  <c r="B53" i="33"/>
  <c r="O53" i="33"/>
  <c r="AE18" i="33"/>
  <c r="F40" i="20"/>
  <c r="F12" i="20"/>
  <c r="AE44" i="33"/>
  <c r="F17" i="20"/>
  <c r="O20" i="33"/>
  <c r="E35" i="20"/>
  <c r="O47" i="33"/>
  <c r="AE19" i="33"/>
  <c r="AB19" i="33" s="1"/>
  <c r="AB23" i="28"/>
  <c r="AE58" i="33"/>
  <c r="AB58" i="33" s="1"/>
  <c r="D47" i="44" s="1"/>
  <c r="B40" i="28"/>
  <c r="O22" i="28"/>
  <c r="AE21" i="28"/>
  <c r="AB21" i="28" s="1"/>
  <c r="B21" i="28"/>
  <c r="B16" i="28"/>
  <c r="O16" i="28"/>
  <c r="F45" i="20"/>
  <c r="AB45" i="33"/>
  <c r="AE29" i="28"/>
  <c r="AB29" i="28" s="1"/>
  <c r="AE48" i="28"/>
  <c r="AB48" i="28" s="1"/>
  <c r="O43" i="33"/>
  <c r="R15" i="33"/>
  <c r="O15" i="33" s="1"/>
  <c r="B28" i="28"/>
  <c r="F38" i="20"/>
  <c r="E58" i="28"/>
  <c r="O43" i="28"/>
  <c r="AE51" i="28"/>
  <c r="AB51" i="28" s="1"/>
  <c r="O26" i="28"/>
  <c r="E26" i="28"/>
  <c r="E36" i="20"/>
  <c r="R15" i="28"/>
  <c r="O15" i="28" s="1"/>
  <c r="AE15" i="28"/>
  <c r="E15" i="28"/>
  <c r="B15" i="28" s="1"/>
  <c r="AB60" i="33"/>
  <c r="D49" i="44" s="1"/>
  <c r="O60" i="33"/>
  <c r="C49" i="44" s="1"/>
  <c r="AB44" i="28"/>
  <c r="E30" i="20"/>
  <c r="B55" i="33"/>
  <c r="E14" i="28"/>
  <c r="AB26" i="33"/>
  <c r="AB25" i="28"/>
  <c r="B32" i="28"/>
  <c r="O29" i="33"/>
  <c r="AB55" i="33"/>
  <c r="E46" i="33"/>
  <c r="B46" i="33" s="1"/>
  <c r="AE31" i="33"/>
  <c r="AB31" i="33"/>
  <c r="B25" i="28"/>
  <c r="F52" i="20"/>
  <c r="B47" i="28"/>
  <c r="O22" i="33"/>
  <c r="AE37" i="28"/>
  <c r="AB37" i="28"/>
  <c r="F23" i="20"/>
  <c r="B59" i="33"/>
  <c r="B48" i="44" s="1"/>
  <c r="AE39" i="33"/>
  <c r="AB39" i="33" s="1"/>
  <c r="E39" i="33"/>
  <c r="B39" i="33" s="1"/>
  <c r="E34" i="33"/>
  <c r="B34" i="33" s="1"/>
  <c r="AE50" i="28"/>
  <c r="AB50" i="28" s="1"/>
  <c r="R18" i="33"/>
  <c r="O18" i="33" s="1"/>
  <c r="R16" i="33"/>
  <c r="O16" i="33" s="1"/>
  <c r="AE16" i="33"/>
  <c r="AB16" i="33" s="1"/>
  <c r="AB44" i="33"/>
  <c r="B20" i="33"/>
  <c r="B33" i="28"/>
  <c r="B47" i="33"/>
  <c r="R19" i="33"/>
  <c r="O19" i="33" s="1"/>
  <c r="R23" i="28"/>
  <c r="O23" i="28" s="1"/>
  <c r="E22" i="28"/>
  <c r="B22" i="28" s="1"/>
  <c r="E45" i="20"/>
  <c r="R45" i="33"/>
  <c r="O45" i="33" s="1"/>
  <c r="AE41" i="28"/>
  <c r="AB41" i="28" s="1"/>
  <c r="R29" i="28"/>
  <c r="E29" i="28"/>
  <c r="B29" i="28" s="1"/>
  <c r="R57" i="28"/>
  <c r="O57" i="28" s="1"/>
  <c r="E38" i="20"/>
  <c r="B58" i="28"/>
  <c r="AB43" i="28"/>
  <c r="O30" i="33"/>
  <c r="AB54" i="33"/>
  <c r="R26" i="28"/>
  <c r="R40" i="33"/>
  <c r="O40" i="33" s="1"/>
  <c r="R14" i="33"/>
  <c r="O14" i="33" s="1"/>
  <c r="E14" i="33"/>
  <c r="B14" i="33" s="1"/>
  <c r="AE24" i="33"/>
  <c r="AB24" i="33" s="1"/>
  <c r="E23" i="33"/>
  <c r="B23" i="33" s="1"/>
  <c r="E19" i="28"/>
  <c r="B19" i="28" s="1"/>
  <c r="D45" i="44"/>
  <c r="C45" i="44"/>
  <c r="B45" i="44"/>
  <c r="C44" i="44" l="1"/>
  <c r="D44" i="44"/>
  <c r="B44" i="44"/>
  <c r="C43" i="44" l="1"/>
  <c r="B43" i="44"/>
  <c r="C42" i="44"/>
  <c r="D43" i="44"/>
  <c r="D42" i="44"/>
  <c r="B42" i="44"/>
  <c r="D41" i="44" l="1"/>
  <c r="B41" i="44"/>
  <c r="C41" i="44"/>
  <c r="C12" i="2"/>
  <c r="D13" i="2"/>
  <c r="C13" i="2"/>
  <c r="B12" i="2"/>
  <c r="B13" i="2"/>
  <c r="D12" i="2"/>
  <c r="C40" i="44" l="1"/>
  <c r="D40" i="44"/>
  <c r="B40" i="44"/>
  <c r="D39" i="44"/>
  <c r="C39" i="44"/>
  <c r="B10" i="2"/>
  <c r="D7" i="2"/>
  <c r="D9" i="2"/>
  <c r="C7" i="2"/>
  <c r="D10" i="2"/>
  <c r="C9" i="2"/>
  <c r="B7" i="2"/>
  <c r="C10" i="2"/>
  <c r="B9" i="2"/>
  <c r="F12" i="2"/>
  <c r="E12" i="2"/>
  <c r="F13" i="2"/>
  <c r="E13" i="2"/>
  <c r="D32" i="44" l="1"/>
  <c r="D29" i="44"/>
  <c r="D24" i="44"/>
  <c r="D21" i="44"/>
  <c r="D16" i="44"/>
  <c r="D33" i="44"/>
  <c r="D34" i="44"/>
  <c r="D31" i="44"/>
  <c r="D26" i="44"/>
  <c r="D23" i="44"/>
  <c r="D18" i="44"/>
  <c r="D36" i="44"/>
  <c r="D28" i="44"/>
  <c r="D20" i="44"/>
  <c r="D37" i="44"/>
  <c r="D25" i="44"/>
  <c r="D17" i="44"/>
  <c r="D30" i="44"/>
  <c r="D22" i="44"/>
  <c r="D35" i="44"/>
  <c r="D27" i="44"/>
  <c r="D19" i="44"/>
  <c r="C37" i="44"/>
  <c r="C38" i="44"/>
  <c r="D38" i="44"/>
  <c r="D15" i="44"/>
  <c r="B39" i="44" l="1"/>
  <c r="B38" i="44" l="1"/>
  <c r="C36" i="44"/>
  <c r="B37" i="44" l="1"/>
  <c r="C34" i="44"/>
  <c r="C35" i="44"/>
  <c r="B36" i="44" l="1"/>
  <c r="C33" i="44"/>
  <c r="B34" i="44" l="1"/>
  <c r="B35" i="44"/>
  <c r="C32" i="44"/>
  <c r="B33" i="44" l="1"/>
  <c r="C31" i="44"/>
  <c r="B32" i="44" l="1"/>
  <c r="C30" i="44"/>
  <c r="B31" i="44" l="1"/>
  <c r="C29" i="44"/>
  <c r="B30" i="44" l="1"/>
  <c r="B29" i="44"/>
  <c r="C28" i="44"/>
  <c r="C27" i="44" l="1"/>
  <c r="B28" i="44" l="1"/>
  <c r="C26" i="44"/>
  <c r="B27" i="44" l="1"/>
  <c r="B26" i="44" l="1"/>
  <c r="C25" i="44"/>
  <c r="B25" i="44" l="1"/>
  <c r="C24" i="44" l="1"/>
  <c r="B24" i="44" l="1"/>
  <c r="C22" i="44"/>
  <c r="C23" i="44"/>
  <c r="C21" i="44"/>
  <c r="C18" i="44"/>
  <c r="C19" i="44"/>
  <c r="C20" i="44"/>
  <c r="C4" i="44"/>
  <c r="C5" i="44"/>
  <c r="C6" i="44"/>
  <c r="C7" i="44"/>
  <c r="C8" i="44"/>
  <c r="C9" i="44"/>
  <c r="C10" i="44"/>
  <c r="C11" i="44"/>
  <c r="C12" i="44"/>
  <c r="C13" i="44"/>
  <c r="C14" i="44"/>
  <c r="C15" i="44"/>
  <c r="C16" i="44"/>
  <c r="C17" i="44"/>
  <c r="C3" i="44"/>
  <c r="B23" i="44"/>
  <c r="D3" i="44" l="1"/>
  <c r="D5" i="44"/>
  <c r="D7" i="44"/>
  <c r="D9" i="44"/>
  <c r="D11" i="44"/>
  <c r="D13" i="44"/>
  <c r="D4" i="44"/>
  <c r="D6" i="44"/>
  <c r="D8" i="44"/>
  <c r="D10" i="44"/>
  <c r="D12" i="44"/>
  <c r="D14" i="44"/>
  <c r="A3" i="2" l="1"/>
  <c r="E10" i="2" l="1"/>
  <c r="F9" i="2"/>
  <c r="F10" i="2"/>
  <c r="E9" i="2" l="1"/>
  <c r="B22" i="44"/>
  <c r="B16" i="44"/>
  <c r="B8" i="44"/>
  <c r="B21" i="44"/>
  <c r="B20" i="44"/>
  <c r="B18" i="44"/>
  <c r="B14" i="44"/>
  <c r="B12" i="44"/>
  <c r="B10" i="44"/>
  <c r="B6" i="44"/>
  <c r="B4" i="44"/>
  <c r="B17" i="44"/>
  <c r="B13" i="44"/>
  <c r="B9" i="44"/>
  <c r="B5" i="44"/>
  <c r="B15" i="44"/>
  <c r="B11" i="44"/>
  <c r="B7" i="44"/>
  <c r="B3" i="44"/>
  <c r="B19" i="44"/>
</calcChain>
</file>

<file path=xl/sharedStrings.xml><?xml version="1.0" encoding="utf-8"?>
<sst xmlns="http://schemas.openxmlformats.org/spreadsheetml/2006/main" count="1277" uniqueCount="757">
  <si>
    <t>A LIRE</t>
  </si>
  <si>
    <r>
      <t>Type de données
Source
Définitions</t>
    </r>
    <r>
      <rPr>
        <b/>
        <sz val="10"/>
        <color indexed="10"/>
        <rFont val="Calibri"/>
        <family val="2"/>
      </rPr>
      <t/>
    </r>
  </si>
  <si>
    <t>Période</t>
  </si>
  <si>
    <t>Provence-Alpes-Côte d'Azur</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</si>
  <si>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</si>
  <si>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</si>
  <si>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</si>
  <si>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</si>
  <si>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</si>
  <si>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</si>
  <si>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</si>
  <si>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</si>
  <si>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</si>
  <si>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</si>
  <si>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</si>
  <si>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Source</t>
  </si>
  <si>
    <t>: trimestrielle</t>
  </si>
  <si>
    <t>annuelle</t>
  </si>
  <si>
    <t>Données</t>
  </si>
  <si>
    <t>Définitions</t>
  </si>
  <si>
    <t>Contenu des onglets</t>
  </si>
  <si>
    <t>: nombre</t>
  </si>
  <si>
    <t>Construction</t>
  </si>
  <si>
    <t xml:space="preserve">Champ </t>
  </si>
  <si>
    <t>Paca</t>
  </si>
  <si>
    <t>dep04</t>
  </si>
  <si>
    <t>dep05</t>
  </si>
  <si>
    <t>dep06</t>
  </si>
  <si>
    <t>dep13</t>
  </si>
  <si>
    <t>dep83</t>
  </si>
  <si>
    <t>dep84</t>
  </si>
  <si>
    <t>: Insee, REE (Répertoire des Entreprises et des Établissements - Sirene)</t>
  </si>
  <si>
    <t>: Créations d'entreprises selon le statut</t>
  </si>
  <si>
    <t>Commerce de gros et de détail</t>
  </si>
  <si>
    <t>Transports et entreposage</t>
  </si>
  <si>
    <t>Hébergement et restauration</t>
  </si>
  <si>
    <t>Information et communication</t>
  </si>
  <si>
    <t>Activités financières et d'assurance</t>
  </si>
  <si>
    <t>Activités immobilières</t>
  </si>
  <si>
    <t>Activités spécialisées, scientifiques et techniques et activités de services administratifs et de soutien</t>
  </si>
  <si>
    <t>Autres activités de services</t>
  </si>
  <si>
    <t>: données brutes</t>
  </si>
  <si>
    <t>Total</t>
  </si>
  <si>
    <t xml:space="preserve">Précaution </t>
  </si>
  <si>
    <t>: Il est recommandé de ne pas faire d'évolutions trimestrielles (données brutes).</t>
  </si>
  <si>
    <t>Créations d'entreprises selon le statut</t>
  </si>
  <si>
    <t>Nombre de créations d'entreprises</t>
  </si>
  <si>
    <t>Hors auto-entrepreneurs</t>
  </si>
  <si>
    <t>Synthèse</t>
  </si>
  <si>
    <t>Secteurs Paca</t>
  </si>
  <si>
    <t>Type de données : brute</t>
  </si>
  <si>
    <t>Periodicité : mensuelle</t>
  </si>
  <si>
    <t>Unité : nombre de créations</t>
  </si>
  <si>
    <t>Source : Insee, REE (Répertoire des Entreprises et des Établissements - Sirene).</t>
  </si>
  <si>
    <t>Titre : Créations d'entreprises, sous régime d'auto-entrepreneurs</t>
  </si>
  <si>
    <r>
      <t>: Provence-Alpes-Côte d'Azur</t>
    </r>
    <r>
      <rPr>
        <sz val="10"/>
        <rFont val="Arial"/>
        <family val="2"/>
      </rPr>
      <t>, ensemble des activités marchandes hors agriculture</t>
    </r>
  </si>
  <si>
    <r>
      <t>: Alpes-de-Haute-Provence</t>
    </r>
    <r>
      <rPr>
        <sz val="10"/>
        <rFont val="Arial"/>
        <family val="2"/>
      </rPr>
      <t>, ensemble des activités marchandes hors agriculture</t>
    </r>
  </si>
  <si>
    <r>
      <t>: Hautes-Alpes</t>
    </r>
    <r>
      <rPr>
        <sz val="10"/>
        <rFont val="Arial"/>
        <family val="2"/>
      </rPr>
      <t>, ensemble des activités marchandes hors agriculture</t>
    </r>
  </si>
  <si>
    <r>
      <t>: Alpes-Maritimes</t>
    </r>
    <r>
      <rPr>
        <sz val="10"/>
        <rFont val="Arial"/>
        <family val="2"/>
      </rPr>
      <t>, ensemble des activités marchandes hors agriculture</t>
    </r>
  </si>
  <si>
    <r>
      <t>: Bouches-du-Rhône</t>
    </r>
    <r>
      <rPr>
        <sz val="10"/>
        <rFont val="Arial"/>
        <family val="2"/>
      </rPr>
      <t>, ensemble des activités marchandes hors agriculture</t>
    </r>
  </si>
  <si>
    <r>
      <t>: Var</t>
    </r>
    <r>
      <rPr>
        <sz val="10"/>
        <rFont val="Arial"/>
        <family val="2"/>
      </rPr>
      <t>, ensemble des activités marchandes hors agriculture</t>
    </r>
  </si>
  <si>
    <r>
      <t>: Vaucluse</t>
    </r>
    <r>
      <rPr>
        <sz val="10"/>
        <rFont val="Arial"/>
        <family val="2"/>
      </rPr>
      <t>, ensemble des activités marchandes hors agriculture</t>
    </r>
  </si>
  <si>
    <t>Y compris auto-entrepreneurs</t>
  </si>
  <si>
    <t>Mise à jour</t>
  </si>
  <si>
    <r>
      <t>Variation</t>
    </r>
    <r>
      <rPr>
        <sz val="9.9"/>
        <color indexed="8"/>
        <rFont val="Verdana"/>
        <family val="2"/>
      </rPr>
      <t xml:space="preserve"> </t>
    </r>
    <r>
      <rPr>
        <i/>
        <sz val="9.9"/>
        <color indexed="8"/>
        <rFont val="Verdana"/>
        <family val="2"/>
      </rPr>
      <t>(en %)</t>
    </r>
  </si>
  <si>
    <t>Micro-entreprises</t>
  </si>
  <si>
    <t>Entreprises hors micro-entreprises</t>
  </si>
  <si>
    <t>Hors micro-entrepreneurs</t>
  </si>
  <si>
    <t>Ensemble des secteurs</t>
  </si>
  <si>
    <t>T1 2000</t>
  </si>
  <si>
    <t>T2 2000</t>
  </si>
  <si>
    <t>T3 2000</t>
  </si>
  <si>
    <t>T4 2000</t>
  </si>
  <si>
    <t>T1 2001</t>
  </si>
  <si>
    <t>T2 2001</t>
  </si>
  <si>
    <t>T3 2001</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</si>
  <si>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</si>
  <si>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</si>
  <si>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</si>
  <si>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</si>
  <si>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</si>
  <si>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</si>
  <si>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</si>
  <si>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</si>
  <si>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</si>
  <si>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</si>
  <si>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</si>
  <si>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</si>
  <si>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</si>
  <si>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</si>
  <si>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</si>
  <si>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</si>
  <si>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</si>
  <si>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</si>
  <si>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</si>
  <si>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</si>
  <si>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</si>
  <si>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</si>
  <si>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</si>
  <si>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</si>
  <si>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</si>
  <si>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</si>
  <si>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</si>
  <si>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</si>
  <si>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</si>
  <si>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</si>
  <si>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</si>
  <si>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</si>
  <si>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</si>
  <si>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</si>
  <si>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</si>
  <si>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</si>
  <si>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</si>
  <si>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</si>
  <si>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</si>
  <si>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</si>
  <si>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</si>
  <si>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</si>
  <si>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</si>
  <si>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</si>
  <si>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</si>
  <si>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</si>
  <si>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</si>
  <si>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</si>
  <si>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</si>
  <si>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</si>
  <si>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</si>
  <si>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</si>
  <si>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</si>
  <si>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</si>
  <si>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</si>
  <si>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</si>
  <si>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</si>
  <si>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</si>
  <si>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</si>
  <si>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</si>
  <si>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</si>
  <si>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</si>
  <si>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</si>
  <si>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</si>
  <si>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</si>
  <si>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</si>
  <si>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</si>
  <si>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</si>
  <si>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</si>
  <si>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</si>
  <si>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</si>
  <si>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</si>
  <si>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</si>
  <si>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</si>
  <si>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</si>
  <si>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</si>
  <si>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</si>
  <si>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</si>
  <si>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</si>
  <si>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</si>
  <si>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</si>
  <si>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</si>
  <si>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</si>
  <si>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</si>
  <si>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</si>
  <si>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</si>
  <si>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</si>
  <si>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</si>
  <si>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</si>
  <si>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Titre : Créations d'entreprises</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</si>
  <si>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</si>
  <si>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</si>
  <si>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</si>
  <si>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</si>
  <si>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</si>
  <si>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</si>
  <si>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</si>
  <si>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</si>
  <si>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</si>
  <si>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</si>
  <si>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</si>
  <si>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</si>
  <si>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</si>
  <si>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</si>
  <si>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</si>
  <si>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</si>
  <si>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</si>
  <si>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</si>
  <si>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</si>
  <si>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</si>
  <si>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</si>
  <si>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</si>
  <si>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</si>
  <si>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</si>
  <si>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</si>
  <si>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</si>
  <si>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</si>
  <si>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</si>
  <si>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</si>
  <si>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</si>
  <si>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</si>
  <si>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</si>
  <si>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</si>
  <si>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</si>
  <si>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</si>
  <si>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</si>
  <si>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</si>
  <si>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</si>
  <si>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</si>
  <si>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</si>
  <si>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</si>
  <si>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</si>
  <si>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</si>
  <si>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</si>
  <si>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</si>
  <si>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</si>
  <si>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</si>
  <si>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</si>
  <si>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</si>
  <si>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</si>
  <si>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</si>
  <si>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</si>
  <si>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</si>
  <si>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</si>
  <si>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</si>
  <si>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</si>
  <si>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</si>
  <si>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</si>
  <si>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</si>
  <si>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</si>
  <si>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</si>
  <si>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</si>
  <si>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</si>
  <si>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</si>
  <si>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</si>
  <si>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</si>
  <si>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</si>
  <si>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</si>
  <si>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</si>
  <si>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</si>
  <si>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</si>
  <si>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</si>
  <si>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</si>
  <si>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</si>
  <si>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</si>
  <si>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</si>
  <si>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</si>
  <si>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</si>
  <si>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</si>
  <si>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</si>
  <si>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</si>
  <si>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</si>
  <si>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</si>
  <si>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</si>
  <si>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</si>
  <si>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</si>
  <si>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</si>
  <si>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</si>
  <si>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</si>
  <si>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</si>
  <si>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</si>
  <si>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</si>
  <si>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</si>
  <si>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</si>
  <si>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</si>
  <si>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</si>
  <si>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</si>
  <si>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</si>
  <si>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</si>
  <si>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</si>
  <si>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</si>
  <si>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</si>
  <si>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</si>
  <si>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</si>
  <si>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</si>
  <si>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</si>
  <si>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</si>
  <si>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</si>
  <si>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</si>
  <si>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</si>
  <si>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</si>
  <si>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</si>
  <si>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</si>
  <si>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</si>
  <si>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</si>
  <si>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</si>
  <si>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</si>
  <si>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</si>
  <si>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</si>
  <si>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</si>
  <si>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</si>
  <si>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</si>
  <si>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</si>
  <si>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</si>
  <si>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</si>
  <si>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</si>
  <si>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</si>
  <si>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</si>
  <si>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</si>
  <si>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</si>
  <si>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</si>
  <si>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</si>
  <si>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</si>
  <si>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</si>
  <si>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</si>
  <si>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</si>
  <si>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</si>
  <si>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</si>
  <si>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</si>
  <si>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</si>
  <si>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</si>
  <si>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</si>
  <si>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</si>
  <si>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</si>
  <si>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</si>
  <si>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</si>
  <si>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</si>
  <si>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</si>
  <si>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</si>
  <si>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</si>
  <si>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</si>
  <si>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</si>
  <si>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</si>
  <si>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</si>
  <si>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</si>
  <si>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</si>
  <si>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</si>
  <si>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</si>
  <si>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</si>
  <si>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</si>
  <si>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</si>
  <si>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</si>
  <si>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</si>
  <si>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</si>
  <si>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</si>
  <si>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</si>
  <si>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</si>
  <si>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</si>
  <si>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</si>
  <si>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</si>
  <si>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</si>
  <si>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</si>
  <si>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</si>
  <si>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</si>
  <si>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</si>
  <si>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</si>
  <si>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</si>
  <si>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</si>
  <si>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</si>
  <si>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</si>
  <si>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</si>
  <si>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</si>
  <si>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</si>
  <si>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</si>
  <si>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</si>
  <si>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</si>
  <si>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</si>
  <si>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</si>
  <si>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</si>
  <si>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</si>
  <si>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</si>
  <si>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</si>
  <si>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</si>
  <si>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</si>
  <si>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</si>
  <si>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</si>
  <si>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</si>
  <si>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</si>
  <si>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</si>
  <si>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</si>
  <si>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</si>
  <si>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</si>
  <si>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</si>
  <si>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</si>
  <si>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</si>
  <si>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</si>
  <si>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</si>
  <si>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</si>
  <si>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</si>
  <si>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</si>
  <si>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</si>
  <si>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</si>
  <si>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</si>
  <si>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</si>
  <si>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</si>
  <si>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</si>
  <si>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</si>
  <si>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</si>
  <si>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</si>
  <si>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</si>
  <si>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</si>
  <si>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</si>
  <si>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</si>
  <si>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</si>
  <si>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</si>
  <si>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</si>
  <si>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</si>
  <si>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</si>
  <si>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</si>
  <si>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</si>
  <si>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</si>
  <si>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</si>
  <si>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</si>
  <si>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</si>
  <si>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</si>
  <si>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</si>
  <si>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</si>
  <si>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</si>
  <si>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</si>
  <si>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</si>
  <si>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</si>
  <si>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</si>
  <si>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</si>
  <si>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</si>
  <si>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</si>
  <si>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</si>
  <si>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</si>
  <si>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</si>
  <si>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</si>
  <si>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</si>
  <si>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</si>
  <si>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</si>
  <si>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2021M01</t>
  </si>
  <si>
    <t>2021M02</t>
  </si>
  <si>
    <t>2021M03</t>
  </si>
  <si>
    <t>2021M04</t>
  </si>
  <si>
    <t>2021M05</t>
  </si>
  <si>
    <t>2021M06</t>
  </si>
  <si>
    <t>2021M07</t>
  </si>
  <si>
    <t>2021M08</t>
  </si>
  <si>
    <t>2021M09</t>
  </si>
  <si>
    <t>2021M10</t>
  </si>
  <si>
    <t>2021M11</t>
  </si>
  <si>
    <t>2021M12</t>
  </si>
  <si>
    <t>2022M01</t>
  </si>
  <si>
    <t>2022M02</t>
  </si>
  <si>
    <t>2022M03</t>
  </si>
  <si>
    <t>2022M04</t>
  </si>
  <si>
    <t>2022M05</t>
  </si>
  <si>
    <t>2022M06</t>
  </si>
  <si>
    <t>2022M07</t>
  </si>
  <si>
    <t>2022M08</t>
  </si>
  <si>
    <t>2022M09</t>
  </si>
  <si>
    <t>2022M10</t>
  </si>
  <si>
    <t>2022M11</t>
  </si>
  <si>
    <t>2022M12</t>
  </si>
  <si>
    <t>2023M01</t>
  </si>
  <si>
    <t>2023M02</t>
  </si>
  <si>
    <t>2023M03</t>
  </si>
  <si>
    <t>2023M04</t>
  </si>
  <si>
    <t>2023M05</t>
  </si>
  <si>
    <t>2023M06</t>
  </si>
  <si>
    <t>2023M07</t>
  </si>
  <si>
    <t>2023M08</t>
  </si>
  <si>
    <t>2023M09</t>
  </si>
  <si>
    <t>2023M10</t>
  </si>
  <si>
    <t>2023M11</t>
  </si>
  <si>
    <t>2023M12</t>
  </si>
  <si>
    <t xml:space="preserve">Note </t>
  </si>
  <si>
    <t>: CVS</t>
  </si>
  <si>
    <t>: La somme des données brutes de tous les départements n'est pas égale au total régional qui est CVS.</t>
  </si>
  <si>
    <t>Industrie</t>
  </si>
  <si>
    <t>Y compris micro-entrepreneurs</t>
  </si>
  <si>
    <t>2018</t>
  </si>
  <si>
    <t>T1</t>
  </si>
  <si>
    <t>T2</t>
  </si>
  <si>
    <t>T3</t>
  </si>
  <si>
    <t>T4</t>
  </si>
  <si>
    <t>2013</t>
  </si>
  <si>
    <t>2014</t>
  </si>
  <si>
    <t>2015</t>
  </si>
  <si>
    <t>2016</t>
  </si>
  <si>
    <t>2017</t>
  </si>
  <si>
    <t>2019</t>
  </si>
  <si>
    <t>2020</t>
  </si>
  <si>
    <t>2021</t>
  </si>
  <si>
    <t>2022</t>
  </si>
  <si>
    <t>2023</t>
  </si>
  <si>
    <r>
      <t>: France métropolitaine,</t>
    </r>
    <r>
      <rPr>
        <sz val="10"/>
        <rFont val="Arial"/>
        <family val="2"/>
      </rPr>
      <t xml:space="preserve"> ensemble des activités marchandes hors agriculture</t>
    </r>
  </si>
  <si>
    <t>France métropolitaine</t>
  </si>
  <si>
    <t>France métro</t>
  </si>
  <si>
    <t>Secteurs France métro</t>
  </si>
  <si>
    <t>: données CVS</t>
  </si>
  <si>
    <t>Ces données sont corrigées des variations saisonnières pour les ensembles Paca et France métropolitaine, et brutes lorsqu'elles sont détaillées par département et par secteur d'activité</t>
  </si>
  <si>
    <t>Enseignement, santé humaine et action sociale</t>
  </si>
  <si>
    <t>: La somme des données brutes de tous les secteurs d'activité n'est pas égale au total Paca qui est CVS</t>
  </si>
  <si>
    <t>: Créations d'entreprises, selon le statut par secteur d'activité</t>
  </si>
  <si>
    <r>
      <t>: France métropolitaine,</t>
    </r>
    <r>
      <rPr>
        <sz val="10"/>
        <rFont val="Arial"/>
        <family val="2"/>
      </rPr>
      <t xml:space="preserve"> ensemble des activités marchandes hors agriculture (hors Corse pour le secteur des services)</t>
    </r>
  </si>
  <si>
    <t>: La somme des données brutes de tous les secteurs d'activité n'est pas égale au total France métropolitaine qui est CVS. De plus, le secteur des services en Corse n'est pas comptabilisé ici.</t>
  </si>
  <si>
    <t>Services</t>
  </si>
  <si>
    <t>2000-T1</t>
  </si>
  <si>
    <t>2000-T2</t>
  </si>
  <si>
    <t>2000-T3</t>
  </si>
  <si>
    <t>2000-T4</t>
  </si>
  <si>
    <t>2001-T1</t>
  </si>
  <si>
    <t>2001-T2</t>
  </si>
  <si>
    <t>2001-T3</t>
  </si>
  <si>
    <t>2001-T4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</si>
  <si>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</si>
  <si>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</si>
  <si>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</si>
  <si>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</si>
  <si>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</si>
  <si>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</si>
  <si>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</si>
  <si>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</si>
  <si>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</si>
  <si>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</si>
  <si>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</si>
  <si>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</si>
  <si>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</si>
  <si>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</si>
  <si>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</si>
  <si>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</si>
  <si>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</si>
  <si>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</si>
  <si>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</si>
  <si>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</si>
  <si>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</si>
  <si>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</si>
  <si>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</si>
  <si>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</si>
  <si>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</si>
  <si>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</si>
  <si>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</si>
  <si>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</si>
  <si>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</si>
  <si>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</si>
  <si>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</si>
  <si>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</si>
  <si>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</si>
  <si>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</si>
  <si>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</si>
  <si>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</si>
  <si>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</si>
  <si>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</si>
  <si>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</si>
  <si>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</si>
  <si>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</si>
  <si>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</si>
  <si>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</si>
  <si>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</si>
  <si>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</si>
  <si>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</si>
  <si>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</si>
  <si>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</si>
  <si>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</si>
  <si>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</si>
  <si>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</si>
  <si>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</si>
  <si>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</si>
  <si>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</si>
  <si>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</si>
  <si>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</si>
  <si>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</si>
  <si>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</si>
  <si>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</si>
  <si>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</si>
  <si>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</si>
  <si>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</si>
  <si>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2017-06</t>
  </si>
  <si>
    <t>2017-05</t>
  </si>
  <si>
    <t>2017-04</t>
  </si>
  <si>
    <t>2017-03</t>
  </si>
  <si>
    <t>2017-02</t>
  </si>
  <si>
    <t>2017-01</t>
  </si>
  <si>
    <t>2016-12</t>
  </si>
  <si>
    <t>2016-11</t>
  </si>
  <si>
    <t>2016-10</t>
  </si>
  <si>
    <t>2016-09</t>
  </si>
  <si>
    <t>2016-08</t>
  </si>
  <si>
    <t>2016-07</t>
  </si>
  <si>
    <t>2016-06</t>
  </si>
  <si>
    <t>2016-05</t>
  </si>
  <si>
    <t>2016-04</t>
  </si>
  <si>
    <t>2016-03</t>
  </si>
  <si>
    <t>2016-02</t>
  </si>
  <si>
    <t>2016-01</t>
  </si>
  <si>
    <t>2015-12</t>
  </si>
  <si>
    <t>2015-11</t>
  </si>
  <si>
    <t>2015-10</t>
  </si>
  <si>
    <t>2015-09</t>
  </si>
  <si>
    <t>2015-08</t>
  </si>
  <si>
    <t>2015-07</t>
  </si>
  <si>
    <t>2015-06</t>
  </si>
  <si>
    <t>2015-05</t>
  </si>
  <si>
    <t>2015-04</t>
  </si>
  <si>
    <t>2015-03</t>
  </si>
  <si>
    <t>2015-02</t>
  </si>
  <si>
    <t>2015-01</t>
  </si>
  <si>
    <t>2014-12</t>
  </si>
  <si>
    <t>2014-11</t>
  </si>
  <si>
    <t>2014-10</t>
  </si>
  <si>
    <t>2014-09</t>
  </si>
  <si>
    <t>2014-08</t>
  </si>
  <si>
    <t>2014-07</t>
  </si>
  <si>
    <t>2014-06</t>
  </si>
  <si>
    <t>2014-05</t>
  </si>
  <si>
    <t>2014-04</t>
  </si>
  <si>
    <t>2014-03</t>
  </si>
  <si>
    <t>2014-02</t>
  </si>
  <si>
    <t>2014-01</t>
  </si>
  <si>
    <t>2013-12</t>
  </si>
  <si>
    <t>2013-11</t>
  </si>
  <si>
    <t>2013-10</t>
  </si>
  <si>
    <t>2013-09</t>
  </si>
  <si>
    <t>2013-08</t>
  </si>
  <si>
    <t>2013-07</t>
  </si>
  <si>
    <t>2013-06</t>
  </si>
  <si>
    <t>2013-05</t>
  </si>
  <si>
    <t>2013-04</t>
  </si>
  <si>
    <t>2013-03</t>
  </si>
  <si>
    <t>2013-02</t>
  </si>
  <si>
    <t>2013-01</t>
  </si>
  <si>
    <t>2012-12</t>
  </si>
  <si>
    <t>2012-11</t>
  </si>
  <si>
    <t>2012-10</t>
  </si>
  <si>
    <t>2012-09</t>
  </si>
  <si>
    <t>2012-08</t>
  </si>
  <si>
    <t>2012-07</t>
  </si>
  <si>
    <t>2012-06</t>
  </si>
  <si>
    <t>2012-05</t>
  </si>
  <si>
    <t>2012-04</t>
  </si>
  <si>
    <t>2012-03</t>
  </si>
  <si>
    <t>2012-02</t>
  </si>
  <si>
    <t>2012-01</t>
  </si>
  <si>
    <t>2017-07</t>
  </si>
  <si>
    <t>2017-08</t>
  </si>
  <si>
    <t>2017-09</t>
  </si>
  <si>
    <t>2017-T3</t>
  </si>
  <si>
    <t>2017-T4</t>
  </si>
  <si>
    <t>2017-10</t>
  </si>
  <si>
    <t>2017-11</t>
  </si>
  <si>
    <t>2017-12</t>
  </si>
  <si>
    <r>
      <rPr>
        <b/>
        <sz val="10"/>
        <color indexed="8"/>
        <rFont val="Calibri"/>
        <family val="2"/>
      </rPr>
      <t xml:space="preserve">Tableau : </t>
    </r>
    <r>
      <rPr>
        <sz val="10"/>
        <color indexed="8"/>
        <rFont val="Calibri"/>
        <family val="2"/>
      </rPr>
      <t xml:space="preserve">Créations d'entreprises selon le statut en Paca et en France métropolitaine
</t>
    </r>
    <r>
      <rPr>
        <b/>
        <sz val="10"/>
        <color indexed="8"/>
        <rFont val="Calibri"/>
        <family val="2"/>
      </rPr>
      <t xml:space="preserve">Graphiques : </t>
    </r>
    <r>
      <rPr>
        <sz val="10"/>
        <color indexed="8"/>
        <rFont val="Calibri"/>
        <family val="2"/>
      </rPr>
      <t>Créations d'entreprises selon le statut en Paca et en France métropolitaine</t>
    </r>
  </si>
  <si>
    <t>2018-T1</t>
  </si>
  <si>
    <t>2018-01</t>
  </si>
  <si>
    <t>2018-02</t>
  </si>
  <si>
    <t>2018-03</t>
  </si>
  <si>
    <t>2018-T2</t>
  </si>
  <si>
    <t>2018-04</t>
  </si>
  <si>
    <t>2018-05</t>
  </si>
  <si>
    <t>2018-06</t>
  </si>
  <si>
    <t>2018-07</t>
  </si>
  <si>
    <t>2018-08</t>
  </si>
  <si>
    <t>2018-09</t>
  </si>
  <si>
    <t>2018-T3</t>
  </si>
  <si>
    <t>2018-T4</t>
  </si>
  <si>
    <t>2018-10</t>
  </si>
  <si>
    <t>2018-11</t>
  </si>
  <si>
    <t>2018-12</t>
  </si>
  <si>
    <t>2019-T1</t>
  </si>
  <si>
    <t>2019-01</t>
  </si>
  <si>
    <t>2019-02</t>
  </si>
  <si>
    <t>2019-03</t>
  </si>
  <si>
    <t>2019-04</t>
  </si>
  <si>
    <t>2019-05</t>
  </si>
  <si>
    <t>2019-06</t>
  </si>
  <si>
    <t>2019-T2</t>
  </si>
  <si>
    <t>2019-07</t>
  </si>
  <si>
    <t>2019-08</t>
  </si>
  <si>
    <t>2019-09</t>
  </si>
  <si>
    <t>2019-T3</t>
  </si>
  <si>
    <t>2019-10</t>
  </si>
  <si>
    <t>2019-11</t>
  </si>
  <si>
    <t>2019-12</t>
  </si>
  <si>
    <t>2020-01</t>
  </si>
  <si>
    <t>2020-02</t>
  </si>
  <si>
    <t>2020-03</t>
  </si>
  <si>
    <t>2019-T4</t>
  </si>
  <si>
    <t>2020-T1</t>
  </si>
  <si>
    <t>2020-T2</t>
  </si>
  <si>
    <t>2020-04</t>
  </si>
  <si>
    <t>2020-05</t>
  </si>
  <si>
    <t>2020-06</t>
  </si>
  <si>
    <t>2020-07</t>
  </si>
  <si>
    <t>2020-08</t>
  </si>
  <si>
    <t>2020-09</t>
  </si>
  <si>
    <t>2020-10</t>
  </si>
  <si>
    <t>2020-11</t>
  </si>
  <si>
    <t>2020-12</t>
  </si>
  <si>
    <t>2020-T3</t>
  </si>
  <si>
    <t>2020-T4</t>
  </si>
  <si>
    <t>2021-T1</t>
  </si>
  <si>
    <t>2021-01</t>
  </si>
  <si>
    <t>2021-02</t>
  </si>
  <si>
    <t>2021-03</t>
  </si>
  <si>
    <t>2021-T2</t>
  </si>
  <si>
    <t>2021-04</t>
  </si>
  <si>
    <t>2021-05</t>
  </si>
  <si>
    <t>2021-06</t>
  </si>
  <si>
    <t>2021-T3</t>
  </si>
  <si>
    <t>2021-T4</t>
  </si>
  <si>
    <t>2022-T1</t>
  </si>
  <si>
    <t>2022-T2</t>
  </si>
  <si>
    <t>2022-T3</t>
  </si>
  <si>
    <t>2022-T4</t>
  </si>
  <si>
    <t>2023-T1</t>
  </si>
  <si>
    <t>2023-T2</t>
  </si>
  <si>
    <t>2023-T3</t>
  </si>
  <si>
    <t>2023-T4</t>
  </si>
  <si>
    <t>2024-T1</t>
  </si>
  <si>
    <t>2024-T2</t>
  </si>
  <si>
    <t>2024-T3</t>
  </si>
  <si>
    <t>2024-T4</t>
  </si>
  <si>
    <t>2021-07</t>
  </si>
  <si>
    <t>2021-08</t>
  </si>
  <si>
    <t>2021-09</t>
  </si>
  <si>
    <t>2021-10</t>
  </si>
  <si>
    <t>2021-11</t>
  </si>
  <si>
    <t>2021-12</t>
  </si>
  <si>
    <t>2022-01</t>
  </si>
  <si>
    <t>2022-02</t>
  </si>
  <si>
    <t>2022-03</t>
  </si>
  <si>
    <r>
      <t xml:space="preserve">Série longue depuis le T1 2012 : </t>
    </r>
    <r>
      <rPr>
        <sz val="10"/>
        <color indexed="8"/>
        <rFont val="Calibri"/>
        <family val="2"/>
      </rPr>
      <t>Créations d'entreprises selon le statut en France métropolitaine</t>
    </r>
  </si>
  <si>
    <r>
      <t xml:space="preserve">Série longue depuis le T1 2012 : </t>
    </r>
    <r>
      <rPr>
        <sz val="10"/>
        <color indexed="8"/>
        <rFont val="Calibri"/>
        <family val="2"/>
      </rPr>
      <t>Créations d'entreprises selon le statut, par secteur d'activité en France métropolitaine</t>
    </r>
  </si>
  <si>
    <r>
      <t xml:space="preserve">Série longue depuis le T1 2012 : </t>
    </r>
    <r>
      <rPr>
        <sz val="10"/>
        <color indexed="8"/>
        <rFont val="Calibri"/>
        <family val="2"/>
      </rPr>
      <t>Créations d'entreprises selon le statut en Paca</t>
    </r>
  </si>
  <si>
    <r>
      <t xml:space="preserve">Série longue depuis le T1 2012 : </t>
    </r>
    <r>
      <rPr>
        <sz val="10"/>
        <color indexed="8"/>
        <rFont val="Calibri"/>
        <family val="2"/>
      </rPr>
      <t>Créations d'entreprises selon le statut, par secteur d'activité en Paca</t>
    </r>
  </si>
  <si>
    <r>
      <t xml:space="preserve">Série longue depuis le T1 2012 : </t>
    </r>
    <r>
      <rPr>
        <sz val="10"/>
        <color indexed="8"/>
        <rFont val="Calibri"/>
        <family val="2"/>
      </rPr>
      <t>Créations d'entreprises selon le statut dans les Alpes-de-Haute-Provence</t>
    </r>
  </si>
  <si>
    <r>
      <t xml:space="preserve">Série longue depuis le T1 2012 : </t>
    </r>
    <r>
      <rPr>
        <sz val="10"/>
        <color indexed="8"/>
        <rFont val="Calibri"/>
        <family val="2"/>
      </rPr>
      <t>Créations d'entreprises selon le statut dans les Hautes-Alpes</t>
    </r>
  </si>
  <si>
    <r>
      <t xml:space="preserve">Série longue depuis le T1 2012 : </t>
    </r>
    <r>
      <rPr>
        <sz val="10"/>
        <color indexed="8"/>
        <rFont val="Calibri"/>
        <family val="2"/>
      </rPr>
      <t>Créations d'entreprises selon le statut dans les Alpes-Maritimes</t>
    </r>
  </si>
  <si>
    <r>
      <t xml:space="preserve">Série longue depuis le T1 2012 : </t>
    </r>
    <r>
      <rPr>
        <sz val="10"/>
        <color indexed="8"/>
        <rFont val="Calibri"/>
        <family val="2"/>
      </rPr>
      <t>Créations d'entreprises selon le statut dans les Bouches-du-Rhône</t>
    </r>
  </si>
  <si>
    <r>
      <t xml:space="preserve">Série longue depuis le T1 2012 : </t>
    </r>
    <r>
      <rPr>
        <sz val="10"/>
        <color indexed="8"/>
        <rFont val="Calibri"/>
        <family val="2"/>
      </rPr>
      <t>Créations d'entreprises selon le statut dans le Var</t>
    </r>
  </si>
  <si>
    <r>
      <t xml:space="preserve">Série longue depuis le T1 2012 : </t>
    </r>
    <r>
      <rPr>
        <sz val="10"/>
        <color indexed="8"/>
        <rFont val="Calibri"/>
        <family val="2"/>
      </rPr>
      <t>Créations d'entreprises selon le statut dans le Vaucluse</t>
    </r>
  </si>
  <si>
    <t>: indice base 100 au 1er trimestre 2012</t>
  </si>
  <si>
    <t>Créations d'entreprises</t>
  </si>
  <si>
    <t>CREATIONS D'ENTREPRISES</t>
  </si>
  <si>
    <t>Avertissement</t>
  </si>
  <si>
    <t>Vérification somme des départements = Paca brut</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</si>
  <si>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</si>
  <si>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</si>
  <si>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</si>
  <si>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</si>
  <si>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</si>
  <si>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</si>
  <si>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</si>
  <si>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</si>
  <si>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</si>
  <si>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</si>
  <si>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</si>
  <si>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</si>
  <si>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</si>
  <si>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</si>
  <si>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</si>
  <si>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</si>
  <si>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</si>
  <si>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</si>
  <si>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</si>
  <si>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</si>
  <si>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 Insee, SIDE (Système d'information sur la démographie d'entreprises)</t>
  </si>
  <si>
    <t>: À partir de janvier 2022, les séries de créations d’entreprises sont calculées selon un dispositif rénové. Un recalcul des séries a été effectué avec ce nouveau dispositif à partir de 2012. Depuis le 1er janvier 2023, les formalités de création d’entreprises doivent obligatoirement s’effectuer sur le guichet électronique des formalités d’entreprises. Ce changement important fragilise temporairement le suivi mensuel des créations d’entreprises. Les évolutions des créations d’entreprises enregistrées sur les premiers mois de l’année 2023 doivent donc être interprétées avec une grande prudence.</t>
  </si>
  <si>
    <t>Insee, SIDE (Système d'information sur la démographie d'entreprises)</t>
  </si>
  <si>
    <t>Avertissement : À partir de janvier 2022, les séries de créations d’entreprises sont calculées selon un dispositif rénové. Un recalcul des séries a été effectué avec ce nouveau dispositif à partir de 2012. Depuis le 1er janvier 2023, les formalités de création d’entreprises doivent obligatoirement s’effectuer sur le guichet électronique des formalités d’entreprises. Ce changement important fragilise temporairement le suivi mensuel des créations d’entreprises. Les évolutions des créations d’entreprises enregistrées sur les premiers mois de l’année 2023 doivent donc être interprétées avec une grande prudence.</t>
  </si>
  <si>
    <r>
      <rPr>
        <b/>
        <sz val="8"/>
        <color rgb="FF000000"/>
        <rFont val="Verdana"/>
        <family val="2"/>
      </rPr>
      <t>Champ</t>
    </r>
    <r>
      <rPr>
        <sz val="8"/>
        <color indexed="8"/>
        <rFont val="Verdana"/>
        <family val="2"/>
      </rPr>
      <t xml:space="preserve"> : ensemble des activités marchandes hors agriculture
</t>
    </r>
    <r>
      <rPr>
        <b/>
        <sz val="8"/>
        <color rgb="FF000000"/>
        <rFont val="Verdana"/>
        <family val="2"/>
      </rPr>
      <t>Note</t>
    </r>
    <r>
      <rPr>
        <sz val="8"/>
        <color indexed="8"/>
        <rFont val="Verdana"/>
        <family val="2"/>
      </rPr>
      <t xml:space="preserve"> : données corrigées des variations saisonnières</t>
    </r>
  </si>
  <si>
    <r>
      <rPr>
        <b/>
        <i/>
        <sz val="8"/>
        <color rgb="FF000000"/>
        <rFont val="Verdana"/>
        <family val="2"/>
      </rPr>
      <t>Source</t>
    </r>
    <r>
      <rPr>
        <i/>
        <sz val="8"/>
        <color indexed="8"/>
        <rFont val="Verdana"/>
        <family val="2"/>
      </rPr>
      <t xml:space="preserve"> : Insee, SIDE (Système d'information sur la démographie d'entreprises)</t>
    </r>
  </si>
  <si>
    <t>: 15 février 2024</t>
  </si>
  <si>
    <t>2023-12</t>
  </si>
  <si>
    <t>2023-13</t>
  </si>
  <si>
    <t>2023-14</t>
  </si>
  <si>
    <t>2023-15</t>
  </si>
  <si>
    <t>2023-16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</si>
</sst>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Red][&lt;0]\-&quot;&quot;0.0&quot;&quot;;[Blue][&gt;0]\+&quot;&quot;0.0&quot;&quot;;0.0"/>
    <numFmt numFmtId="166" formatCode="###,###,##0"/>
  </numFmts>
  <fonts count="36" x14ac:knownFonts="1">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b/>
      <sz val="12"/>
      <color indexed="12"/>
      <name val="Calibri"/>
      <family val="2"/>
    </font>
    <font>
      <u/>
      <sz val="11"/>
      <color indexed="12"/>
      <name val="Calibri"/>
      <family val="2"/>
    </font>
    <font>
      <b/>
      <sz val="10"/>
      <color indexed="8"/>
      <name val="Calibri"/>
      <family val="2"/>
    </font>
    <font>
      <b/>
      <sz val="10"/>
      <color indexed="10"/>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sz val="8"/>
      <color indexed="8"/>
      <name val="Verdana"/>
      <family val="2"/>
    </font>
    <font>
      <i/>
      <sz val="8"/>
      <color indexed="8"/>
      <name val="Verdana"/>
      <family val="2"/>
    </font>
    <font>
      <i/>
      <sz val="10"/>
      <name val="Arial"/>
      <family val="2"/>
    </font>
    <font>
      <i/>
      <sz val="10"/>
      <color indexed="10"/>
      <name val="Arial"/>
      <family val="2"/>
    </font>
    <font>
      <b/>
      <sz val="12"/>
      <name val="Arial"/>
      <family val="2"/>
    </font>
    <font>
      <b/>
      <i/>
      <sz val="10"/>
      <color rgb="FFFF0000"/>
      <name val="Arial"/>
      <family val="2"/>
    </font>
    <font>
      <sz val="11"/>
      <color theme="1"/>
      <name val="Calibri"/>
      <family val="2"/>
      <scheme val="minor"/>
    </font>
    <font>
      <b/>
      <sz val="11"/>
      <color rgb="FFFF0000"/>
      <name val="Calibri"/>
      <family val="2"/>
      <scheme val="minor"/>
    </font>
    <font>
      <b/>
      <sz val="8"/>
      <color rgb="FF000000"/>
      <name val="Verdana"/>
      <family val="2"/>
    </font>
    <font>
      <b/>
      <i/>
      <sz val="8"/>
      <color rgb="FF000000"/>
      <name val="Verdana"/>
      <family val="2"/>
    </font>
  </fonts>
  <fills count="1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4"/>
        <bgColor indexed="64"/>
      </patternFill>
    </fill>
    <fill>
      <patternFill patternType="solid">
        <fgColor rgb="FFFFFF00"/>
        <bgColor indexed="64"/>
      </patternFill>
    </fill>
    <fill>
      <patternFill patternType="solid">
        <fgColor rgb="FF99CCFF"/>
        <bgColor indexed="64"/>
      </patternFill>
    </fill>
  </fills>
  <borders count="27">
    <border>
      <left/>
      <right/>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medium">
        <color indexed="23"/>
      </left>
      <right style="medium">
        <color indexed="23"/>
      </right>
      <top style="medium">
        <color indexed="23"/>
      </top>
      <bottom/>
      <diagonal/>
    </border>
    <border>
      <left style="thin">
        <color indexed="64"/>
      </left>
      <right style="dotted">
        <color indexed="64"/>
      </right>
      <top/>
      <bottom/>
      <diagonal/>
    </border>
    <border>
      <left/>
      <right style="thin">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ashed">
        <color indexed="64"/>
      </right>
      <top/>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right/>
      <top/>
      <bottom style="medium">
        <color indexed="23"/>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dotted">
        <color indexed="64"/>
      </right>
      <top/>
      <bottom/>
      <diagonal/>
    </border>
    <border>
      <left/>
      <right style="thick">
        <color indexed="64"/>
      </right>
      <top/>
      <bottom/>
      <diagonal/>
    </border>
    <border>
      <left style="thick">
        <color indexed="64"/>
      </left>
      <right/>
      <top/>
      <bottom/>
      <diagonal/>
    </border>
    <border>
      <left style="thin">
        <color indexed="64"/>
      </left>
      <right style="thin">
        <color indexed="64"/>
      </right>
      <top/>
      <bottom/>
      <diagonal/>
    </border>
    <border>
      <left/>
      <right/>
      <top/>
      <bottom style="thin">
        <color indexed="64"/>
      </bottom>
      <diagonal/>
    </border>
  </borders>
  <cellStyleXfs count="4">
    <xf numFmtId="0" fontId="0" fillId="0" borderId="0"/>
    <xf numFmtId="0" fontId="15" fillId="0" borderId="0" applyNumberFormat="0" applyFill="0" applyBorder="0" applyAlignment="0" applyProtection="0">
      <alignment vertical="top"/>
      <protection locked="0"/>
    </xf>
    <xf numFmtId="0" fontId="1" fillId="0" borderId="0"/>
    <xf numFmtId="9" fontId="32" fillId="0" borderId="0" applyFont="0" applyFill="0" applyBorder="0" applyAlignment="0" applyProtection="0"/>
  </cellStyleXfs>
  <cellXfs count="133">
    <xf numFmtId="0" fontId="0" fillId="0" borderId="0" xfId="0"/>
    <xf numFmtId="0" fontId="1" fillId="0" borderId="0" xfId="0" applyFont="1" applyBorder="1"/>
    <xf numFmtId="0" fontId="2" fillId="0" borderId="0" xfId="0" applyFont="1"/>
    <xf numFmtId="164" fontId="2" fillId="0" borderId="0" xfId="0" applyNumberFormat="1" applyFont="1" applyAlignment="1">
      <alignment horizontal="right"/>
    </xf>
    <xf numFmtId="0" fontId="4" fillId="0" borderId="0" xfId="0" applyFont="1" applyBorder="1"/>
    <xf numFmtId="0" fontId="3" fillId="0" borderId="0" xfId="0" applyFont="1"/>
    <xf numFmtId="0" fontId="0" fillId="2" borderId="0" xfId="0" applyFill="1"/>
    <xf numFmtId="0" fontId="5" fillId="3" borderId="1" xfId="0" applyFont="1" applyFill="1" applyBorder="1" applyAlignment="1">
      <alignment horizontal="center" vertical="top" wrapText="1"/>
    </xf>
    <xf numFmtId="0" fontId="0" fillId="0" borderId="0" xfId="0" applyFill="1" applyAlignment="1">
      <alignment vertical="center"/>
    </xf>
    <xf numFmtId="0" fontId="10" fillId="0" borderId="0" xfId="0" applyFont="1" applyFill="1" applyAlignment="1">
      <alignment vertical="center"/>
    </xf>
    <xf numFmtId="0" fontId="15" fillId="0" borderId="0" xfId="1" applyFill="1" applyAlignment="1" applyProtection="1">
      <alignment vertical="center"/>
    </xf>
    <xf numFmtId="0" fontId="11" fillId="2" borderId="0"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5" fillId="0" borderId="0" xfId="1" applyFill="1" applyAlignment="1" applyProtection="1">
      <alignment horizontal="left" vertical="center"/>
    </xf>
    <xf numFmtId="0" fontId="15" fillId="2" borderId="0" xfId="1" applyFill="1" applyAlignment="1" applyProtection="1">
      <alignment vertical="center"/>
    </xf>
    <xf numFmtId="0" fontId="0" fillId="2" borderId="0" xfId="0" applyFill="1" applyAlignment="1">
      <alignment vertical="center"/>
    </xf>
    <xf numFmtId="0" fontId="15" fillId="2" borderId="0" xfId="1" quotePrefix="1" applyFill="1" applyAlignment="1" applyProtection="1">
      <alignment vertical="center"/>
    </xf>
    <xf numFmtId="0" fontId="9"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 fillId="0" borderId="0" xfId="0" applyFont="1" applyAlignment="1">
      <alignment horizontal="center" vertical="center"/>
    </xf>
    <xf numFmtId="0" fontId="23" fillId="0" borderId="0" xfId="0" applyFont="1" applyBorder="1"/>
    <xf numFmtId="0" fontId="23" fillId="0" borderId="0" xfId="0" applyFont="1"/>
    <xf numFmtId="0" fontId="2" fillId="0" borderId="2" xfId="0" applyFont="1" applyBorder="1" applyAlignment="1">
      <alignment horizontal="center" vertical="center" wrapText="1"/>
    </xf>
    <xf numFmtId="0" fontId="2" fillId="0" borderId="2" xfId="0" applyFont="1" applyBorder="1" applyAlignment="1">
      <alignment vertical="center" wrapText="1"/>
    </xf>
    <xf numFmtId="0" fontId="24" fillId="2" borderId="0" xfId="0" applyFont="1" applyFill="1"/>
    <xf numFmtId="3" fontId="5" fillId="4" borderId="3" xfId="0" applyNumberFormat="1" applyFont="1" applyFill="1" applyBorder="1" applyAlignment="1">
      <alignment horizontal="right" vertical="top" wrapText="1"/>
    </xf>
    <xf numFmtId="3" fontId="5" fillId="0" borderId="3" xfId="0" applyNumberFormat="1" applyFont="1" applyFill="1" applyBorder="1" applyAlignment="1">
      <alignment horizontal="right" vertical="top" wrapText="1"/>
    </xf>
    <xf numFmtId="165" fontId="6" fillId="0" borderId="3" xfId="0" applyNumberFormat="1" applyFont="1" applyFill="1" applyBorder="1" applyAlignment="1">
      <alignment horizontal="right" vertical="top" wrapText="1"/>
    </xf>
    <xf numFmtId="3" fontId="2" fillId="0" borderId="0" xfId="0" applyNumberFormat="1" applyFont="1"/>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3" fontId="2" fillId="0" borderId="6" xfId="0" applyNumberFormat="1" applyFont="1" applyBorder="1" applyAlignment="1">
      <alignment horizontal="right"/>
    </xf>
    <xf numFmtId="0" fontId="2" fillId="0" borderId="8" xfId="0" applyFont="1" applyBorder="1" applyAlignment="1">
      <alignment horizontal="center" vertical="center" wrapText="1"/>
    </xf>
    <xf numFmtId="3" fontId="2" fillId="0" borderId="8" xfId="0" applyNumberFormat="1" applyFont="1" applyBorder="1" applyAlignment="1">
      <alignment horizontal="right"/>
    </xf>
    <xf numFmtId="0" fontId="28" fillId="5" borderId="0" xfId="0" applyFont="1" applyFill="1" applyBorder="1" applyAlignment="1">
      <alignment wrapText="1"/>
    </xf>
    <xf numFmtId="0" fontId="28" fillId="5" borderId="0" xfId="0" applyFont="1" applyFill="1" applyBorder="1"/>
    <xf numFmtId="0" fontId="22" fillId="5" borderId="0" xfId="0" applyFont="1" applyFill="1"/>
    <xf numFmtId="0" fontId="1" fillId="0" borderId="0" xfId="0" applyFont="1" applyFill="1" applyBorder="1"/>
    <xf numFmtId="0" fontId="2" fillId="0" borderId="0" xfId="0" applyFont="1" applyFill="1"/>
    <xf numFmtId="0" fontId="6" fillId="0" borderId="3" xfId="0" applyFont="1" applyFill="1" applyBorder="1" applyAlignment="1">
      <alignment horizontal="right" vertical="top" wrapText="1"/>
    </xf>
    <xf numFmtId="0" fontId="1" fillId="0" borderId="0" xfId="2"/>
    <xf numFmtId="166" fontId="1" fillId="0" borderId="0" xfId="2" applyNumberFormat="1" applyAlignment="1">
      <alignment horizontal="right"/>
    </xf>
    <xf numFmtId="0" fontId="13" fillId="2" borderId="0" xfId="0" applyFont="1" applyFill="1" applyBorder="1" applyAlignment="1">
      <alignment horizontal="left" vertical="center" wrapText="1"/>
    </xf>
    <xf numFmtId="0" fontId="21" fillId="2" borderId="0" xfId="0" applyFont="1" applyFill="1" applyBorder="1" applyAlignment="1">
      <alignment horizontal="lef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right"/>
    </xf>
    <xf numFmtId="3" fontId="3" fillId="0" borderId="6" xfId="0" applyNumberFormat="1" applyFont="1" applyBorder="1" applyAlignment="1">
      <alignment horizontal="right"/>
    </xf>
    <xf numFmtId="0" fontId="29" fillId="0" borderId="0" xfId="0" applyFont="1" applyBorder="1" applyAlignment="1">
      <alignment vertical="top"/>
    </xf>
    <xf numFmtId="1" fontId="0" fillId="2" borderId="0" xfId="0" applyNumberFormat="1" applyFill="1"/>
    <xf numFmtId="1" fontId="24" fillId="2" borderId="0" xfId="0" applyNumberFormat="1" applyFont="1" applyFill="1"/>
    <xf numFmtId="0" fontId="2" fillId="5" borderId="0" xfId="0" applyFont="1" applyFill="1"/>
    <xf numFmtId="166" fontId="1" fillId="0" borderId="0" xfId="2" applyNumberFormat="1" applyAlignment="1">
      <alignment horizontal="right" vertical="center" wrapText="1"/>
    </xf>
    <xf numFmtId="3" fontId="6" fillId="0" borderId="3" xfId="0" applyNumberFormat="1" applyFont="1" applyFill="1" applyBorder="1" applyAlignment="1">
      <alignment horizontal="right" vertical="top" wrapText="1"/>
    </xf>
    <xf numFmtId="0" fontId="3" fillId="0" borderId="4" xfId="0" applyFont="1" applyBorder="1" applyAlignment="1">
      <alignment horizontal="center" vertical="center" wrapText="1"/>
    </xf>
    <xf numFmtId="3" fontId="4" fillId="0" borderId="0" xfId="0" applyNumberFormat="1" applyFont="1" applyBorder="1"/>
    <xf numFmtId="3" fontId="2" fillId="0" borderId="4" xfId="0" applyNumberFormat="1" applyFont="1" applyBorder="1"/>
    <xf numFmtId="3" fontId="2" fillId="0" borderId="6" xfId="0" applyNumberFormat="1" applyFont="1" applyBorder="1"/>
    <xf numFmtId="3" fontId="2" fillId="0" borderId="7" xfId="0" applyNumberFormat="1" applyFont="1" applyBorder="1"/>
    <xf numFmtId="0" fontId="2" fillId="8" borderId="0" xfId="0" applyFont="1" applyFill="1"/>
    <xf numFmtId="165" fontId="5" fillId="4" borderId="3" xfId="0" applyNumberFormat="1" applyFont="1" applyFill="1" applyBorder="1" applyAlignment="1">
      <alignment horizontal="right" vertical="top" wrapText="1"/>
    </xf>
    <xf numFmtId="0" fontId="6" fillId="4" borderId="1" xfId="0" applyFont="1" applyFill="1" applyBorder="1" applyAlignment="1">
      <alignment horizontal="right" vertical="top" wrapText="1"/>
    </xf>
    <xf numFmtId="0" fontId="1" fillId="9" borderId="0" xfId="0" applyFont="1" applyFill="1" applyBorder="1"/>
    <xf numFmtId="3" fontId="2" fillId="9" borderId="6" xfId="0" applyNumberFormat="1" applyFont="1" applyFill="1" applyBorder="1" applyAlignment="1">
      <alignment horizontal="right"/>
    </xf>
    <xf numFmtId="3" fontId="2" fillId="9" borderId="8" xfId="0" applyNumberFormat="1" applyFont="1" applyFill="1" applyBorder="1" applyAlignment="1">
      <alignment horizontal="right"/>
    </xf>
    <xf numFmtId="3" fontId="3" fillId="9" borderId="6" xfId="0" applyNumberFormat="1" applyFont="1" applyFill="1" applyBorder="1" applyAlignment="1">
      <alignment horizontal="right"/>
    </xf>
    <xf numFmtId="0" fontId="28" fillId="8" borderId="0" xfId="0" applyFont="1" applyFill="1" applyBorder="1"/>
    <xf numFmtId="0" fontId="22" fillId="8" borderId="0" xfId="0" applyFont="1" applyFill="1"/>
    <xf numFmtId="0" fontId="2"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8" fillId="0" borderId="0" xfId="0" applyFont="1" applyFill="1" applyBorder="1" applyAlignment="1">
      <alignment wrapText="1"/>
    </xf>
    <xf numFmtId="0" fontId="3" fillId="0" borderId="22" xfId="0" applyFont="1" applyBorder="1" applyAlignment="1">
      <alignment horizontal="center" vertical="center" wrapText="1"/>
    </xf>
    <xf numFmtId="0" fontId="2" fillId="0" borderId="23" xfId="0" applyFont="1" applyBorder="1" applyAlignment="1">
      <alignment horizontal="center" vertical="center" wrapText="1"/>
    </xf>
    <xf numFmtId="3" fontId="4" fillId="0" borderId="24" xfId="0" applyNumberFormat="1" applyFont="1" applyBorder="1"/>
    <xf numFmtId="3" fontId="2" fillId="0" borderId="2" xfId="0" applyNumberFormat="1" applyFont="1" applyBorder="1" applyAlignment="1">
      <alignment horizontal="right"/>
    </xf>
    <xf numFmtId="3" fontId="3" fillId="9" borderId="8" xfId="0" applyNumberFormat="1" applyFont="1" applyFill="1" applyBorder="1" applyAlignment="1">
      <alignment horizontal="right"/>
    </xf>
    <xf numFmtId="3" fontId="2" fillId="0" borderId="0" xfId="0" applyNumberFormat="1" applyFont="1" applyBorder="1" applyAlignment="1">
      <alignment horizontal="right"/>
    </xf>
    <xf numFmtId="3" fontId="2" fillId="0" borderId="4" xfId="0" applyNumberFormat="1" applyFont="1" applyBorder="1" applyAlignment="1">
      <alignment horizontal="right"/>
    </xf>
    <xf numFmtId="3" fontId="4" fillId="9" borderId="24" xfId="0" applyNumberFormat="1" applyFont="1" applyFill="1" applyBorder="1"/>
    <xf numFmtId="3" fontId="4" fillId="9" borderId="25" xfId="0" applyNumberFormat="1" applyFont="1" applyFill="1" applyBorder="1"/>
    <xf numFmtId="3" fontId="2" fillId="9" borderId="4" xfId="0" applyNumberFormat="1" applyFont="1" applyFill="1" applyBorder="1" applyAlignment="1">
      <alignment horizontal="right"/>
    </xf>
    <xf numFmtId="3" fontId="2" fillId="9" borderId="2" xfId="0" applyNumberFormat="1" applyFont="1" applyFill="1" applyBorder="1" applyAlignment="1">
      <alignment horizontal="right"/>
    </xf>
    <xf numFmtId="3" fontId="2" fillId="9" borderId="0" xfId="0" applyNumberFormat="1" applyFont="1" applyFill="1" applyBorder="1" applyAlignment="1">
      <alignment horizontal="right"/>
    </xf>
    <xf numFmtId="3" fontId="2" fillId="9" borderId="4" xfId="0" applyNumberFormat="1" applyFont="1" applyFill="1" applyBorder="1"/>
    <xf numFmtId="3" fontId="2" fillId="9" borderId="6" xfId="0" applyNumberFormat="1" applyFont="1" applyFill="1" applyBorder="1"/>
    <xf numFmtId="3" fontId="2" fillId="9" borderId="7" xfId="0" applyNumberFormat="1" applyFont="1" applyFill="1" applyBorder="1"/>
    <xf numFmtId="0" fontId="2" fillId="9" borderId="0" xfId="0" applyFont="1" applyFill="1"/>
    <xf numFmtId="3" fontId="5" fillId="4" borderId="1" xfId="0" applyNumberFormat="1" applyFont="1" applyFill="1" applyBorder="1" applyAlignment="1">
      <alignment horizontal="right" vertical="top" wrapText="1"/>
    </xf>
    <xf numFmtId="165" fontId="5" fillId="4" borderId="1" xfId="0" applyNumberFormat="1" applyFont="1" applyFill="1" applyBorder="1" applyAlignment="1">
      <alignment horizontal="right" vertical="top" wrapText="1"/>
    </xf>
    <xf numFmtId="0" fontId="31" fillId="5" borderId="0" xfId="0" applyFont="1" applyFill="1" applyBorder="1" applyAlignment="1">
      <alignment wrapText="1"/>
    </xf>
    <xf numFmtId="9" fontId="2" fillId="0" borderId="0" xfId="3" applyFont="1"/>
    <xf numFmtId="0" fontId="0" fillId="0" borderId="0" xfId="0" applyAlignment="1">
      <alignment wrapText="1"/>
    </xf>
    <xf numFmtId="3" fontId="0" fillId="0" borderId="0" xfId="0" applyNumberFormat="1"/>
    <xf numFmtId="0" fontId="23" fillId="0" borderId="0" xfId="0" applyFont="1" applyFill="1"/>
    <xf numFmtId="0" fontId="31" fillId="0" borderId="0" xfId="0" applyFont="1" applyFill="1" applyBorder="1" applyAlignment="1">
      <alignment wrapText="1"/>
    </xf>
    <xf numFmtId="0" fontId="31" fillId="0" borderId="0" xfId="0" applyFont="1" applyFill="1" applyBorder="1" applyAlignment="1">
      <alignment vertical="top" wrapText="1"/>
    </xf>
    <xf numFmtId="0" fontId="31" fillId="0" borderId="26" xfId="0" applyFont="1" applyFill="1" applyBorder="1" applyAlignment="1">
      <alignment vertical="top"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2" fillId="0" borderId="2" xfId="0" applyFont="1" applyBorder="1" applyAlignment="1">
      <alignment horizontal="center" vertical="center" wrapText="1"/>
    </xf>
    <xf numFmtId="0" fontId="4" fillId="0" borderId="0" xfId="0" applyFont="1" applyBorder="1" applyAlignment="1">
      <alignment horizontal="left"/>
    </xf>
    <xf numFmtId="0" fontId="1" fillId="0" borderId="0" xfId="0" applyFont="1" applyBorder="1" applyAlignment="1">
      <alignment horizontal="left"/>
    </xf>
    <xf numFmtId="0" fontId="16" fillId="0" borderId="0" xfId="0" applyFont="1" applyFill="1" applyAlignment="1">
      <alignment horizontal="left" vertical="center" wrapText="1"/>
    </xf>
    <xf numFmtId="0" fontId="11" fillId="0" borderId="0" xfId="0" applyFont="1" applyFill="1" applyAlignment="1">
      <alignment horizontal="left" vertical="center" wrapText="1"/>
    </xf>
    <xf numFmtId="0" fontId="20" fillId="0" borderId="0" xfId="0" applyFont="1" applyFill="1" applyBorder="1" applyAlignment="1">
      <alignment horizontal="center" vertical="center" wrapText="1"/>
    </xf>
    <xf numFmtId="0" fontId="13" fillId="6" borderId="0" xfId="0" applyFont="1" applyFill="1" applyBorder="1" applyAlignment="1">
      <alignment horizontal="left" vertical="center" wrapText="1"/>
    </xf>
    <xf numFmtId="0" fontId="18" fillId="0" borderId="0" xfId="0" applyFont="1" applyFill="1" applyAlignment="1">
      <alignment horizontal="left" vertical="center" wrapText="1"/>
    </xf>
    <xf numFmtId="0" fontId="25"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33" fillId="8" borderId="0" xfId="0" applyFont="1" applyFill="1" applyAlignment="1">
      <alignment horizontal="left" wrapText="1"/>
    </xf>
    <xf numFmtId="0" fontId="19" fillId="2"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27" fillId="2" borderId="0" xfId="0" applyFont="1" applyFill="1" applyBorder="1" applyAlignment="1">
      <alignment horizontal="left" vertical="top" wrapText="1"/>
    </xf>
    <xf numFmtId="0" fontId="26" fillId="2" borderId="0" xfId="0" applyFont="1" applyFill="1" applyBorder="1" applyAlignment="1">
      <alignment horizontal="left" vertical="top" wrapText="1"/>
    </xf>
    <xf numFmtId="0" fontId="5" fillId="7" borderId="9" xfId="0" applyFont="1" applyFill="1" applyBorder="1" applyAlignment="1">
      <alignment horizontal="left" vertical="top" wrapText="1"/>
    </xf>
    <xf numFmtId="0" fontId="5" fillId="7" borderId="10" xfId="0" applyFont="1" applyFill="1" applyBorder="1" applyAlignment="1">
      <alignment horizontal="left" vertical="top" wrapText="1"/>
    </xf>
    <xf numFmtId="0" fontId="5" fillId="7" borderId="11" xfId="0" applyFont="1" applyFill="1" applyBorder="1" applyAlignment="1">
      <alignment horizontal="left" vertical="top" wrapText="1"/>
    </xf>
    <xf numFmtId="0" fontId="9" fillId="2" borderId="12" xfId="0" applyFont="1" applyFill="1" applyBorder="1" applyAlignment="1">
      <alignment horizontal="left" vertical="center" wrapText="1"/>
    </xf>
    <xf numFmtId="0" fontId="9" fillId="0" borderId="12" xfId="0" applyFont="1" applyBorder="1" applyAlignment="1">
      <alignment horizontal="left" vertical="center" wrapText="1"/>
    </xf>
    <xf numFmtId="0" fontId="5" fillId="0" borderId="3" xfId="0" applyFont="1" applyFill="1" applyBorder="1" applyAlignment="1">
      <alignment horizontal="center" vertical="top" wrapText="1"/>
    </xf>
    <xf numFmtId="0" fontId="5" fillId="0" borderId="13" xfId="0" applyFont="1" applyFill="1" applyBorder="1" applyAlignment="1">
      <alignment horizontal="center" vertical="top" wrapText="1"/>
    </xf>
    <xf numFmtId="0" fontId="5" fillId="3" borderId="1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0" fillId="3" borderId="16" xfId="0" applyFill="1" applyBorder="1" applyAlignment="1">
      <alignment horizontal="center" vertical="center" wrapText="1"/>
    </xf>
    <xf numFmtId="0" fontId="5" fillId="3" borderId="16" xfId="0" applyFont="1" applyFill="1" applyBorder="1" applyAlignment="1">
      <alignment horizontal="center" vertical="center" wrapText="1"/>
    </xf>
    <xf numFmtId="0" fontId="31" fillId="5" borderId="0" xfId="0" applyFont="1" applyFill="1" applyBorder="1" applyAlignment="1">
      <alignment horizontal="center" wrapText="1"/>
    </xf>
    <xf numFmtId="0" fontId="31" fillId="5" borderId="0" xfId="0" applyFont="1" applyFill="1" applyBorder="1" applyAlignment="1">
      <alignment horizontal="left" vertical="top" wrapText="1"/>
    </xf>
    <xf numFmtId="0" fontId="30" fillId="0" borderId="17" xfId="0" applyFont="1" applyFill="1" applyBorder="1" applyAlignment="1">
      <alignment horizontal="center"/>
    </xf>
    <xf numFmtId="0" fontId="30" fillId="0" borderId="18" xfId="0" applyFont="1" applyFill="1" applyBorder="1" applyAlignment="1">
      <alignment horizontal="center"/>
    </xf>
    <xf numFmtId="0" fontId="30" fillId="0" borderId="20" xfId="0" applyFont="1" applyFill="1" applyBorder="1" applyAlignment="1">
      <alignment horizontal="center"/>
    </xf>
    <xf numFmtId="0" fontId="30" fillId="0" borderId="21" xfId="0" applyFont="1" applyFill="1" applyBorder="1" applyAlignment="1">
      <alignment horizontal="center"/>
    </xf>
    <xf numFmtId="0" fontId="30" fillId="0" borderId="19" xfId="0" applyFont="1" applyFill="1" applyBorder="1" applyAlignment="1">
      <alignment horizontal="center"/>
    </xf>
    <xf numFmtId="0" fontId="31" fillId="5" borderId="26" xfId="0" applyFont="1" applyFill="1" applyBorder="1" applyAlignment="1">
      <alignment horizontal="left" vertical="top" wrapText="1"/>
    </xf>
    <xf numFmtId="0" fontId="31" fillId="5" borderId="0" xfId="0" applyFont="1" applyFill="1" applyBorder="1" applyAlignment="1">
      <alignment horizontal="left" wrapText="1"/>
    </xf>
  </cellXfs>
  <cellStyles count="4">
    <cellStyle name="Lien hypertexte" xfId="1" builtinId="8"/>
    <cellStyle name="Normal" xfId="0" builtinId="0"/>
    <cellStyle name="Normal 2" xfId="2" xr:uid="{00000000-0005-0000-0000-000002000000}"/>
    <cellStyle name="Pourcentage" xfId="3" builtinId="5"/>
  </cellStyles>
  <dxfs count="0"/>
  <tableStyles count="1" defaultTableStyle="TableStyleMedium9" defaultPivotStyle="PivotStyleLight16">
    <tableStyle name="Invisible" pivot="0" table="0" count="0" xr9:uid="{8E7B6E2A-1501-4FDB-A8EF-EBF87984B319}"/>
  </tableStyles>
  <colors>
    <mruColors>
      <color rgb="FF99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de créations d'entreprises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hors micro-entrepreneurs</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2013, données CVS)</a:t>
            </a:r>
          </a:p>
        </c:rich>
      </c:tx>
      <c:layout>
        <c:manualLayout>
          <c:xMode val="edge"/>
          <c:yMode val="edge"/>
          <c:x val="0.19037416487711764"/>
          <c:y val="2.7658149874122882E-2"/>
        </c:manualLayout>
      </c:layout>
      <c:overlay val="0"/>
      <c:spPr>
        <a:noFill/>
        <a:ln w="25400">
          <a:noFill/>
        </a:ln>
      </c:spPr>
    </c:title>
    <c:autoTitleDeleted val="0"/>
    <c:plotArea>
      <c:layout>
        <c:manualLayout>
          <c:layoutTarget val="inner"/>
          <c:xMode val="edge"/>
          <c:yMode val="edge"/>
          <c:x val="8.1896545228498541E-2"/>
          <c:y val="0.27962872150926205"/>
          <c:w val="0.83764367816092711"/>
          <c:h val="0.50097112860892379"/>
        </c:manualLayout>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cat>
            <c:multiLvlStrRef>
              <c:f>'Données graphiques à masquer'!$A$9:$B$54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masquer'!$E$9:$E$52</c:f>
              <c:numCache>
                <c:formatCode>#\ ##0.0</c:formatCode>
                <c:ptCount val="44"/>
                <c:pt idx="0">
                  <c:v>100</c:v>
                </c:pt>
                <c:pt idx="1">
                  <c:v>99.675192854242795</c:v>
                </c:pt>
                <c:pt idx="2">
                  <c:v>102.31425091352008</c:v>
                </c:pt>
                <c:pt idx="3">
                  <c:v>100.85261875761266</c:v>
                </c:pt>
                <c:pt idx="4">
                  <c:v>98.606035999458655</c:v>
                </c:pt>
                <c:pt idx="5">
                  <c:v>100.40600893219651</c:v>
                </c:pt>
                <c:pt idx="6">
                  <c:v>96.738394911354717</c:v>
                </c:pt>
                <c:pt idx="7">
                  <c:v>98.213560698335371</c:v>
                </c:pt>
                <c:pt idx="8">
                  <c:v>94.681282988225746</c:v>
                </c:pt>
                <c:pt idx="9">
                  <c:v>93.842197861686287</c:v>
                </c:pt>
                <c:pt idx="10">
                  <c:v>96.914332115306536</c:v>
                </c:pt>
                <c:pt idx="11">
                  <c:v>100.10826904858574</c:v>
                </c:pt>
                <c:pt idx="12">
                  <c:v>105.79239409933685</c:v>
                </c:pt>
                <c:pt idx="13">
                  <c:v>107.15929083773177</c:v>
                </c:pt>
                <c:pt idx="14">
                  <c:v>103.30220598186493</c:v>
                </c:pt>
                <c:pt idx="15">
                  <c:v>110.08255514954661</c:v>
                </c:pt>
                <c:pt idx="16">
                  <c:v>111.74719177155229</c:v>
                </c:pt>
                <c:pt idx="17">
                  <c:v>104.61496819596698</c:v>
                </c:pt>
                <c:pt idx="18">
                  <c:v>114.46745161726892</c:v>
                </c:pt>
                <c:pt idx="19">
                  <c:v>116.65989985113005</c:v>
                </c:pt>
                <c:pt idx="20">
                  <c:v>116.15915550142104</c:v>
                </c:pt>
                <c:pt idx="21">
                  <c:v>119.02828528894302</c:v>
                </c:pt>
                <c:pt idx="22">
                  <c:v>118.3786709974286</c:v>
                </c:pt>
                <c:pt idx="23">
                  <c:v>115.86141561781025</c:v>
                </c:pt>
                <c:pt idx="24">
                  <c:v>130.22059818649342</c:v>
                </c:pt>
                <c:pt idx="25">
                  <c:v>124.29286777642442</c:v>
                </c:pt>
                <c:pt idx="26">
                  <c:v>118.71701177425903</c:v>
                </c:pt>
                <c:pt idx="27">
                  <c:v>107.1186899445121</c:v>
                </c:pt>
                <c:pt idx="28">
                  <c:v>105.83299499255649</c:v>
                </c:pt>
                <c:pt idx="29">
                  <c:v>74.746244417377184</c:v>
                </c:pt>
                <c:pt idx="30">
                  <c:v>118.55460820138045</c:v>
                </c:pt>
                <c:pt idx="31">
                  <c:v>122.46582758154013</c:v>
                </c:pt>
                <c:pt idx="32">
                  <c:v>127.17553119501963</c:v>
                </c:pt>
                <c:pt idx="33">
                  <c:v>128.5153606712681</c:v>
                </c:pt>
                <c:pt idx="34">
                  <c:v>122.66883204763839</c:v>
                </c:pt>
                <c:pt idx="35">
                  <c:v>120.70645554202193</c:v>
                </c:pt>
                <c:pt idx="36">
                  <c:v>126.05223981594263</c:v>
                </c:pt>
                <c:pt idx="37">
                  <c:v>126.07930707808906</c:v>
                </c:pt>
                <c:pt idx="38">
                  <c:v>123.91392610637435</c:v>
                </c:pt>
                <c:pt idx="39">
                  <c:v>130.04466098254161</c:v>
                </c:pt>
                <c:pt idx="40">
                  <c:v>116.67343348220327</c:v>
                </c:pt>
                <c:pt idx="41">
                  <c:v>114.3727161997564</c:v>
                </c:pt>
                <c:pt idx="42">
                  <c:v>121.54554066856139</c:v>
                </c:pt>
                <c:pt idx="43">
                  <c:v>121.84328055217215</c:v>
                </c:pt>
              </c:numCache>
            </c:numRef>
          </c:val>
          <c:smooth val="0"/>
          <c:extLst>
            <c:ext xmlns:c16="http://schemas.microsoft.com/office/drawing/2014/chart" uri="{C3380CC4-5D6E-409C-BE32-E72D297353CC}">
              <c16:uniqueId val="{00000000-D0D8-476C-8B92-0D2417D87F14}"/>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cat>
            <c:multiLvlStrRef>
              <c:f>'Données graphiques à masquer'!$A$9:$B$54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masquer'!$C$9:$C$52</c:f>
              <c:numCache>
                <c:formatCode>#\ ##0.0</c:formatCode>
                <c:ptCount val="44"/>
                <c:pt idx="0">
                  <c:v>100</c:v>
                </c:pt>
                <c:pt idx="1">
                  <c:v>102.82255144748085</c:v>
                </c:pt>
                <c:pt idx="2">
                  <c:v>103.02674834542584</c:v>
                </c:pt>
                <c:pt idx="3">
                  <c:v>104.38661279344252</c:v>
                </c:pt>
                <c:pt idx="4">
                  <c:v>104.1549000014482</c:v>
                </c:pt>
                <c:pt idx="5">
                  <c:v>105.51186803956496</c:v>
                </c:pt>
                <c:pt idx="6">
                  <c:v>104.13317692719875</c:v>
                </c:pt>
                <c:pt idx="7">
                  <c:v>102.85441195638008</c:v>
                </c:pt>
                <c:pt idx="8">
                  <c:v>94.716948342529435</c:v>
                </c:pt>
                <c:pt idx="9">
                  <c:v>97.859553083952449</c:v>
                </c:pt>
                <c:pt idx="10">
                  <c:v>101.50758135291306</c:v>
                </c:pt>
                <c:pt idx="11">
                  <c:v>103.68568159765969</c:v>
                </c:pt>
                <c:pt idx="12">
                  <c:v>108.26925026429741</c:v>
                </c:pt>
                <c:pt idx="13">
                  <c:v>110.98463454548089</c:v>
                </c:pt>
                <c:pt idx="14">
                  <c:v>107.62624726651315</c:v>
                </c:pt>
                <c:pt idx="15">
                  <c:v>113.57692140591737</c:v>
                </c:pt>
                <c:pt idx="16">
                  <c:v>115.56965141706854</c:v>
                </c:pt>
                <c:pt idx="17">
                  <c:v>114.38212335809763</c:v>
                </c:pt>
                <c:pt idx="18">
                  <c:v>118.44289003779815</c:v>
                </c:pt>
                <c:pt idx="19">
                  <c:v>121.63038913267006</c:v>
                </c:pt>
                <c:pt idx="20">
                  <c:v>119.92005908676195</c:v>
                </c:pt>
                <c:pt idx="21">
                  <c:v>122.02285267411044</c:v>
                </c:pt>
                <c:pt idx="22">
                  <c:v>120.83098000028964</c:v>
                </c:pt>
                <c:pt idx="23">
                  <c:v>122.48483005314912</c:v>
                </c:pt>
                <c:pt idx="24">
                  <c:v>130.00101374346497</c:v>
                </c:pt>
                <c:pt idx="25">
                  <c:v>127.45506944142736</c:v>
                </c:pt>
                <c:pt idx="26">
                  <c:v>128.286339082707</c:v>
                </c:pt>
                <c:pt idx="27">
                  <c:v>124.39790879205226</c:v>
                </c:pt>
                <c:pt idx="28">
                  <c:v>117.46679990152207</c:v>
                </c:pt>
                <c:pt idx="29">
                  <c:v>91.371594908111405</c:v>
                </c:pt>
                <c:pt idx="30">
                  <c:v>138.35425989486032</c:v>
                </c:pt>
                <c:pt idx="31">
                  <c:v>139.02622699164385</c:v>
                </c:pt>
                <c:pt idx="32">
                  <c:v>141.89512099752358</c:v>
                </c:pt>
                <c:pt idx="33">
                  <c:v>147.06521266889689</c:v>
                </c:pt>
                <c:pt idx="34">
                  <c:v>139.95162995467118</c:v>
                </c:pt>
                <c:pt idx="35">
                  <c:v>139.27676644798771</c:v>
                </c:pt>
                <c:pt idx="36">
                  <c:v>142.47729938740929</c:v>
                </c:pt>
                <c:pt idx="37">
                  <c:v>141.99794354897105</c:v>
                </c:pt>
                <c:pt idx="38">
                  <c:v>144.30927864911442</c:v>
                </c:pt>
                <c:pt idx="39">
                  <c:v>143.08989008124431</c:v>
                </c:pt>
                <c:pt idx="40">
                  <c:v>127.70416069282125</c:v>
                </c:pt>
                <c:pt idx="41">
                  <c:v>129.22043127543409</c:v>
                </c:pt>
                <c:pt idx="42">
                  <c:v>134.40355679135712</c:v>
                </c:pt>
                <c:pt idx="43">
                  <c:v>137.77497791487451</c:v>
                </c:pt>
              </c:numCache>
            </c:numRef>
          </c:val>
          <c:smooth val="0"/>
          <c:extLst>
            <c:ext xmlns:c16="http://schemas.microsoft.com/office/drawing/2014/chart" uri="{C3380CC4-5D6E-409C-BE32-E72D297353CC}">
              <c16:uniqueId val="{00000001-D0D8-476C-8B92-0D2417D87F14}"/>
            </c:ext>
          </c:extLst>
        </c:ser>
        <c:dLbls>
          <c:showLegendKey val="0"/>
          <c:showVal val="0"/>
          <c:showCatName val="0"/>
          <c:showSerName val="0"/>
          <c:showPercent val="0"/>
          <c:showBubbleSize val="0"/>
        </c:dLbls>
        <c:marker val="1"/>
        <c:smooth val="0"/>
        <c:axId val="145003648"/>
        <c:axId val="145005952"/>
      </c:lineChart>
      <c:catAx>
        <c:axId val="145003648"/>
        <c:scaling>
          <c:orientation val="minMax"/>
        </c:scaling>
        <c:delete val="0"/>
        <c:axPos val="b"/>
        <c:majorGridlines>
          <c:spPr>
            <a:ln w="3175">
              <a:solidFill>
                <a:srgbClr val="969696"/>
              </a:solidFill>
              <a:prstDash val="sysDot"/>
            </a:ln>
          </c:spPr>
        </c:majorGridlines>
        <c:numFmt formatCode="General" sourceLinked="1"/>
        <c:majorTickMark val="in"/>
        <c:minorTickMark val="none"/>
        <c:tickLblPos val="low"/>
        <c:crossAx val="145005952"/>
        <c:crossesAt val="100"/>
        <c:auto val="0"/>
        <c:lblAlgn val="ctr"/>
        <c:lblOffset val="100"/>
        <c:tickLblSkip val="1"/>
        <c:tickMarkSkip val="1"/>
        <c:noMultiLvlLbl val="0"/>
      </c:catAx>
      <c:valAx>
        <c:axId val="145005952"/>
        <c:scaling>
          <c:orientation val="minMax"/>
          <c:max val="150"/>
          <c:min val="70"/>
        </c:scaling>
        <c:delete val="0"/>
        <c:axPos val="l"/>
        <c:majorGridlines>
          <c:spPr>
            <a:ln>
              <a:prstDash val="sysDash"/>
            </a:ln>
          </c:spPr>
        </c:majorGridlines>
        <c:numFmt formatCode="#,##0" sourceLinked="0"/>
        <c:majorTickMark val="out"/>
        <c:minorTickMark val="none"/>
        <c:tickLblPos val="nextTo"/>
        <c:crossAx val="145003648"/>
        <c:crosses val="autoZero"/>
        <c:crossBetween val="midCat"/>
        <c:majorUnit val="10"/>
      </c:valAx>
    </c:plotArea>
    <c:legend>
      <c:legendPos val="r"/>
      <c:layout>
        <c:manualLayout>
          <c:xMode val="edge"/>
          <c:yMode val="edge"/>
          <c:x val="0.25385319732760686"/>
          <c:y val="0.21360517435320586"/>
          <c:w val="0.49856329038415642"/>
          <c:h val="5.1643366007820379E-2"/>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total de créations d'entreprises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2013, données CVS)</a:t>
            </a:r>
          </a:p>
        </c:rich>
      </c:tx>
      <c:layout>
        <c:manualLayout>
          <c:xMode val="edge"/>
          <c:yMode val="edge"/>
          <c:x val="0.19226810427105703"/>
          <c:y val="2.7658125468129451E-2"/>
        </c:manualLayout>
      </c:layout>
      <c:overlay val="0"/>
      <c:spPr>
        <a:noFill/>
        <a:ln w="25400">
          <a:noFill/>
        </a:ln>
      </c:spPr>
    </c:title>
    <c:autoTitleDeleted val="0"/>
    <c:plotArea>
      <c:layout>
        <c:manualLayout>
          <c:layoutTarget val="inner"/>
          <c:xMode val="edge"/>
          <c:yMode val="edge"/>
          <c:x val="8.568435337628251E-2"/>
          <c:y val="0.20289003442914963"/>
          <c:w val="0.83764367816092733"/>
          <c:h val="0.55617616143305826"/>
        </c:manualLayout>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cat>
            <c:multiLvlStrRef>
              <c:f>'Données graphiques à masquer'!$A$9:$B$54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masquer'!$F$9:$F$52</c:f>
              <c:numCache>
                <c:formatCode>#\ ##0.0</c:formatCode>
                <c:ptCount val="44"/>
                <c:pt idx="0">
                  <c:v>100</c:v>
                </c:pt>
                <c:pt idx="1">
                  <c:v>98.552717747216761</c:v>
                </c:pt>
                <c:pt idx="2">
                  <c:v>97.714472822527824</c:v>
                </c:pt>
                <c:pt idx="3">
                  <c:v>100.26195153896529</c:v>
                </c:pt>
                <c:pt idx="4">
                  <c:v>98.899803536345772</c:v>
                </c:pt>
                <c:pt idx="5">
                  <c:v>98.539620170268506</c:v>
                </c:pt>
                <c:pt idx="6">
                  <c:v>98.087753765553373</c:v>
                </c:pt>
                <c:pt idx="7">
                  <c:v>97.131630648330059</c:v>
                </c:pt>
                <c:pt idx="8">
                  <c:v>94.112639161755069</c:v>
                </c:pt>
                <c:pt idx="9">
                  <c:v>93.130320890635232</c:v>
                </c:pt>
                <c:pt idx="10">
                  <c:v>94.931237721021617</c:v>
                </c:pt>
                <c:pt idx="11">
                  <c:v>95.789129011132943</c:v>
                </c:pt>
                <c:pt idx="12">
                  <c:v>98.120497707924031</c:v>
                </c:pt>
                <c:pt idx="13">
                  <c:v>99.574328749181404</c:v>
                </c:pt>
                <c:pt idx="14">
                  <c:v>96.201702685003283</c:v>
                </c:pt>
                <c:pt idx="15">
                  <c:v>97.976424361493116</c:v>
                </c:pt>
                <c:pt idx="16">
                  <c:v>100.36018336607728</c:v>
                </c:pt>
                <c:pt idx="17">
                  <c:v>99.201047806155856</c:v>
                </c:pt>
                <c:pt idx="18">
                  <c:v>106.73870333988211</c:v>
                </c:pt>
                <c:pt idx="19">
                  <c:v>112.31827111984283</c:v>
                </c:pt>
                <c:pt idx="20">
                  <c:v>118.87360838244925</c:v>
                </c:pt>
                <c:pt idx="21">
                  <c:v>119.49574328749182</c:v>
                </c:pt>
                <c:pt idx="22">
                  <c:v>120.54354944335297</c:v>
                </c:pt>
                <c:pt idx="23">
                  <c:v>122.94695481335953</c:v>
                </c:pt>
                <c:pt idx="24">
                  <c:v>136.69941060903733</c:v>
                </c:pt>
                <c:pt idx="25">
                  <c:v>134.66928618205631</c:v>
                </c:pt>
                <c:pt idx="26">
                  <c:v>135.75638506876228</c:v>
                </c:pt>
                <c:pt idx="27">
                  <c:v>146.5553372626064</c:v>
                </c:pt>
                <c:pt idx="28">
                  <c:v>134.29600523903079</c:v>
                </c:pt>
                <c:pt idx="29">
                  <c:v>105.76948264571054</c:v>
                </c:pt>
                <c:pt idx="30">
                  <c:v>163.16306483300588</c:v>
                </c:pt>
                <c:pt idx="31">
                  <c:v>165.30451866404715</c:v>
                </c:pt>
                <c:pt idx="32">
                  <c:v>173.62802881466928</c:v>
                </c:pt>
                <c:pt idx="33">
                  <c:v>184.99017681728878</c:v>
                </c:pt>
                <c:pt idx="34">
                  <c:v>157.19056974459724</c:v>
                </c:pt>
                <c:pt idx="35">
                  <c:v>178.89325474787162</c:v>
                </c:pt>
                <c:pt idx="36">
                  <c:v>180.26195153896529</c:v>
                </c:pt>
                <c:pt idx="37">
                  <c:v>177.71447282252782</c:v>
                </c:pt>
                <c:pt idx="38">
                  <c:v>179.66601178781926</c:v>
                </c:pt>
                <c:pt idx="39">
                  <c:v>184.50556647020301</c:v>
                </c:pt>
                <c:pt idx="40">
                  <c:v>167.14472822527833</c:v>
                </c:pt>
                <c:pt idx="41">
                  <c:v>164.62999345121153</c:v>
                </c:pt>
                <c:pt idx="42">
                  <c:v>172.27242960052391</c:v>
                </c:pt>
                <c:pt idx="43">
                  <c:v>170.62868369351668</c:v>
                </c:pt>
              </c:numCache>
            </c:numRef>
          </c:val>
          <c:smooth val="0"/>
          <c:extLst>
            <c:ext xmlns:c16="http://schemas.microsoft.com/office/drawing/2014/chart" uri="{C3380CC4-5D6E-409C-BE32-E72D297353CC}">
              <c16:uniqueId val="{00000000-8F45-4B62-A673-B5AFD155FC17}"/>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cat>
            <c:multiLvlStrRef>
              <c:f>'Données graphiques à masquer'!$A$9:$B$54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'Données graphiques à masquer'!$D$9:$D$52</c:f>
              <c:numCache>
                <c:formatCode>#\ ##0.0</c:formatCode>
                <c:ptCount val="44"/>
                <c:pt idx="0">
                  <c:v>100</c:v>
                </c:pt>
                <c:pt idx="1">
                  <c:v>101.2076288222695</c:v>
                </c:pt>
                <c:pt idx="2">
                  <c:v>99.637418949245955</c:v>
                </c:pt>
                <c:pt idx="3">
                  <c:v>102.01466406427042</c:v>
                </c:pt>
                <c:pt idx="4">
                  <c:v>102.72228192138716</c:v>
                </c:pt>
                <c:pt idx="5">
                  <c:v>102.95912922067005</c:v>
                </c:pt>
                <c:pt idx="6">
                  <c:v>104.14336571708445</c:v>
                </c:pt>
                <c:pt idx="7">
                  <c:v>103.72595890260752</c:v>
                </c:pt>
                <c:pt idx="8">
                  <c:v>97.565736090703751</c:v>
                </c:pt>
                <c:pt idx="9">
                  <c:v>98.540903674788197</c:v>
                </c:pt>
                <c:pt idx="10">
                  <c:v>100.35819498965621</c:v>
                </c:pt>
                <c:pt idx="11">
                  <c:v>102.71570282974041</c:v>
                </c:pt>
                <c:pt idx="12">
                  <c:v>104.85390761493308</c:v>
                </c:pt>
                <c:pt idx="13">
                  <c:v>108.65369854602073</c:v>
                </c:pt>
                <c:pt idx="14">
                  <c:v>105.70553447809527</c:v>
                </c:pt>
                <c:pt idx="15">
                  <c:v>107.99578938134609</c:v>
                </c:pt>
                <c:pt idx="16">
                  <c:v>111.97029174616402</c:v>
                </c:pt>
                <c:pt idx="17">
                  <c:v>112.13550004751566</c:v>
                </c:pt>
                <c:pt idx="18">
                  <c:v>118.85202160866102</c:v>
                </c:pt>
                <c:pt idx="19">
                  <c:v>123.71835639670461</c:v>
                </c:pt>
                <c:pt idx="20">
                  <c:v>128.86539909500939</c:v>
                </c:pt>
                <c:pt idx="21">
                  <c:v>132.98317945568982</c:v>
                </c:pt>
                <c:pt idx="22">
                  <c:v>133.80995197263098</c:v>
                </c:pt>
                <c:pt idx="23">
                  <c:v>137.91530516020089</c:v>
                </c:pt>
                <c:pt idx="24">
                  <c:v>153.33084789871123</c:v>
                </c:pt>
                <c:pt idx="25">
                  <c:v>152.19412706419001</c:v>
                </c:pt>
                <c:pt idx="26">
                  <c:v>154.19051587388611</c:v>
                </c:pt>
                <c:pt idx="27">
                  <c:v>158.6262856641593</c:v>
                </c:pt>
                <c:pt idx="28">
                  <c:v>146.67280715220363</c:v>
                </c:pt>
                <c:pt idx="29">
                  <c:v>120.95367588470506</c:v>
                </c:pt>
                <c:pt idx="30">
                  <c:v>186.35569493483044</c:v>
                </c:pt>
                <c:pt idx="31">
                  <c:v>185.29353713897234</c:v>
                </c:pt>
                <c:pt idx="32">
                  <c:v>191.85654656169359</c:v>
                </c:pt>
                <c:pt idx="33">
                  <c:v>189.34845062391719</c:v>
                </c:pt>
                <c:pt idx="34">
                  <c:v>178.35771252293543</c:v>
                </c:pt>
                <c:pt idx="35">
                  <c:v>181.52152459483762</c:v>
                </c:pt>
                <c:pt idx="36">
                  <c:v>188.95736017602724</c:v>
                </c:pt>
                <c:pt idx="37">
                  <c:v>181.08072545450557</c:v>
                </c:pt>
                <c:pt idx="38">
                  <c:v>188.18102736171113</c:v>
                </c:pt>
                <c:pt idx="39">
                  <c:v>190.55607944618669</c:v>
                </c:pt>
                <c:pt idx="40">
                  <c:v>178.89792904815164</c:v>
                </c:pt>
                <c:pt idx="41">
                  <c:v>180.77589420820632</c:v>
                </c:pt>
                <c:pt idx="42">
                  <c:v>191.57218360051755</c:v>
                </c:pt>
                <c:pt idx="43">
                  <c:v>192.74910999510223</c:v>
                </c:pt>
              </c:numCache>
            </c:numRef>
          </c:val>
          <c:smooth val="0"/>
          <c:extLst>
            <c:ext xmlns:c16="http://schemas.microsoft.com/office/drawing/2014/chart" uri="{C3380CC4-5D6E-409C-BE32-E72D297353CC}">
              <c16:uniqueId val="{00000001-8F45-4B62-A673-B5AFD155FC17}"/>
            </c:ext>
          </c:extLst>
        </c:ser>
        <c:dLbls>
          <c:showLegendKey val="0"/>
          <c:showVal val="0"/>
          <c:showCatName val="0"/>
          <c:showSerName val="0"/>
          <c:showPercent val="0"/>
          <c:showBubbleSize val="0"/>
        </c:dLbls>
        <c:marker val="1"/>
        <c:smooth val="0"/>
        <c:axId val="145778944"/>
        <c:axId val="145793792"/>
      </c:lineChart>
      <c:catAx>
        <c:axId val="145778944"/>
        <c:scaling>
          <c:orientation val="minMax"/>
        </c:scaling>
        <c:delete val="0"/>
        <c:axPos val="b"/>
        <c:majorGridlines>
          <c:spPr>
            <a:ln w="3175">
              <a:solidFill>
                <a:srgbClr val="969696"/>
              </a:solidFill>
              <a:prstDash val="sysDot"/>
            </a:ln>
          </c:spPr>
        </c:majorGridlines>
        <c:numFmt formatCode="General" sourceLinked="1"/>
        <c:majorTickMark val="out"/>
        <c:minorTickMark val="none"/>
        <c:tickLblPos val="low"/>
        <c:crossAx val="145793792"/>
        <c:crossesAt val="100"/>
        <c:auto val="0"/>
        <c:lblAlgn val="ctr"/>
        <c:lblOffset val="100"/>
        <c:tickLblSkip val="1"/>
        <c:tickMarkSkip val="1"/>
        <c:noMultiLvlLbl val="0"/>
      </c:catAx>
      <c:valAx>
        <c:axId val="145793792"/>
        <c:scaling>
          <c:orientation val="minMax"/>
          <c:max val="200"/>
          <c:min val="80"/>
        </c:scaling>
        <c:delete val="0"/>
        <c:axPos val="l"/>
        <c:majorGridlines>
          <c:spPr>
            <a:ln>
              <a:prstDash val="sysDash"/>
            </a:ln>
          </c:spPr>
        </c:majorGridlines>
        <c:numFmt formatCode="#,##0" sourceLinked="0"/>
        <c:majorTickMark val="out"/>
        <c:minorTickMark val="none"/>
        <c:tickLblPos val="nextTo"/>
        <c:crossAx val="145778944"/>
        <c:crosses val="autoZero"/>
        <c:crossBetween val="midCat"/>
        <c:majorUnit val="10"/>
      </c:valAx>
    </c:plotArea>
    <c:legend>
      <c:legendPos val="r"/>
      <c:layout>
        <c:manualLayout>
          <c:xMode val="edge"/>
          <c:yMode val="edge"/>
          <c:x val="0.25852272727272729"/>
          <c:y val="0.14228667459732999"/>
          <c:w val="0.49857954545454564"/>
          <c:h val="5.0359712230215931E-2"/>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orientation="portrait"/>
  </c:printSettings>
  <c:userShapes r:id="rId1"/>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13</xdr:row>
          <xdr:rowOff>104775</xdr:rowOff>
        </xdr:from>
        <xdr:to>
          <xdr:col>10</xdr:col>
          <xdr:colOff>552450</xdr:colOff>
          <xdr:row>50</xdr:row>
          <xdr:rowOff>9525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solidFill>
              <a:srgbClr val="FFFFFF" mc:Ignorable="a14" a14:legacySpreadsheetColorIndex="9"/>
            </a:solidFill>
            <a:ln w="9525">
              <a:solidFill>
                <a:srgbClr val="FFFFFF" mc:Ignorable="a14" a14:legacySpreadsheetColorIndex="9"/>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38100</xdr:colOff>
      <xdr:row>18</xdr:row>
      <xdr:rowOff>161925</xdr:rowOff>
    </xdr:from>
    <xdr:to>
      <xdr:col>6</xdr:col>
      <xdr:colOff>19050</xdr:colOff>
      <xdr:row>38</xdr:row>
      <xdr:rowOff>19050</xdr:rowOff>
    </xdr:to>
    <xdr:graphicFrame macro="">
      <xdr:nvGraphicFramePr>
        <xdr:cNvPr id="6145" name="Graphique 1">
          <a:extLst>
            <a:ext uri="{FF2B5EF4-FFF2-40B4-BE49-F238E27FC236}">
              <a16:creationId xmlns:a16="http://schemas.microsoft.com/office/drawing/2014/main" id="{00000000-0008-0000-07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85725</xdr:rowOff>
    </xdr:from>
    <xdr:to>
      <xdr:col>6</xdr:col>
      <xdr:colOff>19050</xdr:colOff>
      <xdr:row>59</xdr:row>
      <xdr:rowOff>57150</xdr:rowOff>
    </xdr:to>
    <xdr:graphicFrame macro="">
      <xdr:nvGraphicFramePr>
        <xdr:cNvPr id="6146" name="Graphique 1">
          <a:extLst>
            <a:ext uri="{FF2B5EF4-FFF2-40B4-BE49-F238E27FC236}">
              <a16:creationId xmlns:a16="http://schemas.microsoft.com/office/drawing/2014/main" id="{00000000-0008-0000-07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0.03598</cdr:x>
      <cdr:y>0.90428</cdr:y>
    </cdr:from>
    <cdr:to>
      <cdr:x>0.96117</cdr:x>
      <cdr:y>0.99786</cdr:y>
    </cdr:to>
    <cdr:sp macro="" textlink="">
      <cdr:nvSpPr>
        <cdr:cNvPr id="3073" name="Text Box 1"/>
        <cdr:cNvSpPr txBox="1">
          <a:spLocks xmlns:a="http://schemas.openxmlformats.org/drawingml/2006/main" noChangeArrowheads="1"/>
        </cdr:cNvSpPr>
      </cdr:nvSpPr>
      <cdr:spPr bwMode="auto">
        <a:xfrm xmlns:a="http://schemas.openxmlformats.org/drawingml/2006/main">
          <a:off x="241274" y="3371851"/>
          <a:ext cx="6203954" cy="3530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1" i="0" u="none" strike="noStrike" baseline="0">
              <a:solidFill>
                <a:srgbClr val="000000"/>
              </a:solidFill>
              <a:latin typeface="+mn-lt"/>
            </a:rPr>
            <a:t>Champ</a:t>
          </a:r>
          <a:r>
            <a:rPr lang="fr-FR" sz="1000" b="0" i="0" u="none" strike="noStrike" baseline="0">
              <a:solidFill>
                <a:srgbClr val="000000"/>
              </a:solidFill>
              <a:latin typeface="+mn-lt"/>
            </a:rPr>
            <a:t> : ensemble des activités marchandes hors agriculture</a:t>
          </a:r>
        </a:p>
        <a:p xmlns:a="http://schemas.openxmlformats.org/drawingml/2006/main">
          <a:pPr algn="l" rtl="0">
            <a:defRPr sz="1000"/>
          </a:pPr>
          <a:r>
            <a:rPr lang="fr-FR" sz="1000" b="1" i="1" u="none" strike="noStrike" baseline="0">
              <a:solidFill>
                <a:srgbClr val="000000"/>
              </a:solidFill>
              <a:latin typeface="+mn-lt"/>
            </a:rPr>
            <a:t>Source</a:t>
          </a:r>
          <a:r>
            <a:rPr lang="fr-FR" sz="1000" b="0" i="1" u="none" strike="noStrike" baseline="0">
              <a:solidFill>
                <a:srgbClr val="000000"/>
              </a:solidFill>
              <a:latin typeface="+mn-lt"/>
            </a:rPr>
            <a:t> : Insee, SIDE (Système d'information sur la démographie d'entreprises)</a:t>
          </a:r>
        </a:p>
      </cdr:txBody>
    </cdr:sp>
  </cdr:relSizeAnchor>
</c:userShapes>
</file>

<file path=xl/drawings/drawing4.xml><?xml version="1.0" encoding="utf-8"?>
<c:userShapes xmlns:c="http://schemas.openxmlformats.org/drawingml/2006/chart">
  <cdr:relSizeAnchor xmlns:cdr="http://schemas.openxmlformats.org/drawingml/2006/chartDrawing">
    <cdr:from>
      <cdr:x>0.03598</cdr:x>
      <cdr:y>0.89448</cdr:y>
    </cdr:from>
    <cdr:to>
      <cdr:x>0.96117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41271" y="3552825"/>
          <a:ext cx="6203954" cy="4191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1" i="0" u="none" strike="noStrike" baseline="0">
              <a:solidFill>
                <a:srgbClr val="000000"/>
              </a:solidFill>
              <a:latin typeface="+mn-lt"/>
            </a:rPr>
            <a:t>Champ</a:t>
          </a:r>
          <a:r>
            <a:rPr lang="fr-FR" sz="1000" b="0" i="0" u="none" strike="noStrike" baseline="0">
              <a:solidFill>
                <a:srgbClr val="000000"/>
              </a:solidFill>
              <a:latin typeface="+mn-lt"/>
            </a:rPr>
            <a:t> : ensemble des activités marchandes hors agriculture</a:t>
          </a:r>
        </a:p>
        <a:p xmlns:a="http://schemas.openxmlformats.org/drawingml/2006/main">
          <a:pPr algn="l" rtl="0">
            <a:defRPr sz="1000"/>
          </a:pPr>
          <a:r>
            <a:rPr lang="fr-FR" sz="1000" b="1" i="1" u="none" strike="noStrike" baseline="0">
              <a:solidFill>
                <a:srgbClr val="000000"/>
              </a:solidFill>
              <a:latin typeface="+mn-lt"/>
            </a:rPr>
            <a:t>Source</a:t>
          </a:r>
          <a:r>
            <a:rPr lang="fr-FR" sz="1000" b="0" i="1" u="none" strike="noStrike" baseline="0">
              <a:solidFill>
                <a:srgbClr val="000000"/>
              </a:solidFill>
              <a:latin typeface="+mn-lt"/>
            </a:rPr>
            <a:t> : Insee, SIDE (Système d'information sur la démographie d'entreprises)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ab-SESE/20%20-%20DONNEES/Entreprises%20-%20d&#233;mographie%20(Insee%20-%20REE,%20Sirene)/Cr&#233;ations/valeurs_mensuel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b-SESE/20%20-%20DONNEES/Entreprises%20-%20d&#233;mographie%20(Insee%20-%20REE,%20Sirene)/Cr&#233;ations/valeurs_trimestriel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eurs_mensuelles"/>
    </sheetNames>
    <sheetDataSet>
      <sheetData sheetId="0">
        <row r="1">
          <cell r="A1" t="str">
            <v>LibellÃ©</v>
          </cell>
          <cell r="B1" t="str">
            <v>idBank</v>
          </cell>
          <cell r="C1" t="str">
            <v>DerniÃ¨re mise Ã  jour</v>
          </cell>
          <cell r="D1" t="str">
            <v>PÃ©riode</v>
          </cell>
          <cell r="E1" t="str">
            <v>2000-01</v>
          </cell>
          <cell r="F1" t="str">
            <v>2000-02</v>
          </cell>
          <cell r="G1" t="str">
            <v>2000-03</v>
          </cell>
          <cell r="H1" t="str">
            <v>2000-04</v>
          </cell>
          <cell r="I1" t="str">
            <v>2000-05</v>
          </cell>
          <cell r="J1" t="str">
            <v>2000-06</v>
          </cell>
          <cell r="K1" t="str">
            <v>2000-07</v>
          </cell>
          <cell r="L1" t="str">
            <v>2000-08</v>
          </cell>
          <cell r="M1" t="str">
            <v>2000-09</v>
          </cell>
          <cell r="N1" t="str">
            <v>2000-10</v>
          </cell>
          <cell r="O1" t="str">
            <v>2000-11</v>
          </cell>
          <cell r="P1" t="str">
            <v>2000-12</v>
          </cell>
          <cell r="Q1" t="str">
            <v>2001-01</v>
          </cell>
          <cell r="R1" t="str">
            <v>2001-02</v>
          </cell>
          <cell r="S1" t="str">
            <v>2001-03</v>
          </cell>
          <cell r="T1" t="str">
            <v>2001-04</v>
          </cell>
          <cell r="U1" t="str">
            <v>2001-05</v>
          </cell>
          <cell r="V1" t="str">
            <v>2001-06</v>
          </cell>
          <cell r="W1" t="str">
            <v>2001-07</v>
          </cell>
          <cell r="X1" t="str">
            <v>2001-08</v>
          </cell>
          <cell r="Y1" t="str">
            <v>2001-09</v>
          </cell>
          <cell r="Z1" t="str">
            <v>2001-10</v>
          </cell>
          <cell r="AA1" t="str">
            <v>2001-11</v>
          </cell>
          <cell r="AB1" t="str">
            <v>2001-12</v>
          </cell>
          <cell r="AC1" t="str">
            <v>2002-01</v>
          </cell>
          <cell r="AD1" t="str">
            <v>2002-02</v>
          </cell>
          <cell r="AE1" t="str">
            <v>2002-03</v>
          </cell>
          <cell r="AF1" t="str">
            <v>2002-04</v>
          </cell>
          <cell r="AG1" t="str">
            <v>2002-05</v>
          </cell>
          <cell r="AH1" t="str">
            <v>2002-06</v>
          </cell>
          <cell r="AI1" t="str">
            <v>2002-07</v>
          </cell>
          <cell r="AJ1" t="str">
            <v>2002-08</v>
          </cell>
          <cell r="AK1" t="str">
            <v>2002-09</v>
          </cell>
          <cell r="AL1" t="str">
            <v>2002-10</v>
          </cell>
          <cell r="AM1" t="str">
            <v>2002-11</v>
          </cell>
          <cell r="AN1" t="str">
            <v>2002-12</v>
          </cell>
          <cell r="AO1" t="str">
            <v>2003-01</v>
          </cell>
          <cell r="AP1" t="str">
            <v>2003-02</v>
          </cell>
          <cell r="AQ1" t="str">
            <v>2003-03</v>
          </cell>
          <cell r="AR1" t="str">
            <v>2003-04</v>
          </cell>
          <cell r="AS1" t="str">
            <v>2003-05</v>
          </cell>
          <cell r="AT1" t="str">
            <v>2003-06</v>
          </cell>
          <cell r="AU1" t="str">
            <v>2003-07</v>
          </cell>
          <cell r="AV1" t="str">
            <v>2003-08</v>
          </cell>
          <cell r="AW1" t="str">
            <v>2003-09</v>
          </cell>
          <cell r="AX1" t="str">
            <v>2003-10</v>
          </cell>
          <cell r="AY1" t="str">
            <v>2003-11</v>
          </cell>
          <cell r="AZ1" t="str">
            <v>2003-12</v>
          </cell>
          <cell r="BA1" t="str">
            <v>2004-01</v>
          </cell>
          <cell r="BB1" t="str">
            <v>2004-02</v>
          </cell>
          <cell r="BC1" t="str">
            <v>2004-03</v>
          </cell>
          <cell r="BD1" t="str">
            <v>2004-04</v>
          </cell>
          <cell r="BE1" t="str">
            <v>2004-05</v>
          </cell>
          <cell r="BF1" t="str">
            <v>2004-06</v>
          </cell>
          <cell r="BG1" t="str">
            <v>2004-07</v>
          </cell>
          <cell r="BH1" t="str">
            <v>2004-08</v>
          </cell>
          <cell r="BI1" t="str">
            <v>2004-09</v>
          </cell>
          <cell r="BJ1" t="str">
            <v>2004-10</v>
          </cell>
          <cell r="BK1" t="str">
            <v>2004-11</v>
          </cell>
          <cell r="BL1" t="str">
            <v>2004-12</v>
          </cell>
          <cell r="BM1" t="str">
            <v>2005-01</v>
          </cell>
          <cell r="BN1" t="str">
            <v>2005-02</v>
          </cell>
          <cell r="BO1" t="str">
            <v>2005-03</v>
          </cell>
          <cell r="BP1" t="str">
            <v>2005-04</v>
          </cell>
          <cell r="BQ1" t="str">
            <v>2005-05</v>
          </cell>
          <cell r="BR1" t="str">
            <v>2005-06</v>
          </cell>
          <cell r="BS1" t="str">
            <v>2005-07</v>
          </cell>
          <cell r="BT1" t="str">
            <v>2005-08</v>
          </cell>
          <cell r="BU1" t="str">
            <v>2005-09</v>
          </cell>
          <cell r="BV1" t="str">
            <v>2005-10</v>
          </cell>
          <cell r="BW1" t="str">
            <v>2005-11</v>
          </cell>
          <cell r="BX1" t="str">
            <v>2005-12</v>
          </cell>
          <cell r="BY1" t="str">
            <v>2006-01</v>
          </cell>
          <cell r="BZ1" t="str">
            <v>2006-02</v>
          </cell>
          <cell r="CA1" t="str">
            <v>2006-03</v>
          </cell>
          <cell r="CB1" t="str">
            <v>2006-04</v>
          </cell>
          <cell r="CC1" t="str">
            <v>2006-05</v>
          </cell>
          <cell r="CD1" t="str">
            <v>2006-06</v>
          </cell>
          <cell r="CE1" t="str">
            <v>2006-07</v>
          </cell>
          <cell r="CF1" t="str">
            <v>2006-08</v>
          </cell>
          <cell r="CG1" t="str">
            <v>2006-09</v>
          </cell>
          <cell r="CH1" t="str">
            <v>2006-10</v>
          </cell>
          <cell r="CI1" t="str">
            <v>2006-11</v>
          </cell>
          <cell r="CJ1" t="str">
            <v>2006-12</v>
          </cell>
          <cell r="CK1" t="str">
            <v>2007-01</v>
          </cell>
          <cell r="CL1" t="str">
            <v>2007-02</v>
          </cell>
          <cell r="CM1" t="str">
            <v>2007-03</v>
          </cell>
          <cell r="CN1" t="str">
            <v>2007-04</v>
          </cell>
          <cell r="CO1" t="str">
            <v>2007-05</v>
          </cell>
          <cell r="CP1" t="str">
            <v>2007-06</v>
          </cell>
          <cell r="CQ1" t="str">
            <v>2007-07</v>
          </cell>
          <cell r="CR1" t="str">
            <v>2007-08</v>
          </cell>
          <cell r="CS1" t="str">
            <v>2007-09</v>
          </cell>
          <cell r="CT1" t="str">
            <v>2007-10</v>
          </cell>
          <cell r="CU1" t="str">
            <v>2007-11</v>
          </cell>
          <cell r="CV1" t="str">
            <v>2007-12</v>
          </cell>
          <cell r="CW1" t="str">
            <v>2008-01</v>
          </cell>
          <cell r="CX1" t="str">
            <v>2008-02</v>
          </cell>
          <cell r="CY1" t="str">
            <v>2008-03</v>
          </cell>
          <cell r="CZ1" t="str">
            <v>2008-04</v>
          </cell>
          <cell r="DA1" t="str">
            <v>2008-05</v>
          </cell>
          <cell r="DB1" t="str">
            <v>2008-06</v>
          </cell>
          <cell r="DC1" t="str">
            <v>2008-07</v>
          </cell>
          <cell r="DD1" t="str">
            <v>2008-08</v>
          </cell>
          <cell r="DE1" t="str">
            <v>2008-09</v>
          </cell>
          <cell r="DF1" t="str">
            <v>2008-10</v>
          </cell>
          <cell r="DG1" t="str">
            <v>2008-11</v>
          </cell>
          <cell r="DH1" t="str">
            <v>2008-12</v>
          </cell>
          <cell r="DI1" t="str">
            <v>2009-01</v>
          </cell>
          <cell r="DJ1" t="str">
            <v>2009-02</v>
          </cell>
          <cell r="DK1" t="str">
            <v>2009-03</v>
          </cell>
          <cell r="DL1" t="str">
            <v>2009-04</v>
          </cell>
          <cell r="DM1" t="str">
            <v>2009-05</v>
          </cell>
          <cell r="DN1" t="str">
            <v>2009-06</v>
          </cell>
          <cell r="DO1" t="str">
            <v>2009-07</v>
          </cell>
          <cell r="DP1" t="str">
            <v>2009-08</v>
          </cell>
          <cell r="DQ1" t="str">
            <v>2009-09</v>
          </cell>
          <cell r="DR1" t="str">
            <v>2009-10</v>
          </cell>
          <cell r="DS1" t="str">
            <v>2009-11</v>
          </cell>
          <cell r="DT1" t="str">
            <v>2009-12</v>
          </cell>
          <cell r="DU1" t="str">
            <v>2010-01</v>
          </cell>
          <cell r="DV1" t="str">
            <v>2010-02</v>
          </cell>
          <cell r="DW1" t="str">
            <v>2010-03</v>
          </cell>
          <cell r="DX1" t="str">
            <v>2010-04</v>
          </cell>
          <cell r="DY1" t="str">
            <v>2010-05</v>
          </cell>
          <cell r="DZ1" t="str">
            <v>2010-06</v>
          </cell>
          <cell r="EA1" t="str">
            <v>2010-07</v>
          </cell>
          <cell r="EB1" t="str">
            <v>2010-08</v>
          </cell>
          <cell r="EC1" t="str">
            <v>2010-09</v>
          </cell>
          <cell r="ED1" t="str">
            <v>2010-10</v>
          </cell>
          <cell r="EE1" t="str">
            <v>2010-11</v>
          </cell>
          <cell r="EF1" t="str">
            <v>2010-12</v>
          </cell>
          <cell r="EG1" t="str">
            <v>2011-01</v>
          </cell>
          <cell r="EH1" t="str">
            <v>2011-02</v>
          </cell>
          <cell r="EI1" t="str">
            <v>2011-03</v>
          </cell>
          <cell r="EJ1" t="str">
            <v>2011-04</v>
          </cell>
          <cell r="EK1" t="str">
            <v>2011-05</v>
          </cell>
          <cell r="EL1" t="str">
            <v>2011-06</v>
          </cell>
          <cell r="EM1" t="str">
            <v>2011-07</v>
          </cell>
          <cell r="EN1" t="str">
            <v>2011-08</v>
          </cell>
          <cell r="EO1" t="str">
            <v>2011-09</v>
          </cell>
          <cell r="EP1" t="str">
            <v>2011-10</v>
          </cell>
          <cell r="EQ1" t="str">
            <v>2011-11</v>
          </cell>
          <cell r="ER1" t="str">
            <v>2011-12</v>
          </cell>
          <cell r="ES1" t="str">
            <v>2012-01</v>
          </cell>
          <cell r="ET1" t="str">
            <v>2012-02</v>
          </cell>
          <cell r="EU1" t="str">
            <v>2012-03</v>
          </cell>
          <cell r="EV1" t="str">
            <v>2012-04</v>
          </cell>
          <cell r="EW1" t="str">
            <v>2012-05</v>
          </cell>
          <cell r="EX1" t="str">
            <v>2012-06</v>
          </cell>
          <cell r="EY1" t="str">
            <v>2012-07</v>
          </cell>
          <cell r="EZ1" t="str">
            <v>2012-08</v>
          </cell>
          <cell r="FA1" t="str">
            <v>2012-09</v>
          </cell>
          <cell r="FB1" t="str">
            <v>2012-10</v>
          </cell>
          <cell r="FC1" t="str">
            <v>2012-11</v>
          </cell>
          <cell r="FD1" t="str">
            <v>2012-12</v>
          </cell>
          <cell r="FE1" t="str">
            <v>2013-01</v>
          </cell>
          <cell r="FF1" t="str">
            <v>2013-02</v>
          </cell>
          <cell r="FG1" t="str">
            <v>2013-03</v>
          </cell>
          <cell r="FH1" t="str">
            <v>2013-04</v>
          </cell>
          <cell r="FI1" t="str">
            <v>2013-05</v>
          </cell>
          <cell r="FJ1" t="str">
            <v>2013-06</v>
          </cell>
          <cell r="FK1" t="str">
            <v>2013-07</v>
          </cell>
          <cell r="FL1" t="str">
            <v>2013-08</v>
          </cell>
          <cell r="FM1" t="str">
            <v>2013-09</v>
          </cell>
          <cell r="FN1" t="str">
            <v>2013-10</v>
          </cell>
          <cell r="FO1" t="str">
            <v>2013-11</v>
          </cell>
          <cell r="FP1" t="str">
            <v>2013-12</v>
          </cell>
          <cell r="FQ1" t="str">
            <v>2014-01</v>
          </cell>
          <cell r="FR1" t="str">
            <v>2014-02</v>
          </cell>
          <cell r="FS1" t="str">
            <v>2014-03</v>
          </cell>
          <cell r="FT1" t="str">
            <v>2014-04</v>
          </cell>
          <cell r="FU1" t="str">
            <v>2014-05</v>
          </cell>
          <cell r="FV1" t="str">
            <v>2014-06</v>
          </cell>
          <cell r="FW1" t="str">
            <v>2014-07</v>
          </cell>
          <cell r="FX1" t="str">
            <v>2014-08</v>
          </cell>
          <cell r="FY1" t="str">
            <v>2014-09</v>
          </cell>
          <cell r="FZ1" t="str">
            <v>2014-10</v>
          </cell>
          <cell r="GA1" t="str">
            <v>2014-11</v>
          </cell>
          <cell r="GB1" t="str">
            <v>2014-12</v>
          </cell>
          <cell r="GC1" t="str">
            <v>2015-01</v>
          </cell>
          <cell r="GD1" t="str">
            <v>2015-02</v>
          </cell>
          <cell r="GE1" t="str">
            <v>2015-03</v>
          </cell>
          <cell r="GF1" t="str">
            <v>2015-04</v>
          </cell>
          <cell r="GG1" t="str">
            <v>2015-05</v>
          </cell>
          <cell r="GH1" t="str">
            <v>2015-06</v>
          </cell>
          <cell r="GI1" t="str">
            <v>2015-07</v>
          </cell>
          <cell r="GJ1" t="str">
            <v>2015-08</v>
          </cell>
          <cell r="GK1" t="str">
            <v>2015-09</v>
          </cell>
          <cell r="GL1" t="str">
            <v>2015-10</v>
          </cell>
          <cell r="GM1" t="str">
            <v>2015-11</v>
          </cell>
          <cell r="GN1" t="str">
            <v>2015-12</v>
          </cell>
          <cell r="GO1" t="str">
            <v>2016-01</v>
          </cell>
          <cell r="GP1" t="str">
            <v>2016-02</v>
          </cell>
          <cell r="GQ1" t="str">
            <v>2016-03</v>
          </cell>
          <cell r="GR1" t="str">
            <v>2016-04</v>
          </cell>
          <cell r="GS1" t="str">
            <v>2016-05</v>
          </cell>
          <cell r="GT1" t="str">
            <v>2016-06</v>
          </cell>
          <cell r="GU1" t="str">
            <v>2016-07</v>
          </cell>
          <cell r="GV1" t="str">
            <v>2016-08</v>
          </cell>
          <cell r="GW1" t="str">
            <v>2016-09</v>
          </cell>
          <cell r="GX1" t="str">
            <v>2016-10</v>
          </cell>
          <cell r="GY1" t="str">
            <v>2016-11</v>
          </cell>
          <cell r="GZ1" t="str">
            <v>2016-12</v>
          </cell>
          <cell r="HA1" t="str">
            <v>2017-01</v>
          </cell>
          <cell r="HB1" t="str">
            <v>2017-02</v>
          </cell>
          <cell r="HC1" t="str">
            <v>2017-03</v>
          </cell>
          <cell r="HD1" t="str">
            <v>2017-04</v>
          </cell>
          <cell r="HE1" t="str">
            <v>2017-05</v>
          </cell>
          <cell r="HF1" t="str">
            <v>2017-06</v>
          </cell>
          <cell r="HG1" t="str">
            <v>2017-07</v>
          </cell>
          <cell r="HH1" t="str">
            <v>2017-08</v>
          </cell>
          <cell r="HI1" t="str">
            <v>2017-09</v>
          </cell>
          <cell r="HJ1" t="str">
            <v>2017-10</v>
          </cell>
          <cell r="HK1" t="str">
            <v>2017-11</v>
          </cell>
          <cell r="HL1" t="str">
            <v>2017-12</v>
          </cell>
          <cell r="HM1" t="str">
            <v>2018-01</v>
          </cell>
          <cell r="HN1" t="str">
            <v>2018-02</v>
          </cell>
          <cell r="HO1" t="str">
            <v>2018-03</v>
          </cell>
          <cell r="HP1" t="str">
            <v>2018-04</v>
          </cell>
          <cell r="HQ1" t="str">
            <v>2018-05</v>
          </cell>
          <cell r="HR1" t="str">
            <v>2018-06</v>
          </cell>
          <cell r="HS1" t="str">
            <v>2018-07</v>
          </cell>
          <cell r="HT1" t="str">
            <v>2018-08</v>
          </cell>
          <cell r="HU1" t="str">
            <v>2018-09</v>
          </cell>
          <cell r="HV1" t="str">
            <v>2018-10</v>
          </cell>
          <cell r="HW1" t="str">
            <v>2018-11</v>
          </cell>
          <cell r="HX1" t="str">
            <v>2018-12</v>
          </cell>
          <cell r="HY1" t="str">
            <v>2019-01</v>
          </cell>
          <cell r="HZ1" t="str">
            <v>2019-02</v>
          </cell>
          <cell r="IA1" t="str">
            <v>2019-03</v>
          </cell>
          <cell r="IB1" t="str">
            <v>2019-04</v>
          </cell>
          <cell r="IC1" t="str">
            <v>2019-05</v>
          </cell>
          <cell r="ID1" t="str">
            <v>2019-06</v>
          </cell>
          <cell r="IE1" t="str">
            <v>2019-07</v>
          </cell>
          <cell r="IF1" t="str">
            <v>2019-08</v>
          </cell>
          <cell r="IG1" t="str">
            <v>2019-09</v>
          </cell>
          <cell r="IH1" t="str">
            <v>2019-10</v>
          </cell>
          <cell r="II1" t="str">
            <v>2019-11</v>
          </cell>
          <cell r="IJ1" t="str">
            <v>2019-12</v>
          </cell>
          <cell r="IK1" t="str">
            <v>2020-01</v>
          </cell>
          <cell r="IL1" t="str">
            <v>2020-02</v>
          </cell>
          <cell r="IM1" t="str">
            <v>2020-03</v>
          </cell>
          <cell r="IN1" t="str">
            <v>2020-04</v>
          </cell>
          <cell r="IO1" t="str">
            <v>2020-05</v>
          </cell>
          <cell r="IP1" t="str">
            <v>2020-06</v>
          </cell>
          <cell r="IQ1" t="str">
            <v>2020-07</v>
          </cell>
          <cell r="IR1" t="str">
            <v>2020-08</v>
          </cell>
          <cell r="IS1" t="str">
            <v>2020-09</v>
          </cell>
          <cell r="IT1" t="str">
            <v>2020-10</v>
          </cell>
          <cell r="IU1" t="str">
            <v>2020-11</v>
          </cell>
          <cell r="IV1" t="str">
            <v>2020-12</v>
          </cell>
          <cell r="IW1" t="str">
            <v>2021-01</v>
          </cell>
          <cell r="IX1" t="str">
            <v>2021-02</v>
          </cell>
          <cell r="IY1" t="str">
            <v>2021-03</v>
          </cell>
          <cell r="IZ1" t="str">
            <v>2021-04</v>
          </cell>
          <cell r="JA1" t="str">
            <v>2021-05</v>
          </cell>
          <cell r="JB1" t="str">
            <v>2021-06</v>
          </cell>
          <cell r="JC1" t="str">
            <v>2021-07</v>
          </cell>
          <cell r="JD1" t="str">
            <v>2021-08</v>
          </cell>
          <cell r="JE1" t="str">
            <v>2021-09</v>
          </cell>
          <cell r="JF1" t="str">
            <v>2021-10</v>
          </cell>
          <cell r="JG1" t="str">
            <v>2021-11</v>
          </cell>
          <cell r="JH1" t="str">
            <v>2021-12</v>
          </cell>
          <cell r="JI1" t="str">
            <v>2022-01</v>
          </cell>
          <cell r="JJ1" t="str">
            <v>2022-02</v>
          </cell>
          <cell r="JK1" t="str">
            <v>2022-03</v>
          </cell>
          <cell r="JL1" t="str">
            <v>2022-04</v>
          </cell>
          <cell r="JM1" t="str">
            <v>2022-05</v>
          </cell>
          <cell r="JN1" t="str">
            <v>2022-06</v>
          </cell>
          <cell r="JO1" t="str">
            <v>2022-07</v>
          </cell>
          <cell r="JP1" t="str">
            <v>2022-08</v>
          </cell>
          <cell r="JQ1" t="str">
            <v>2022-09</v>
          </cell>
          <cell r="JR1" t="str">
            <v>2022-10</v>
          </cell>
          <cell r="JS1" t="str">
            <v>2022-11</v>
          </cell>
          <cell r="JT1" t="str">
            <v>2022-12</v>
          </cell>
          <cell r="JU1" t="str">
            <v>2023-01</v>
          </cell>
          <cell r="JV1" t="str">
            <v>2023-02</v>
          </cell>
          <cell r="JW1" t="str">
            <v>2023-03</v>
          </cell>
          <cell r="JX1" t="str">
            <v>2023-04</v>
          </cell>
          <cell r="JY1" t="str">
            <v>2023-05</v>
          </cell>
          <cell r="JZ1" t="str">
            <v>2023-06</v>
          </cell>
          <cell r="KA1" t="str">
            <v>2023-07</v>
          </cell>
          <cell r="KB1" t="str">
            <v>2023-08</v>
          </cell>
          <cell r="KC1" t="str">
            <v>2023-09</v>
          </cell>
          <cell r="KD1" t="str">
            <v>2023-10</v>
          </cell>
          <cell r="KE1" t="str">
            <v>2023-11</v>
          </cell>
          <cell r="KF1" t="str">
            <v>2023-12</v>
          </cell>
        </row>
        <row r="2">
          <cell r="A2" t="str">
            <v>Nombre de crÃ©ations d'entreprises - ActivitÃ©s financiÃ¨res et d'assurance - Ensemble - France - DonnÃ©es mensuelles brutes</v>
          </cell>
          <cell r="B2">
            <v>10755543</v>
          </cell>
          <cell r="C2">
            <v>45317.364583333336</v>
          </cell>
          <cell r="E2">
            <v>763</v>
          </cell>
          <cell r="F2">
            <v>752</v>
          </cell>
          <cell r="G2">
            <v>837</v>
          </cell>
          <cell r="H2">
            <v>690</v>
          </cell>
          <cell r="I2">
            <v>732</v>
          </cell>
          <cell r="J2">
            <v>705</v>
          </cell>
          <cell r="K2">
            <v>826</v>
          </cell>
          <cell r="L2">
            <v>626</v>
          </cell>
          <cell r="M2">
            <v>578</v>
          </cell>
          <cell r="N2">
            <v>746</v>
          </cell>
          <cell r="O2">
            <v>700</v>
          </cell>
          <cell r="P2">
            <v>1041</v>
          </cell>
          <cell r="Q2">
            <v>802</v>
          </cell>
          <cell r="R2">
            <v>714</v>
          </cell>
          <cell r="S2">
            <v>837</v>
          </cell>
          <cell r="T2">
            <v>706</v>
          </cell>
          <cell r="U2">
            <v>642</v>
          </cell>
          <cell r="V2">
            <v>761</v>
          </cell>
          <cell r="W2">
            <v>846</v>
          </cell>
          <cell r="X2">
            <v>569</v>
          </cell>
          <cell r="Y2">
            <v>559</v>
          </cell>
          <cell r="Z2">
            <v>760</v>
          </cell>
          <cell r="AA2">
            <v>653</v>
          </cell>
          <cell r="AB2">
            <v>1054</v>
          </cell>
          <cell r="AC2">
            <v>808</v>
          </cell>
          <cell r="AD2">
            <v>686</v>
          </cell>
          <cell r="AE2">
            <v>685</v>
          </cell>
          <cell r="AF2">
            <v>774</v>
          </cell>
          <cell r="AG2">
            <v>581</v>
          </cell>
          <cell r="AH2">
            <v>743</v>
          </cell>
          <cell r="AI2">
            <v>890</v>
          </cell>
          <cell r="AJ2">
            <v>460</v>
          </cell>
          <cell r="AK2">
            <v>575</v>
          </cell>
          <cell r="AL2">
            <v>756</v>
          </cell>
          <cell r="AM2">
            <v>621</v>
          </cell>
          <cell r="AN2">
            <v>1131</v>
          </cell>
          <cell r="AO2">
            <v>867</v>
          </cell>
          <cell r="AP2">
            <v>746</v>
          </cell>
          <cell r="AQ2">
            <v>807</v>
          </cell>
          <cell r="AR2">
            <v>744</v>
          </cell>
          <cell r="AS2">
            <v>609</v>
          </cell>
          <cell r="AT2">
            <v>766</v>
          </cell>
          <cell r="AU2">
            <v>982</v>
          </cell>
          <cell r="AV2">
            <v>509</v>
          </cell>
          <cell r="AW2">
            <v>691</v>
          </cell>
          <cell r="AX2">
            <v>794</v>
          </cell>
          <cell r="AY2">
            <v>682</v>
          </cell>
          <cell r="AZ2">
            <v>1193</v>
          </cell>
          <cell r="BA2">
            <v>850</v>
          </cell>
          <cell r="BB2">
            <v>899</v>
          </cell>
          <cell r="BC2">
            <v>999</v>
          </cell>
          <cell r="BD2">
            <v>941</v>
          </cell>
          <cell r="BE2">
            <v>713</v>
          </cell>
          <cell r="BF2">
            <v>1049</v>
          </cell>
          <cell r="BG2">
            <v>885</v>
          </cell>
          <cell r="BH2">
            <v>578</v>
          </cell>
          <cell r="BI2">
            <v>742</v>
          </cell>
          <cell r="BJ2">
            <v>718</v>
          </cell>
          <cell r="BK2">
            <v>714</v>
          </cell>
          <cell r="BL2">
            <v>459</v>
          </cell>
          <cell r="BM2">
            <v>464</v>
          </cell>
          <cell r="BN2">
            <v>652</v>
          </cell>
          <cell r="BO2">
            <v>890</v>
          </cell>
          <cell r="BP2">
            <v>840</v>
          </cell>
          <cell r="BQ2">
            <v>762</v>
          </cell>
          <cell r="BR2">
            <v>1032</v>
          </cell>
          <cell r="BS2">
            <v>1020</v>
          </cell>
          <cell r="BT2">
            <v>755</v>
          </cell>
          <cell r="BU2">
            <v>899</v>
          </cell>
          <cell r="BV2">
            <v>913</v>
          </cell>
          <cell r="BW2">
            <v>942</v>
          </cell>
          <cell r="BX2">
            <v>1606</v>
          </cell>
          <cell r="BY2">
            <v>1082</v>
          </cell>
          <cell r="BZ2">
            <v>998</v>
          </cell>
          <cell r="CA2">
            <v>1224</v>
          </cell>
          <cell r="CB2">
            <v>935</v>
          </cell>
          <cell r="CC2">
            <v>1020</v>
          </cell>
          <cell r="CD2">
            <v>1181</v>
          </cell>
          <cell r="CE2">
            <v>1098</v>
          </cell>
          <cell r="CF2">
            <v>779</v>
          </cell>
          <cell r="CG2">
            <v>983</v>
          </cell>
          <cell r="CH2">
            <v>1036</v>
          </cell>
          <cell r="CI2">
            <v>1145</v>
          </cell>
          <cell r="CJ2">
            <v>1763</v>
          </cell>
          <cell r="CK2">
            <v>1467</v>
          </cell>
          <cell r="CL2">
            <v>1229</v>
          </cell>
          <cell r="CM2">
            <v>1422</v>
          </cell>
          <cell r="CN2">
            <v>1258</v>
          </cell>
          <cell r="CO2">
            <v>1111</v>
          </cell>
          <cell r="CP2">
            <v>1419</v>
          </cell>
          <cell r="CQ2">
            <v>1533</v>
          </cell>
          <cell r="CR2">
            <v>978</v>
          </cell>
          <cell r="CS2">
            <v>1234</v>
          </cell>
          <cell r="CT2">
            <v>1466</v>
          </cell>
          <cell r="CU2">
            <v>1316</v>
          </cell>
          <cell r="CV2">
            <v>1442</v>
          </cell>
          <cell r="CW2">
            <v>1393</v>
          </cell>
          <cell r="CX2">
            <v>1173</v>
          </cell>
          <cell r="CY2">
            <v>1181</v>
          </cell>
          <cell r="CZ2">
            <v>1300</v>
          </cell>
          <cell r="DA2">
            <v>1131</v>
          </cell>
          <cell r="DB2">
            <v>1360</v>
          </cell>
          <cell r="DC2">
            <v>1556</v>
          </cell>
          <cell r="DD2">
            <v>838</v>
          </cell>
          <cell r="DE2">
            <v>1096</v>
          </cell>
          <cell r="DF2">
            <v>1173</v>
          </cell>
          <cell r="DG2">
            <v>971</v>
          </cell>
          <cell r="DH2">
            <v>1651</v>
          </cell>
          <cell r="DI2">
            <v>1331</v>
          </cell>
          <cell r="DJ2">
            <v>1253</v>
          </cell>
          <cell r="DK2">
            <v>1359</v>
          </cell>
          <cell r="DL2">
            <v>1177</v>
          </cell>
          <cell r="DM2">
            <v>1088</v>
          </cell>
          <cell r="DN2">
            <v>1410</v>
          </cell>
          <cell r="DO2">
            <v>1184</v>
          </cell>
          <cell r="DP2">
            <v>821</v>
          </cell>
          <cell r="DQ2">
            <v>1054</v>
          </cell>
          <cell r="DR2">
            <v>1171</v>
          </cell>
          <cell r="DS2">
            <v>1074</v>
          </cell>
          <cell r="DT2">
            <v>1847</v>
          </cell>
          <cell r="DU2">
            <v>1403</v>
          </cell>
          <cell r="DV2">
            <v>1229</v>
          </cell>
          <cell r="DW2">
            <v>1489</v>
          </cell>
          <cell r="DX2">
            <v>1277</v>
          </cell>
          <cell r="DY2">
            <v>1121</v>
          </cell>
          <cell r="DZ2">
            <v>1467</v>
          </cell>
          <cell r="EA2">
            <v>1362</v>
          </cell>
          <cell r="EB2">
            <v>936</v>
          </cell>
          <cell r="EC2">
            <v>1109</v>
          </cell>
          <cell r="ED2">
            <v>1107</v>
          </cell>
          <cell r="EE2">
            <v>1230</v>
          </cell>
          <cell r="EF2">
            <v>2074</v>
          </cell>
          <cell r="EG2">
            <v>1488</v>
          </cell>
          <cell r="EH2">
            <v>1318</v>
          </cell>
          <cell r="EI2">
            <v>1423</v>
          </cell>
          <cell r="EJ2">
            <v>1239</v>
          </cell>
          <cell r="EK2">
            <v>1265</v>
          </cell>
          <cell r="EL2">
            <v>1295</v>
          </cell>
          <cell r="EM2">
            <v>1284</v>
          </cell>
          <cell r="EN2">
            <v>969</v>
          </cell>
          <cell r="EO2">
            <v>1132</v>
          </cell>
          <cell r="EP2">
            <v>1159</v>
          </cell>
          <cell r="EQ2">
            <v>1395</v>
          </cell>
          <cell r="ER2">
            <v>1980</v>
          </cell>
          <cell r="ES2">
            <v>1289</v>
          </cell>
          <cell r="ET2">
            <v>1117</v>
          </cell>
          <cell r="EU2">
            <v>1218</v>
          </cell>
          <cell r="EV2">
            <v>1023</v>
          </cell>
          <cell r="EW2">
            <v>1014</v>
          </cell>
          <cell r="EX2">
            <v>1450</v>
          </cell>
          <cell r="EY2">
            <v>1294</v>
          </cell>
          <cell r="EZ2">
            <v>960</v>
          </cell>
          <cell r="FA2">
            <v>962</v>
          </cell>
          <cell r="FB2">
            <v>1233</v>
          </cell>
          <cell r="FC2">
            <v>1315</v>
          </cell>
          <cell r="FD2">
            <v>1900</v>
          </cell>
          <cell r="FE2">
            <v>1432</v>
          </cell>
          <cell r="FF2">
            <v>1272</v>
          </cell>
          <cell r="FG2">
            <v>1358</v>
          </cell>
          <cell r="FH2">
            <v>1218</v>
          </cell>
          <cell r="FI2">
            <v>1065</v>
          </cell>
          <cell r="FJ2">
            <v>1434</v>
          </cell>
          <cell r="FK2">
            <v>1463</v>
          </cell>
          <cell r="FL2">
            <v>976</v>
          </cell>
          <cell r="FM2">
            <v>1058</v>
          </cell>
          <cell r="FN2">
            <v>1377</v>
          </cell>
          <cell r="FO2">
            <v>1342</v>
          </cell>
          <cell r="FP2">
            <v>2170</v>
          </cell>
          <cell r="FQ2">
            <v>1551</v>
          </cell>
          <cell r="FR2">
            <v>1242</v>
          </cell>
          <cell r="FS2">
            <v>1443</v>
          </cell>
          <cell r="FT2">
            <v>1397</v>
          </cell>
          <cell r="FU2">
            <v>1264</v>
          </cell>
          <cell r="FV2">
            <v>1439</v>
          </cell>
          <cell r="FW2">
            <v>1641</v>
          </cell>
          <cell r="FX2">
            <v>972</v>
          </cell>
          <cell r="FY2">
            <v>1202</v>
          </cell>
          <cell r="FZ2">
            <v>1525</v>
          </cell>
          <cell r="GA2">
            <v>1347</v>
          </cell>
          <cell r="GB2">
            <v>2252</v>
          </cell>
          <cell r="GC2">
            <v>1515</v>
          </cell>
          <cell r="GD2">
            <v>1430</v>
          </cell>
          <cell r="GE2">
            <v>1562</v>
          </cell>
          <cell r="GF2">
            <v>1562</v>
          </cell>
          <cell r="GG2">
            <v>1333</v>
          </cell>
          <cell r="GH2">
            <v>1666</v>
          </cell>
          <cell r="GI2">
            <v>1723</v>
          </cell>
          <cell r="GJ2">
            <v>1021</v>
          </cell>
          <cell r="GK2">
            <v>1360</v>
          </cell>
          <cell r="GL2">
            <v>1593</v>
          </cell>
          <cell r="GM2">
            <v>1359</v>
          </cell>
          <cell r="GN2">
            <v>2340</v>
          </cell>
          <cell r="GO2">
            <v>1556</v>
          </cell>
          <cell r="GP2">
            <v>1447</v>
          </cell>
          <cell r="GQ2">
            <v>1703</v>
          </cell>
          <cell r="GR2">
            <v>1554</v>
          </cell>
          <cell r="GS2">
            <v>1325</v>
          </cell>
          <cell r="GT2">
            <v>1783</v>
          </cell>
          <cell r="GU2">
            <v>1532</v>
          </cell>
          <cell r="GV2">
            <v>1013</v>
          </cell>
          <cell r="GW2">
            <v>1313</v>
          </cell>
          <cell r="GX2">
            <v>1551</v>
          </cell>
          <cell r="GY2">
            <v>1411</v>
          </cell>
          <cell r="GZ2">
            <v>2417</v>
          </cell>
          <cell r="HA2">
            <v>1621</v>
          </cell>
          <cell r="HB2">
            <v>1542</v>
          </cell>
          <cell r="HC2">
            <v>1890</v>
          </cell>
          <cell r="HD2">
            <v>1532</v>
          </cell>
          <cell r="HE2">
            <v>1375</v>
          </cell>
          <cell r="HF2">
            <v>1792</v>
          </cell>
          <cell r="HG2">
            <v>1676</v>
          </cell>
          <cell r="HH2">
            <v>1184</v>
          </cell>
          <cell r="HI2">
            <v>1467</v>
          </cell>
          <cell r="HJ2">
            <v>1647</v>
          </cell>
          <cell r="HK2">
            <v>1770</v>
          </cell>
          <cell r="HL2">
            <v>2583</v>
          </cell>
          <cell r="HM2">
            <v>1736</v>
          </cell>
          <cell r="HN2">
            <v>1610</v>
          </cell>
          <cell r="HO2">
            <v>1878</v>
          </cell>
          <cell r="HP2">
            <v>1579</v>
          </cell>
          <cell r="HQ2">
            <v>1504</v>
          </cell>
          <cell r="HR2">
            <v>2040</v>
          </cell>
          <cell r="HS2">
            <v>1779</v>
          </cell>
          <cell r="HT2">
            <v>1302</v>
          </cell>
          <cell r="HU2">
            <v>1525</v>
          </cell>
          <cell r="HV2">
            <v>1855</v>
          </cell>
          <cell r="HW2">
            <v>1823</v>
          </cell>
          <cell r="HX2">
            <v>2580</v>
          </cell>
          <cell r="HY2">
            <v>2095</v>
          </cell>
          <cell r="HZ2">
            <v>1904</v>
          </cell>
          <cell r="IA2">
            <v>2139</v>
          </cell>
          <cell r="IB2">
            <v>1802</v>
          </cell>
          <cell r="IC2">
            <v>1934</v>
          </cell>
          <cell r="ID2">
            <v>1970</v>
          </cell>
          <cell r="IE2">
            <v>2346</v>
          </cell>
          <cell r="IF2">
            <v>1497</v>
          </cell>
          <cell r="IG2">
            <v>1744</v>
          </cell>
          <cell r="IH2">
            <v>2178</v>
          </cell>
          <cell r="II2">
            <v>2463</v>
          </cell>
          <cell r="IJ2">
            <v>2955</v>
          </cell>
          <cell r="IK2">
            <v>2337</v>
          </cell>
          <cell r="IL2">
            <v>2363</v>
          </cell>
          <cell r="IM2">
            <v>1882</v>
          </cell>
          <cell r="IN2">
            <v>1256</v>
          </cell>
          <cell r="IO2">
            <v>1468</v>
          </cell>
          <cell r="IP2">
            <v>2137</v>
          </cell>
          <cell r="IQ2">
            <v>2328</v>
          </cell>
          <cell r="IR2">
            <v>1533</v>
          </cell>
          <cell r="IS2">
            <v>2154</v>
          </cell>
          <cell r="IT2">
            <v>2482</v>
          </cell>
          <cell r="IU2">
            <v>2268</v>
          </cell>
          <cell r="IV2">
            <v>3558</v>
          </cell>
          <cell r="IW2">
            <v>2661</v>
          </cell>
          <cell r="IX2">
            <v>2612</v>
          </cell>
          <cell r="IY2">
            <v>3011</v>
          </cell>
          <cell r="IZ2">
            <v>2885</v>
          </cell>
          <cell r="JA2">
            <v>2532</v>
          </cell>
          <cell r="JB2">
            <v>3279</v>
          </cell>
          <cell r="JC2">
            <v>3060</v>
          </cell>
          <cell r="JD2">
            <v>1710</v>
          </cell>
          <cell r="JE2">
            <v>2389</v>
          </cell>
          <cell r="JF2">
            <v>2820</v>
          </cell>
          <cell r="JG2">
            <v>2726</v>
          </cell>
          <cell r="JH2">
            <v>4147</v>
          </cell>
          <cell r="JI2">
            <v>2762</v>
          </cell>
          <cell r="JJ2">
            <v>2943</v>
          </cell>
          <cell r="JK2">
            <v>3554</v>
          </cell>
          <cell r="JL2">
            <v>3047</v>
          </cell>
          <cell r="JM2">
            <v>2690</v>
          </cell>
          <cell r="JN2">
            <v>3238</v>
          </cell>
          <cell r="JO2">
            <v>3138</v>
          </cell>
          <cell r="JP2">
            <v>1885</v>
          </cell>
          <cell r="JQ2">
            <v>2504</v>
          </cell>
          <cell r="JR2">
            <v>2732</v>
          </cell>
          <cell r="JS2">
            <v>2969</v>
          </cell>
          <cell r="JT2">
            <v>4253</v>
          </cell>
          <cell r="JU2">
            <v>2511</v>
          </cell>
          <cell r="JV2">
            <v>2619</v>
          </cell>
          <cell r="JW2">
            <v>3238</v>
          </cell>
          <cell r="JX2">
            <v>2707</v>
          </cell>
          <cell r="JY2">
            <v>2430</v>
          </cell>
          <cell r="JZ2">
            <v>3004</v>
          </cell>
          <cell r="KA2">
            <v>2824</v>
          </cell>
          <cell r="KB2">
            <v>1843</v>
          </cell>
          <cell r="KC2">
            <v>2551</v>
          </cell>
          <cell r="KD2">
            <v>2692</v>
          </cell>
          <cell r="KE2">
            <v>2918</v>
          </cell>
          <cell r="KF2">
            <v>3898</v>
          </cell>
        </row>
        <row r="3">
          <cell r="A3" t="str">
            <v>Nombre de crÃ©ations d'entreprises - ActivitÃ©s financiÃ¨res et d'assurance - Ensemble - France - DonnÃ©es mensuelles CVS</v>
          </cell>
          <cell r="B3">
            <v>10755544</v>
          </cell>
          <cell r="C3">
            <v>45317.364583333336</v>
          </cell>
          <cell r="E3">
            <v>739</v>
          </cell>
          <cell r="F3">
            <v>759</v>
          </cell>
          <cell r="G3">
            <v>750</v>
          </cell>
          <cell r="H3">
            <v>749</v>
          </cell>
          <cell r="I3">
            <v>797</v>
          </cell>
          <cell r="J3">
            <v>712</v>
          </cell>
          <cell r="K3">
            <v>767</v>
          </cell>
          <cell r="L3">
            <v>851</v>
          </cell>
          <cell r="M3">
            <v>731</v>
          </cell>
          <cell r="N3">
            <v>772</v>
          </cell>
          <cell r="O3">
            <v>776</v>
          </cell>
          <cell r="P3">
            <v>753</v>
          </cell>
          <cell r="Q3">
            <v>739</v>
          </cell>
          <cell r="R3">
            <v>743</v>
          </cell>
          <cell r="S3">
            <v>784</v>
          </cell>
          <cell r="T3">
            <v>733</v>
          </cell>
          <cell r="U3">
            <v>740</v>
          </cell>
          <cell r="V3">
            <v>755</v>
          </cell>
          <cell r="W3">
            <v>717</v>
          </cell>
          <cell r="X3">
            <v>774</v>
          </cell>
          <cell r="Y3">
            <v>737</v>
          </cell>
          <cell r="Z3">
            <v>748</v>
          </cell>
          <cell r="AA3">
            <v>718</v>
          </cell>
          <cell r="AB3">
            <v>768</v>
          </cell>
          <cell r="AC3">
            <v>750</v>
          </cell>
          <cell r="AD3">
            <v>711</v>
          </cell>
          <cell r="AE3">
            <v>677</v>
          </cell>
          <cell r="AF3">
            <v>757</v>
          </cell>
          <cell r="AG3">
            <v>712</v>
          </cell>
          <cell r="AH3">
            <v>726</v>
          </cell>
          <cell r="AI3">
            <v>707</v>
          </cell>
          <cell r="AJ3">
            <v>656</v>
          </cell>
          <cell r="AK3">
            <v>707</v>
          </cell>
          <cell r="AL3">
            <v>752</v>
          </cell>
          <cell r="AM3">
            <v>756</v>
          </cell>
          <cell r="AN3">
            <v>797</v>
          </cell>
          <cell r="AO3">
            <v>816</v>
          </cell>
          <cell r="AP3">
            <v>771</v>
          </cell>
          <cell r="AQ3">
            <v>798</v>
          </cell>
          <cell r="AR3">
            <v>726</v>
          </cell>
          <cell r="AS3">
            <v>733</v>
          </cell>
          <cell r="AT3">
            <v>743</v>
          </cell>
          <cell r="AU3">
            <v>830</v>
          </cell>
          <cell r="AV3">
            <v>770</v>
          </cell>
          <cell r="AW3">
            <v>786</v>
          </cell>
          <cell r="AX3">
            <v>800</v>
          </cell>
          <cell r="AY3">
            <v>834</v>
          </cell>
          <cell r="AZ3">
            <v>803</v>
          </cell>
          <cell r="BA3">
            <v>842</v>
          </cell>
          <cell r="BB3">
            <v>953</v>
          </cell>
          <cell r="BC3">
            <v>892</v>
          </cell>
          <cell r="BD3">
            <v>920</v>
          </cell>
          <cell r="BE3">
            <v>868</v>
          </cell>
          <cell r="BF3">
            <v>904</v>
          </cell>
          <cell r="BG3">
            <v>785</v>
          </cell>
          <cell r="BH3">
            <v>794</v>
          </cell>
          <cell r="BI3">
            <v>826</v>
          </cell>
          <cell r="BJ3">
            <v>807</v>
          </cell>
          <cell r="BK3">
            <v>819</v>
          </cell>
          <cell r="BL3">
            <v>298</v>
          </cell>
          <cell r="BM3">
            <v>466</v>
          </cell>
          <cell r="BN3">
            <v>681</v>
          </cell>
          <cell r="BO3">
            <v>842</v>
          </cell>
          <cell r="BP3">
            <v>817</v>
          </cell>
          <cell r="BQ3">
            <v>832</v>
          </cell>
          <cell r="BR3">
            <v>890</v>
          </cell>
          <cell r="BS3">
            <v>965</v>
          </cell>
          <cell r="BT3">
            <v>1038</v>
          </cell>
          <cell r="BU3">
            <v>983</v>
          </cell>
          <cell r="BV3">
            <v>1030</v>
          </cell>
          <cell r="BW3">
            <v>1071</v>
          </cell>
          <cell r="BX3">
            <v>1085</v>
          </cell>
          <cell r="BY3">
            <v>1018</v>
          </cell>
          <cell r="BZ3">
            <v>1056</v>
          </cell>
          <cell r="CA3">
            <v>1093</v>
          </cell>
          <cell r="CB3">
            <v>1028</v>
          </cell>
          <cell r="CC3">
            <v>1128</v>
          </cell>
          <cell r="CD3">
            <v>1082</v>
          </cell>
          <cell r="CE3">
            <v>1048</v>
          </cell>
          <cell r="CF3">
            <v>1069</v>
          </cell>
          <cell r="CG3">
            <v>1122</v>
          </cell>
          <cell r="CH3">
            <v>1117</v>
          </cell>
          <cell r="CI3">
            <v>1235</v>
          </cell>
          <cell r="CJ3">
            <v>1328</v>
          </cell>
          <cell r="CK3">
            <v>1355</v>
          </cell>
          <cell r="CL3">
            <v>1317</v>
          </cell>
          <cell r="CM3">
            <v>1331</v>
          </cell>
          <cell r="CN3">
            <v>1338</v>
          </cell>
          <cell r="CO3">
            <v>1278</v>
          </cell>
          <cell r="CP3">
            <v>1288</v>
          </cell>
          <cell r="CQ3">
            <v>1352</v>
          </cell>
          <cell r="CR3">
            <v>1347</v>
          </cell>
          <cell r="CS3">
            <v>1503</v>
          </cell>
          <cell r="CT3">
            <v>1498</v>
          </cell>
          <cell r="CU3">
            <v>1400</v>
          </cell>
          <cell r="CV3">
            <v>1077</v>
          </cell>
          <cell r="CW3">
            <v>1248</v>
          </cell>
          <cell r="CX3">
            <v>1224</v>
          </cell>
          <cell r="CY3">
            <v>1234</v>
          </cell>
          <cell r="CZ3">
            <v>1252</v>
          </cell>
          <cell r="DA3">
            <v>1284</v>
          </cell>
          <cell r="DB3">
            <v>1249</v>
          </cell>
          <cell r="DC3">
            <v>1373</v>
          </cell>
          <cell r="DD3">
            <v>1280</v>
          </cell>
          <cell r="DE3">
            <v>1227</v>
          </cell>
          <cell r="DF3">
            <v>1201</v>
          </cell>
          <cell r="DG3">
            <v>1146</v>
          </cell>
          <cell r="DH3">
            <v>1110</v>
          </cell>
          <cell r="DI3">
            <v>1218</v>
          </cell>
          <cell r="DJ3">
            <v>1326</v>
          </cell>
          <cell r="DK3">
            <v>1269</v>
          </cell>
          <cell r="DL3">
            <v>1194</v>
          </cell>
          <cell r="DM3">
            <v>1296</v>
          </cell>
          <cell r="DN3">
            <v>1323</v>
          </cell>
          <cell r="DO3">
            <v>1069</v>
          </cell>
          <cell r="DP3">
            <v>1199</v>
          </cell>
          <cell r="DQ3">
            <v>1187</v>
          </cell>
          <cell r="DR3">
            <v>1224</v>
          </cell>
          <cell r="DS3">
            <v>1166</v>
          </cell>
          <cell r="DT3">
            <v>1293</v>
          </cell>
          <cell r="DU3">
            <v>1359</v>
          </cell>
          <cell r="DV3">
            <v>1290</v>
          </cell>
          <cell r="DW3">
            <v>1322</v>
          </cell>
          <cell r="DX3">
            <v>1297</v>
          </cell>
          <cell r="DY3">
            <v>1294</v>
          </cell>
          <cell r="DZ3">
            <v>1289</v>
          </cell>
          <cell r="EA3">
            <v>1298</v>
          </cell>
          <cell r="EB3">
            <v>1283</v>
          </cell>
          <cell r="EC3">
            <v>1274</v>
          </cell>
          <cell r="ED3">
            <v>1223</v>
          </cell>
          <cell r="EE3">
            <v>1333</v>
          </cell>
          <cell r="EF3">
            <v>1377</v>
          </cell>
          <cell r="EG3">
            <v>1380</v>
          </cell>
          <cell r="EH3">
            <v>1387</v>
          </cell>
          <cell r="EI3">
            <v>1259</v>
          </cell>
          <cell r="EJ3">
            <v>1322</v>
          </cell>
          <cell r="EK3">
            <v>1230</v>
          </cell>
          <cell r="EL3">
            <v>1268</v>
          </cell>
          <cell r="EM3">
            <v>1302</v>
          </cell>
          <cell r="EN3">
            <v>1333</v>
          </cell>
          <cell r="EO3">
            <v>1317</v>
          </cell>
          <cell r="EP3">
            <v>1281</v>
          </cell>
          <cell r="EQ3">
            <v>1500</v>
          </cell>
          <cell r="ER3">
            <v>1327</v>
          </cell>
          <cell r="ES3">
            <v>1228</v>
          </cell>
          <cell r="ET3">
            <v>1145</v>
          </cell>
          <cell r="EU3">
            <v>1118</v>
          </cell>
          <cell r="EV3">
            <v>1128</v>
          </cell>
          <cell r="EW3">
            <v>1167</v>
          </cell>
          <cell r="EX3">
            <v>1280</v>
          </cell>
          <cell r="EY3">
            <v>1287</v>
          </cell>
          <cell r="EZ3">
            <v>1341</v>
          </cell>
          <cell r="FA3">
            <v>1226</v>
          </cell>
          <cell r="FB3">
            <v>1259</v>
          </cell>
          <cell r="FC3">
            <v>1330</v>
          </cell>
          <cell r="FD3">
            <v>1283</v>
          </cell>
          <cell r="FE3">
            <v>1307</v>
          </cell>
          <cell r="FF3">
            <v>1343</v>
          </cell>
          <cell r="FG3">
            <v>1301</v>
          </cell>
          <cell r="FH3">
            <v>1293</v>
          </cell>
          <cell r="FI3">
            <v>1240</v>
          </cell>
          <cell r="FJ3">
            <v>1330</v>
          </cell>
          <cell r="FK3">
            <v>1326</v>
          </cell>
          <cell r="FL3">
            <v>1359</v>
          </cell>
          <cell r="FM3">
            <v>1373</v>
          </cell>
          <cell r="FN3">
            <v>1374</v>
          </cell>
          <cell r="FO3">
            <v>1390</v>
          </cell>
          <cell r="FP3">
            <v>1532</v>
          </cell>
          <cell r="FQ3">
            <v>1425</v>
          </cell>
          <cell r="FR3">
            <v>1326</v>
          </cell>
          <cell r="FS3">
            <v>1414</v>
          </cell>
          <cell r="FT3">
            <v>1436</v>
          </cell>
          <cell r="FU3">
            <v>1438</v>
          </cell>
          <cell r="FV3">
            <v>1404</v>
          </cell>
          <cell r="FW3">
            <v>1478</v>
          </cell>
          <cell r="FX3">
            <v>1429</v>
          </cell>
          <cell r="FY3">
            <v>1488</v>
          </cell>
          <cell r="FZ3">
            <v>1488</v>
          </cell>
          <cell r="GA3">
            <v>1481</v>
          </cell>
          <cell r="GB3">
            <v>1514</v>
          </cell>
          <cell r="GC3">
            <v>1407</v>
          </cell>
          <cell r="GD3">
            <v>1517</v>
          </cell>
          <cell r="GE3">
            <v>1539</v>
          </cell>
          <cell r="GF3">
            <v>1579</v>
          </cell>
          <cell r="GG3">
            <v>1611</v>
          </cell>
          <cell r="GH3">
            <v>1550</v>
          </cell>
          <cell r="GI3">
            <v>1549</v>
          </cell>
          <cell r="GJ3">
            <v>1556</v>
          </cell>
          <cell r="GK3">
            <v>1640</v>
          </cell>
          <cell r="GL3">
            <v>1541</v>
          </cell>
          <cell r="GM3">
            <v>1493</v>
          </cell>
          <cell r="GN3">
            <v>1554</v>
          </cell>
          <cell r="GO3">
            <v>1529</v>
          </cell>
          <cell r="GP3">
            <v>1531</v>
          </cell>
          <cell r="GQ3">
            <v>1568</v>
          </cell>
          <cell r="GR3">
            <v>1540</v>
          </cell>
          <cell r="GS3">
            <v>1508</v>
          </cell>
          <cell r="GT3">
            <v>1594</v>
          </cell>
          <cell r="GU3">
            <v>1475</v>
          </cell>
          <cell r="GV3">
            <v>1451</v>
          </cell>
          <cell r="GW3">
            <v>1546</v>
          </cell>
          <cell r="GX3">
            <v>1614</v>
          </cell>
          <cell r="GY3">
            <v>1495</v>
          </cell>
          <cell r="GZ3">
            <v>1504</v>
          </cell>
          <cell r="HA3">
            <v>1601</v>
          </cell>
          <cell r="HB3">
            <v>1623</v>
          </cell>
          <cell r="HC3">
            <v>1672</v>
          </cell>
          <cell r="HD3">
            <v>1624</v>
          </cell>
          <cell r="HE3">
            <v>1511</v>
          </cell>
          <cell r="HF3">
            <v>1633</v>
          </cell>
          <cell r="HG3">
            <v>1657</v>
          </cell>
          <cell r="HH3">
            <v>1661</v>
          </cell>
          <cell r="HI3">
            <v>1710</v>
          </cell>
          <cell r="HJ3">
            <v>1742</v>
          </cell>
          <cell r="HK3">
            <v>1864</v>
          </cell>
          <cell r="HL3">
            <v>1777</v>
          </cell>
          <cell r="HM3">
            <v>1673</v>
          </cell>
          <cell r="HN3">
            <v>1666</v>
          </cell>
          <cell r="HO3">
            <v>1646</v>
          </cell>
          <cell r="HP3">
            <v>1714</v>
          </cell>
          <cell r="HQ3">
            <v>1668</v>
          </cell>
          <cell r="HR3">
            <v>1838</v>
          </cell>
          <cell r="HS3">
            <v>1792</v>
          </cell>
          <cell r="HT3">
            <v>1848</v>
          </cell>
          <cell r="HU3">
            <v>1852</v>
          </cell>
          <cell r="HV3">
            <v>1871</v>
          </cell>
          <cell r="HW3">
            <v>1817</v>
          </cell>
          <cell r="HX3">
            <v>1883</v>
          </cell>
          <cell r="HY3">
            <v>1997</v>
          </cell>
          <cell r="HZ3">
            <v>1952</v>
          </cell>
          <cell r="IA3">
            <v>1954</v>
          </cell>
          <cell r="IB3">
            <v>1879</v>
          </cell>
          <cell r="IC3">
            <v>2130</v>
          </cell>
          <cell r="ID3">
            <v>1898</v>
          </cell>
          <cell r="IE3">
            <v>2156</v>
          </cell>
          <cell r="IF3">
            <v>2159</v>
          </cell>
          <cell r="IG3">
            <v>2189</v>
          </cell>
          <cell r="IH3">
            <v>2141</v>
          </cell>
          <cell r="II3">
            <v>2478</v>
          </cell>
          <cell r="IJ3">
            <v>2265</v>
          </cell>
          <cell r="IK3">
            <v>2251</v>
          </cell>
          <cell r="IL3">
            <v>2345</v>
          </cell>
          <cell r="IM3">
            <v>1788</v>
          </cell>
          <cell r="IN3">
            <v>1246</v>
          </cell>
          <cell r="IO3">
            <v>1686</v>
          </cell>
          <cell r="IP3">
            <v>2054</v>
          </cell>
          <cell r="IQ3">
            <v>2121</v>
          </cell>
          <cell r="IR3">
            <v>2421</v>
          </cell>
          <cell r="IS3">
            <v>2543</v>
          </cell>
          <cell r="IT3">
            <v>2409</v>
          </cell>
          <cell r="IU3">
            <v>2385</v>
          </cell>
          <cell r="IV3">
            <v>2527</v>
          </cell>
          <cell r="IW3">
            <v>2725</v>
          </cell>
          <cell r="IX3">
            <v>2665</v>
          </cell>
          <cell r="IY3">
            <v>2697</v>
          </cell>
          <cell r="IZ3">
            <v>2831</v>
          </cell>
          <cell r="JA3">
            <v>3043</v>
          </cell>
          <cell r="JB3">
            <v>2996</v>
          </cell>
          <cell r="JC3">
            <v>2798</v>
          </cell>
          <cell r="JD3">
            <v>2656</v>
          </cell>
          <cell r="JE3">
            <v>2752</v>
          </cell>
          <cell r="JF3">
            <v>2876</v>
          </cell>
          <cell r="JG3">
            <v>2799</v>
          </cell>
          <cell r="JH3">
            <v>2897</v>
          </cell>
          <cell r="JI3">
            <v>2950</v>
          </cell>
          <cell r="JJ3">
            <v>3020</v>
          </cell>
          <cell r="JK3">
            <v>3070</v>
          </cell>
          <cell r="JL3">
            <v>2969</v>
          </cell>
          <cell r="JM3">
            <v>2927</v>
          </cell>
          <cell r="JN3">
            <v>2968</v>
          </cell>
          <cell r="JO3">
            <v>3009</v>
          </cell>
          <cell r="JP3">
            <v>2884</v>
          </cell>
          <cell r="JQ3">
            <v>2892</v>
          </cell>
          <cell r="JR3">
            <v>2875</v>
          </cell>
          <cell r="JS3">
            <v>2957</v>
          </cell>
          <cell r="JT3">
            <v>2839</v>
          </cell>
          <cell r="JU3">
            <v>2628</v>
          </cell>
          <cell r="JV3">
            <v>2695</v>
          </cell>
          <cell r="JW3">
            <v>2746</v>
          </cell>
          <cell r="JX3">
            <v>2750</v>
          </cell>
          <cell r="JY3">
            <v>2677</v>
          </cell>
          <cell r="JZ3">
            <v>2703</v>
          </cell>
          <cell r="KA3">
            <v>2775</v>
          </cell>
          <cell r="KB3">
            <v>2797</v>
          </cell>
          <cell r="KC3">
            <v>2951</v>
          </cell>
          <cell r="KD3">
            <v>2872</v>
          </cell>
          <cell r="KE3">
            <v>2880</v>
          </cell>
          <cell r="KF3">
            <v>2788</v>
          </cell>
        </row>
        <row r="4">
          <cell r="A4" t="str">
            <v>Nombre de crÃ©ations d'entreprises - ActivitÃ©s immobiliÃ¨res - Ensemble - France - DonnÃ©es mensuelles brutes</v>
          </cell>
          <cell r="B4">
            <v>10755563</v>
          </cell>
          <cell r="C4">
            <v>45317.364583333336</v>
          </cell>
          <cell r="E4">
            <v>759</v>
          </cell>
          <cell r="F4">
            <v>725</v>
          </cell>
          <cell r="G4">
            <v>714</v>
          </cell>
          <cell r="H4">
            <v>703</v>
          </cell>
          <cell r="I4">
            <v>777</v>
          </cell>
          <cell r="J4">
            <v>624</v>
          </cell>
          <cell r="K4">
            <v>693</v>
          </cell>
          <cell r="L4">
            <v>499</v>
          </cell>
          <cell r="M4">
            <v>557</v>
          </cell>
          <cell r="N4">
            <v>764</v>
          </cell>
          <cell r="O4">
            <v>619</v>
          </cell>
          <cell r="P4">
            <v>691</v>
          </cell>
          <cell r="Q4">
            <v>817</v>
          </cell>
          <cell r="R4">
            <v>731</v>
          </cell>
          <cell r="S4">
            <v>681</v>
          </cell>
          <cell r="T4">
            <v>734</v>
          </cell>
          <cell r="U4">
            <v>623</v>
          </cell>
          <cell r="V4">
            <v>632</v>
          </cell>
          <cell r="W4">
            <v>812</v>
          </cell>
          <cell r="X4">
            <v>560</v>
          </cell>
          <cell r="Y4">
            <v>507</v>
          </cell>
          <cell r="Z4">
            <v>759</v>
          </cell>
          <cell r="AA4">
            <v>605</v>
          </cell>
          <cell r="AB4">
            <v>716</v>
          </cell>
          <cell r="AC4">
            <v>806</v>
          </cell>
          <cell r="AD4">
            <v>746</v>
          </cell>
          <cell r="AE4">
            <v>723</v>
          </cell>
          <cell r="AF4">
            <v>814</v>
          </cell>
          <cell r="AG4">
            <v>659</v>
          </cell>
          <cell r="AH4">
            <v>648</v>
          </cell>
          <cell r="AI4">
            <v>876</v>
          </cell>
          <cell r="AJ4">
            <v>540</v>
          </cell>
          <cell r="AK4">
            <v>586</v>
          </cell>
          <cell r="AL4">
            <v>822</v>
          </cell>
          <cell r="AM4">
            <v>677</v>
          </cell>
          <cell r="AN4">
            <v>865</v>
          </cell>
          <cell r="AO4">
            <v>936</v>
          </cell>
          <cell r="AP4">
            <v>826</v>
          </cell>
          <cell r="AQ4">
            <v>753</v>
          </cell>
          <cell r="AR4">
            <v>888</v>
          </cell>
          <cell r="AS4">
            <v>681</v>
          </cell>
          <cell r="AT4">
            <v>815</v>
          </cell>
          <cell r="AU4">
            <v>1024</v>
          </cell>
          <cell r="AV4">
            <v>620</v>
          </cell>
          <cell r="AW4">
            <v>835</v>
          </cell>
          <cell r="AX4">
            <v>1119</v>
          </cell>
          <cell r="AY4">
            <v>872</v>
          </cell>
          <cell r="AZ4">
            <v>1170</v>
          </cell>
          <cell r="BA4">
            <v>1131</v>
          </cell>
          <cell r="BB4">
            <v>1130</v>
          </cell>
          <cell r="BC4">
            <v>1187</v>
          </cell>
          <cell r="BD4">
            <v>1155</v>
          </cell>
          <cell r="BE4">
            <v>895</v>
          </cell>
          <cell r="BF4">
            <v>1094</v>
          </cell>
          <cell r="BG4">
            <v>1120</v>
          </cell>
          <cell r="BH4">
            <v>833</v>
          </cell>
          <cell r="BI4">
            <v>1045</v>
          </cell>
          <cell r="BJ4">
            <v>1159</v>
          </cell>
          <cell r="BK4">
            <v>969</v>
          </cell>
          <cell r="BL4">
            <v>1388</v>
          </cell>
          <cell r="BM4">
            <v>1222</v>
          </cell>
          <cell r="BN4">
            <v>1130</v>
          </cell>
          <cell r="BO4">
            <v>1245</v>
          </cell>
          <cell r="BP4">
            <v>1295</v>
          </cell>
          <cell r="BQ4">
            <v>1113</v>
          </cell>
          <cell r="BR4">
            <v>1305</v>
          </cell>
          <cell r="BS4">
            <v>1248</v>
          </cell>
          <cell r="BT4">
            <v>903</v>
          </cell>
          <cell r="BU4">
            <v>1087</v>
          </cell>
          <cell r="BV4">
            <v>1224</v>
          </cell>
          <cell r="BW4">
            <v>1204</v>
          </cell>
          <cell r="BX4">
            <v>1642</v>
          </cell>
          <cell r="BY4">
            <v>1637</v>
          </cell>
          <cell r="BZ4">
            <v>1422</v>
          </cell>
          <cell r="CA4">
            <v>1482</v>
          </cell>
          <cell r="CB4">
            <v>1129</v>
          </cell>
          <cell r="CC4">
            <v>1236</v>
          </cell>
          <cell r="CD4">
            <v>1217</v>
          </cell>
          <cell r="CE4">
            <v>1243</v>
          </cell>
          <cell r="CF4">
            <v>954</v>
          </cell>
          <cell r="CG4">
            <v>1061</v>
          </cell>
          <cell r="CH4">
            <v>1310</v>
          </cell>
          <cell r="CI4">
            <v>1126</v>
          </cell>
          <cell r="CJ4">
            <v>1340</v>
          </cell>
          <cell r="CK4">
            <v>1736</v>
          </cell>
          <cell r="CL4">
            <v>1581</v>
          </cell>
          <cell r="CM4">
            <v>1560</v>
          </cell>
          <cell r="CN4">
            <v>1383</v>
          </cell>
          <cell r="CO4">
            <v>1328</v>
          </cell>
          <cell r="CP4">
            <v>1408</v>
          </cell>
          <cell r="CQ4">
            <v>1476</v>
          </cell>
          <cell r="CR4">
            <v>1073</v>
          </cell>
          <cell r="CS4">
            <v>1209</v>
          </cell>
          <cell r="CT4">
            <v>1575</v>
          </cell>
          <cell r="CU4">
            <v>1244</v>
          </cell>
          <cell r="CV4">
            <v>1575</v>
          </cell>
          <cell r="CW4">
            <v>1711</v>
          </cell>
          <cell r="CX4">
            <v>1581</v>
          </cell>
          <cell r="CY4">
            <v>1451</v>
          </cell>
          <cell r="CZ4">
            <v>1729</v>
          </cell>
          <cell r="DA4">
            <v>1284</v>
          </cell>
          <cell r="DB4">
            <v>1572</v>
          </cell>
          <cell r="DC4">
            <v>1640</v>
          </cell>
          <cell r="DD4">
            <v>905</v>
          </cell>
          <cell r="DE4">
            <v>1264</v>
          </cell>
          <cell r="DF4">
            <v>1383</v>
          </cell>
          <cell r="DG4">
            <v>936</v>
          </cell>
          <cell r="DH4">
            <v>1385</v>
          </cell>
          <cell r="DI4">
            <v>1304</v>
          </cell>
          <cell r="DJ4">
            <v>1380</v>
          </cell>
          <cell r="DK4">
            <v>1411</v>
          </cell>
          <cell r="DL4">
            <v>1467</v>
          </cell>
          <cell r="DM4">
            <v>1131</v>
          </cell>
          <cell r="DN4">
            <v>1275</v>
          </cell>
          <cell r="DO4">
            <v>1241</v>
          </cell>
          <cell r="DP4">
            <v>864</v>
          </cell>
          <cell r="DQ4">
            <v>1149</v>
          </cell>
          <cell r="DR4">
            <v>1417</v>
          </cell>
          <cell r="DS4">
            <v>1294</v>
          </cell>
          <cell r="DT4">
            <v>1571</v>
          </cell>
          <cell r="DU4">
            <v>1574</v>
          </cell>
          <cell r="DV4">
            <v>1558</v>
          </cell>
          <cell r="DW4">
            <v>1662</v>
          </cell>
          <cell r="DX4">
            <v>1413</v>
          </cell>
          <cell r="DY4">
            <v>1264</v>
          </cell>
          <cell r="DZ4">
            <v>1499</v>
          </cell>
          <cell r="EA4">
            <v>1375</v>
          </cell>
          <cell r="EB4">
            <v>1049</v>
          </cell>
          <cell r="EC4">
            <v>1401</v>
          </cell>
          <cell r="ED4">
            <v>1573</v>
          </cell>
          <cell r="EE4">
            <v>1418</v>
          </cell>
          <cell r="EF4">
            <v>1705</v>
          </cell>
          <cell r="EG4">
            <v>1698</v>
          </cell>
          <cell r="EH4">
            <v>1628</v>
          </cell>
          <cell r="EI4">
            <v>1807</v>
          </cell>
          <cell r="EJ4">
            <v>1553</v>
          </cell>
          <cell r="EK4">
            <v>1631</v>
          </cell>
          <cell r="EL4">
            <v>1414</v>
          </cell>
          <cell r="EM4">
            <v>1402</v>
          </cell>
          <cell r="EN4">
            <v>1064</v>
          </cell>
          <cell r="EO4">
            <v>1430</v>
          </cell>
          <cell r="EP4">
            <v>1545</v>
          </cell>
          <cell r="EQ4">
            <v>1728</v>
          </cell>
          <cell r="ER4">
            <v>1671</v>
          </cell>
          <cell r="ES4">
            <v>1826</v>
          </cell>
          <cell r="ET4">
            <v>1586</v>
          </cell>
          <cell r="EU4">
            <v>1679</v>
          </cell>
          <cell r="EV4">
            <v>1383</v>
          </cell>
          <cell r="EW4">
            <v>1282</v>
          </cell>
          <cell r="EX4">
            <v>1482</v>
          </cell>
          <cell r="EY4">
            <v>1319</v>
          </cell>
          <cell r="EZ4">
            <v>973</v>
          </cell>
          <cell r="FA4">
            <v>1123</v>
          </cell>
          <cell r="FB4">
            <v>1378</v>
          </cell>
          <cell r="FC4">
            <v>1207</v>
          </cell>
          <cell r="FD4">
            <v>1257</v>
          </cell>
          <cell r="FE4">
            <v>1301</v>
          </cell>
          <cell r="FF4">
            <v>1316</v>
          </cell>
          <cell r="FG4">
            <v>1355</v>
          </cell>
          <cell r="FH4">
            <v>1321</v>
          </cell>
          <cell r="FI4">
            <v>1123</v>
          </cell>
          <cell r="FJ4">
            <v>1241</v>
          </cell>
          <cell r="FK4">
            <v>1258</v>
          </cell>
          <cell r="FL4">
            <v>856</v>
          </cell>
          <cell r="FM4">
            <v>1097</v>
          </cell>
          <cell r="FN4">
            <v>1390</v>
          </cell>
          <cell r="FO4">
            <v>1304</v>
          </cell>
          <cell r="FP4">
            <v>1409</v>
          </cell>
          <cell r="FQ4">
            <v>1461</v>
          </cell>
          <cell r="FR4">
            <v>1430</v>
          </cell>
          <cell r="FS4">
            <v>1403</v>
          </cell>
          <cell r="FT4">
            <v>1459</v>
          </cell>
          <cell r="FU4">
            <v>1299</v>
          </cell>
          <cell r="FV4">
            <v>1147</v>
          </cell>
          <cell r="FW4">
            <v>1295</v>
          </cell>
          <cell r="FX4">
            <v>892</v>
          </cell>
          <cell r="FY4">
            <v>1064</v>
          </cell>
          <cell r="FZ4">
            <v>1531</v>
          </cell>
          <cell r="GA4">
            <v>1292</v>
          </cell>
          <cell r="GB4">
            <v>1351</v>
          </cell>
          <cell r="GC4">
            <v>1461</v>
          </cell>
          <cell r="GD4">
            <v>1383</v>
          </cell>
          <cell r="GE4">
            <v>1356</v>
          </cell>
          <cell r="GF4">
            <v>1603</v>
          </cell>
          <cell r="GG4">
            <v>1250</v>
          </cell>
          <cell r="GH4">
            <v>1461</v>
          </cell>
          <cell r="GI4">
            <v>1481</v>
          </cell>
          <cell r="GJ4">
            <v>982</v>
          </cell>
          <cell r="GK4">
            <v>1356</v>
          </cell>
          <cell r="GL4">
            <v>1733</v>
          </cell>
          <cell r="GM4">
            <v>1413</v>
          </cell>
          <cell r="GN4">
            <v>1676</v>
          </cell>
          <cell r="GO4">
            <v>1508</v>
          </cell>
          <cell r="GP4">
            <v>1597</v>
          </cell>
          <cell r="GQ4">
            <v>1698</v>
          </cell>
          <cell r="GR4">
            <v>1691</v>
          </cell>
          <cell r="GS4">
            <v>1470</v>
          </cell>
          <cell r="GT4">
            <v>1624</v>
          </cell>
          <cell r="GU4">
            <v>1509</v>
          </cell>
          <cell r="GV4">
            <v>1066</v>
          </cell>
          <cell r="GW4">
            <v>1631</v>
          </cell>
          <cell r="GX4">
            <v>1708</v>
          </cell>
          <cell r="GY4">
            <v>1622</v>
          </cell>
          <cell r="GZ4">
            <v>1815</v>
          </cell>
          <cell r="HA4">
            <v>1769</v>
          </cell>
          <cell r="HB4">
            <v>1792</v>
          </cell>
          <cell r="HC4">
            <v>2157</v>
          </cell>
          <cell r="HD4">
            <v>1924</v>
          </cell>
          <cell r="HE4">
            <v>1735</v>
          </cell>
          <cell r="HF4">
            <v>1917</v>
          </cell>
          <cell r="HG4">
            <v>1907</v>
          </cell>
          <cell r="HH4">
            <v>1434</v>
          </cell>
          <cell r="HI4">
            <v>1859</v>
          </cell>
          <cell r="HJ4">
            <v>2138</v>
          </cell>
          <cell r="HK4">
            <v>2070</v>
          </cell>
          <cell r="HL4">
            <v>2094</v>
          </cell>
          <cell r="HM4">
            <v>2112</v>
          </cell>
          <cell r="HN4">
            <v>2178</v>
          </cell>
          <cell r="HO4">
            <v>2405</v>
          </cell>
          <cell r="HP4">
            <v>2160</v>
          </cell>
          <cell r="HQ4">
            <v>2017</v>
          </cell>
          <cell r="HR4">
            <v>2360</v>
          </cell>
          <cell r="HS4">
            <v>2081</v>
          </cell>
          <cell r="HT4">
            <v>1643</v>
          </cell>
          <cell r="HU4">
            <v>2153</v>
          </cell>
          <cell r="HV4">
            <v>2755</v>
          </cell>
          <cell r="HW4">
            <v>2443</v>
          </cell>
          <cell r="HX4">
            <v>2247</v>
          </cell>
          <cell r="HY4">
            <v>2586</v>
          </cell>
          <cell r="HZ4">
            <v>2629</v>
          </cell>
          <cell r="IA4">
            <v>2891</v>
          </cell>
          <cell r="IB4">
            <v>2568</v>
          </cell>
          <cell r="IC4">
            <v>2624</v>
          </cell>
          <cell r="ID4">
            <v>2407</v>
          </cell>
          <cell r="IE4">
            <v>2696</v>
          </cell>
          <cell r="IF4">
            <v>1961</v>
          </cell>
          <cell r="IG4">
            <v>2470</v>
          </cell>
          <cell r="IH4">
            <v>3251</v>
          </cell>
          <cell r="II4">
            <v>2812</v>
          </cell>
          <cell r="IJ4">
            <v>2957</v>
          </cell>
          <cell r="IK4">
            <v>3160</v>
          </cell>
          <cell r="IL4">
            <v>3146</v>
          </cell>
          <cell r="IM4">
            <v>2160</v>
          </cell>
          <cell r="IN4">
            <v>1073</v>
          </cell>
          <cell r="IO4">
            <v>2144</v>
          </cell>
          <cell r="IP4">
            <v>2964</v>
          </cell>
          <cell r="IQ4">
            <v>3395</v>
          </cell>
          <cell r="IR4">
            <v>2431</v>
          </cell>
          <cell r="IS4">
            <v>3441</v>
          </cell>
          <cell r="IT4">
            <v>4207</v>
          </cell>
          <cell r="IU4">
            <v>3157</v>
          </cell>
          <cell r="IV4">
            <v>3617</v>
          </cell>
          <cell r="IW4">
            <v>3505</v>
          </cell>
          <cell r="IX4">
            <v>3583</v>
          </cell>
          <cell r="IY4">
            <v>3913</v>
          </cell>
          <cell r="IZ4">
            <v>3859</v>
          </cell>
          <cell r="JA4">
            <v>3444</v>
          </cell>
          <cell r="JB4">
            <v>3808</v>
          </cell>
          <cell r="JC4">
            <v>3519</v>
          </cell>
          <cell r="JD4">
            <v>2454</v>
          </cell>
          <cell r="JE4">
            <v>3557</v>
          </cell>
          <cell r="JF4">
            <v>4005</v>
          </cell>
          <cell r="JG4">
            <v>3422</v>
          </cell>
          <cell r="JH4">
            <v>3857</v>
          </cell>
          <cell r="JI4">
            <v>3513</v>
          </cell>
          <cell r="JJ4">
            <v>3688</v>
          </cell>
          <cell r="JK4">
            <v>4465</v>
          </cell>
          <cell r="JL4">
            <v>3936</v>
          </cell>
          <cell r="JM4">
            <v>3417</v>
          </cell>
          <cell r="JN4">
            <v>3551</v>
          </cell>
          <cell r="JO4">
            <v>3528</v>
          </cell>
          <cell r="JP4">
            <v>2395</v>
          </cell>
          <cell r="JQ4">
            <v>3744</v>
          </cell>
          <cell r="JR4">
            <v>4016</v>
          </cell>
          <cell r="JS4">
            <v>3557</v>
          </cell>
          <cell r="JT4">
            <v>3777</v>
          </cell>
          <cell r="JU4">
            <v>3508</v>
          </cell>
          <cell r="JV4">
            <v>3474</v>
          </cell>
          <cell r="JW4">
            <v>4033</v>
          </cell>
          <cell r="JX4">
            <v>3461</v>
          </cell>
          <cell r="JY4">
            <v>2979</v>
          </cell>
          <cell r="JZ4">
            <v>3416</v>
          </cell>
          <cell r="KA4">
            <v>2919</v>
          </cell>
          <cell r="KB4">
            <v>2192</v>
          </cell>
          <cell r="KC4">
            <v>3113</v>
          </cell>
          <cell r="KD4">
            <v>3197</v>
          </cell>
          <cell r="KE4">
            <v>3006</v>
          </cell>
          <cell r="KF4">
            <v>3072</v>
          </cell>
        </row>
        <row r="5">
          <cell r="A5" t="str">
            <v>Nombre de crÃ©ations d'entreprises - ActivitÃ©s immobiliÃ¨res - Ensemble - France - DonnÃ©es mensuelles CVS</v>
          </cell>
          <cell r="B5">
            <v>10755564</v>
          </cell>
          <cell r="C5">
            <v>45317.364583333336</v>
          </cell>
          <cell r="E5">
            <v>678</v>
          </cell>
          <cell r="F5">
            <v>662</v>
          </cell>
          <cell r="G5">
            <v>669</v>
          </cell>
          <cell r="H5">
            <v>674</v>
          </cell>
          <cell r="I5">
            <v>794</v>
          </cell>
          <cell r="J5">
            <v>680</v>
          </cell>
          <cell r="K5">
            <v>661</v>
          </cell>
          <cell r="L5">
            <v>667</v>
          </cell>
          <cell r="M5">
            <v>684</v>
          </cell>
          <cell r="N5">
            <v>718</v>
          </cell>
          <cell r="O5">
            <v>676</v>
          </cell>
          <cell r="P5">
            <v>636</v>
          </cell>
          <cell r="Q5">
            <v>687</v>
          </cell>
          <cell r="R5">
            <v>688</v>
          </cell>
          <cell r="S5">
            <v>659</v>
          </cell>
          <cell r="T5">
            <v>689</v>
          </cell>
          <cell r="U5">
            <v>680</v>
          </cell>
          <cell r="V5">
            <v>678</v>
          </cell>
          <cell r="W5">
            <v>725</v>
          </cell>
          <cell r="X5">
            <v>748</v>
          </cell>
          <cell r="Y5">
            <v>651</v>
          </cell>
          <cell r="Z5">
            <v>678</v>
          </cell>
          <cell r="AA5">
            <v>651</v>
          </cell>
          <cell r="AB5">
            <v>674</v>
          </cell>
          <cell r="AC5">
            <v>680</v>
          </cell>
          <cell r="AD5">
            <v>701</v>
          </cell>
          <cell r="AE5">
            <v>730</v>
          </cell>
          <cell r="AF5">
            <v>732</v>
          </cell>
          <cell r="AG5">
            <v>751</v>
          </cell>
          <cell r="AH5">
            <v>698</v>
          </cell>
          <cell r="AI5">
            <v>739</v>
          </cell>
          <cell r="AJ5">
            <v>749</v>
          </cell>
          <cell r="AK5">
            <v>731</v>
          </cell>
          <cell r="AL5">
            <v>730</v>
          </cell>
          <cell r="AM5">
            <v>781</v>
          </cell>
          <cell r="AN5">
            <v>781</v>
          </cell>
          <cell r="AO5">
            <v>791</v>
          </cell>
          <cell r="AP5">
            <v>776</v>
          </cell>
          <cell r="AQ5">
            <v>760</v>
          </cell>
          <cell r="AR5">
            <v>797</v>
          </cell>
          <cell r="AS5">
            <v>774</v>
          </cell>
          <cell r="AT5">
            <v>886</v>
          </cell>
          <cell r="AU5">
            <v>897</v>
          </cell>
          <cell r="AV5">
            <v>904</v>
          </cell>
          <cell r="AW5">
            <v>983</v>
          </cell>
          <cell r="AX5">
            <v>1003</v>
          </cell>
          <cell r="AY5">
            <v>1034</v>
          </cell>
          <cell r="AZ5">
            <v>1001</v>
          </cell>
          <cell r="BA5">
            <v>987</v>
          </cell>
          <cell r="BB5">
            <v>1079</v>
          </cell>
          <cell r="BC5">
            <v>1085</v>
          </cell>
          <cell r="BD5">
            <v>1051</v>
          </cell>
          <cell r="BE5">
            <v>1042</v>
          </cell>
          <cell r="BF5">
            <v>1065</v>
          </cell>
          <cell r="BG5">
            <v>1045</v>
          </cell>
          <cell r="BH5">
            <v>1130</v>
          </cell>
          <cell r="BI5">
            <v>1204</v>
          </cell>
          <cell r="BJ5">
            <v>1144</v>
          </cell>
          <cell r="BK5">
            <v>1098</v>
          </cell>
          <cell r="BL5">
            <v>1126</v>
          </cell>
          <cell r="BM5">
            <v>1089</v>
          </cell>
          <cell r="BN5">
            <v>1057</v>
          </cell>
          <cell r="BO5">
            <v>1154</v>
          </cell>
          <cell r="BP5">
            <v>1193</v>
          </cell>
          <cell r="BQ5">
            <v>1180</v>
          </cell>
          <cell r="BR5">
            <v>1262</v>
          </cell>
          <cell r="BS5">
            <v>1242</v>
          </cell>
          <cell r="BT5">
            <v>1214</v>
          </cell>
          <cell r="BU5">
            <v>1234</v>
          </cell>
          <cell r="BV5">
            <v>1233</v>
          </cell>
          <cell r="BW5">
            <v>1384</v>
          </cell>
          <cell r="BX5">
            <v>1361</v>
          </cell>
          <cell r="BY5">
            <v>1383</v>
          </cell>
          <cell r="BZ5">
            <v>1327</v>
          </cell>
          <cell r="CA5">
            <v>1320</v>
          </cell>
          <cell r="CB5">
            <v>1143</v>
          </cell>
          <cell r="CC5">
            <v>1300</v>
          </cell>
          <cell r="CD5">
            <v>1208</v>
          </cell>
          <cell r="CE5">
            <v>1269</v>
          </cell>
          <cell r="CF5">
            <v>1293</v>
          </cell>
          <cell r="CG5">
            <v>1238</v>
          </cell>
          <cell r="CH5">
            <v>1278</v>
          </cell>
          <cell r="CI5">
            <v>1256</v>
          </cell>
          <cell r="CJ5">
            <v>1214</v>
          </cell>
          <cell r="CK5">
            <v>1446</v>
          </cell>
          <cell r="CL5">
            <v>1471</v>
          </cell>
          <cell r="CM5">
            <v>1441</v>
          </cell>
          <cell r="CN5">
            <v>1371</v>
          </cell>
          <cell r="CO5">
            <v>1451</v>
          </cell>
          <cell r="CP5">
            <v>1387</v>
          </cell>
          <cell r="CQ5">
            <v>1418</v>
          </cell>
          <cell r="CR5">
            <v>1462</v>
          </cell>
          <cell r="CS5">
            <v>1468</v>
          </cell>
          <cell r="CT5">
            <v>1465</v>
          </cell>
          <cell r="CU5">
            <v>1366</v>
          </cell>
          <cell r="CV5">
            <v>1476</v>
          </cell>
          <cell r="CW5">
            <v>1424</v>
          </cell>
          <cell r="CX5">
            <v>1417</v>
          </cell>
          <cell r="CY5">
            <v>1481</v>
          </cell>
          <cell r="CZ5">
            <v>1552</v>
          </cell>
          <cell r="DA5">
            <v>1375</v>
          </cell>
          <cell r="DB5">
            <v>1585</v>
          </cell>
          <cell r="DC5">
            <v>1540</v>
          </cell>
          <cell r="DD5">
            <v>1353</v>
          </cell>
          <cell r="DE5">
            <v>1413</v>
          </cell>
          <cell r="DF5">
            <v>1268</v>
          </cell>
          <cell r="DG5">
            <v>1117</v>
          </cell>
          <cell r="DH5">
            <v>1205</v>
          </cell>
          <cell r="DI5">
            <v>1137</v>
          </cell>
          <cell r="DJ5">
            <v>1277</v>
          </cell>
          <cell r="DK5">
            <v>1293</v>
          </cell>
          <cell r="DL5">
            <v>1359</v>
          </cell>
          <cell r="DM5">
            <v>1282</v>
          </cell>
          <cell r="DN5">
            <v>1286</v>
          </cell>
          <cell r="DO5">
            <v>1221</v>
          </cell>
          <cell r="DP5">
            <v>1285</v>
          </cell>
          <cell r="DQ5">
            <v>1240</v>
          </cell>
          <cell r="DR5">
            <v>1322</v>
          </cell>
          <cell r="DS5">
            <v>1420</v>
          </cell>
          <cell r="DT5">
            <v>1405</v>
          </cell>
          <cell r="DU5">
            <v>1464</v>
          </cell>
          <cell r="DV5">
            <v>1434</v>
          </cell>
          <cell r="DW5">
            <v>1446</v>
          </cell>
          <cell r="DX5">
            <v>1303</v>
          </cell>
          <cell r="DY5">
            <v>1407</v>
          </cell>
          <cell r="DZ5">
            <v>1448</v>
          </cell>
          <cell r="EA5">
            <v>1411</v>
          </cell>
          <cell r="EB5">
            <v>1491</v>
          </cell>
          <cell r="EC5">
            <v>1506</v>
          </cell>
          <cell r="ED5">
            <v>1537</v>
          </cell>
          <cell r="EE5">
            <v>1507</v>
          </cell>
          <cell r="EF5">
            <v>1477</v>
          </cell>
          <cell r="EG5">
            <v>1560</v>
          </cell>
          <cell r="EH5">
            <v>1486</v>
          </cell>
          <cell r="EI5">
            <v>1547</v>
          </cell>
          <cell r="EJ5">
            <v>1476</v>
          </cell>
          <cell r="EK5">
            <v>1587</v>
          </cell>
          <cell r="EL5">
            <v>1508</v>
          </cell>
          <cell r="EM5">
            <v>1511</v>
          </cell>
          <cell r="EN5">
            <v>1496</v>
          </cell>
          <cell r="EO5">
            <v>1530</v>
          </cell>
          <cell r="EP5">
            <v>1527</v>
          </cell>
          <cell r="EQ5">
            <v>1806</v>
          </cell>
          <cell r="ER5">
            <v>1487</v>
          </cell>
          <cell r="ES5">
            <v>1779</v>
          </cell>
          <cell r="ET5">
            <v>1457</v>
          </cell>
          <cell r="EU5">
            <v>1458</v>
          </cell>
          <cell r="EV5">
            <v>1329</v>
          </cell>
          <cell r="EW5">
            <v>1336</v>
          </cell>
          <cell r="EX5">
            <v>1401</v>
          </cell>
          <cell r="EY5">
            <v>1397</v>
          </cell>
          <cell r="EZ5">
            <v>1343</v>
          </cell>
          <cell r="FA5">
            <v>1292</v>
          </cell>
          <cell r="FB5">
            <v>1273</v>
          </cell>
          <cell r="FC5">
            <v>1215</v>
          </cell>
          <cell r="FD5">
            <v>1173</v>
          </cell>
          <cell r="FE5">
            <v>1205</v>
          </cell>
          <cell r="FF5">
            <v>1246</v>
          </cell>
          <cell r="FG5">
            <v>1250</v>
          </cell>
          <cell r="FH5">
            <v>1243</v>
          </cell>
          <cell r="FI5">
            <v>1187</v>
          </cell>
          <cell r="FJ5">
            <v>1236</v>
          </cell>
          <cell r="FK5">
            <v>1225</v>
          </cell>
          <cell r="FL5">
            <v>1199</v>
          </cell>
          <cell r="FM5">
            <v>1266</v>
          </cell>
          <cell r="FN5">
            <v>1249</v>
          </cell>
          <cell r="FO5">
            <v>1365</v>
          </cell>
          <cell r="FP5">
            <v>1361</v>
          </cell>
          <cell r="FQ5">
            <v>1352</v>
          </cell>
          <cell r="FR5">
            <v>1360</v>
          </cell>
          <cell r="FS5">
            <v>1326</v>
          </cell>
          <cell r="FT5">
            <v>1349</v>
          </cell>
          <cell r="FU5">
            <v>1375</v>
          </cell>
          <cell r="FV5">
            <v>1189</v>
          </cell>
          <cell r="FW5">
            <v>1257</v>
          </cell>
          <cell r="FX5">
            <v>1322</v>
          </cell>
          <cell r="FY5">
            <v>1178</v>
          </cell>
          <cell r="FZ5">
            <v>1332</v>
          </cell>
          <cell r="GA5">
            <v>1391</v>
          </cell>
          <cell r="GB5">
            <v>1286</v>
          </cell>
          <cell r="GC5">
            <v>1382</v>
          </cell>
          <cell r="GD5">
            <v>1310</v>
          </cell>
          <cell r="GE5">
            <v>1287</v>
          </cell>
          <cell r="GF5">
            <v>1442</v>
          </cell>
          <cell r="GG5">
            <v>1410</v>
          </cell>
          <cell r="GH5">
            <v>1444</v>
          </cell>
          <cell r="GI5">
            <v>1405</v>
          </cell>
          <cell r="GJ5">
            <v>1476</v>
          </cell>
          <cell r="GK5">
            <v>1448</v>
          </cell>
          <cell r="GL5">
            <v>1501</v>
          </cell>
          <cell r="GM5">
            <v>1503</v>
          </cell>
          <cell r="GN5">
            <v>1571</v>
          </cell>
          <cell r="GO5">
            <v>1508</v>
          </cell>
          <cell r="GP5">
            <v>1513</v>
          </cell>
          <cell r="GQ5">
            <v>1531</v>
          </cell>
          <cell r="GR5">
            <v>1512</v>
          </cell>
          <cell r="GS5">
            <v>1547</v>
          </cell>
          <cell r="GT5">
            <v>1533</v>
          </cell>
          <cell r="GU5">
            <v>1565</v>
          </cell>
          <cell r="GV5">
            <v>1519</v>
          </cell>
          <cell r="GW5">
            <v>1678</v>
          </cell>
          <cell r="GX5">
            <v>1597</v>
          </cell>
          <cell r="GY5">
            <v>1699</v>
          </cell>
          <cell r="GZ5">
            <v>1573</v>
          </cell>
          <cell r="HA5">
            <v>1749</v>
          </cell>
          <cell r="HB5">
            <v>1720</v>
          </cell>
          <cell r="HC5">
            <v>1844</v>
          </cell>
          <cell r="HD5">
            <v>1871</v>
          </cell>
          <cell r="HE5">
            <v>1786</v>
          </cell>
          <cell r="HF5">
            <v>1852</v>
          </cell>
          <cell r="HG5">
            <v>2031</v>
          </cell>
          <cell r="HH5">
            <v>1987</v>
          </cell>
          <cell r="HI5">
            <v>1912</v>
          </cell>
          <cell r="HJ5">
            <v>1982</v>
          </cell>
          <cell r="HK5">
            <v>2123</v>
          </cell>
          <cell r="HL5">
            <v>2043</v>
          </cell>
          <cell r="HM5">
            <v>2041</v>
          </cell>
          <cell r="HN5">
            <v>2087</v>
          </cell>
          <cell r="HO5">
            <v>2056</v>
          </cell>
          <cell r="HP5">
            <v>2138</v>
          </cell>
          <cell r="HQ5">
            <v>2083</v>
          </cell>
          <cell r="HR5">
            <v>2270</v>
          </cell>
          <cell r="HS5">
            <v>2222</v>
          </cell>
          <cell r="HT5">
            <v>2261</v>
          </cell>
          <cell r="HU5">
            <v>2311</v>
          </cell>
          <cell r="HV5">
            <v>2423</v>
          </cell>
          <cell r="HW5">
            <v>2427</v>
          </cell>
          <cell r="HX5">
            <v>2269</v>
          </cell>
          <cell r="HY5">
            <v>2439</v>
          </cell>
          <cell r="HZ5">
            <v>2521</v>
          </cell>
          <cell r="IA5">
            <v>2589</v>
          </cell>
          <cell r="IB5">
            <v>2477</v>
          </cell>
          <cell r="IC5">
            <v>2673</v>
          </cell>
          <cell r="ID5">
            <v>2498</v>
          </cell>
          <cell r="IE5">
            <v>2665</v>
          </cell>
          <cell r="IF5">
            <v>2739</v>
          </cell>
          <cell r="IG5">
            <v>2672</v>
          </cell>
          <cell r="IH5">
            <v>2774</v>
          </cell>
          <cell r="II5">
            <v>2912</v>
          </cell>
          <cell r="IJ5">
            <v>3117</v>
          </cell>
          <cell r="IK5">
            <v>2972</v>
          </cell>
          <cell r="IL5">
            <v>2969</v>
          </cell>
          <cell r="IM5">
            <v>1982</v>
          </cell>
          <cell r="IN5">
            <v>991</v>
          </cell>
          <cell r="IO5">
            <v>2342</v>
          </cell>
          <cell r="IP5">
            <v>3025</v>
          </cell>
          <cell r="IQ5">
            <v>3452</v>
          </cell>
          <cell r="IR5">
            <v>3603</v>
          </cell>
          <cell r="IS5">
            <v>3514</v>
          </cell>
          <cell r="IT5">
            <v>3548</v>
          </cell>
          <cell r="IU5">
            <v>3374</v>
          </cell>
          <cell r="IV5">
            <v>3553</v>
          </cell>
          <cell r="IW5">
            <v>3515</v>
          </cell>
          <cell r="IX5">
            <v>3442</v>
          </cell>
          <cell r="IY5">
            <v>3404</v>
          </cell>
          <cell r="IZ5">
            <v>3519</v>
          </cell>
          <cell r="JA5">
            <v>3872</v>
          </cell>
          <cell r="JB5">
            <v>3679</v>
          </cell>
          <cell r="JC5">
            <v>3485</v>
          </cell>
          <cell r="JD5">
            <v>3521</v>
          </cell>
          <cell r="JE5">
            <v>3593</v>
          </cell>
          <cell r="JF5">
            <v>3613</v>
          </cell>
          <cell r="JG5">
            <v>3688</v>
          </cell>
          <cell r="JH5">
            <v>3656</v>
          </cell>
          <cell r="JI5">
            <v>3554</v>
          </cell>
          <cell r="JJ5">
            <v>3556</v>
          </cell>
          <cell r="JK5">
            <v>3755</v>
          </cell>
          <cell r="JL5">
            <v>3625</v>
          </cell>
          <cell r="JM5">
            <v>3522</v>
          </cell>
          <cell r="JN5">
            <v>3391</v>
          </cell>
          <cell r="JO5">
            <v>3762</v>
          </cell>
          <cell r="JP5">
            <v>3385</v>
          </cell>
          <cell r="JQ5">
            <v>3767</v>
          </cell>
          <cell r="JR5">
            <v>3739</v>
          </cell>
          <cell r="JS5">
            <v>3758</v>
          </cell>
          <cell r="JT5">
            <v>3478</v>
          </cell>
          <cell r="JU5">
            <v>3375</v>
          </cell>
          <cell r="JV5">
            <v>3320</v>
          </cell>
          <cell r="JW5">
            <v>3301</v>
          </cell>
          <cell r="JX5">
            <v>3318</v>
          </cell>
          <cell r="JY5">
            <v>3177</v>
          </cell>
          <cell r="JZ5">
            <v>3223</v>
          </cell>
          <cell r="KA5">
            <v>3201</v>
          </cell>
          <cell r="KB5">
            <v>3064</v>
          </cell>
          <cell r="KC5">
            <v>3170</v>
          </cell>
          <cell r="KD5">
            <v>2998</v>
          </cell>
          <cell r="KE5">
            <v>3106</v>
          </cell>
          <cell r="KF5">
            <v>3120</v>
          </cell>
        </row>
        <row r="6">
          <cell r="A6" t="str">
            <v>Nombre de crÃ©ations d'entreprises - ActivitÃ©s spÃ©cialisÃ©es, scientifiques et techniques et activitÃ©s de services administratifs et de soutien - Ensemble - France - DonnÃ©es mensuelles brutes</v>
          </cell>
          <cell r="B6">
            <v>10755773</v>
          </cell>
          <cell r="C6">
            <v>45317.364583333336</v>
          </cell>
          <cell r="E6">
            <v>3631</v>
          </cell>
          <cell r="F6">
            <v>3833</v>
          </cell>
          <cell r="G6">
            <v>3648</v>
          </cell>
          <cell r="H6">
            <v>3568</v>
          </cell>
          <cell r="I6">
            <v>3191</v>
          </cell>
          <cell r="J6">
            <v>2772</v>
          </cell>
          <cell r="K6">
            <v>3153</v>
          </cell>
          <cell r="L6">
            <v>2624</v>
          </cell>
          <cell r="M6">
            <v>2480</v>
          </cell>
          <cell r="N6">
            <v>3582</v>
          </cell>
          <cell r="O6">
            <v>2742</v>
          </cell>
          <cell r="P6">
            <v>2601</v>
          </cell>
          <cell r="Q6">
            <v>4215</v>
          </cell>
          <cell r="R6">
            <v>3504</v>
          </cell>
          <cell r="S6">
            <v>3798</v>
          </cell>
          <cell r="T6">
            <v>3488</v>
          </cell>
          <cell r="U6">
            <v>3312</v>
          </cell>
          <cell r="V6">
            <v>2854</v>
          </cell>
          <cell r="W6">
            <v>3093</v>
          </cell>
          <cell r="X6">
            <v>2553</v>
          </cell>
          <cell r="Y6">
            <v>2361</v>
          </cell>
          <cell r="Z6">
            <v>3617</v>
          </cell>
          <cell r="AA6">
            <v>2831</v>
          </cell>
          <cell r="AB6">
            <v>3083</v>
          </cell>
          <cell r="AC6">
            <v>4182</v>
          </cell>
          <cell r="AD6">
            <v>3483</v>
          </cell>
          <cell r="AE6">
            <v>3475</v>
          </cell>
          <cell r="AF6">
            <v>3845</v>
          </cell>
          <cell r="AG6">
            <v>2979</v>
          </cell>
          <cell r="AH6">
            <v>2996</v>
          </cell>
          <cell r="AI6">
            <v>3595</v>
          </cell>
          <cell r="AJ6">
            <v>2405</v>
          </cell>
          <cell r="AK6">
            <v>2636</v>
          </cell>
          <cell r="AL6">
            <v>3627</v>
          </cell>
          <cell r="AM6">
            <v>2556</v>
          </cell>
          <cell r="AN6">
            <v>3100</v>
          </cell>
          <cell r="AO6">
            <v>4167</v>
          </cell>
          <cell r="AP6">
            <v>3814</v>
          </cell>
          <cell r="AQ6">
            <v>3980</v>
          </cell>
          <cell r="AR6">
            <v>4026</v>
          </cell>
          <cell r="AS6">
            <v>3089</v>
          </cell>
          <cell r="AT6">
            <v>3376</v>
          </cell>
          <cell r="AU6">
            <v>3774</v>
          </cell>
          <cell r="AV6">
            <v>2343</v>
          </cell>
          <cell r="AW6">
            <v>3201</v>
          </cell>
          <cell r="AX6">
            <v>4160</v>
          </cell>
          <cell r="AY6">
            <v>3083</v>
          </cell>
          <cell r="AZ6">
            <v>3990</v>
          </cell>
          <cell r="BA6">
            <v>4968</v>
          </cell>
          <cell r="BB6">
            <v>4718</v>
          </cell>
          <cell r="BC6">
            <v>5317</v>
          </cell>
          <cell r="BD6">
            <v>4564</v>
          </cell>
          <cell r="BE6">
            <v>3896</v>
          </cell>
          <cell r="BF6">
            <v>4248</v>
          </cell>
          <cell r="BG6">
            <v>3900</v>
          </cell>
          <cell r="BH6">
            <v>2944</v>
          </cell>
          <cell r="BI6">
            <v>3546</v>
          </cell>
          <cell r="BJ6">
            <v>3878</v>
          </cell>
          <cell r="BK6">
            <v>3500</v>
          </cell>
          <cell r="BL6">
            <v>3971</v>
          </cell>
          <cell r="BM6">
            <v>4906</v>
          </cell>
          <cell r="BN6">
            <v>4965</v>
          </cell>
          <cell r="BO6">
            <v>4783</v>
          </cell>
          <cell r="BP6">
            <v>4723</v>
          </cell>
          <cell r="BQ6">
            <v>3854</v>
          </cell>
          <cell r="BR6">
            <v>4394</v>
          </cell>
          <cell r="BS6">
            <v>3852</v>
          </cell>
          <cell r="BT6">
            <v>3074</v>
          </cell>
          <cell r="BU6">
            <v>3797</v>
          </cell>
          <cell r="BV6">
            <v>4062</v>
          </cell>
          <cell r="BW6">
            <v>3394</v>
          </cell>
          <cell r="BX6">
            <v>4320</v>
          </cell>
          <cell r="BY6">
            <v>5656</v>
          </cell>
          <cell r="BZ6">
            <v>5064</v>
          </cell>
          <cell r="CA6">
            <v>5298</v>
          </cell>
          <cell r="CB6">
            <v>4234</v>
          </cell>
          <cell r="CC6">
            <v>4193</v>
          </cell>
          <cell r="CD6">
            <v>4377</v>
          </cell>
          <cell r="CE6">
            <v>3737</v>
          </cell>
          <cell r="CF6">
            <v>3160</v>
          </cell>
          <cell r="CG6">
            <v>3997</v>
          </cell>
          <cell r="CH6">
            <v>4698</v>
          </cell>
          <cell r="CI6">
            <v>3829</v>
          </cell>
          <cell r="CJ6">
            <v>4210</v>
          </cell>
          <cell r="CK6">
            <v>5578</v>
          </cell>
          <cell r="CL6">
            <v>5090</v>
          </cell>
          <cell r="CM6">
            <v>5333</v>
          </cell>
          <cell r="CN6">
            <v>4821</v>
          </cell>
          <cell r="CO6">
            <v>4189</v>
          </cell>
          <cell r="CP6">
            <v>4544</v>
          </cell>
          <cell r="CQ6">
            <v>4723</v>
          </cell>
          <cell r="CR6">
            <v>3701</v>
          </cell>
          <cell r="CS6">
            <v>4212</v>
          </cell>
          <cell r="CT6">
            <v>5346</v>
          </cell>
          <cell r="CU6">
            <v>3832</v>
          </cell>
          <cell r="CV6">
            <v>6142</v>
          </cell>
          <cell r="CW6">
            <v>7076</v>
          </cell>
          <cell r="CX6">
            <v>6297</v>
          </cell>
          <cell r="CY6">
            <v>5751</v>
          </cell>
          <cell r="CZ6">
            <v>6000</v>
          </cell>
          <cell r="DA6">
            <v>4596</v>
          </cell>
          <cell r="DB6">
            <v>5246</v>
          </cell>
          <cell r="DC6">
            <v>5494</v>
          </cell>
          <cell r="DD6">
            <v>3582</v>
          </cell>
          <cell r="DE6">
            <v>4740</v>
          </cell>
          <cell r="DF6">
            <v>5537</v>
          </cell>
          <cell r="DG6">
            <v>4029</v>
          </cell>
          <cell r="DH6">
            <v>4982</v>
          </cell>
          <cell r="DI6">
            <v>7857</v>
          </cell>
          <cell r="DJ6">
            <v>9469</v>
          </cell>
          <cell r="DK6">
            <v>12875</v>
          </cell>
          <cell r="DL6">
            <v>11954</v>
          </cell>
          <cell r="DM6">
            <v>10183</v>
          </cell>
          <cell r="DN6">
            <v>11150</v>
          </cell>
          <cell r="DO6">
            <v>10151</v>
          </cell>
          <cell r="DP6">
            <v>7513</v>
          </cell>
          <cell r="DQ6">
            <v>11055</v>
          </cell>
          <cell r="DR6">
            <v>11850</v>
          </cell>
          <cell r="DS6">
            <v>10410</v>
          </cell>
          <cell r="DT6">
            <v>11932</v>
          </cell>
          <cell r="DU6">
            <v>12924</v>
          </cell>
          <cell r="DV6">
            <v>13243</v>
          </cell>
          <cell r="DW6">
            <v>15608</v>
          </cell>
          <cell r="DX6">
            <v>12498</v>
          </cell>
          <cell r="DY6">
            <v>10669</v>
          </cell>
          <cell r="DZ6">
            <v>10539</v>
          </cell>
          <cell r="EA6">
            <v>9963</v>
          </cell>
          <cell r="EB6">
            <v>7912</v>
          </cell>
          <cell r="EC6">
            <v>10955</v>
          </cell>
          <cell r="ED6">
            <v>12227</v>
          </cell>
          <cell r="EE6">
            <v>10856</v>
          </cell>
          <cell r="EF6">
            <v>10510</v>
          </cell>
          <cell r="EG6">
            <v>11040</v>
          </cell>
          <cell r="EH6">
            <v>11081</v>
          </cell>
          <cell r="EI6">
            <v>11860</v>
          </cell>
          <cell r="EJ6">
            <v>9800</v>
          </cell>
          <cell r="EK6">
            <v>9857</v>
          </cell>
          <cell r="EL6">
            <v>9385</v>
          </cell>
          <cell r="EM6">
            <v>8904</v>
          </cell>
          <cell r="EN6">
            <v>6974</v>
          </cell>
          <cell r="EO6">
            <v>9674</v>
          </cell>
          <cell r="EP6">
            <v>9555</v>
          </cell>
          <cell r="EQ6">
            <v>10390</v>
          </cell>
          <cell r="ER6">
            <v>9878</v>
          </cell>
          <cell r="ES6">
            <v>11249</v>
          </cell>
          <cell r="ET6">
            <v>11039</v>
          </cell>
          <cell r="EU6">
            <v>12078</v>
          </cell>
          <cell r="EV6">
            <v>9399</v>
          </cell>
          <cell r="EW6">
            <v>8799</v>
          </cell>
          <cell r="EX6">
            <v>9997</v>
          </cell>
          <cell r="EY6">
            <v>8482</v>
          </cell>
          <cell r="EZ6">
            <v>7545</v>
          </cell>
          <cell r="FA6">
            <v>8931</v>
          </cell>
          <cell r="FB6">
            <v>10765</v>
          </cell>
          <cell r="FC6">
            <v>9267</v>
          </cell>
          <cell r="FD6">
            <v>8354</v>
          </cell>
          <cell r="FE6">
            <v>11395</v>
          </cell>
          <cell r="FF6">
            <v>10593</v>
          </cell>
          <cell r="FG6">
            <v>10922</v>
          </cell>
          <cell r="FH6">
            <v>9789</v>
          </cell>
          <cell r="FI6">
            <v>8511</v>
          </cell>
          <cell r="FJ6">
            <v>9233</v>
          </cell>
          <cell r="FK6">
            <v>8855</v>
          </cell>
          <cell r="FL6">
            <v>6718</v>
          </cell>
          <cell r="FM6">
            <v>8818</v>
          </cell>
          <cell r="FN6">
            <v>11251</v>
          </cell>
          <cell r="FO6">
            <v>9344</v>
          </cell>
          <cell r="FP6">
            <v>8579</v>
          </cell>
          <cell r="FQ6">
            <v>12069</v>
          </cell>
          <cell r="FR6">
            <v>10810</v>
          </cell>
          <cell r="FS6">
            <v>10832</v>
          </cell>
          <cell r="FT6">
            <v>10307</v>
          </cell>
          <cell r="FU6">
            <v>9298</v>
          </cell>
          <cell r="FV6">
            <v>9076</v>
          </cell>
          <cell r="FW6">
            <v>9660</v>
          </cell>
          <cell r="FX6">
            <v>7194</v>
          </cell>
          <cell r="FY6">
            <v>9793</v>
          </cell>
          <cell r="FZ6">
            <v>11723</v>
          </cell>
          <cell r="GA6">
            <v>9261</v>
          </cell>
          <cell r="GB6">
            <v>9620</v>
          </cell>
          <cell r="GC6">
            <v>11773</v>
          </cell>
          <cell r="GD6">
            <v>10649</v>
          </cell>
          <cell r="GE6">
            <v>10358</v>
          </cell>
          <cell r="GF6">
            <v>10419</v>
          </cell>
          <cell r="GG6">
            <v>7979</v>
          </cell>
          <cell r="GH6">
            <v>9186</v>
          </cell>
          <cell r="GI6">
            <v>9250</v>
          </cell>
          <cell r="GJ6">
            <v>6507</v>
          </cell>
          <cell r="GK6">
            <v>9849</v>
          </cell>
          <cell r="GL6">
            <v>11610</v>
          </cell>
          <cell r="GM6">
            <v>8753</v>
          </cell>
          <cell r="GN6">
            <v>10492</v>
          </cell>
          <cell r="GO6">
            <v>12075</v>
          </cell>
          <cell r="GP6">
            <v>11365</v>
          </cell>
          <cell r="GQ6">
            <v>11466</v>
          </cell>
          <cell r="GR6">
            <v>11219</v>
          </cell>
          <cell r="GS6">
            <v>9413</v>
          </cell>
          <cell r="GT6">
            <v>10691</v>
          </cell>
          <cell r="GU6">
            <v>9180</v>
          </cell>
          <cell r="GV6">
            <v>7426</v>
          </cell>
          <cell r="GW6">
            <v>10969</v>
          </cell>
          <cell r="GX6">
            <v>11168</v>
          </cell>
          <cell r="GY6">
            <v>10429</v>
          </cell>
          <cell r="GZ6">
            <v>11490</v>
          </cell>
          <cell r="HA6">
            <v>12808</v>
          </cell>
          <cell r="HB6">
            <v>12113</v>
          </cell>
          <cell r="HC6">
            <v>13394</v>
          </cell>
          <cell r="HD6">
            <v>11068</v>
          </cell>
          <cell r="HE6">
            <v>10704</v>
          </cell>
          <cell r="HF6">
            <v>12102</v>
          </cell>
          <cell r="HG6">
            <v>11080</v>
          </cell>
          <cell r="HH6">
            <v>8978</v>
          </cell>
          <cell r="HI6">
            <v>12444</v>
          </cell>
          <cell r="HJ6">
            <v>13611</v>
          </cell>
          <cell r="HK6">
            <v>12844</v>
          </cell>
          <cell r="HL6">
            <v>12443</v>
          </cell>
          <cell r="HM6">
            <v>15821</v>
          </cell>
          <cell r="HN6">
            <v>14581</v>
          </cell>
          <cell r="HO6">
            <v>16085</v>
          </cell>
          <cell r="HP6">
            <v>12750</v>
          </cell>
          <cell r="HQ6">
            <v>12682</v>
          </cell>
          <cell r="HR6">
            <v>14734</v>
          </cell>
          <cell r="HS6">
            <v>12464</v>
          </cell>
          <cell r="HT6">
            <v>10450</v>
          </cell>
          <cell r="HU6">
            <v>13928</v>
          </cell>
          <cell r="HV6">
            <v>16590</v>
          </cell>
          <cell r="HW6">
            <v>13838</v>
          </cell>
          <cell r="HX6">
            <v>13683</v>
          </cell>
          <cell r="HY6">
            <v>19165</v>
          </cell>
          <cell r="HZ6">
            <v>16990</v>
          </cell>
          <cell r="IA6">
            <v>17755</v>
          </cell>
          <cell r="IB6">
            <v>15069</v>
          </cell>
          <cell r="IC6">
            <v>16221</v>
          </cell>
          <cell r="ID6">
            <v>15469</v>
          </cell>
          <cell r="IE6">
            <v>16586</v>
          </cell>
          <cell r="IF6">
            <v>12160</v>
          </cell>
          <cell r="IG6">
            <v>16110</v>
          </cell>
          <cell r="IH6">
            <v>19763</v>
          </cell>
          <cell r="II6">
            <v>16865</v>
          </cell>
          <cell r="IJ6">
            <v>15894</v>
          </cell>
          <cell r="IK6">
            <v>20563</v>
          </cell>
          <cell r="IL6">
            <v>17591</v>
          </cell>
          <cell r="IM6">
            <v>14344</v>
          </cell>
          <cell r="IN6">
            <v>9465</v>
          </cell>
          <cell r="IO6">
            <v>12062</v>
          </cell>
          <cell r="IP6">
            <v>15974</v>
          </cell>
          <cell r="IQ6">
            <v>17351</v>
          </cell>
          <cell r="IR6">
            <v>12977</v>
          </cell>
          <cell r="IS6">
            <v>19034</v>
          </cell>
          <cell r="IT6">
            <v>21138</v>
          </cell>
          <cell r="IU6">
            <v>17114</v>
          </cell>
          <cell r="IV6">
            <v>18591</v>
          </cell>
          <cell r="IW6">
            <v>20839</v>
          </cell>
          <cell r="IX6">
            <v>19615</v>
          </cell>
          <cell r="IY6">
            <v>20439</v>
          </cell>
          <cell r="IZ6">
            <v>19659</v>
          </cell>
          <cell r="JA6">
            <v>17097</v>
          </cell>
          <cell r="JB6">
            <v>20365</v>
          </cell>
          <cell r="JC6">
            <v>18129</v>
          </cell>
          <cell r="JD6">
            <v>13783</v>
          </cell>
          <cell r="JE6">
            <v>20051</v>
          </cell>
          <cell r="JF6">
            <v>22693</v>
          </cell>
          <cell r="JG6">
            <v>18727</v>
          </cell>
          <cell r="JH6">
            <v>21529</v>
          </cell>
          <cell r="JI6">
            <v>25979</v>
          </cell>
          <cell r="JJ6">
            <v>22681</v>
          </cell>
          <cell r="JK6">
            <v>25251</v>
          </cell>
          <cell r="JL6">
            <v>21806</v>
          </cell>
          <cell r="JM6">
            <v>19692</v>
          </cell>
          <cell r="JN6">
            <v>21614</v>
          </cell>
          <cell r="JO6">
            <v>20612</v>
          </cell>
          <cell r="JP6">
            <v>17514</v>
          </cell>
          <cell r="JQ6">
            <v>23950</v>
          </cell>
          <cell r="JR6">
            <v>26359</v>
          </cell>
          <cell r="JS6">
            <v>22884</v>
          </cell>
          <cell r="JT6">
            <v>24040</v>
          </cell>
          <cell r="JU6">
            <v>25341</v>
          </cell>
          <cell r="JV6">
            <v>22720</v>
          </cell>
          <cell r="JW6">
            <v>25596</v>
          </cell>
          <cell r="JX6">
            <v>21895</v>
          </cell>
          <cell r="JY6">
            <v>19889</v>
          </cell>
          <cell r="JZ6">
            <v>22648</v>
          </cell>
          <cell r="KA6">
            <v>20124</v>
          </cell>
          <cell r="KB6">
            <v>18196</v>
          </cell>
          <cell r="KC6">
            <v>24260</v>
          </cell>
          <cell r="KD6">
            <v>25829</v>
          </cell>
          <cell r="KE6">
            <v>22756</v>
          </cell>
          <cell r="KF6">
            <v>21545</v>
          </cell>
        </row>
        <row r="7">
          <cell r="A7" t="str">
            <v>Nombre de crÃ©ations d'entreprises - ActivitÃ©s spÃ©cialisÃ©es, scientifiques et techniques et activitÃ©s de services administratifs et de soutien - Ensemble - France - DonnÃ©es mensuelles CVS</v>
          </cell>
          <cell r="B7">
            <v>10755774</v>
          </cell>
          <cell r="C7">
            <v>45317.364583333336</v>
          </cell>
          <cell r="E7">
            <v>3040</v>
          </cell>
          <cell r="F7">
            <v>3406</v>
          </cell>
          <cell r="G7">
            <v>2916</v>
          </cell>
          <cell r="H7">
            <v>3308</v>
          </cell>
          <cell r="I7">
            <v>3115</v>
          </cell>
          <cell r="J7">
            <v>3083</v>
          </cell>
          <cell r="K7">
            <v>3338</v>
          </cell>
          <cell r="L7">
            <v>3276</v>
          </cell>
          <cell r="M7">
            <v>3169</v>
          </cell>
          <cell r="N7">
            <v>3495</v>
          </cell>
          <cell r="O7">
            <v>3195</v>
          </cell>
          <cell r="P7">
            <v>2837</v>
          </cell>
          <cell r="Q7">
            <v>3340</v>
          </cell>
          <cell r="R7">
            <v>3151</v>
          </cell>
          <cell r="S7">
            <v>3235</v>
          </cell>
          <cell r="T7">
            <v>3106</v>
          </cell>
          <cell r="U7">
            <v>3301</v>
          </cell>
          <cell r="V7">
            <v>3160</v>
          </cell>
          <cell r="W7">
            <v>3041</v>
          </cell>
          <cell r="X7">
            <v>3294</v>
          </cell>
          <cell r="Y7">
            <v>3134</v>
          </cell>
          <cell r="Z7">
            <v>3311</v>
          </cell>
          <cell r="AA7">
            <v>3325</v>
          </cell>
          <cell r="AB7">
            <v>3306</v>
          </cell>
          <cell r="AC7">
            <v>3246</v>
          </cell>
          <cell r="AD7">
            <v>3109</v>
          </cell>
          <cell r="AE7">
            <v>3098</v>
          </cell>
          <cell r="AF7">
            <v>3347</v>
          </cell>
          <cell r="AG7">
            <v>3312</v>
          </cell>
          <cell r="AH7">
            <v>3270</v>
          </cell>
          <cell r="AI7">
            <v>3319</v>
          </cell>
          <cell r="AJ7">
            <v>3303</v>
          </cell>
          <cell r="AK7">
            <v>3302</v>
          </cell>
          <cell r="AL7">
            <v>3331</v>
          </cell>
          <cell r="AM7">
            <v>3293</v>
          </cell>
          <cell r="AN7">
            <v>3327</v>
          </cell>
          <cell r="AO7">
            <v>3300</v>
          </cell>
          <cell r="AP7">
            <v>3364</v>
          </cell>
          <cell r="AQ7">
            <v>3534</v>
          </cell>
          <cell r="AR7">
            <v>3474</v>
          </cell>
          <cell r="AS7">
            <v>3390</v>
          </cell>
          <cell r="AT7">
            <v>3648</v>
          </cell>
          <cell r="AU7">
            <v>3656</v>
          </cell>
          <cell r="AV7">
            <v>3424</v>
          </cell>
          <cell r="AW7">
            <v>3806</v>
          </cell>
          <cell r="AX7">
            <v>3805</v>
          </cell>
          <cell r="AY7">
            <v>3935</v>
          </cell>
          <cell r="AZ7">
            <v>3913</v>
          </cell>
          <cell r="BA7">
            <v>4116</v>
          </cell>
          <cell r="BB7">
            <v>4181</v>
          </cell>
          <cell r="BC7">
            <v>4265</v>
          </cell>
          <cell r="BD7">
            <v>4033</v>
          </cell>
          <cell r="BE7">
            <v>4286</v>
          </cell>
          <cell r="BF7">
            <v>4112</v>
          </cell>
          <cell r="BG7">
            <v>4116</v>
          </cell>
          <cell r="BH7">
            <v>4048</v>
          </cell>
          <cell r="BI7">
            <v>3966</v>
          </cell>
          <cell r="BJ7">
            <v>4008</v>
          </cell>
          <cell r="BK7">
            <v>4389</v>
          </cell>
          <cell r="BL7">
            <v>3643</v>
          </cell>
          <cell r="BM7">
            <v>4033</v>
          </cell>
          <cell r="BN7">
            <v>4280</v>
          </cell>
          <cell r="BO7">
            <v>4015</v>
          </cell>
          <cell r="BP7">
            <v>4248</v>
          </cell>
          <cell r="BQ7">
            <v>4050</v>
          </cell>
          <cell r="BR7">
            <v>4177</v>
          </cell>
          <cell r="BS7">
            <v>4203</v>
          </cell>
          <cell r="BT7">
            <v>4193</v>
          </cell>
          <cell r="BU7">
            <v>4265</v>
          </cell>
          <cell r="BV7">
            <v>4189</v>
          </cell>
          <cell r="BW7">
            <v>4058</v>
          </cell>
          <cell r="BX7">
            <v>4198</v>
          </cell>
          <cell r="BY7">
            <v>4486</v>
          </cell>
          <cell r="BZ7">
            <v>4343</v>
          </cell>
          <cell r="CA7">
            <v>4214</v>
          </cell>
          <cell r="CB7">
            <v>4231</v>
          </cell>
          <cell r="CC7">
            <v>4467</v>
          </cell>
          <cell r="CD7">
            <v>4472</v>
          </cell>
          <cell r="CE7">
            <v>4059</v>
          </cell>
          <cell r="CF7">
            <v>4274</v>
          </cell>
          <cell r="CG7">
            <v>4652</v>
          </cell>
          <cell r="CH7">
            <v>4692</v>
          </cell>
          <cell r="CI7">
            <v>4405</v>
          </cell>
          <cell r="CJ7">
            <v>4428</v>
          </cell>
          <cell r="CK7">
            <v>4302</v>
          </cell>
          <cell r="CL7">
            <v>4377</v>
          </cell>
          <cell r="CM7">
            <v>4565</v>
          </cell>
          <cell r="CN7">
            <v>4682</v>
          </cell>
          <cell r="CO7">
            <v>4581</v>
          </cell>
          <cell r="CP7">
            <v>4658</v>
          </cell>
          <cell r="CQ7">
            <v>4782</v>
          </cell>
          <cell r="CR7">
            <v>5163</v>
          </cell>
          <cell r="CS7">
            <v>5096</v>
          </cell>
          <cell r="CT7">
            <v>4976</v>
          </cell>
          <cell r="CU7">
            <v>4339</v>
          </cell>
          <cell r="CV7">
            <v>6232</v>
          </cell>
          <cell r="CW7">
            <v>5360</v>
          </cell>
          <cell r="CX7">
            <v>5309</v>
          </cell>
          <cell r="CY7">
            <v>5408</v>
          </cell>
          <cell r="CZ7">
            <v>5341</v>
          </cell>
          <cell r="DA7">
            <v>5288</v>
          </cell>
          <cell r="DB7">
            <v>5361</v>
          </cell>
          <cell r="DC7">
            <v>5458</v>
          </cell>
          <cell r="DD7">
            <v>5502</v>
          </cell>
          <cell r="DE7">
            <v>5326</v>
          </cell>
          <cell r="DF7">
            <v>5094</v>
          </cell>
          <cell r="DG7">
            <v>4797</v>
          </cell>
          <cell r="DH7">
            <v>4555</v>
          </cell>
          <cell r="DI7">
            <v>6782</v>
          </cell>
          <cell r="DJ7">
            <v>8537</v>
          </cell>
          <cell r="DK7">
            <v>11035</v>
          </cell>
          <cell r="DL7">
            <v>10890</v>
          </cell>
          <cell r="DM7">
            <v>11642</v>
          </cell>
          <cell r="DN7">
            <v>11152</v>
          </cell>
          <cell r="DO7">
            <v>10775</v>
          </cell>
          <cell r="DP7">
            <v>11066</v>
          </cell>
          <cell r="DQ7">
            <v>10873</v>
          </cell>
          <cell r="DR7">
            <v>10998</v>
          </cell>
          <cell r="DS7">
            <v>10903</v>
          </cell>
          <cell r="DT7">
            <v>11961</v>
          </cell>
          <cell r="DU7">
            <v>12272</v>
          </cell>
          <cell r="DV7">
            <v>12115</v>
          </cell>
          <cell r="DW7">
            <v>12550</v>
          </cell>
          <cell r="DX7">
            <v>11695</v>
          </cell>
          <cell r="DY7">
            <v>11741</v>
          </cell>
          <cell r="DZ7">
            <v>9954</v>
          </cell>
          <cell r="EA7">
            <v>11333</v>
          </cell>
          <cell r="EB7">
            <v>11027</v>
          </cell>
          <cell r="EC7">
            <v>10766</v>
          </cell>
          <cell r="ED7">
            <v>12065</v>
          </cell>
          <cell r="EE7">
            <v>11179</v>
          </cell>
          <cell r="EF7">
            <v>10080</v>
          </cell>
          <cell r="EG7">
            <v>9827</v>
          </cell>
          <cell r="EH7">
            <v>10055</v>
          </cell>
          <cell r="EI7">
            <v>9380</v>
          </cell>
          <cell r="EJ7">
            <v>9877</v>
          </cell>
          <cell r="EK7">
            <v>9351</v>
          </cell>
          <cell r="EL7">
            <v>9826</v>
          </cell>
          <cell r="EM7">
            <v>10797</v>
          </cell>
          <cell r="EN7">
            <v>9553</v>
          </cell>
          <cell r="EO7">
            <v>9772</v>
          </cell>
          <cell r="EP7">
            <v>9419</v>
          </cell>
          <cell r="EQ7">
            <v>10468</v>
          </cell>
          <cell r="ER7">
            <v>9992</v>
          </cell>
          <cell r="ES7">
            <v>9677</v>
          </cell>
          <cell r="ET7">
            <v>9623</v>
          </cell>
          <cell r="EU7">
            <v>10081</v>
          </cell>
          <cell r="EV7">
            <v>9724</v>
          </cell>
          <cell r="EW7">
            <v>9550</v>
          </cell>
          <cell r="EX7">
            <v>9910</v>
          </cell>
          <cell r="EY7">
            <v>10042</v>
          </cell>
          <cell r="EZ7">
            <v>10229</v>
          </cell>
          <cell r="FA7">
            <v>9291</v>
          </cell>
          <cell r="FB7">
            <v>9501</v>
          </cell>
          <cell r="FC7">
            <v>9342</v>
          </cell>
          <cell r="FD7">
            <v>9049</v>
          </cell>
          <cell r="FE7">
            <v>9275</v>
          </cell>
          <cell r="FF7">
            <v>9603</v>
          </cell>
          <cell r="FG7">
            <v>9622</v>
          </cell>
          <cell r="FH7">
            <v>9743</v>
          </cell>
          <cell r="FI7">
            <v>9535</v>
          </cell>
          <cell r="FJ7">
            <v>9621</v>
          </cell>
          <cell r="FK7">
            <v>9390</v>
          </cell>
          <cell r="FL7">
            <v>9219</v>
          </cell>
          <cell r="FM7">
            <v>9487</v>
          </cell>
          <cell r="FN7">
            <v>9665</v>
          </cell>
          <cell r="FO7">
            <v>9670</v>
          </cell>
          <cell r="FP7">
            <v>9579</v>
          </cell>
          <cell r="FQ7">
            <v>9876</v>
          </cell>
          <cell r="FR7">
            <v>9788</v>
          </cell>
          <cell r="FS7">
            <v>9855</v>
          </cell>
          <cell r="FT7">
            <v>9907</v>
          </cell>
          <cell r="FU7">
            <v>10210</v>
          </cell>
          <cell r="FV7">
            <v>9912</v>
          </cell>
          <cell r="FW7">
            <v>10119</v>
          </cell>
          <cell r="FX7">
            <v>10424</v>
          </cell>
          <cell r="FY7">
            <v>10068</v>
          </cell>
          <cell r="FZ7">
            <v>9950</v>
          </cell>
          <cell r="GA7">
            <v>10195</v>
          </cell>
          <cell r="GB7">
            <v>9993</v>
          </cell>
          <cell r="GC7">
            <v>9659</v>
          </cell>
          <cell r="GD7">
            <v>9667</v>
          </cell>
          <cell r="GE7">
            <v>9570</v>
          </cell>
          <cell r="GF7">
            <v>9948</v>
          </cell>
          <cell r="GG7">
            <v>9414</v>
          </cell>
          <cell r="GH7">
            <v>9411</v>
          </cell>
          <cell r="GI7">
            <v>9669</v>
          </cell>
          <cell r="GJ7">
            <v>9698</v>
          </cell>
          <cell r="GK7">
            <v>9766</v>
          </cell>
          <cell r="GL7">
            <v>9995</v>
          </cell>
          <cell r="GM7">
            <v>9578</v>
          </cell>
          <cell r="GN7">
            <v>10510</v>
          </cell>
          <cell r="GO7">
            <v>10420</v>
          </cell>
          <cell r="GP7">
            <v>10292</v>
          </cell>
          <cell r="GQ7">
            <v>9919</v>
          </cell>
          <cell r="GR7">
            <v>10716</v>
          </cell>
          <cell r="GS7">
            <v>10435</v>
          </cell>
          <cell r="GT7">
            <v>10369</v>
          </cell>
          <cell r="GU7">
            <v>10286</v>
          </cell>
          <cell r="GV7">
            <v>10294</v>
          </cell>
          <cell r="GW7">
            <v>10820</v>
          </cell>
          <cell r="GX7">
            <v>10480</v>
          </cell>
          <cell r="GY7">
            <v>10843</v>
          </cell>
          <cell r="GZ7">
            <v>10842</v>
          </cell>
          <cell r="HA7">
            <v>10875</v>
          </cell>
          <cell r="HB7">
            <v>11053</v>
          </cell>
          <cell r="HC7">
            <v>11221</v>
          </cell>
          <cell r="HD7">
            <v>11439</v>
          </cell>
          <cell r="HE7">
            <v>11481</v>
          </cell>
          <cell r="HF7">
            <v>12086</v>
          </cell>
          <cell r="HG7">
            <v>12660</v>
          </cell>
          <cell r="HH7">
            <v>12262</v>
          </cell>
          <cell r="HI7">
            <v>12275</v>
          </cell>
          <cell r="HJ7">
            <v>12852</v>
          </cell>
          <cell r="HK7">
            <v>13299</v>
          </cell>
          <cell r="HL7">
            <v>12818</v>
          </cell>
          <cell r="HM7">
            <v>12962</v>
          </cell>
          <cell r="HN7">
            <v>13411</v>
          </cell>
          <cell r="HO7">
            <v>13705</v>
          </cell>
          <cell r="HP7">
            <v>13568</v>
          </cell>
          <cell r="HQ7">
            <v>13957</v>
          </cell>
          <cell r="HR7">
            <v>14471</v>
          </cell>
          <cell r="HS7">
            <v>14180</v>
          </cell>
          <cell r="HT7">
            <v>14330</v>
          </cell>
          <cell r="HU7">
            <v>14370</v>
          </cell>
          <cell r="HV7">
            <v>14639</v>
          </cell>
          <cell r="HW7">
            <v>13623</v>
          </cell>
          <cell r="HX7">
            <v>14745</v>
          </cell>
          <cell r="HY7">
            <v>15554</v>
          </cell>
          <cell r="HZ7">
            <v>15749</v>
          </cell>
          <cell r="IA7">
            <v>16033</v>
          </cell>
          <cell r="IB7">
            <v>15447</v>
          </cell>
          <cell r="IC7">
            <v>17882</v>
          </cell>
          <cell r="ID7">
            <v>16384</v>
          </cell>
          <cell r="IE7">
            <v>16924</v>
          </cell>
          <cell r="IF7">
            <v>16593</v>
          </cell>
          <cell r="IG7">
            <v>16881</v>
          </cell>
          <cell r="IH7">
            <v>16791</v>
          </cell>
          <cell r="II7">
            <v>16949</v>
          </cell>
          <cell r="IJ7">
            <v>17890</v>
          </cell>
          <cell r="IK7">
            <v>16822</v>
          </cell>
          <cell r="IL7">
            <v>16025</v>
          </cell>
          <cell r="IM7">
            <v>13473</v>
          </cell>
          <cell r="IN7">
            <v>9257</v>
          </cell>
          <cell r="IO7">
            <v>14037</v>
          </cell>
          <cell r="IP7">
            <v>16748</v>
          </cell>
          <cell r="IQ7">
            <v>17675</v>
          </cell>
          <cell r="IR7">
            <v>18959</v>
          </cell>
          <cell r="IS7">
            <v>18479</v>
          </cell>
          <cell r="IT7">
            <v>18000</v>
          </cell>
          <cell r="IU7">
            <v>18196</v>
          </cell>
          <cell r="IV7">
            <v>18743</v>
          </cell>
          <cell r="IW7">
            <v>17971</v>
          </cell>
          <cell r="IX7">
            <v>18500</v>
          </cell>
          <cell r="IY7">
            <v>18235</v>
          </cell>
          <cell r="IZ7">
            <v>19284</v>
          </cell>
          <cell r="JA7">
            <v>20836</v>
          </cell>
          <cell r="JB7">
            <v>20347</v>
          </cell>
          <cell r="JC7">
            <v>18970</v>
          </cell>
          <cell r="JD7">
            <v>19110</v>
          </cell>
          <cell r="JE7">
            <v>19142</v>
          </cell>
          <cell r="JF7">
            <v>20233</v>
          </cell>
          <cell r="JG7">
            <v>19348</v>
          </cell>
          <cell r="JH7">
            <v>21566</v>
          </cell>
          <cell r="JI7">
            <v>23067</v>
          </cell>
          <cell r="JJ7">
            <v>21592</v>
          </cell>
          <cell r="JK7">
            <v>21970</v>
          </cell>
          <cell r="JL7">
            <v>21522</v>
          </cell>
          <cell r="JM7">
            <v>21497</v>
          </cell>
          <cell r="JN7">
            <v>21843</v>
          </cell>
          <cell r="JO7">
            <v>22659</v>
          </cell>
          <cell r="JP7">
            <v>23273</v>
          </cell>
          <cell r="JQ7">
            <v>22887</v>
          </cell>
          <cell r="JR7">
            <v>24002</v>
          </cell>
          <cell r="JS7">
            <v>23165</v>
          </cell>
          <cell r="JT7">
            <v>23023</v>
          </cell>
          <cell r="JU7">
            <v>21472</v>
          </cell>
          <cell r="JV7">
            <v>21733</v>
          </cell>
          <cell r="JW7">
            <v>22149</v>
          </cell>
          <cell r="JX7">
            <v>22749</v>
          </cell>
          <cell r="JY7">
            <v>21836</v>
          </cell>
          <cell r="JZ7">
            <v>22586</v>
          </cell>
          <cell r="KA7">
            <v>22792</v>
          </cell>
          <cell r="KB7">
            <v>23804</v>
          </cell>
          <cell r="KC7">
            <v>23307</v>
          </cell>
          <cell r="KD7">
            <v>23582</v>
          </cell>
          <cell r="KE7">
            <v>23036</v>
          </cell>
          <cell r="KF7">
            <v>22491</v>
          </cell>
        </row>
        <row r="8">
          <cell r="A8" t="str">
            <v>Nombre de crÃ©ations d'entreprises - Administration publique, enseignement, santÃ© humaine et action sociale - Ensemble - France - DonnÃ©es mensuelles brutes</v>
          </cell>
          <cell r="B8">
            <v>10755541</v>
          </cell>
          <cell r="C8">
            <v>45317.364583333336</v>
          </cell>
          <cell r="E8">
            <v>2061</v>
          </cell>
          <cell r="F8">
            <v>2231</v>
          </cell>
          <cell r="G8">
            <v>1970</v>
          </cell>
          <cell r="H8">
            <v>1676</v>
          </cell>
          <cell r="I8">
            <v>1557</v>
          </cell>
          <cell r="J8">
            <v>1353</v>
          </cell>
          <cell r="K8">
            <v>1518</v>
          </cell>
          <cell r="L8">
            <v>1549</v>
          </cell>
          <cell r="M8">
            <v>1726</v>
          </cell>
          <cell r="N8">
            <v>1981</v>
          </cell>
          <cell r="O8">
            <v>1561</v>
          </cell>
          <cell r="P8">
            <v>1558</v>
          </cell>
          <cell r="Q8">
            <v>2392</v>
          </cell>
          <cell r="R8">
            <v>2163</v>
          </cell>
          <cell r="S8">
            <v>2104</v>
          </cell>
          <cell r="T8">
            <v>1680</v>
          </cell>
          <cell r="U8">
            <v>1551</v>
          </cell>
          <cell r="V8">
            <v>1459</v>
          </cell>
          <cell r="W8">
            <v>1559</v>
          </cell>
          <cell r="X8">
            <v>1451</v>
          </cell>
          <cell r="Y8">
            <v>1743</v>
          </cell>
          <cell r="Z8">
            <v>2129</v>
          </cell>
          <cell r="AA8">
            <v>1556</v>
          </cell>
          <cell r="AB8">
            <v>1466</v>
          </cell>
          <cell r="AC8">
            <v>2543</v>
          </cell>
          <cell r="AD8">
            <v>2288</v>
          </cell>
          <cell r="AE8">
            <v>2085</v>
          </cell>
          <cell r="AF8">
            <v>1790</v>
          </cell>
          <cell r="AG8">
            <v>1579</v>
          </cell>
          <cell r="AH8">
            <v>1457</v>
          </cell>
          <cell r="AI8">
            <v>1837</v>
          </cell>
          <cell r="AJ8">
            <v>1447</v>
          </cell>
          <cell r="AK8">
            <v>1887</v>
          </cell>
          <cell r="AL8">
            <v>2222</v>
          </cell>
          <cell r="AM8">
            <v>1599</v>
          </cell>
          <cell r="AN8">
            <v>1908</v>
          </cell>
          <cell r="AO8">
            <v>2269</v>
          </cell>
          <cell r="AP8">
            <v>1875</v>
          </cell>
          <cell r="AQ8">
            <v>1979</v>
          </cell>
          <cell r="AR8">
            <v>1916</v>
          </cell>
          <cell r="AS8">
            <v>1556</v>
          </cell>
          <cell r="AT8">
            <v>1762</v>
          </cell>
          <cell r="AU8">
            <v>2134</v>
          </cell>
          <cell r="AV8">
            <v>1631</v>
          </cell>
          <cell r="AW8">
            <v>2541</v>
          </cell>
          <cell r="AX8">
            <v>2603</v>
          </cell>
          <cell r="AY8">
            <v>1817</v>
          </cell>
          <cell r="AZ8">
            <v>2043</v>
          </cell>
          <cell r="BA8">
            <v>2475</v>
          </cell>
          <cell r="BB8">
            <v>2102</v>
          </cell>
          <cell r="BC8">
            <v>2328</v>
          </cell>
          <cell r="BD8">
            <v>1765</v>
          </cell>
          <cell r="BE8">
            <v>1536</v>
          </cell>
          <cell r="BF8">
            <v>1821</v>
          </cell>
          <cell r="BG8">
            <v>1916</v>
          </cell>
          <cell r="BH8">
            <v>1742</v>
          </cell>
          <cell r="BI8">
            <v>2369</v>
          </cell>
          <cell r="BJ8">
            <v>2216</v>
          </cell>
          <cell r="BK8">
            <v>1850</v>
          </cell>
          <cell r="BL8">
            <v>2264</v>
          </cell>
          <cell r="BM8">
            <v>2081</v>
          </cell>
          <cell r="BN8">
            <v>1995</v>
          </cell>
          <cell r="BO8">
            <v>1958</v>
          </cell>
          <cell r="BP8">
            <v>1940</v>
          </cell>
          <cell r="BQ8">
            <v>1602</v>
          </cell>
          <cell r="BR8">
            <v>1954</v>
          </cell>
          <cell r="BS8">
            <v>1910</v>
          </cell>
          <cell r="BT8">
            <v>1885</v>
          </cell>
          <cell r="BU8">
            <v>2632</v>
          </cell>
          <cell r="BV8">
            <v>2525</v>
          </cell>
          <cell r="BW8">
            <v>1798</v>
          </cell>
          <cell r="BX8">
            <v>2541</v>
          </cell>
          <cell r="BY8">
            <v>3051</v>
          </cell>
          <cell r="BZ8">
            <v>2485</v>
          </cell>
          <cell r="CA8">
            <v>2501</v>
          </cell>
          <cell r="CB8">
            <v>1879</v>
          </cell>
          <cell r="CC8">
            <v>1882</v>
          </cell>
          <cell r="CD8">
            <v>1759</v>
          </cell>
          <cell r="CE8">
            <v>1644</v>
          </cell>
          <cell r="CF8">
            <v>1962</v>
          </cell>
          <cell r="CG8">
            <v>2629</v>
          </cell>
          <cell r="CH8">
            <v>2756</v>
          </cell>
          <cell r="CI8">
            <v>2018</v>
          </cell>
          <cell r="CJ8">
            <v>2109</v>
          </cell>
          <cell r="CK8">
            <v>3352</v>
          </cell>
          <cell r="CL8">
            <v>2825</v>
          </cell>
          <cell r="CM8">
            <v>2583</v>
          </cell>
          <cell r="CN8">
            <v>2191</v>
          </cell>
          <cell r="CO8">
            <v>1879</v>
          </cell>
          <cell r="CP8">
            <v>2150</v>
          </cell>
          <cell r="CQ8">
            <v>2752</v>
          </cell>
          <cell r="CR8">
            <v>2410</v>
          </cell>
          <cell r="CS8">
            <v>3019</v>
          </cell>
          <cell r="CT8">
            <v>3085</v>
          </cell>
          <cell r="CU8">
            <v>2262</v>
          </cell>
          <cell r="CV8">
            <v>2533</v>
          </cell>
          <cell r="CW8">
            <v>3639</v>
          </cell>
          <cell r="CX8">
            <v>3111</v>
          </cell>
          <cell r="CY8">
            <v>2699</v>
          </cell>
          <cell r="CZ8">
            <v>2707</v>
          </cell>
          <cell r="DA8">
            <v>2133</v>
          </cell>
          <cell r="DB8">
            <v>2568</v>
          </cell>
          <cell r="DC8">
            <v>2881</v>
          </cell>
          <cell r="DD8">
            <v>2377</v>
          </cell>
          <cell r="DE8">
            <v>3548</v>
          </cell>
          <cell r="DF8">
            <v>3662</v>
          </cell>
          <cell r="DG8">
            <v>2480</v>
          </cell>
          <cell r="DH8">
            <v>2806</v>
          </cell>
          <cell r="DI8">
            <v>3544</v>
          </cell>
          <cell r="DJ8">
            <v>3619</v>
          </cell>
          <cell r="DK8">
            <v>4682</v>
          </cell>
          <cell r="DL8">
            <v>4496</v>
          </cell>
          <cell r="DM8">
            <v>3855</v>
          </cell>
          <cell r="DN8">
            <v>4090</v>
          </cell>
          <cell r="DO8">
            <v>4175</v>
          </cell>
          <cell r="DP8">
            <v>3805</v>
          </cell>
          <cell r="DQ8">
            <v>6492</v>
          </cell>
          <cell r="DR8">
            <v>5748</v>
          </cell>
          <cell r="DS8">
            <v>4678</v>
          </cell>
          <cell r="DT8">
            <v>4786</v>
          </cell>
          <cell r="DU8">
            <v>5201</v>
          </cell>
          <cell r="DV8">
            <v>5164</v>
          </cell>
          <cell r="DW8">
            <v>5698</v>
          </cell>
          <cell r="DX8">
            <v>4504</v>
          </cell>
          <cell r="DY8">
            <v>3693</v>
          </cell>
          <cell r="DZ8">
            <v>3955</v>
          </cell>
          <cell r="EA8">
            <v>4124</v>
          </cell>
          <cell r="EB8">
            <v>4340</v>
          </cell>
          <cell r="EC8">
            <v>6501</v>
          </cell>
          <cell r="ED8">
            <v>6092</v>
          </cell>
          <cell r="EE8">
            <v>5030</v>
          </cell>
          <cell r="EF8">
            <v>4785</v>
          </cell>
          <cell r="EG8">
            <v>4893</v>
          </cell>
          <cell r="EH8">
            <v>4818</v>
          </cell>
          <cell r="EI8">
            <v>5197</v>
          </cell>
          <cell r="EJ8">
            <v>3912</v>
          </cell>
          <cell r="EK8">
            <v>4051</v>
          </cell>
          <cell r="EL8">
            <v>3896</v>
          </cell>
          <cell r="EM8">
            <v>4317</v>
          </cell>
          <cell r="EN8">
            <v>4035</v>
          </cell>
          <cell r="EO8">
            <v>6729</v>
          </cell>
          <cell r="EP8">
            <v>5513</v>
          </cell>
          <cell r="EQ8">
            <v>5373</v>
          </cell>
          <cell r="ER8">
            <v>5105</v>
          </cell>
          <cell r="ES8">
            <v>5572</v>
          </cell>
          <cell r="ET8">
            <v>5029</v>
          </cell>
          <cell r="EU8">
            <v>5332</v>
          </cell>
          <cell r="EV8">
            <v>3856</v>
          </cell>
          <cell r="EW8">
            <v>3897</v>
          </cell>
          <cell r="EX8">
            <v>4538</v>
          </cell>
          <cell r="EY8">
            <v>5110</v>
          </cell>
          <cell r="EZ8">
            <v>5015</v>
          </cell>
          <cell r="FA8">
            <v>6821</v>
          </cell>
          <cell r="FB8">
            <v>6619</v>
          </cell>
          <cell r="FC8">
            <v>5255</v>
          </cell>
          <cell r="FD8">
            <v>4215</v>
          </cell>
          <cell r="FE8">
            <v>6009</v>
          </cell>
          <cell r="FF8">
            <v>5269</v>
          </cell>
          <cell r="FG8">
            <v>5286</v>
          </cell>
          <cell r="FH8">
            <v>4503</v>
          </cell>
          <cell r="FI8">
            <v>4139</v>
          </cell>
          <cell r="FJ8">
            <v>4557</v>
          </cell>
          <cell r="FK8">
            <v>5697</v>
          </cell>
          <cell r="FL8">
            <v>5118</v>
          </cell>
          <cell r="FM8">
            <v>7130</v>
          </cell>
          <cell r="FN8">
            <v>7476</v>
          </cell>
          <cell r="FO8">
            <v>5746</v>
          </cell>
          <cell r="FP8">
            <v>4407</v>
          </cell>
          <cell r="FQ8">
            <v>6340</v>
          </cell>
          <cell r="FR8">
            <v>5084</v>
          </cell>
          <cell r="FS8">
            <v>5158</v>
          </cell>
          <cell r="FT8">
            <v>4552</v>
          </cell>
          <cell r="FU8">
            <v>4371</v>
          </cell>
          <cell r="FV8">
            <v>4520</v>
          </cell>
          <cell r="FW8">
            <v>6583</v>
          </cell>
          <cell r="FX8">
            <v>5584</v>
          </cell>
          <cell r="FY8">
            <v>7916</v>
          </cell>
          <cell r="FZ8">
            <v>7386</v>
          </cell>
          <cell r="GA8">
            <v>5514</v>
          </cell>
          <cell r="GB8">
            <v>5463</v>
          </cell>
          <cell r="GC8">
            <v>6742</v>
          </cell>
          <cell r="GD8">
            <v>5416</v>
          </cell>
          <cell r="GE8">
            <v>5270</v>
          </cell>
          <cell r="GF8">
            <v>4923</v>
          </cell>
          <cell r="GG8">
            <v>4168</v>
          </cell>
          <cell r="GH8">
            <v>4858</v>
          </cell>
          <cell r="GI8">
            <v>6856</v>
          </cell>
          <cell r="GJ8">
            <v>5470</v>
          </cell>
          <cell r="GK8">
            <v>7982</v>
          </cell>
          <cell r="GL8">
            <v>7604</v>
          </cell>
          <cell r="GM8">
            <v>5364</v>
          </cell>
          <cell r="GN8">
            <v>5681</v>
          </cell>
          <cell r="GO8">
            <v>6643</v>
          </cell>
          <cell r="GP8">
            <v>5727</v>
          </cell>
          <cell r="GQ8">
            <v>5749</v>
          </cell>
          <cell r="GR8">
            <v>5369</v>
          </cell>
          <cell r="GS8">
            <v>4634</v>
          </cell>
          <cell r="GT8">
            <v>5387</v>
          </cell>
          <cell r="GU8">
            <v>6373</v>
          </cell>
          <cell r="GV8">
            <v>5871</v>
          </cell>
          <cell r="GW8">
            <v>8233</v>
          </cell>
          <cell r="GX8">
            <v>7098</v>
          </cell>
          <cell r="GY8">
            <v>6245</v>
          </cell>
          <cell r="GZ8">
            <v>5978</v>
          </cell>
          <cell r="HA8">
            <v>7047</v>
          </cell>
          <cell r="HB8">
            <v>6138</v>
          </cell>
          <cell r="HC8">
            <v>6463</v>
          </cell>
          <cell r="HD8">
            <v>4866</v>
          </cell>
          <cell r="HE8">
            <v>4820</v>
          </cell>
          <cell r="HF8">
            <v>5432</v>
          </cell>
          <cell r="HG8">
            <v>6490</v>
          </cell>
          <cell r="HH8">
            <v>6354</v>
          </cell>
          <cell r="HI8">
            <v>8583</v>
          </cell>
          <cell r="HJ8">
            <v>7534</v>
          </cell>
          <cell r="HK8">
            <v>6650</v>
          </cell>
          <cell r="HL8">
            <v>5949</v>
          </cell>
          <cell r="HM8">
            <v>7713</v>
          </cell>
          <cell r="HN8">
            <v>6653</v>
          </cell>
          <cell r="HO8">
            <v>6876</v>
          </cell>
          <cell r="HP8">
            <v>5342</v>
          </cell>
          <cell r="HQ8">
            <v>5419</v>
          </cell>
          <cell r="HR8">
            <v>6040</v>
          </cell>
          <cell r="HS8">
            <v>6061</v>
          </cell>
          <cell r="HT8">
            <v>6528</v>
          </cell>
          <cell r="HU8">
            <v>8820</v>
          </cell>
          <cell r="HV8">
            <v>8538</v>
          </cell>
          <cell r="HW8">
            <v>6579</v>
          </cell>
          <cell r="HX8">
            <v>5737</v>
          </cell>
          <cell r="HY8">
            <v>8827</v>
          </cell>
          <cell r="HZ8">
            <v>6841</v>
          </cell>
          <cell r="IA8">
            <v>7101</v>
          </cell>
          <cell r="IB8">
            <v>5617</v>
          </cell>
          <cell r="IC8">
            <v>6138</v>
          </cell>
          <cell r="ID8">
            <v>5793</v>
          </cell>
          <cell r="IE8">
            <v>7948</v>
          </cell>
          <cell r="IF8">
            <v>7512</v>
          </cell>
          <cell r="IG8">
            <v>9422</v>
          </cell>
          <cell r="IH8">
            <v>9171</v>
          </cell>
          <cell r="II8">
            <v>7008</v>
          </cell>
          <cell r="IJ8">
            <v>6807</v>
          </cell>
          <cell r="IK8">
            <v>8640</v>
          </cell>
          <cell r="IL8">
            <v>6638</v>
          </cell>
          <cell r="IM8">
            <v>4990</v>
          </cell>
          <cell r="IN8">
            <v>2944</v>
          </cell>
          <cell r="IO8">
            <v>3465</v>
          </cell>
          <cell r="IP8">
            <v>5456</v>
          </cell>
          <cell r="IQ8">
            <v>8364</v>
          </cell>
          <cell r="IR8">
            <v>7318</v>
          </cell>
          <cell r="IS8">
            <v>10959</v>
          </cell>
          <cell r="IT8">
            <v>9701</v>
          </cell>
          <cell r="IU8">
            <v>6886</v>
          </cell>
          <cell r="IV8">
            <v>7087</v>
          </cell>
          <cell r="IW8">
            <v>8453</v>
          </cell>
          <cell r="IX8">
            <v>7924</v>
          </cell>
          <cell r="IY8">
            <v>7901</v>
          </cell>
          <cell r="IZ8">
            <v>6901</v>
          </cell>
          <cell r="JA8">
            <v>6077</v>
          </cell>
          <cell r="JB8">
            <v>7936</v>
          </cell>
          <cell r="JC8">
            <v>10032</v>
          </cell>
          <cell r="JD8">
            <v>7835</v>
          </cell>
          <cell r="JE8">
            <v>11008</v>
          </cell>
          <cell r="JF8">
            <v>10622</v>
          </cell>
          <cell r="JG8">
            <v>7870</v>
          </cell>
          <cell r="JH8">
            <v>8434</v>
          </cell>
          <cell r="JI8">
            <v>10866</v>
          </cell>
          <cell r="JJ8">
            <v>8854</v>
          </cell>
          <cell r="JK8">
            <v>9125</v>
          </cell>
          <cell r="JL8">
            <v>7365</v>
          </cell>
          <cell r="JM8">
            <v>6789</v>
          </cell>
          <cell r="JN8">
            <v>7600</v>
          </cell>
          <cell r="JO8">
            <v>9744</v>
          </cell>
          <cell r="JP8">
            <v>8812</v>
          </cell>
          <cell r="JQ8">
            <v>12068</v>
          </cell>
          <cell r="JR8">
            <v>9971</v>
          </cell>
          <cell r="JS8">
            <v>8499</v>
          </cell>
          <cell r="JT8">
            <v>7697</v>
          </cell>
          <cell r="JU8">
            <v>8868</v>
          </cell>
          <cell r="JV8">
            <v>7529</v>
          </cell>
          <cell r="JW8">
            <v>8108</v>
          </cell>
          <cell r="JX8">
            <v>6809</v>
          </cell>
          <cell r="JY8">
            <v>6025</v>
          </cell>
          <cell r="JZ8">
            <v>7788</v>
          </cell>
          <cell r="KA8">
            <v>9509</v>
          </cell>
          <cell r="KB8">
            <v>9302</v>
          </cell>
          <cell r="KC8">
            <v>11350</v>
          </cell>
          <cell r="KD8">
            <v>9818</v>
          </cell>
          <cell r="KE8">
            <v>8250</v>
          </cell>
          <cell r="KF8">
            <v>7557</v>
          </cell>
        </row>
        <row r="9">
          <cell r="A9" t="str">
            <v>Nombre de crÃ©ations d'entreprises - Administration publique, enseignement, santÃ© humaine et action sociale - Ensemble - France - DonnÃ©es mensuelles CVS</v>
          </cell>
          <cell r="B9">
            <v>10755542</v>
          </cell>
          <cell r="C9">
            <v>45317.364583333336</v>
          </cell>
          <cell r="E9">
            <v>1681</v>
          </cell>
          <cell r="F9">
            <v>1795</v>
          </cell>
          <cell r="G9">
            <v>1626</v>
          </cell>
          <cell r="H9">
            <v>1925</v>
          </cell>
          <cell r="I9">
            <v>1748</v>
          </cell>
          <cell r="J9">
            <v>1677</v>
          </cell>
          <cell r="K9">
            <v>1817</v>
          </cell>
          <cell r="L9">
            <v>1819</v>
          </cell>
          <cell r="M9">
            <v>1608</v>
          </cell>
          <cell r="N9">
            <v>1770</v>
          </cell>
          <cell r="O9">
            <v>1729</v>
          </cell>
          <cell r="P9">
            <v>1736</v>
          </cell>
          <cell r="Q9">
            <v>1802</v>
          </cell>
          <cell r="R9">
            <v>1804</v>
          </cell>
          <cell r="S9">
            <v>1883</v>
          </cell>
          <cell r="T9">
            <v>1857</v>
          </cell>
          <cell r="U9">
            <v>1835</v>
          </cell>
          <cell r="V9">
            <v>1803</v>
          </cell>
          <cell r="W9">
            <v>1664</v>
          </cell>
          <cell r="X9">
            <v>1731</v>
          </cell>
          <cell r="Y9">
            <v>1712</v>
          </cell>
          <cell r="Z9">
            <v>1750</v>
          </cell>
          <cell r="AA9">
            <v>1672</v>
          </cell>
          <cell r="AB9">
            <v>1647</v>
          </cell>
          <cell r="AC9">
            <v>1936</v>
          </cell>
          <cell r="AD9">
            <v>1953</v>
          </cell>
          <cell r="AE9">
            <v>1958</v>
          </cell>
          <cell r="AF9">
            <v>1899</v>
          </cell>
          <cell r="AG9">
            <v>2079</v>
          </cell>
          <cell r="AH9">
            <v>1812</v>
          </cell>
          <cell r="AI9">
            <v>1795</v>
          </cell>
          <cell r="AJ9">
            <v>1790</v>
          </cell>
          <cell r="AK9">
            <v>1753</v>
          </cell>
          <cell r="AL9">
            <v>1824</v>
          </cell>
          <cell r="AM9">
            <v>1884</v>
          </cell>
          <cell r="AN9">
            <v>2079</v>
          </cell>
          <cell r="AO9">
            <v>1761</v>
          </cell>
          <cell r="AP9">
            <v>1646</v>
          </cell>
          <cell r="AQ9">
            <v>1920</v>
          </cell>
          <cell r="AR9">
            <v>1982</v>
          </cell>
          <cell r="AS9">
            <v>1978</v>
          </cell>
          <cell r="AT9">
            <v>2189</v>
          </cell>
          <cell r="AU9">
            <v>2165</v>
          </cell>
          <cell r="AV9">
            <v>2131</v>
          </cell>
          <cell r="AW9">
            <v>2222</v>
          </cell>
          <cell r="AX9">
            <v>2084</v>
          </cell>
          <cell r="AY9">
            <v>2124</v>
          </cell>
          <cell r="AZ9">
            <v>1940</v>
          </cell>
          <cell r="BA9">
            <v>1998</v>
          </cell>
          <cell r="BB9">
            <v>1932</v>
          </cell>
          <cell r="BC9">
            <v>2039</v>
          </cell>
          <cell r="BD9">
            <v>1890</v>
          </cell>
          <cell r="BE9">
            <v>2025</v>
          </cell>
          <cell r="BF9">
            <v>1996</v>
          </cell>
          <cell r="BG9">
            <v>2117</v>
          </cell>
          <cell r="BH9">
            <v>2059</v>
          </cell>
          <cell r="BI9">
            <v>1976</v>
          </cell>
          <cell r="BJ9">
            <v>1987</v>
          </cell>
          <cell r="BK9">
            <v>2047</v>
          </cell>
          <cell r="BL9">
            <v>2023</v>
          </cell>
          <cell r="BM9">
            <v>1698</v>
          </cell>
          <cell r="BN9">
            <v>1829</v>
          </cell>
          <cell r="BO9">
            <v>1841</v>
          </cell>
          <cell r="BP9">
            <v>2094</v>
          </cell>
          <cell r="BQ9">
            <v>1997</v>
          </cell>
          <cell r="BR9">
            <v>2171</v>
          </cell>
          <cell r="BS9">
            <v>2084</v>
          </cell>
          <cell r="BT9">
            <v>2124</v>
          </cell>
          <cell r="BU9">
            <v>2199</v>
          </cell>
          <cell r="BV9">
            <v>2290</v>
          </cell>
          <cell r="BW9">
            <v>1967</v>
          </cell>
          <cell r="BX9">
            <v>2441</v>
          </cell>
          <cell r="BY9">
            <v>2375</v>
          </cell>
          <cell r="BZ9">
            <v>2304</v>
          </cell>
          <cell r="CA9">
            <v>2251</v>
          </cell>
          <cell r="CB9">
            <v>2273</v>
          </cell>
          <cell r="CC9">
            <v>2348</v>
          </cell>
          <cell r="CD9">
            <v>2080</v>
          </cell>
          <cell r="CE9">
            <v>1852</v>
          </cell>
          <cell r="CF9">
            <v>2192</v>
          </cell>
          <cell r="CG9">
            <v>2253</v>
          </cell>
          <cell r="CH9">
            <v>2399</v>
          </cell>
          <cell r="CI9">
            <v>2158</v>
          </cell>
          <cell r="CJ9">
            <v>2196</v>
          </cell>
          <cell r="CK9">
            <v>2522</v>
          </cell>
          <cell r="CL9">
            <v>2639</v>
          </cell>
          <cell r="CM9">
            <v>2528</v>
          </cell>
          <cell r="CN9">
            <v>2562</v>
          </cell>
          <cell r="CO9">
            <v>2495</v>
          </cell>
          <cell r="CP9">
            <v>2527</v>
          </cell>
          <cell r="CQ9">
            <v>2785</v>
          </cell>
          <cell r="CR9">
            <v>2692</v>
          </cell>
          <cell r="CS9">
            <v>2730</v>
          </cell>
          <cell r="CT9">
            <v>2491</v>
          </cell>
          <cell r="CU9">
            <v>2347</v>
          </cell>
          <cell r="CV9">
            <v>2674</v>
          </cell>
          <cell r="CW9">
            <v>2786</v>
          </cell>
          <cell r="CX9">
            <v>2804</v>
          </cell>
          <cell r="CY9">
            <v>2916</v>
          </cell>
          <cell r="CZ9">
            <v>2823</v>
          </cell>
          <cell r="DA9">
            <v>2886</v>
          </cell>
          <cell r="DB9">
            <v>3055</v>
          </cell>
          <cell r="DC9">
            <v>2801</v>
          </cell>
          <cell r="DD9">
            <v>2885</v>
          </cell>
          <cell r="DE9">
            <v>2920</v>
          </cell>
          <cell r="DF9">
            <v>2984</v>
          </cell>
          <cell r="DG9">
            <v>2806</v>
          </cell>
          <cell r="DH9">
            <v>2575</v>
          </cell>
          <cell r="DI9">
            <v>3005</v>
          </cell>
          <cell r="DJ9">
            <v>3489</v>
          </cell>
          <cell r="DK9">
            <v>4590</v>
          </cell>
          <cell r="DL9">
            <v>4772</v>
          </cell>
          <cell r="DM9">
            <v>5531</v>
          </cell>
          <cell r="DN9">
            <v>4849</v>
          </cell>
          <cell r="DO9">
            <v>4322</v>
          </cell>
          <cell r="DP9">
            <v>4737</v>
          </cell>
          <cell r="DQ9">
            <v>4577</v>
          </cell>
          <cell r="DR9">
            <v>4622</v>
          </cell>
          <cell r="DS9">
            <v>4779</v>
          </cell>
          <cell r="DT9">
            <v>4844</v>
          </cell>
          <cell r="DU9">
            <v>5021</v>
          </cell>
          <cell r="DV9">
            <v>5086</v>
          </cell>
          <cell r="DW9">
            <v>5173</v>
          </cell>
          <cell r="DX9">
            <v>4978</v>
          </cell>
          <cell r="DY9">
            <v>4968</v>
          </cell>
          <cell r="DZ9">
            <v>4287</v>
          </cell>
          <cell r="EA9">
            <v>4806</v>
          </cell>
          <cell r="EB9">
            <v>4995</v>
          </cell>
          <cell r="EC9">
            <v>4557</v>
          </cell>
          <cell r="ED9">
            <v>5267</v>
          </cell>
          <cell r="EE9">
            <v>4902</v>
          </cell>
          <cell r="EF9">
            <v>4548</v>
          </cell>
          <cell r="EG9">
            <v>4482</v>
          </cell>
          <cell r="EH9">
            <v>4778</v>
          </cell>
          <cell r="EI9">
            <v>4565</v>
          </cell>
          <cell r="EJ9">
            <v>4762</v>
          </cell>
          <cell r="EK9">
            <v>4708</v>
          </cell>
          <cell r="EL9">
            <v>4715</v>
          </cell>
          <cell r="EM9">
            <v>5119</v>
          </cell>
          <cell r="EN9">
            <v>4422</v>
          </cell>
          <cell r="EO9">
            <v>4834</v>
          </cell>
          <cell r="EP9">
            <v>4738</v>
          </cell>
          <cell r="EQ9">
            <v>5098</v>
          </cell>
          <cell r="ER9">
            <v>5285</v>
          </cell>
          <cell r="ES9">
            <v>5139</v>
          </cell>
          <cell r="ET9">
            <v>5116</v>
          </cell>
          <cell r="EU9">
            <v>5271</v>
          </cell>
          <cell r="EV9">
            <v>4942</v>
          </cell>
          <cell r="EW9">
            <v>5054</v>
          </cell>
          <cell r="EX9">
            <v>5314</v>
          </cell>
          <cell r="EY9">
            <v>5023</v>
          </cell>
          <cell r="EZ9">
            <v>5145</v>
          </cell>
          <cell r="FA9">
            <v>5177</v>
          </cell>
          <cell r="FB9">
            <v>5213</v>
          </cell>
          <cell r="FC9">
            <v>5178</v>
          </cell>
          <cell r="FD9">
            <v>4779</v>
          </cell>
          <cell r="FE9">
            <v>5206</v>
          </cell>
          <cell r="FF9">
            <v>5557</v>
          </cell>
          <cell r="FG9">
            <v>5481</v>
          </cell>
          <cell r="FH9">
            <v>5635</v>
          </cell>
          <cell r="FI9">
            <v>5534</v>
          </cell>
          <cell r="FJ9">
            <v>5560</v>
          </cell>
          <cell r="FK9">
            <v>5181</v>
          </cell>
          <cell r="FL9">
            <v>5321</v>
          </cell>
          <cell r="FM9">
            <v>5561</v>
          </cell>
          <cell r="FN9">
            <v>5738</v>
          </cell>
          <cell r="FO9">
            <v>5834</v>
          </cell>
          <cell r="FP9">
            <v>5138</v>
          </cell>
          <cell r="FQ9">
            <v>5495</v>
          </cell>
          <cell r="FR9">
            <v>5346</v>
          </cell>
          <cell r="FS9">
            <v>5570</v>
          </cell>
          <cell r="FT9">
            <v>5479</v>
          </cell>
          <cell r="FU9">
            <v>5823</v>
          </cell>
          <cell r="FV9">
            <v>5640</v>
          </cell>
          <cell r="FW9">
            <v>5786</v>
          </cell>
          <cell r="FX9">
            <v>6080</v>
          </cell>
          <cell r="FY9">
            <v>5997</v>
          </cell>
          <cell r="FZ9">
            <v>5588</v>
          </cell>
          <cell r="GA9">
            <v>5810</v>
          </cell>
          <cell r="GB9">
            <v>5987</v>
          </cell>
          <cell r="GC9">
            <v>5909</v>
          </cell>
          <cell r="GD9">
            <v>5666</v>
          </cell>
          <cell r="GE9">
            <v>5718</v>
          </cell>
          <cell r="GF9">
            <v>5833</v>
          </cell>
          <cell r="GG9">
            <v>5853</v>
          </cell>
          <cell r="GH9">
            <v>5806</v>
          </cell>
          <cell r="GI9">
            <v>5909</v>
          </cell>
          <cell r="GJ9">
            <v>5970</v>
          </cell>
          <cell r="GK9">
            <v>5900</v>
          </cell>
          <cell r="GL9">
            <v>5984</v>
          </cell>
          <cell r="GM9">
            <v>5757</v>
          </cell>
          <cell r="GN9">
            <v>6055</v>
          </cell>
          <cell r="GO9">
            <v>6046</v>
          </cell>
          <cell r="GP9">
            <v>5979</v>
          </cell>
          <cell r="GQ9">
            <v>5814</v>
          </cell>
          <cell r="GR9">
            <v>6461</v>
          </cell>
          <cell r="GS9">
            <v>6133</v>
          </cell>
          <cell r="GT9">
            <v>6105</v>
          </cell>
          <cell r="GU9">
            <v>5944</v>
          </cell>
          <cell r="GV9">
            <v>5991</v>
          </cell>
          <cell r="GW9">
            <v>5995</v>
          </cell>
          <cell r="GX9">
            <v>6034</v>
          </cell>
          <cell r="GY9">
            <v>6442</v>
          </cell>
          <cell r="GZ9">
            <v>6193</v>
          </cell>
          <cell r="HA9">
            <v>6299</v>
          </cell>
          <cell r="HB9">
            <v>6355</v>
          </cell>
          <cell r="HC9">
            <v>6304</v>
          </cell>
          <cell r="HD9">
            <v>6194</v>
          </cell>
          <cell r="HE9">
            <v>6100</v>
          </cell>
          <cell r="HF9">
            <v>6281</v>
          </cell>
          <cell r="HG9">
            <v>6379</v>
          </cell>
          <cell r="HH9">
            <v>6323</v>
          </cell>
          <cell r="HI9">
            <v>6349</v>
          </cell>
          <cell r="HJ9">
            <v>6414</v>
          </cell>
          <cell r="HK9">
            <v>6824</v>
          </cell>
          <cell r="HL9">
            <v>6550</v>
          </cell>
          <cell r="HM9">
            <v>6595</v>
          </cell>
          <cell r="HN9">
            <v>6840</v>
          </cell>
          <cell r="HO9">
            <v>6842</v>
          </cell>
          <cell r="HP9">
            <v>6892</v>
          </cell>
          <cell r="HQ9">
            <v>6868</v>
          </cell>
          <cell r="HR9">
            <v>7074</v>
          </cell>
          <cell r="HS9">
            <v>5999</v>
          </cell>
          <cell r="HT9">
            <v>6531</v>
          </cell>
          <cell r="HU9">
            <v>6796</v>
          </cell>
          <cell r="HV9">
            <v>6907</v>
          </cell>
          <cell r="HW9">
            <v>6614</v>
          </cell>
          <cell r="HX9">
            <v>6649</v>
          </cell>
          <cell r="HY9">
            <v>7399</v>
          </cell>
          <cell r="HZ9">
            <v>6989</v>
          </cell>
          <cell r="IA9">
            <v>7337</v>
          </cell>
          <cell r="IB9">
            <v>7079</v>
          </cell>
          <cell r="IC9">
            <v>7943</v>
          </cell>
          <cell r="ID9">
            <v>7220</v>
          </cell>
          <cell r="IE9">
            <v>7152</v>
          </cell>
          <cell r="IF9">
            <v>7602</v>
          </cell>
          <cell r="IG9">
            <v>7280</v>
          </cell>
          <cell r="IH9">
            <v>7155</v>
          </cell>
          <cell r="II9">
            <v>7307</v>
          </cell>
          <cell r="IJ9">
            <v>8221</v>
          </cell>
          <cell r="IK9">
            <v>7298</v>
          </cell>
          <cell r="IL9">
            <v>6725</v>
          </cell>
          <cell r="IM9">
            <v>5327</v>
          </cell>
          <cell r="IN9">
            <v>3497</v>
          </cell>
          <cell r="IO9">
            <v>4733</v>
          </cell>
          <cell r="IP9">
            <v>6741</v>
          </cell>
          <cell r="IQ9">
            <v>7291</v>
          </cell>
          <cell r="IR9">
            <v>7807</v>
          </cell>
          <cell r="IS9">
            <v>7974</v>
          </cell>
          <cell r="IT9">
            <v>7705</v>
          </cell>
          <cell r="IU9">
            <v>7595</v>
          </cell>
          <cell r="IV9">
            <v>7779</v>
          </cell>
          <cell r="IW9">
            <v>7661</v>
          </cell>
          <cell r="IX9">
            <v>8097</v>
          </cell>
          <cell r="IY9">
            <v>8055</v>
          </cell>
          <cell r="IZ9">
            <v>8188</v>
          </cell>
          <cell r="JA9">
            <v>8349</v>
          </cell>
          <cell r="JB9">
            <v>9389</v>
          </cell>
          <cell r="JC9">
            <v>9089</v>
          </cell>
          <cell r="JD9">
            <v>8143</v>
          </cell>
          <cell r="JE9">
            <v>7941</v>
          </cell>
          <cell r="JF9">
            <v>8744</v>
          </cell>
          <cell r="JG9">
            <v>8474</v>
          </cell>
          <cell r="JH9">
            <v>8875</v>
          </cell>
          <cell r="JI9">
            <v>9972</v>
          </cell>
          <cell r="JJ9">
            <v>9064</v>
          </cell>
          <cell r="JK9">
            <v>9053</v>
          </cell>
          <cell r="JL9">
            <v>8873</v>
          </cell>
          <cell r="JM9">
            <v>8890</v>
          </cell>
          <cell r="JN9">
            <v>8876</v>
          </cell>
          <cell r="JO9">
            <v>8981</v>
          </cell>
          <cell r="JP9">
            <v>8785</v>
          </cell>
          <cell r="JQ9">
            <v>8820</v>
          </cell>
          <cell r="JR9">
            <v>8575</v>
          </cell>
          <cell r="JS9">
            <v>8865</v>
          </cell>
          <cell r="JT9">
            <v>8141</v>
          </cell>
          <cell r="JU9">
            <v>8057</v>
          </cell>
          <cell r="JV9">
            <v>7704</v>
          </cell>
          <cell r="JW9">
            <v>7888</v>
          </cell>
          <cell r="JX9">
            <v>8530</v>
          </cell>
          <cell r="JY9">
            <v>7753</v>
          </cell>
          <cell r="JZ9">
            <v>9154</v>
          </cell>
          <cell r="KA9">
            <v>9175</v>
          </cell>
          <cell r="KB9">
            <v>9069</v>
          </cell>
          <cell r="KC9">
            <v>8446</v>
          </cell>
          <cell r="KD9">
            <v>8447</v>
          </cell>
          <cell r="KE9">
            <v>8464</v>
          </cell>
          <cell r="KF9">
            <v>8436</v>
          </cell>
        </row>
        <row r="10">
          <cell r="A10" t="str">
            <v>Nombre de crÃ©ations d'entreprises - Ain - DonnÃ©es mensuelles brutes</v>
          </cell>
          <cell r="B10">
            <v>10755436</v>
          </cell>
          <cell r="C10">
            <v>45317.364583333336</v>
          </cell>
          <cell r="ES10">
            <v>353</v>
          </cell>
          <cell r="ET10">
            <v>473</v>
          </cell>
          <cell r="EU10">
            <v>455</v>
          </cell>
          <cell r="EV10">
            <v>384</v>
          </cell>
          <cell r="EW10">
            <v>360</v>
          </cell>
          <cell r="EX10">
            <v>389</v>
          </cell>
          <cell r="EY10">
            <v>391</v>
          </cell>
          <cell r="EZ10">
            <v>284</v>
          </cell>
          <cell r="FA10">
            <v>381</v>
          </cell>
          <cell r="FB10">
            <v>405</v>
          </cell>
          <cell r="FC10">
            <v>384</v>
          </cell>
          <cell r="FD10">
            <v>320</v>
          </cell>
          <cell r="FE10">
            <v>418</v>
          </cell>
          <cell r="FF10">
            <v>339</v>
          </cell>
          <cell r="FG10">
            <v>431</v>
          </cell>
          <cell r="FH10">
            <v>432</v>
          </cell>
          <cell r="FI10">
            <v>385</v>
          </cell>
          <cell r="FJ10">
            <v>368</v>
          </cell>
          <cell r="FK10">
            <v>330</v>
          </cell>
          <cell r="FL10">
            <v>291</v>
          </cell>
          <cell r="FM10">
            <v>423</v>
          </cell>
          <cell r="FN10">
            <v>461</v>
          </cell>
          <cell r="FO10">
            <v>379</v>
          </cell>
          <cell r="FP10">
            <v>338</v>
          </cell>
          <cell r="FQ10">
            <v>481</v>
          </cell>
          <cell r="FR10">
            <v>407</v>
          </cell>
          <cell r="FS10">
            <v>464</v>
          </cell>
          <cell r="FT10">
            <v>430</v>
          </cell>
          <cell r="FU10">
            <v>384</v>
          </cell>
          <cell r="FV10">
            <v>394</v>
          </cell>
          <cell r="FW10">
            <v>390</v>
          </cell>
          <cell r="FX10">
            <v>328</v>
          </cell>
          <cell r="FY10">
            <v>442</v>
          </cell>
          <cell r="FZ10">
            <v>503</v>
          </cell>
          <cell r="GA10">
            <v>350</v>
          </cell>
          <cell r="GB10">
            <v>343</v>
          </cell>
          <cell r="GC10">
            <v>418</v>
          </cell>
          <cell r="GD10">
            <v>411</v>
          </cell>
          <cell r="GE10">
            <v>373</v>
          </cell>
          <cell r="GF10">
            <v>426</v>
          </cell>
          <cell r="GG10">
            <v>335</v>
          </cell>
          <cell r="GH10">
            <v>343</v>
          </cell>
          <cell r="GI10">
            <v>326</v>
          </cell>
          <cell r="GJ10">
            <v>260</v>
          </cell>
          <cell r="GK10">
            <v>375</v>
          </cell>
          <cell r="GL10">
            <v>390</v>
          </cell>
          <cell r="GM10">
            <v>363</v>
          </cell>
          <cell r="GN10">
            <v>415</v>
          </cell>
          <cell r="GO10">
            <v>408</v>
          </cell>
          <cell r="GP10">
            <v>439</v>
          </cell>
          <cell r="GQ10">
            <v>458</v>
          </cell>
          <cell r="GR10">
            <v>420</v>
          </cell>
          <cell r="GS10">
            <v>384</v>
          </cell>
          <cell r="GT10">
            <v>422</v>
          </cell>
          <cell r="GU10">
            <v>364</v>
          </cell>
          <cell r="GV10">
            <v>307</v>
          </cell>
          <cell r="GW10">
            <v>413</v>
          </cell>
          <cell r="GX10">
            <v>409</v>
          </cell>
          <cell r="GY10">
            <v>387</v>
          </cell>
          <cell r="GZ10">
            <v>437</v>
          </cell>
          <cell r="HA10">
            <v>485</v>
          </cell>
          <cell r="HB10">
            <v>459</v>
          </cell>
          <cell r="HC10">
            <v>482</v>
          </cell>
          <cell r="HD10">
            <v>408</v>
          </cell>
          <cell r="HE10">
            <v>376</v>
          </cell>
          <cell r="HF10">
            <v>428</v>
          </cell>
          <cell r="HG10">
            <v>391</v>
          </cell>
          <cell r="HH10">
            <v>341</v>
          </cell>
          <cell r="HI10">
            <v>436</v>
          </cell>
          <cell r="HJ10">
            <v>455</v>
          </cell>
          <cell r="HK10">
            <v>385</v>
          </cell>
          <cell r="HL10">
            <v>406</v>
          </cell>
          <cell r="HM10">
            <v>516</v>
          </cell>
          <cell r="HN10">
            <v>487</v>
          </cell>
          <cell r="HO10">
            <v>531</v>
          </cell>
          <cell r="HP10">
            <v>437</v>
          </cell>
          <cell r="HQ10">
            <v>418</v>
          </cell>
          <cell r="HR10">
            <v>491</v>
          </cell>
          <cell r="HS10">
            <v>444</v>
          </cell>
          <cell r="HT10">
            <v>431</v>
          </cell>
          <cell r="HU10">
            <v>521</v>
          </cell>
          <cell r="HV10">
            <v>538</v>
          </cell>
          <cell r="HW10">
            <v>483</v>
          </cell>
          <cell r="HX10">
            <v>453</v>
          </cell>
          <cell r="HY10">
            <v>639</v>
          </cell>
          <cell r="HZ10">
            <v>618</v>
          </cell>
          <cell r="IA10">
            <v>665</v>
          </cell>
          <cell r="IB10">
            <v>589</v>
          </cell>
          <cell r="IC10">
            <v>583</v>
          </cell>
          <cell r="ID10">
            <v>533</v>
          </cell>
          <cell r="IE10">
            <v>574</v>
          </cell>
          <cell r="IF10">
            <v>490</v>
          </cell>
          <cell r="IG10">
            <v>568</v>
          </cell>
          <cell r="IH10">
            <v>680</v>
          </cell>
          <cell r="II10">
            <v>586</v>
          </cell>
          <cell r="IJ10">
            <v>559</v>
          </cell>
          <cell r="IK10">
            <v>647</v>
          </cell>
          <cell r="IL10">
            <v>654</v>
          </cell>
          <cell r="IM10">
            <v>462</v>
          </cell>
          <cell r="IN10">
            <v>330</v>
          </cell>
          <cell r="IO10">
            <v>452</v>
          </cell>
          <cell r="IP10">
            <v>591</v>
          </cell>
          <cell r="IQ10">
            <v>737</v>
          </cell>
          <cell r="IR10">
            <v>507</v>
          </cell>
          <cell r="IS10">
            <v>776</v>
          </cell>
          <cell r="IT10">
            <v>814</v>
          </cell>
          <cell r="IU10">
            <v>634</v>
          </cell>
          <cell r="IV10">
            <v>649</v>
          </cell>
          <cell r="IW10">
            <v>687</v>
          </cell>
          <cell r="IX10">
            <v>716</v>
          </cell>
          <cell r="IY10">
            <v>754</v>
          </cell>
          <cell r="IZ10">
            <v>661</v>
          </cell>
          <cell r="JA10">
            <v>592</v>
          </cell>
          <cell r="JB10">
            <v>729</v>
          </cell>
          <cell r="JC10">
            <v>693</v>
          </cell>
          <cell r="JD10">
            <v>523</v>
          </cell>
          <cell r="JE10">
            <v>734</v>
          </cell>
          <cell r="JF10">
            <v>760</v>
          </cell>
          <cell r="JG10">
            <v>650</v>
          </cell>
          <cell r="JH10">
            <v>665</v>
          </cell>
          <cell r="JI10">
            <v>730</v>
          </cell>
          <cell r="JJ10">
            <v>746</v>
          </cell>
          <cell r="JK10">
            <v>744</v>
          </cell>
          <cell r="JL10">
            <v>710</v>
          </cell>
          <cell r="JM10">
            <v>657</v>
          </cell>
          <cell r="JN10">
            <v>714</v>
          </cell>
          <cell r="JO10">
            <v>656</v>
          </cell>
          <cell r="JP10">
            <v>529</v>
          </cell>
          <cell r="JQ10">
            <v>820</v>
          </cell>
          <cell r="JR10">
            <v>753</v>
          </cell>
          <cell r="JS10">
            <v>702</v>
          </cell>
          <cell r="JT10">
            <v>656</v>
          </cell>
          <cell r="JU10">
            <v>686</v>
          </cell>
          <cell r="JV10">
            <v>672</v>
          </cell>
          <cell r="JW10">
            <v>736</v>
          </cell>
          <cell r="JX10">
            <v>675</v>
          </cell>
          <cell r="JY10">
            <v>634</v>
          </cell>
          <cell r="JZ10">
            <v>659</v>
          </cell>
          <cell r="KA10">
            <v>632</v>
          </cell>
          <cell r="KB10">
            <v>603</v>
          </cell>
          <cell r="KC10">
            <v>732</v>
          </cell>
          <cell r="KD10">
            <v>894</v>
          </cell>
          <cell r="KE10">
            <v>696</v>
          </cell>
          <cell r="KF10">
            <v>692</v>
          </cell>
        </row>
        <row r="11">
          <cell r="A11" t="str">
            <v>Nombre de crÃ©ations d'entreprises - Aisne - DonnÃ©es mensuelles brutes</v>
          </cell>
          <cell r="B11">
            <v>10755437</v>
          </cell>
          <cell r="C11">
            <v>45317.364583333336</v>
          </cell>
          <cell r="ES11">
            <v>271</v>
          </cell>
          <cell r="ET11">
            <v>236</v>
          </cell>
          <cell r="EU11">
            <v>277</v>
          </cell>
          <cell r="EV11">
            <v>254</v>
          </cell>
          <cell r="EW11">
            <v>226</v>
          </cell>
          <cell r="EX11">
            <v>298</v>
          </cell>
          <cell r="EY11">
            <v>223</v>
          </cell>
          <cell r="EZ11">
            <v>211</v>
          </cell>
          <cell r="FA11">
            <v>227</v>
          </cell>
          <cell r="FB11">
            <v>302</v>
          </cell>
          <cell r="FC11">
            <v>204</v>
          </cell>
          <cell r="FD11">
            <v>187</v>
          </cell>
          <cell r="FE11">
            <v>263</v>
          </cell>
          <cell r="FF11">
            <v>231</v>
          </cell>
          <cell r="FG11">
            <v>255</v>
          </cell>
          <cell r="FH11">
            <v>256</v>
          </cell>
          <cell r="FI11">
            <v>260</v>
          </cell>
          <cell r="FJ11">
            <v>277</v>
          </cell>
          <cell r="FK11">
            <v>235</v>
          </cell>
          <cell r="FL11">
            <v>184</v>
          </cell>
          <cell r="FM11">
            <v>225</v>
          </cell>
          <cell r="FN11">
            <v>280</v>
          </cell>
          <cell r="FO11">
            <v>215</v>
          </cell>
          <cell r="FP11">
            <v>207</v>
          </cell>
          <cell r="FQ11">
            <v>301</v>
          </cell>
          <cell r="FR11">
            <v>249</v>
          </cell>
          <cell r="FS11">
            <v>251</v>
          </cell>
          <cell r="FT11">
            <v>246</v>
          </cell>
          <cell r="FU11">
            <v>219</v>
          </cell>
          <cell r="FV11">
            <v>210</v>
          </cell>
          <cell r="FW11">
            <v>239</v>
          </cell>
          <cell r="FX11">
            <v>166</v>
          </cell>
          <cell r="FY11">
            <v>236</v>
          </cell>
          <cell r="FZ11">
            <v>233</v>
          </cell>
          <cell r="GA11">
            <v>166</v>
          </cell>
          <cell r="GB11">
            <v>238</v>
          </cell>
          <cell r="GC11">
            <v>259</v>
          </cell>
          <cell r="GD11">
            <v>233</v>
          </cell>
          <cell r="GE11">
            <v>262</v>
          </cell>
          <cell r="GF11">
            <v>257</v>
          </cell>
          <cell r="GG11">
            <v>185</v>
          </cell>
          <cell r="GH11">
            <v>222</v>
          </cell>
          <cell r="GI11">
            <v>208</v>
          </cell>
          <cell r="GJ11">
            <v>162</v>
          </cell>
          <cell r="GK11">
            <v>212</v>
          </cell>
          <cell r="GL11">
            <v>226</v>
          </cell>
          <cell r="GM11">
            <v>195</v>
          </cell>
          <cell r="GN11">
            <v>219</v>
          </cell>
          <cell r="GO11">
            <v>227</v>
          </cell>
          <cell r="GP11">
            <v>246</v>
          </cell>
          <cell r="GQ11">
            <v>274</v>
          </cell>
          <cell r="GR11">
            <v>221</v>
          </cell>
          <cell r="GS11">
            <v>223</v>
          </cell>
          <cell r="GT11">
            <v>246</v>
          </cell>
          <cell r="GU11">
            <v>180</v>
          </cell>
          <cell r="GV11">
            <v>170</v>
          </cell>
          <cell r="GW11">
            <v>260</v>
          </cell>
          <cell r="GX11">
            <v>222</v>
          </cell>
          <cell r="GY11">
            <v>184</v>
          </cell>
          <cell r="GZ11">
            <v>234</v>
          </cell>
          <cell r="HA11">
            <v>260</v>
          </cell>
          <cell r="HB11">
            <v>254</v>
          </cell>
          <cell r="HC11">
            <v>266</v>
          </cell>
          <cell r="HD11">
            <v>247</v>
          </cell>
          <cell r="HE11">
            <v>257</v>
          </cell>
          <cell r="HF11">
            <v>256</v>
          </cell>
          <cell r="HG11">
            <v>234</v>
          </cell>
          <cell r="HH11">
            <v>207</v>
          </cell>
          <cell r="HI11">
            <v>272</v>
          </cell>
          <cell r="HJ11">
            <v>302</v>
          </cell>
          <cell r="HK11">
            <v>245</v>
          </cell>
          <cell r="HL11">
            <v>238</v>
          </cell>
          <cell r="HM11">
            <v>264</v>
          </cell>
          <cell r="HN11">
            <v>254</v>
          </cell>
          <cell r="HO11">
            <v>314</v>
          </cell>
          <cell r="HP11">
            <v>270</v>
          </cell>
          <cell r="HQ11">
            <v>277</v>
          </cell>
          <cell r="HR11">
            <v>254</v>
          </cell>
          <cell r="HS11">
            <v>255</v>
          </cell>
          <cell r="HT11">
            <v>250</v>
          </cell>
          <cell r="HU11">
            <v>245</v>
          </cell>
          <cell r="HV11">
            <v>323</v>
          </cell>
          <cell r="HW11">
            <v>244</v>
          </cell>
          <cell r="HX11">
            <v>223</v>
          </cell>
          <cell r="HY11">
            <v>303</v>
          </cell>
          <cell r="HZ11">
            <v>273</v>
          </cell>
          <cell r="IA11">
            <v>378</v>
          </cell>
          <cell r="IB11">
            <v>347</v>
          </cell>
          <cell r="IC11">
            <v>315</v>
          </cell>
          <cell r="ID11">
            <v>266</v>
          </cell>
          <cell r="IE11">
            <v>318</v>
          </cell>
          <cell r="IF11">
            <v>235</v>
          </cell>
          <cell r="IG11">
            <v>268</v>
          </cell>
          <cell r="IH11">
            <v>338</v>
          </cell>
          <cell r="II11">
            <v>279</v>
          </cell>
          <cell r="IJ11">
            <v>252</v>
          </cell>
          <cell r="IK11">
            <v>334</v>
          </cell>
          <cell r="IL11">
            <v>379</v>
          </cell>
          <cell r="IM11">
            <v>248</v>
          </cell>
          <cell r="IN11">
            <v>172</v>
          </cell>
          <cell r="IO11">
            <v>267</v>
          </cell>
          <cell r="IP11">
            <v>330</v>
          </cell>
          <cell r="IQ11">
            <v>375</v>
          </cell>
          <cell r="IR11">
            <v>248</v>
          </cell>
          <cell r="IS11">
            <v>369</v>
          </cell>
          <cell r="IT11">
            <v>378</v>
          </cell>
          <cell r="IU11">
            <v>309</v>
          </cell>
          <cell r="IV11">
            <v>344</v>
          </cell>
          <cell r="IW11">
            <v>378</v>
          </cell>
          <cell r="IX11">
            <v>407</v>
          </cell>
          <cell r="IY11">
            <v>460</v>
          </cell>
          <cell r="IZ11">
            <v>434</v>
          </cell>
          <cell r="JA11">
            <v>325</v>
          </cell>
          <cell r="JB11">
            <v>410</v>
          </cell>
          <cell r="JC11">
            <v>368</v>
          </cell>
          <cell r="JD11">
            <v>252</v>
          </cell>
          <cell r="JE11">
            <v>371</v>
          </cell>
          <cell r="JF11">
            <v>449</v>
          </cell>
          <cell r="JG11">
            <v>314</v>
          </cell>
          <cell r="JH11">
            <v>357</v>
          </cell>
          <cell r="JI11">
            <v>369</v>
          </cell>
          <cell r="JJ11">
            <v>369</v>
          </cell>
          <cell r="JK11">
            <v>437</v>
          </cell>
          <cell r="JL11">
            <v>384</v>
          </cell>
          <cell r="JM11">
            <v>300</v>
          </cell>
          <cell r="JN11">
            <v>344</v>
          </cell>
          <cell r="JO11">
            <v>330</v>
          </cell>
          <cell r="JP11">
            <v>320</v>
          </cell>
          <cell r="JQ11">
            <v>439</v>
          </cell>
          <cell r="JR11">
            <v>419</v>
          </cell>
          <cell r="JS11">
            <v>341</v>
          </cell>
          <cell r="JT11">
            <v>370</v>
          </cell>
          <cell r="JU11">
            <v>317</v>
          </cell>
          <cell r="JV11">
            <v>387</v>
          </cell>
          <cell r="JW11">
            <v>491</v>
          </cell>
          <cell r="JX11">
            <v>365</v>
          </cell>
          <cell r="JY11">
            <v>327</v>
          </cell>
          <cell r="JZ11">
            <v>366</v>
          </cell>
          <cell r="KA11">
            <v>330</v>
          </cell>
          <cell r="KB11">
            <v>361</v>
          </cell>
          <cell r="KC11">
            <v>445</v>
          </cell>
          <cell r="KD11">
            <v>451</v>
          </cell>
          <cell r="KE11">
            <v>450</v>
          </cell>
          <cell r="KF11">
            <v>323</v>
          </cell>
        </row>
        <row r="12">
          <cell r="A12" t="str">
            <v>Nombre de crÃ©ations d'entreprises - Allier - DonnÃ©es mensuelles brutes</v>
          </cell>
          <cell r="B12">
            <v>10755438</v>
          </cell>
          <cell r="C12">
            <v>45317.364583333336</v>
          </cell>
          <cell r="ES12">
            <v>175</v>
          </cell>
          <cell r="ET12">
            <v>191</v>
          </cell>
          <cell r="EU12">
            <v>214</v>
          </cell>
          <cell r="EV12">
            <v>144</v>
          </cell>
          <cell r="EW12">
            <v>156</v>
          </cell>
          <cell r="EX12">
            <v>209</v>
          </cell>
          <cell r="EY12">
            <v>171</v>
          </cell>
          <cell r="EZ12">
            <v>134</v>
          </cell>
          <cell r="FA12">
            <v>185</v>
          </cell>
          <cell r="FB12">
            <v>194</v>
          </cell>
          <cell r="FC12">
            <v>159</v>
          </cell>
          <cell r="FD12">
            <v>145</v>
          </cell>
          <cell r="FE12">
            <v>201</v>
          </cell>
          <cell r="FF12">
            <v>154</v>
          </cell>
          <cell r="FG12">
            <v>204</v>
          </cell>
          <cell r="FH12">
            <v>197</v>
          </cell>
          <cell r="FI12">
            <v>185</v>
          </cell>
          <cell r="FJ12">
            <v>174</v>
          </cell>
          <cell r="FK12">
            <v>171</v>
          </cell>
          <cell r="FL12">
            <v>142</v>
          </cell>
          <cell r="FM12">
            <v>160</v>
          </cell>
          <cell r="FN12">
            <v>209</v>
          </cell>
          <cell r="FO12">
            <v>167</v>
          </cell>
          <cell r="FP12">
            <v>178</v>
          </cell>
          <cell r="FQ12">
            <v>165</v>
          </cell>
          <cell r="FR12">
            <v>195</v>
          </cell>
          <cell r="FS12">
            <v>175</v>
          </cell>
          <cell r="FT12">
            <v>223</v>
          </cell>
          <cell r="FU12">
            <v>133</v>
          </cell>
          <cell r="FV12">
            <v>173</v>
          </cell>
          <cell r="FW12">
            <v>206</v>
          </cell>
          <cell r="FX12">
            <v>150</v>
          </cell>
          <cell r="FY12">
            <v>171</v>
          </cell>
          <cell r="FZ12">
            <v>179</v>
          </cell>
          <cell r="GA12">
            <v>150</v>
          </cell>
          <cell r="GB12">
            <v>161</v>
          </cell>
          <cell r="GC12">
            <v>157</v>
          </cell>
          <cell r="GD12">
            <v>152</v>
          </cell>
          <cell r="GE12">
            <v>184</v>
          </cell>
          <cell r="GF12">
            <v>191</v>
          </cell>
          <cell r="GG12">
            <v>158</v>
          </cell>
          <cell r="GH12">
            <v>184</v>
          </cell>
          <cell r="GI12">
            <v>165</v>
          </cell>
          <cell r="GJ12">
            <v>111</v>
          </cell>
          <cell r="GK12">
            <v>157</v>
          </cell>
          <cell r="GL12">
            <v>174</v>
          </cell>
          <cell r="GM12">
            <v>126</v>
          </cell>
          <cell r="GN12">
            <v>174</v>
          </cell>
          <cell r="GO12">
            <v>190</v>
          </cell>
          <cell r="GP12">
            <v>162</v>
          </cell>
          <cell r="GQ12">
            <v>205</v>
          </cell>
          <cell r="GR12">
            <v>158</v>
          </cell>
          <cell r="GS12">
            <v>158</v>
          </cell>
          <cell r="GT12">
            <v>168</v>
          </cell>
          <cell r="GU12">
            <v>148</v>
          </cell>
          <cell r="GV12">
            <v>109</v>
          </cell>
          <cell r="GW12">
            <v>162</v>
          </cell>
          <cell r="GX12">
            <v>163</v>
          </cell>
          <cell r="GY12">
            <v>122</v>
          </cell>
          <cell r="GZ12">
            <v>149</v>
          </cell>
          <cell r="HA12">
            <v>163</v>
          </cell>
          <cell r="HB12">
            <v>161</v>
          </cell>
          <cell r="HC12">
            <v>189</v>
          </cell>
          <cell r="HD12">
            <v>169</v>
          </cell>
          <cell r="HE12">
            <v>155</v>
          </cell>
          <cell r="HF12">
            <v>178</v>
          </cell>
          <cell r="HG12">
            <v>142</v>
          </cell>
          <cell r="HH12">
            <v>149</v>
          </cell>
          <cell r="HI12">
            <v>192</v>
          </cell>
          <cell r="HJ12">
            <v>181</v>
          </cell>
          <cell r="HK12">
            <v>157</v>
          </cell>
          <cell r="HL12">
            <v>184</v>
          </cell>
          <cell r="HM12">
            <v>162</v>
          </cell>
          <cell r="HN12">
            <v>172</v>
          </cell>
          <cell r="HO12">
            <v>225</v>
          </cell>
          <cell r="HP12">
            <v>182</v>
          </cell>
          <cell r="HQ12">
            <v>161</v>
          </cell>
          <cell r="HR12">
            <v>181</v>
          </cell>
          <cell r="HS12">
            <v>180</v>
          </cell>
          <cell r="HT12">
            <v>141</v>
          </cell>
          <cell r="HU12">
            <v>152</v>
          </cell>
          <cell r="HV12">
            <v>206</v>
          </cell>
          <cell r="HW12">
            <v>167</v>
          </cell>
          <cell r="HX12">
            <v>167</v>
          </cell>
          <cell r="HY12">
            <v>193</v>
          </cell>
          <cell r="HZ12">
            <v>227</v>
          </cell>
          <cell r="IA12">
            <v>208</v>
          </cell>
          <cell r="IB12">
            <v>212</v>
          </cell>
          <cell r="IC12">
            <v>187</v>
          </cell>
          <cell r="ID12">
            <v>184</v>
          </cell>
          <cell r="IE12">
            <v>195</v>
          </cell>
          <cell r="IF12">
            <v>168</v>
          </cell>
          <cell r="IG12">
            <v>181</v>
          </cell>
          <cell r="IH12">
            <v>230</v>
          </cell>
          <cell r="II12">
            <v>197</v>
          </cell>
          <cell r="IJ12">
            <v>193</v>
          </cell>
          <cell r="IK12">
            <v>225</v>
          </cell>
          <cell r="IL12">
            <v>231</v>
          </cell>
          <cell r="IM12">
            <v>177</v>
          </cell>
          <cell r="IN12">
            <v>111</v>
          </cell>
          <cell r="IO12">
            <v>173</v>
          </cell>
          <cell r="IP12">
            <v>249</v>
          </cell>
          <cell r="IQ12">
            <v>232</v>
          </cell>
          <cell r="IR12">
            <v>193</v>
          </cell>
          <cell r="IS12">
            <v>217</v>
          </cell>
          <cell r="IT12">
            <v>273</v>
          </cell>
          <cell r="IU12">
            <v>235</v>
          </cell>
          <cell r="IV12">
            <v>217</v>
          </cell>
          <cell r="IW12">
            <v>260</v>
          </cell>
          <cell r="IX12">
            <v>268</v>
          </cell>
          <cell r="IY12">
            <v>256</v>
          </cell>
          <cell r="IZ12">
            <v>270</v>
          </cell>
          <cell r="JA12">
            <v>247</v>
          </cell>
          <cell r="JB12">
            <v>286</v>
          </cell>
          <cell r="JC12">
            <v>317</v>
          </cell>
          <cell r="JD12">
            <v>221</v>
          </cell>
          <cell r="JE12">
            <v>240</v>
          </cell>
          <cell r="JF12">
            <v>300</v>
          </cell>
          <cell r="JG12">
            <v>213</v>
          </cell>
          <cell r="JH12">
            <v>273</v>
          </cell>
          <cell r="JI12">
            <v>255</v>
          </cell>
          <cell r="JJ12">
            <v>255</v>
          </cell>
          <cell r="JK12">
            <v>310</v>
          </cell>
          <cell r="JL12">
            <v>211</v>
          </cell>
          <cell r="JM12">
            <v>266</v>
          </cell>
          <cell r="JN12">
            <v>306</v>
          </cell>
          <cell r="JO12">
            <v>327</v>
          </cell>
          <cell r="JP12">
            <v>249</v>
          </cell>
          <cell r="JQ12">
            <v>282</v>
          </cell>
          <cell r="JR12">
            <v>338</v>
          </cell>
          <cell r="JS12">
            <v>250</v>
          </cell>
          <cell r="JT12">
            <v>306</v>
          </cell>
          <cell r="JU12">
            <v>238</v>
          </cell>
          <cell r="JV12">
            <v>275</v>
          </cell>
          <cell r="JW12">
            <v>343</v>
          </cell>
          <cell r="JX12">
            <v>284</v>
          </cell>
          <cell r="JY12">
            <v>272</v>
          </cell>
          <cell r="JZ12">
            <v>272</v>
          </cell>
          <cell r="KA12">
            <v>266</v>
          </cell>
          <cell r="KB12">
            <v>230</v>
          </cell>
          <cell r="KC12">
            <v>279</v>
          </cell>
          <cell r="KD12">
            <v>312</v>
          </cell>
          <cell r="KE12">
            <v>315</v>
          </cell>
          <cell r="KF12">
            <v>317</v>
          </cell>
        </row>
        <row r="13">
          <cell r="A13" t="str">
            <v>Nombre de crÃ©ations d'entreprises - Alpes-de-Haute-Provence - DonnÃ©es mensuelles brutes</v>
          </cell>
          <cell r="B13">
            <v>10755439</v>
          </cell>
          <cell r="C13">
            <v>45317.364583333336</v>
          </cell>
          <cell r="ES13">
            <v>148</v>
          </cell>
          <cell r="ET13">
            <v>130</v>
          </cell>
          <cell r="EU13">
            <v>168</v>
          </cell>
          <cell r="EV13">
            <v>151</v>
          </cell>
          <cell r="EW13">
            <v>144</v>
          </cell>
          <cell r="EX13">
            <v>179</v>
          </cell>
          <cell r="EY13">
            <v>161</v>
          </cell>
          <cell r="EZ13">
            <v>68</v>
          </cell>
          <cell r="FA13">
            <v>184</v>
          </cell>
          <cell r="FB13">
            <v>143</v>
          </cell>
          <cell r="FC13">
            <v>134</v>
          </cell>
          <cell r="FD13">
            <v>103</v>
          </cell>
          <cell r="FE13">
            <v>166</v>
          </cell>
          <cell r="FF13">
            <v>137</v>
          </cell>
          <cell r="FG13">
            <v>183</v>
          </cell>
          <cell r="FH13">
            <v>151</v>
          </cell>
          <cell r="FI13">
            <v>112</v>
          </cell>
          <cell r="FJ13">
            <v>147</v>
          </cell>
          <cell r="FK13">
            <v>146</v>
          </cell>
          <cell r="FL13">
            <v>96</v>
          </cell>
          <cell r="FM13">
            <v>92</v>
          </cell>
          <cell r="FN13">
            <v>194</v>
          </cell>
          <cell r="FO13">
            <v>114</v>
          </cell>
          <cell r="FP13">
            <v>100</v>
          </cell>
          <cell r="FQ13">
            <v>168</v>
          </cell>
          <cell r="FR13">
            <v>122</v>
          </cell>
          <cell r="FS13">
            <v>184</v>
          </cell>
          <cell r="FT13">
            <v>168</v>
          </cell>
          <cell r="FU13">
            <v>148</v>
          </cell>
          <cell r="FV13">
            <v>134</v>
          </cell>
          <cell r="FW13">
            <v>160</v>
          </cell>
          <cell r="FX13">
            <v>88</v>
          </cell>
          <cell r="FY13">
            <v>121</v>
          </cell>
          <cell r="FZ13">
            <v>157</v>
          </cell>
          <cell r="GA13">
            <v>103</v>
          </cell>
          <cell r="GB13">
            <v>118</v>
          </cell>
          <cell r="GC13">
            <v>135</v>
          </cell>
          <cell r="GD13">
            <v>117</v>
          </cell>
          <cell r="GE13">
            <v>162</v>
          </cell>
          <cell r="GF13">
            <v>144</v>
          </cell>
          <cell r="GG13">
            <v>156</v>
          </cell>
          <cell r="GH13">
            <v>149</v>
          </cell>
          <cell r="GI13">
            <v>136</v>
          </cell>
          <cell r="GJ13">
            <v>106</v>
          </cell>
          <cell r="GK13">
            <v>139</v>
          </cell>
          <cell r="GL13">
            <v>134</v>
          </cell>
          <cell r="GM13">
            <v>109</v>
          </cell>
          <cell r="GN13">
            <v>145</v>
          </cell>
          <cell r="GO13">
            <v>136</v>
          </cell>
          <cell r="GP13">
            <v>122</v>
          </cell>
          <cell r="GQ13">
            <v>173</v>
          </cell>
          <cell r="GR13">
            <v>151</v>
          </cell>
          <cell r="GS13">
            <v>118</v>
          </cell>
          <cell r="GT13">
            <v>148</v>
          </cell>
          <cell r="GU13">
            <v>116</v>
          </cell>
          <cell r="GV13">
            <v>90</v>
          </cell>
          <cell r="GW13">
            <v>126</v>
          </cell>
          <cell r="GX13">
            <v>123</v>
          </cell>
          <cell r="GY13">
            <v>97</v>
          </cell>
          <cell r="GZ13">
            <v>124</v>
          </cell>
          <cell r="HA13">
            <v>130</v>
          </cell>
          <cell r="HB13">
            <v>146</v>
          </cell>
          <cell r="HC13">
            <v>153</v>
          </cell>
          <cell r="HD13">
            <v>144</v>
          </cell>
          <cell r="HE13">
            <v>137</v>
          </cell>
          <cell r="HF13">
            <v>144</v>
          </cell>
          <cell r="HG13">
            <v>126</v>
          </cell>
          <cell r="HH13">
            <v>102</v>
          </cell>
          <cell r="HI13">
            <v>125</v>
          </cell>
          <cell r="HJ13">
            <v>120</v>
          </cell>
          <cell r="HK13">
            <v>135</v>
          </cell>
          <cell r="HL13">
            <v>128</v>
          </cell>
          <cell r="HM13">
            <v>161</v>
          </cell>
          <cell r="HN13">
            <v>139</v>
          </cell>
          <cell r="HO13">
            <v>187</v>
          </cell>
          <cell r="HP13">
            <v>137</v>
          </cell>
          <cell r="HQ13">
            <v>170</v>
          </cell>
          <cell r="HR13">
            <v>154</v>
          </cell>
          <cell r="HS13">
            <v>150</v>
          </cell>
          <cell r="HT13">
            <v>107</v>
          </cell>
          <cell r="HU13">
            <v>139</v>
          </cell>
          <cell r="HV13">
            <v>146</v>
          </cell>
          <cell r="HW13">
            <v>145</v>
          </cell>
          <cell r="HX13">
            <v>116</v>
          </cell>
          <cell r="HY13">
            <v>185</v>
          </cell>
          <cell r="HZ13">
            <v>163</v>
          </cell>
          <cell r="IA13">
            <v>188</v>
          </cell>
          <cell r="IB13">
            <v>188</v>
          </cell>
          <cell r="IC13">
            <v>180</v>
          </cell>
          <cell r="ID13">
            <v>152</v>
          </cell>
          <cell r="IE13">
            <v>178</v>
          </cell>
          <cell r="IF13">
            <v>128</v>
          </cell>
          <cell r="IG13">
            <v>158</v>
          </cell>
          <cell r="IH13">
            <v>211</v>
          </cell>
          <cell r="II13">
            <v>165</v>
          </cell>
          <cell r="IJ13">
            <v>168</v>
          </cell>
          <cell r="IK13">
            <v>201</v>
          </cell>
          <cell r="IL13">
            <v>182</v>
          </cell>
          <cell r="IM13">
            <v>128</v>
          </cell>
          <cell r="IN13">
            <v>124</v>
          </cell>
          <cell r="IO13">
            <v>133</v>
          </cell>
          <cell r="IP13">
            <v>167</v>
          </cell>
          <cell r="IQ13">
            <v>204</v>
          </cell>
          <cell r="IR13">
            <v>125</v>
          </cell>
          <cell r="IS13">
            <v>162</v>
          </cell>
          <cell r="IT13">
            <v>196</v>
          </cell>
          <cell r="IU13">
            <v>213</v>
          </cell>
          <cell r="IV13">
            <v>179</v>
          </cell>
          <cell r="IW13">
            <v>191</v>
          </cell>
          <cell r="IX13">
            <v>183</v>
          </cell>
          <cell r="IY13">
            <v>243</v>
          </cell>
          <cell r="IZ13">
            <v>264</v>
          </cell>
          <cell r="JA13">
            <v>219</v>
          </cell>
          <cell r="JB13">
            <v>267</v>
          </cell>
          <cell r="JC13">
            <v>208</v>
          </cell>
          <cell r="JD13">
            <v>109</v>
          </cell>
          <cell r="JE13">
            <v>175</v>
          </cell>
          <cell r="JF13">
            <v>246</v>
          </cell>
          <cell r="JG13">
            <v>197</v>
          </cell>
          <cell r="JH13">
            <v>196</v>
          </cell>
          <cell r="JI13">
            <v>241</v>
          </cell>
          <cell r="JJ13">
            <v>223</v>
          </cell>
          <cell r="JK13">
            <v>251</v>
          </cell>
          <cell r="JL13">
            <v>251</v>
          </cell>
          <cell r="JM13">
            <v>215</v>
          </cell>
          <cell r="JN13">
            <v>246</v>
          </cell>
          <cell r="JO13">
            <v>195</v>
          </cell>
          <cell r="JP13">
            <v>154</v>
          </cell>
          <cell r="JQ13">
            <v>215</v>
          </cell>
          <cell r="JR13">
            <v>234</v>
          </cell>
          <cell r="JS13">
            <v>187</v>
          </cell>
          <cell r="JT13">
            <v>217</v>
          </cell>
          <cell r="JU13">
            <v>209</v>
          </cell>
          <cell r="JV13">
            <v>236</v>
          </cell>
          <cell r="JW13">
            <v>256</v>
          </cell>
          <cell r="JX13">
            <v>228</v>
          </cell>
          <cell r="JY13">
            <v>176</v>
          </cell>
          <cell r="JZ13">
            <v>239</v>
          </cell>
          <cell r="KA13">
            <v>185</v>
          </cell>
          <cell r="KB13">
            <v>140</v>
          </cell>
          <cell r="KC13">
            <v>215</v>
          </cell>
          <cell r="KD13">
            <v>232</v>
          </cell>
          <cell r="KE13">
            <v>202</v>
          </cell>
          <cell r="KF13">
            <v>187</v>
          </cell>
        </row>
        <row r="14">
          <cell r="A14" t="str">
            <v>Nombre de crÃ©ations d'entreprises - Alpes-Maritimes - DonnÃ©es mensuelles brutes</v>
          </cell>
          <cell r="B14">
            <v>10755441</v>
          </cell>
          <cell r="C14">
            <v>45317.364583333336</v>
          </cell>
          <cell r="ES14">
            <v>1708</v>
          </cell>
          <cell r="ET14">
            <v>1649</v>
          </cell>
          <cell r="EU14">
            <v>1742</v>
          </cell>
          <cell r="EV14">
            <v>1368</v>
          </cell>
          <cell r="EW14">
            <v>1376</v>
          </cell>
          <cell r="EX14">
            <v>1478</v>
          </cell>
          <cell r="EY14">
            <v>1306</v>
          </cell>
          <cell r="EZ14">
            <v>1115</v>
          </cell>
          <cell r="FA14">
            <v>1377</v>
          </cell>
          <cell r="FB14">
            <v>1529</v>
          </cell>
          <cell r="FC14">
            <v>1270</v>
          </cell>
          <cell r="FD14">
            <v>1051</v>
          </cell>
          <cell r="FE14">
            <v>1560</v>
          </cell>
          <cell r="FF14">
            <v>1372</v>
          </cell>
          <cell r="FG14">
            <v>1574</v>
          </cell>
          <cell r="FH14">
            <v>1337</v>
          </cell>
          <cell r="FI14">
            <v>1249</v>
          </cell>
          <cell r="FJ14">
            <v>1356</v>
          </cell>
          <cell r="FK14">
            <v>1294</v>
          </cell>
          <cell r="FL14">
            <v>1078</v>
          </cell>
          <cell r="FM14">
            <v>1255</v>
          </cell>
          <cell r="FN14">
            <v>1650</v>
          </cell>
          <cell r="FO14">
            <v>1231</v>
          </cell>
          <cell r="FP14">
            <v>1036</v>
          </cell>
          <cell r="FQ14">
            <v>1511</v>
          </cell>
          <cell r="FR14">
            <v>1465</v>
          </cell>
          <cell r="FS14">
            <v>1378</v>
          </cell>
          <cell r="FT14">
            <v>1466</v>
          </cell>
          <cell r="FU14">
            <v>1364</v>
          </cell>
          <cell r="FV14">
            <v>1282</v>
          </cell>
          <cell r="FW14">
            <v>1324</v>
          </cell>
          <cell r="FX14">
            <v>939</v>
          </cell>
          <cell r="FY14">
            <v>1264</v>
          </cell>
          <cell r="FZ14">
            <v>1528</v>
          </cell>
          <cell r="GA14">
            <v>1113</v>
          </cell>
          <cell r="GB14">
            <v>1142</v>
          </cell>
          <cell r="GC14">
            <v>1471</v>
          </cell>
          <cell r="GD14">
            <v>1340</v>
          </cell>
          <cell r="GE14">
            <v>1427</v>
          </cell>
          <cell r="GF14">
            <v>1596</v>
          </cell>
          <cell r="GG14">
            <v>1109</v>
          </cell>
          <cell r="GH14">
            <v>1299</v>
          </cell>
          <cell r="GI14">
            <v>1283</v>
          </cell>
          <cell r="GJ14">
            <v>910</v>
          </cell>
          <cell r="GK14">
            <v>1256</v>
          </cell>
          <cell r="GL14">
            <v>1481</v>
          </cell>
          <cell r="GM14">
            <v>1119</v>
          </cell>
          <cell r="GN14">
            <v>1192</v>
          </cell>
          <cell r="GO14">
            <v>1390</v>
          </cell>
          <cell r="GP14">
            <v>1480</v>
          </cell>
          <cell r="GQ14">
            <v>1621</v>
          </cell>
          <cell r="GR14">
            <v>1531</v>
          </cell>
          <cell r="GS14">
            <v>1290</v>
          </cell>
          <cell r="GT14">
            <v>1416</v>
          </cell>
          <cell r="GU14">
            <v>1132</v>
          </cell>
          <cell r="GV14">
            <v>1048</v>
          </cell>
          <cell r="GW14">
            <v>1317</v>
          </cell>
          <cell r="GX14">
            <v>1377</v>
          </cell>
          <cell r="GY14">
            <v>1289</v>
          </cell>
          <cell r="GZ14">
            <v>1214</v>
          </cell>
          <cell r="HA14">
            <v>1525</v>
          </cell>
          <cell r="HB14">
            <v>1426</v>
          </cell>
          <cell r="HC14">
            <v>1588</v>
          </cell>
          <cell r="HD14">
            <v>1420</v>
          </cell>
          <cell r="HE14">
            <v>1346</v>
          </cell>
          <cell r="HF14">
            <v>1449</v>
          </cell>
          <cell r="HG14">
            <v>1217</v>
          </cell>
          <cell r="HH14">
            <v>1048</v>
          </cell>
          <cell r="HI14">
            <v>1402</v>
          </cell>
          <cell r="HJ14">
            <v>1532</v>
          </cell>
          <cell r="HK14">
            <v>1461</v>
          </cell>
          <cell r="HL14">
            <v>1404</v>
          </cell>
          <cell r="HM14">
            <v>1794</v>
          </cell>
          <cell r="HN14">
            <v>1705</v>
          </cell>
          <cell r="HO14">
            <v>1842</v>
          </cell>
          <cell r="HP14">
            <v>1687</v>
          </cell>
          <cell r="HQ14">
            <v>1524</v>
          </cell>
          <cell r="HR14">
            <v>1674</v>
          </cell>
          <cell r="HS14">
            <v>1400</v>
          </cell>
          <cell r="HT14">
            <v>1358</v>
          </cell>
          <cell r="HU14">
            <v>1576</v>
          </cell>
          <cell r="HV14">
            <v>1758</v>
          </cell>
          <cell r="HW14">
            <v>1500</v>
          </cell>
          <cell r="HX14">
            <v>1231</v>
          </cell>
          <cell r="HY14">
            <v>2071</v>
          </cell>
          <cell r="HZ14">
            <v>1949</v>
          </cell>
          <cell r="IA14">
            <v>1964</v>
          </cell>
          <cell r="IB14">
            <v>1757</v>
          </cell>
          <cell r="IC14">
            <v>1896</v>
          </cell>
          <cell r="ID14">
            <v>1606</v>
          </cell>
          <cell r="IE14">
            <v>1750</v>
          </cell>
          <cell r="IF14">
            <v>1377</v>
          </cell>
          <cell r="IG14">
            <v>1619</v>
          </cell>
          <cell r="IH14">
            <v>2125</v>
          </cell>
          <cell r="II14">
            <v>1823</v>
          </cell>
          <cell r="IJ14">
            <v>1671</v>
          </cell>
          <cell r="IK14">
            <v>2253</v>
          </cell>
          <cell r="IL14">
            <v>2139</v>
          </cell>
          <cell r="IM14">
            <v>1460</v>
          </cell>
          <cell r="IN14">
            <v>1054</v>
          </cell>
          <cell r="IO14">
            <v>1298</v>
          </cell>
          <cell r="IP14">
            <v>1839</v>
          </cell>
          <cell r="IQ14">
            <v>2171</v>
          </cell>
          <cell r="IR14">
            <v>1652</v>
          </cell>
          <cell r="IS14">
            <v>2201</v>
          </cell>
          <cell r="IT14">
            <v>2411</v>
          </cell>
          <cell r="IU14">
            <v>2029</v>
          </cell>
          <cell r="IV14">
            <v>2037</v>
          </cell>
          <cell r="IW14">
            <v>2231</v>
          </cell>
          <cell r="IX14">
            <v>2540</v>
          </cell>
          <cell r="IY14">
            <v>2614</v>
          </cell>
          <cell r="IZ14">
            <v>2485</v>
          </cell>
          <cell r="JA14">
            <v>2136</v>
          </cell>
          <cell r="JB14">
            <v>2262</v>
          </cell>
          <cell r="JC14">
            <v>2121</v>
          </cell>
          <cell r="JD14">
            <v>1595</v>
          </cell>
          <cell r="JE14">
            <v>1892</v>
          </cell>
          <cell r="JF14">
            <v>2602</v>
          </cell>
          <cell r="JG14">
            <v>2285</v>
          </cell>
          <cell r="JH14">
            <v>2008</v>
          </cell>
          <cell r="JI14">
            <v>2494</v>
          </cell>
          <cell r="JJ14">
            <v>2444</v>
          </cell>
          <cell r="JK14">
            <v>2936</v>
          </cell>
          <cell r="JL14">
            <v>2529</v>
          </cell>
          <cell r="JM14">
            <v>2127</v>
          </cell>
          <cell r="JN14">
            <v>2423</v>
          </cell>
          <cell r="JO14">
            <v>2124</v>
          </cell>
          <cell r="JP14">
            <v>1822</v>
          </cell>
          <cell r="JQ14">
            <v>2455</v>
          </cell>
          <cell r="JR14">
            <v>2570</v>
          </cell>
          <cell r="JS14">
            <v>2286</v>
          </cell>
          <cell r="JT14">
            <v>2063</v>
          </cell>
          <cell r="JU14">
            <v>2366</v>
          </cell>
          <cell r="JV14">
            <v>2229</v>
          </cell>
          <cell r="JW14">
            <v>2649</v>
          </cell>
          <cell r="JX14">
            <v>2271</v>
          </cell>
          <cell r="JY14">
            <v>2178</v>
          </cell>
          <cell r="JZ14">
            <v>2258</v>
          </cell>
          <cell r="KA14">
            <v>2078</v>
          </cell>
          <cell r="KB14">
            <v>1849</v>
          </cell>
          <cell r="KC14">
            <v>2310</v>
          </cell>
          <cell r="KD14">
            <v>2401</v>
          </cell>
          <cell r="KE14">
            <v>2302</v>
          </cell>
          <cell r="KF14">
            <v>1925</v>
          </cell>
        </row>
        <row r="15">
          <cell r="A15" t="str">
            <v>Nombre de crÃ©ations d'entreprises - ArdÃ¨che - DonnÃ©es mensuelles brutes</v>
          </cell>
          <cell r="B15">
            <v>10755442</v>
          </cell>
          <cell r="C15">
            <v>45317.364583333336</v>
          </cell>
          <cell r="ES15">
            <v>227</v>
          </cell>
          <cell r="ET15">
            <v>230</v>
          </cell>
          <cell r="EU15">
            <v>275</v>
          </cell>
          <cell r="EV15">
            <v>246</v>
          </cell>
          <cell r="EW15">
            <v>236</v>
          </cell>
          <cell r="EX15">
            <v>245</v>
          </cell>
          <cell r="EY15">
            <v>222</v>
          </cell>
          <cell r="EZ15">
            <v>184</v>
          </cell>
          <cell r="FA15">
            <v>210</v>
          </cell>
          <cell r="FB15">
            <v>256</v>
          </cell>
          <cell r="FC15">
            <v>189</v>
          </cell>
          <cell r="FD15">
            <v>176</v>
          </cell>
          <cell r="FE15">
            <v>234</v>
          </cell>
          <cell r="FF15">
            <v>253</v>
          </cell>
          <cell r="FG15">
            <v>286</v>
          </cell>
          <cell r="FH15">
            <v>238</v>
          </cell>
          <cell r="FI15">
            <v>284</v>
          </cell>
          <cell r="FJ15">
            <v>244</v>
          </cell>
          <cell r="FK15">
            <v>199</v>
          </cell>
          <cell r="FL15">
            <v>174</v>
          </cell>
          <cell r="FM15">
            <v>189</v>
          </cell>
          <cell r="FN15">
            <v>241</v>
          </cell>
          <cell r="FO15">
            <v>198</v>
          </cell>
          <cell r="FP15">
            <v>154</v>
          </cell>
          <cell r="FQ15">
            <v>271</v>
          </cell>
          <cell r="FR15">
            <v>310</v>
          </cell>
          <cell r="FS15">
            <v>265</v>
          </cell>
          <cell r="FT15">
            <v>288</v>
          </cell>
          <cell r="FU15">
            <v>242</v>
          </cell>
          <cell r="FV15">
            <v>221</v>
          </cell>
          <cell r="FW15">
            <v>232</v>
          </cell>
          <cell r="FX15">
            <v>136</v>
          </cell>
          <cell r="FY15">
            <v>232</v>
          </cell>
          <cell r="FZ15">
            <v>254</v>
          </cell>
          <cell r="GA15">
            <v>175</v>
          </cell>
          <cell r="GB15">
            <v>194</v>
          </cell>
          <cell r="GC15">
            <v>235</v>
          </cell>
          <cell r="GD15">
            <v>193</v>
          </cell>
          <cell r="GE15">
            <v>229</v>
          </cell>
          <cell r="GF15">
            <v>287</v>
          </cell>
          <cell r="GG15">
            <v>203</v>
          </cell>
          <cell r="GH15">
            <v>215</v>
          </cell>
          <cell r="GI15">
            <v>197</v>
          </cell>
          <cell r="GJ15">
            <v>126</v>
          </cell>
          <cell r="GK15">
            <v>221</v>
          </cell>
          <cell r="GL15">
            <v>233</v>
          </cell>
          <cell r="GM15">
            <v>161</v>
          </cell>
          <cell r="GN15">
            <v>221</v>
          </cell>
          <cell r="GO15">
            <v>240</v>
          </cell>
          <cell r="GP15">
            <v>201</v>
          </cell>
          <cell r="GQ15">
            <v>296</v>
          </cell>
          <cell r="GR15">
            <v>239</v>
          </cell>
          <cell r="GS15">
            <v>228</v>
          </cell>
          <cell r="GT15">
            <v>199</v>
          </cell>
          <cell r="GU15">
            <v>192</v>
          </cell>
          <cell r="GV15">
            <v>163</v>
          </cell>
          <cell r="GW15">
            <v>257</v>
          </cell>
          <cell r="GX15">
            <v>209</v>
          </cell>
          <cell r="GY15">
            <v>186</v>
          </cell>
          <cell r="GZ15">
            <v>171</v>
          </cell>
          <cell r="HA15">
            <v>266</v>
          </cell>
          <cell r="HB15">
            <v>253</v>
          </cell>
          <cell r="HC15">
            <v>300</v>
          </cell>
          <cell r="HD15">
            <v>257</v>
          </cell>
          <cell r="HE15">
            <v>209</v>
          </cell>
          <cell r="HF15">
            <v>244</v>
          </cell>
          <cell r="HG15">
            <v>214</v>
          </cell>
          <cell r="HH15">
            <v>175</v>
          </cell>
          <cell r="HI15">
            <v>226</v>
          </cell>
          <cell r="HJ15">
            <v>200</v>
          </cell>
          <cell r="HK15">
            <v>193</v>
          </cell>
          <cell r="HL15">
            <v>167</v>
          </cell>
          <cell r="HM15">
            <v>276</v>
          </cell>
          <cell r="HN15">
            <v>250</v>
          </cell>
          <cell r="HO15">
            <v>287</v>
          </cell>
          <cell r="HP15">
            <v>266</v>
          </cell>
          <cell r="HQ15">
            <v>247</v>
          </cell>
          <cell r="HR15">
            <v>280</v>
          </cell>
          <cell r="HS15">
            <v>219</v>
          </cell>
          <cell r="HT15">
            <v>194</v>
          </cell>
          <cell r="HU15">
            <v>248</v>
          </cell>
          <cell r="HV15">
            <v>296</v>
          </cell>
          <cell r="HW15">
            <v>238</v>
          </cell>
          <cell r="HX15">
            <v>176</v>
          </cell>
          <cell r="HY15">
            <v>320</v>
          </cell>
          <cell r="HZ15">
            <v>287</v>
          </cell>
          <cell r="IA15">
            <v>298</v>
          </cell>
          <cell r="IB15">
            <v>266</v>
          </cell>
          <cell r="IC15">
            <v>290</v>
          </cell>
          <cell r="ID15">
            <v>273</v>
          </cell>
          <cell r="IE15">
            <v>325</v>
          </cell>
          <cell r="IF15">
            <v>207</v>
          </cell>
          <cell r="IG15">
            <v>254</v>
          </cell>
          <cell r="IH15">
            <v>289</v>
          </cell>
          <cell r="II15">
            <v>233</v>
          </cell>
          <cell r="IJ15">
            <v>279</v>
          </cell>
          <cell r="IK15">
            <v>293</v>
          </cell>
          <cell r="IL15">
            <v>305</v>
          </cell>
          <cell r="IM15">
            <v>248</v>
          </cell>
          <cell r="IN15">
            <v>178</v>
          </cell>
          <cell r="IO15">
            <v>204</v>
          </cell>
          <cell r="IP15">
            <v>287</v>
          </cell>
          <cell r="IQ15">
            <v>347</v>
          </cell>
          <cell r="IR15">
            <v>235</v>
          </cell>
          <cell r="IS15">
            <v>339</v>
          </cell>
          <cell r="IT15">
            <v>337</v>
          </cell>
          <cell r="IU15">
            <v>311</v>
          </cell>
          <cell r="IV15">
            <v>303</v>
          </cell>
          <cell r="IW15">
            <v>341</v>
          </cell>
          <cell r="IX15">
            <v>325</v>
          </cell>
          <cell r="IY15">
            <v>372</v>
          </cell>
          <cell r="IZ15">
            <v>363</v>
          </cell>
          <cell r="JA15">
            <v>336</v>
          </cell>
          <cell r="JB15">
            <v>373</v>
          </cell>
          <cell r="JC15">
            <v>377</v>
          </cell>
          <cell r="JD15">
            <v>273</v>
          </cell>
          <cell r="JE15">
            <v>360</v>
          </cell>
          <cell r="JF15">
            <v>370</v>
          </cell>
          <cell r="JG15">
            <v>289</v>
          </cell>
          <cell r="JH15">
            <v>301</v>
          </cell>
          <cell r="JI15">
            <v>363</v>
          </cell>
          <cell r="JJ15">
            <v>351</v>
          </cell>
          <cell r="JK15">
            <v>456</v>
          </cell>
          <cell r="JL15">
            <v>407</v>
          </cell>
          <cell r="JM15">
            <v>332</v>
          </cell>
          <cell r="JN15">
            <v>351</v>
          </cell>
          <cell r="JO15">
            <v>355</v>
          </cell>
          <cell r="JP15">
            <v>251</v>
          </cell>
          <cell r="JQ15">
            <v>376</v>
          </cell>
          <cell r="JR15">
            <v>375</v>
          </cell>
          <cell r="JS15">
            <v>339</v>
          </cell>
          <cell r="JT15">
            <v>386</v>
          </cell>
          <cell r="JU15">
            <v>332</v>
          </cell>
          <cell r="JV15">
            <v>337</v>
          </cell>
          <cell r="JW15">
            <v>372</v>
          </cell>
          <cell r="JX15">
            <v>370</v>
          </cell>
          <cell r="JY15">
            <v>292</v>
          </cell>
          <cell r="JZ15">
            <v>331</v>
          </cell>
          <cell r="KA15">
            <v>296</v>
          </cell>
          <cell r="KB15">
            <v>291</v>
          </cell>
          <cell r="KC15">
            <v>360</v>
          </cell>
          <cell r="KD15">
            <v>413</v>
          </cell>
          <cell r="KE15">
            <v>330</v>
          </cell>
          <cell r="KF15">
            <v>304</v>
          </cell>
        </row>
        <row r="16">
          <cell r="A16" t="str">
            <v>Nombre de crÃ©ations d'entreprises - Ardennes - DonnÃ©es mensuelles brutes</v>
          </cell>
          <cell r="B16">
            <v>10755443</v>
          </cell>
          <cell r="C16">
            <v>45317.364583333336</v>
          </cell>
          <cell r="ES16">
            <v>141</v>
          </cell>
          <cell r="ET16">
            <v>145</v>
          </cell>
          <cell r="EU16">
            <v>138</v>
          </cell>
          <cell r="EV16">
            <v>153</v>
          </cell>
          <cell r="EW16">
            <v>133</v>
          </cell>
          <cell r="EX16">
            <v>152</v>
          </cell>
          <cell r="EY16">
            <v>127</v>
          </cell>
          <cell r="EZ16">
            <v>91</v>
          </cell>
          <cell r="FA16">
            <v>111</v>
          </cell>
          <cell r="FB16">
            <v>153</v>
          </cell>
          <cell r="FC16">
            <v>144</v>
          </cell>
          <cell r="FD16">
            <v>92</v>
          </cell>
          <cell r="FE16">
            <v>131</v>
          </cell>
          <cell r="FF16">
            <v>117</v>
          </cell>
          <cell r="FG16">
            <v>162</v>
          </cell>
          <cell r="FH16">
            <v>150</v>
          </cell>
          <cell r="FI16">
            <v>136</v>
          </cell>
          <cell r="FJ16">
            <v>167</v>
          </cell>
          <cell r="FK16">
            <v>171</v>
          </cell>
          <cell r="FL16">
            <v>135</v>
          </cell>
          <cell r="FM16">
            <v>138</v>
          </cell>
          <cell r="FN16">
            <v>175</v>
          </cell>
          <cell r="FO16">
            <v>158</v>
          </cell>
          <cell r="FP16">
            <v>196</v>
          </cell>
          <cell r="FQ16">
            <v>142</v>
          </cell>
          <cell r="FR16">
            <v>134</v>
          </cell>
          <cell r="FS16">
            <v>140</v>
          </cell>
          <cell r="FT16">
            <v>160</v>
          </cell>
          <cell r="FU16">
            <v>171</v>
          </cell>
          <cell r="FV16">
            <v>138</v>
          </cell>
          <cell r="FW16">
            <v>149</v>
          </cell>
          <cell r="FX16">
            <v>107</v>
          </cell>
          <cell r="FY16">
            <v>136</v>
          </cell>
          <cell r="FZ16">
            <v>143</v>
          </cell>
          <cell r="GA16">
            <v>134</v>
          </cell>
          <cell r="GB16">
            <v>144</v>
          </cell>
          <cell r="GC16">
            <v>103</v>
          </cell>
          <cell r="GD16">
            <v>107</v>
          </cell>
          <cell r="GE16">
            <v>92</v>
          </cell>
          <cell r="GF16">
            <v>122</v>
          </cell>
          <cell r="GG16">
            <v>102</v>
          </cell>
          <cell r="GH16">
            <v>115</v>
          </cell>
          <cell r="GI16">
            <v>140</v>
          </cell>
          <cell r="GJ16">
            <v>84</v>
          </cell>
          <cell r="GK16">
            <v>128</v>
          </cell>
          <cell r="GL16">
            <v>146</v>
          </cell>
          <cell r="GM16">
            <v>115</v>
          </cell>
          <cell r="GN16">
            <v>106</v>
          </cell>
          <cell r="GO16">
            <v>124</v>
          </cell>
          <cell r="GP16">
            <v>120</v>
          </cell>
          <cell r="GQ16">
            <v>157</v>
          </cell>
          <cell r="GR16">
            <v>143</v>
          </cell>
          <cell r="GS16">
            <v>110</v>
          </cell>
          <cell r="GT16">
            <v>142</v>
          </cell>
          <cell r="GU16">
            <v>117</v>
          </cell>
          <cell r="GV16">
            <v>116</v>
          </cell>
          <cell r="GW16">
            <v>131</v>
          </cell>
          <cell r="GX16">
            <v>119</v>
          </cell>
          <cell r="GY16">
            <v>101</v>
          </cell>
          <cell r="GZ16">
            <v>134</v>
          </cell>
          <cell r="HA16">
            <v>126</v>
          </cell>
          <cell r="HB16">
            <v>139</v>
          </cell>
          <cell r="HC16">
            <v>156</v>
          </cell>
          <cell r="HD16">
            <v>139</v>
          </cell>
          <cell r="HE16">
            <v>140</v>
          </cell>
          <cell r="HF16">
            <v>140</v>
          </cell>
          <cell r="HG16">
            <v>124</v>
          </cell>
          <cell r="HH16">
            <v>139</v>
          </cell>
          <cell r="HI16">
            <v>117</v>
          </cell>
          <cell r="HJ16">
            <v>173</v>
          </cell>
          <cell r="HK16">
            <v>161</v>
          </cell>
          <cell r="HL16">
            <v>125</v>
          </cell>
          <cell r="HM16">
            <v>142</v>
          </cell>
          <cell r="HN16">
            <v>130</v>
          </cell>
          <cell r="HO16">
            <v>170</v>
          </cell>
          <cell r="HP16">
            <v>156</v>
          </cell>
          <cell r="HQ16">
            <v>114</v>
          </cell>
          <cell r="HR16">
            <v>140</v>
          </cell>
          <cell r="HS16">
            <v>128</v>
          </cell>
          <cell r="HT16">
            <v>102</v>
          </cell>
          <cell r="HU16">
            <v>156</v>
          </cell>
          <cell r="HV16">
            <v>170</v>
          </cell>
          <cell r="HW16">
            <v>108</v>
          </cell>
          <cell r="HX16">
            <v>124</v>
          </cell>
          <cell r="HY16">
            <v>181</v>
          </cell>
          <cell r="HZ16">
            <v>153</v>
          </cell>
          <cell r="IA16">
            <v>154</v>
          </cell>
          <cell r="IB16">
            <v>171</v>
          </cell>
          <cell r="IC16">
            <v>161</v>
          </cell>
          <cell r="ID16">
            <v>164</v>
          </cell>
          <cell r="IE16">
            <v>148</v>
          </cell>
          <cell r="IF16">
            <v>115</v>
          </cell>
          <cell r="IG16">
            <v>160</v>
          </cell>
          <cell r="IH16">
            <v>206</v>
          </cell>
          <cell r="II16">
            <v>186</v>
          </cell>
          <cell r="IJ16">
            <v>122</v>
          </cell>
          <cell r="IK16">
            <v>162</v>
          </cell>
          <cell r="IL16">
            <v>185</v>
          </cell>
          <cell r="IM16">
            <v>141</v>
          </cell>
          <cell r="IN16">
            <v>101</v>
          </cell>
          <cell r="IO16">
            <v>132</v>
          </cell>
          <cell r="IP16">
            <v>202</v>
          </cell>
          <cell r="IQ16">
            <v>194</v>
          </cell>
          <cell r="IR16">
            <v>146</v>
          </cell>
          <cell r="IS16">
            <v>205</v>
          </cell>
          <cell r="IT16">
            <v>221</v>
          </cell>
          <cell r="IU16">
            <v>195</v>
          </cell>
          <cell r="IV16">
            <v>212</v>
          </cell>
          <cell r="IW16">
            <v>196</v>
          </cell>
          <cell r="IX16">
            <v>187</v>
          </cell>
          <cell r="IY16">
            <v>234</v>
          </cell>
          <cell r="IZ16">
            <v>214</v>
          </cell>
          <cell r="JA16">
            <v>163</v>
          </cell>
          <cell r="JB16">
            <v>246</v>
          </cell>
          <cell r="JC16">
            <v>203</v>
          </cell>
          <cell r="JD16">
            <v>132</v>
          </cell>
          <cell r="JE16">
            <v>222</v>
          </cell>
          <cell r="JF16">
            <v>205</v>
          </cell>
          <cell r="JG16">
            <v>179</v>
          </cell>
          <cell r="JH16">
            <v>173</v>
          </cell>
          <cell r="JI16">
            <v>199</v>
          </cell>
          <cell r="JJ16">
            <v>231</v>
          </cell>
          <cell r="JK16">
            <v>270</v>
          </cell>
          <cell r="JL16">
            <v>214</v>
          </cell>
          <cell r="JM16">
            <v>172</v>
          </cell>
          <cell r="JN16">
            <v>241</v>
          </cell>
          <cell r="JO16">
            <v>176</v>
          </cell>
          <cell r="JP16">
            <v>139</v>
          </cell>
          <cell r="JQ16">
            <v>213</v>
          </cell>
          <cell r="JR16">
            <v>254</v>
          </cell>
          <cell r="JS16">
            <v>209</v>
          </cell>
          <cell r="JT16">
            <v>215</v>
          </cell>
          <cell r="JU16">
            <v>175</v>
          </cell>
          <cell r="JV16">
            <v>206</v>
          </cell>
          <cell r="JW16">
            <v>272</v>
          </cell>
          <cell r="JX16">
            <v>217</v>
          </cell>
          <cell r="JY16">
            <v>184</v>
          </cell>
          <cell r="JZ16">
            <v>205</v>
          </cell>
          <cell r="KA16">
            <v>182</v>
          </cell>
          <cell r="KB16">
            <v>170</v>
          </cell>
          <cell r="KC16">
            <v>261</v>
          </cell>
          <cell r="KD16">
            <v>253</v>
          </cell>
          <cell r="KE16">
            <v>217</v>
          </cell>
          <cell r="KF16">
            <v>218</v>
          </cell>
        </row>
        <row r="17">
          <cell r="A17" t="str">
            <v>Nombre de crÃ©ations d'entreprises - AriÃ¨ge - DonnÃ©es mensuelles brutes</v>
          </cell>
          <cell r="B17">
            <v>10755444</v>
          </cell>
          <cell r="C17">
            <v>45317.364583333336</v>
          </cell>
          <cell r="ES17">
            <v>149</v>
          </cell>
          <cell r="ET17">
            <v>122</v>
          </cell>
          <cell r="EU17">
            <v>148</v>
          </cell>
          <cell r="EV17">
            <v>139</v>
          </cell>
          <cell r="EW17">
            <v>87</v>
          </cell>
          <cell r="EX17">
            <v>149</v>
          </cell>
          <cell r="EY17">
            <v>150</v>
          </cell>
          <cell r="EZ17">
            <v>111</v>
          </cell>
          <cell r="FA17">
            <v>114</v>
          </cell>
          <cell r="FB17">
            <v>136</v>
          </cell>
          <cell r="FC17">
            <v>101</v>
          </cell>
          <cell r="FD17">
            <v>97</v>
          </cell>
          <cell r="FE17">
            <v>128</v>
          </cell>
          <cell r="FF17">
            <v>116</v>
          </cell>
          <cell r="FG17">
            <v>119</v>
          </cell>
          <cell r="FH17">
            <v>124</v>
          </cell>
          <cell r="FI17">
            <v>117</v>
          </cell>
          <cell r="FJ17">
            <v>142</v>
          </cell>
          <cell r="FK17">
            <v>111</v>
          </cell>
          <cell r="FL17">
            <v>105</v>
          </cell>
          <cell r="FM17">
            <v>117</v>
          </cell>
          <cell r="FN17">
            <v>112</v>
          </cell>
          <cell r="FO17">
            <v>113</v>
          </cell>
          <cell r="FP17">
            <v>100</v>
          </cell>
          <cell r="FQ17">
            <v>151</v>
          </cell>
          <cell r="FR17">
            <v>119</v>
          </cell>
          <cell r="FS17">
            <v>149</v>
          </cell>
          <cell r="FT17">
            <v>137</v>
          </cell>
          <cell r="FU17">
            <v>127</v>
          </cell>
          <cell r="FV17">
            <v>139</v>
          </cell>
          <cell r="FW17">
            <v>134</v>
          </cell>
          <cell r="FX17">
            <v>93</v>
          </cell>
          <cell r="FY17">
            <v>115</v>
          </cell>
          <cell r="FZ17">
            <v>110</v>
          </cell>
          <cell r="GA17">
            <v>89</v>
          </cell>
          <cell r="GB17">
            <v>105</v>
          </cell>
          <cell r="GC17">
            <v>107</v>
          </cell>
          <cell r="GD17">
            <v>99</v>
          </cell>
          <cell r="GE17">
            <v>108</v>
          </cell>
          <cell r="GF17">
            <v>117</v>
          </cell>
          <cell r="GG17">
            <v>90</v>
          </cell>
          <cell r="GH17">
            <v>105</v>
          </cell>
          <cell r="GI17">
            <v>130</v>
          </cell>
          <cell r="GJ17">
            <v>82</v>
          </cell>
          <cell r="GK17">
            <v>104</v>
          </cell>
          <cell r="GL17">
            <v>110</v>
          </cell>
          <cell r="GM17">
            <v>88</v>
          </cell>
          <cell r="GN17">
            <v>105</v>
          </cell>
          <cell r="GO17">
            <v>119</v>
          </cell>
          <cell r="GP17">
            <v>103</v>
          </cell>
          <cell r="GQ17">
            <v>104</v>
          </cell>
          <cell r="GR17">
            <v>108</v>
          </cell>
          <cell r="GS17">
            <v>92</v>
          </cell>
          <cell r="GT17">
            <v>138</v>
          </cell>
          <cell r="GU17">
            <v>114</v>
          </cell>
          <cell r="GV17">
            <v>64</v>
          </cell>
          <cell r="GW17">
            <v>112</v>
          </cell>
          <cell r="GX17">
            <v>112</v>
          </cell>
          <cell r="GY17">
            <v>91</v>
          </cell>
          <cell r="GZ17">
            <v>92</v>
          </cell>
          <cell r="HA17">
            <v>106</v>
          </cell>
          <cell r="HB17">
            <v>99</v>
          </cell>
          <cell r="HC17">
            <v>155</v>
          </cell>
          <cell r="HD17">
            <v>110</v>
          </cell>
          <cell r="HE17">
            <v>114</v>
          </cell>
          <cell r="HF17">
            <v>127</v>
          </cell>
          <cell r="HG17">
            <v>109</v>
          </cell>
          <cell r="HH17">
            <v>83</v>
          </cell>
          <cell r="HI17">
            <v>129</v>
          </cell>
          <cell r="HJ17">
            <v>122</v>
          </cell>
          <cell r="HK17">
            <v>117</v>
          </cell>
          <cell r="HL17">
            <v>93</v>
          </cell>
          <cell r="HM17">
            <v>117</v>
          </cell>
          <cell r="HN17">
            <v>135</v>
          </cell>
          <cell r="HO17">
            <v>148</v>
          </cell>
          <cell r="HP17">
            <v>115</v>
          </cell>
          <cell r="HQ17">
            <v>138</v>
          </cell>
          <cell r="HR17">
            <v>151</v>
          </cell>
          <cell r="HS17">
            <v>109</v>
          </cell>
          <cell r="HT17">
            <v>104</v>
          </cell>
          <cell r="HU17">
            <v>137</v>
          </cell>
          <cell r="HV17">
            <v>162</v>
          </cell>
          <cell r="HW17">
            <v>101</v>
          </cell>
          <cell r="HX17">
            <v>100</v>
          </cell>
          <cell r="HY17">
            <v>157</v>
          </cell>
          <cell r="HZ17">
            <v>127</v>
          </cell>
          <cell r="IA17">
            <v>159</v>
          </cell>
          <cell r="IB17">
            <v>125</v>
          </cell>
          <cell r="IC17">
            <v>119</v>
          </cell>
          <cell r="ID17">
            <v>118</v>
          </cell>
          <cell r="IE17">
            <v>167</v>
          </cell>
          <cell r="IF17">
            <v>112</v>
          </cell>
          <cell r="IG17">
            <v>139</v>
          </cell>
          <cell r="IH17">
            <v>171</v>
          </cell>
          <cell r="II17">
            <v>139</v>
          </cell>
          <cell r="IJ17">
            <v>130</v>
          </cell>
          <cell r="IK17">
            <v>173</v>
          </cell>
          <cell r="IL17">
            <v>133</v>
          </cell>
          <cell r="IM17">
            <v>121</v>
          </cell>
          <cell r="IN17">
            <v>80</v>
          </cell>
          <cell r="IO17">
            <v>87</v>
          </cell>
          <cell r="IP17">
            <v>154</v>
          </cell>
          <cell r="IQ17">
            <v>168</v>
          </cell>
          <cell r="IR17">
            <v>120</v>
          </cell>
          <cell r="IS17">
            <v>194</v>
          </cell>
          <cell r="IT17">
            <v>183</v>
          </cell>
          <cell r="IU17">
            <v>190</v>
          </cell>
          <cell r="IV17">
            <v>175</v>
          </cell>
          <cell r="IW17">
            <v>189</v>
          </cell>
          <cell r="IX17">
            <v>160</v>
          </cell>
          <cell r="IY17">
            <v>165</v>
          </cell>
          <cell r="IZ17">
            <v>171</v>
          </cell>
          <cell r="JA17">
            <v>181</v>
          </cell>
          <cell r="JB17">
            <v>216</v>
          </cell>
          <cell r="JC17">
            <v>162</v>
          </cell>
          <cell r="JD17">
            <v>116</v>
          </cell>
          <cell r="JE17">
            <v>189</v>
          </cell>
          <cell r="JF17">
            <v>179</v>
          </cell>
          <cell r="JG17">
            <v>174</v>
          </cell>
          <cell r="JH17">
            <v>157</v>
          </cell>
          <cell r="JI17">
            <v>175</v>
          </cell>
          <cell r="JJ17">
            <v>166</v>
          </cell>
          <cell r="JK17">
            <v>203</v>
          </cell>
          <cell r="JL17">
            <v>183</v>
          </cell>
          <cell r="JM17">
            <v>168</v>
          </cell>
          <cell r="JN17">
            <v>196</v>
          </cell>
          <cell r="JO17">
            <v>157</v>
          </cell>
          <cell r="JP17">
            <v>133</v>
          </cell>
          <cell r="JQ17">
            <v>189</v>
          </cell>
          <cell r="JR17">
            <v>169</v>
          </cell>
          <cell r="JS17">
            <v>172</v>
          </cell>
          <cell r="JT17">
            <v>163</v>
          </cell>
          <cell r="JU17">
            <v>165</v>
          </cell>
          <cell r="JV17">
            <v>159</v>
          </cell>
          <cell r="JW17">
            <v>171</v>
          </cell>
          <cell r="JX17">
            <v>175</v>
          </cell>
          <cell r="JY17">
            <v>163</v>
          </cell>
          <cell r="JZ17">
            <v>197</v>
          </cell>
          <cell r="KA17">
            <v>151</v>
          </cell>
          <cell r="KB17">
            <v>167</v>
          </cell>
          <cell r="KC17">
            <v>190</v>
          </cell>
          <cell r="KD17">
            <v>170</v>
          </cell>
          <cell r="KE17">
            <v>189</v>
          </cell>
          <cell r="KF17">
            <v>168</v>
          </cell>
        </row>
        <row r="18">
          <cell r="A18" t="str">
            <v>Nombre de crÃ©ations d'entreprises - Aube - DonnÃ©es mensuelles brutes</v>
          </cell>
          <cell r="B18">
            <v>10755445</v>
          </cell>
          <cell r="C18">
            <v>45317.364583333336</v>
          </cell>
          <cell r="ES18">
            <v>181</v>
          </cell>
          <cell r="ET18">
            <v>164</v>
          </cell>
          <cell r="EU18">
            <v>177</v>
          </cell>
          <cell r="EV18">
            <v>153</v>
          </cell>
          <cell r="EW18">
            <v>154</v>
          </cell>
          <cell r="EX18">
            <v>195</v>
          </cell>
          <cell r="EY18">
            <v>155</v>
          </cell>
          <cell r="EZ18">
            <v>151</v>
          </cell>
          <cell r="FA18">
            <v>156</v>
          </cell>
          <cell r="FB18">
            <v>179</v>
          </cell>
          <cell r="FC18">
            <v>160</v>
          </cell>
          <cell r="FD18">
            <v>129</v>
          </cell>
          <cell r="FE18">
            <v>181</v>
          </cell>
          <cell r="FF18">
            <v>144</v>
          </cell>
          <cell r="FG18">
            <v>184</v>
          </cell>
          <cell r="FH18">
            <v>162</v>
          </cell>
          <cell r="FI18">
            <v>163</v>
          </cell>
          <cell r="FJ18">
            <v>161</v>
          </cell>
          <cell r="FK18">
            <v>173</v>
          </cell>
          <cell r="FL18">
            <v>120</v>
          </cell>
          <cell r="FM18">
            <v>167</v>
          </cell>
          <cell r="FN18">
            <v>198</v>
          </cell>
          <cell r="FO18">
            <v>150</v>
          </cell>
          <cell r="FP18">
            <v>133</v>
          </cell>
          <cell r="FQ18">
            <v>192</v>
          </cell>
          <cell r="FR18">
            <v>153</v>
          </cell>
          <cell r="FS18">
            <v>181</v>
          </cell>
          <cell r="FT18">
            <v>175</v>
          </cell>
          <cell r="FU18">
            <v>169</v>
          </cell>
          <cell r="FV18">
            <v>156</v>
          </cell>
          <cell r="FW18">
            <v>185</v>
          </cell>
          <cell r="FX18">
            <v>152</v>
          </cell>
          <cell r="FY18">
            <v>168</v>
          </cell>
          <cell r="FZ18">
            <v>190</v>
          </cell>
          <cell r="GA18">
            <v>163</v>
          </cell>
          <cell r="GB18">
            <v>164</v>
          </cell>
          <cell r="GC18">
            <v>147</v>
          </cell>
          <cell r="GD18">
            <v>160</v>
          </cell>
          <cell r="GE18">
            <v>124</v>
          </cell>
          <cell r="GF18">
            <v>128</v>
          </cell>
          <cell r="GG18">
            <v>149</v>
          </cell>
          <cell r="GH18">
            <v>170</v>
          </cell>
          <cell r="GI18">
            <v>132</v>
          </cell>
          <cell r="GJ18">
            <v>118</v>
          </cell>
          <cell r="GK18">
            <v>137</v>
          </cell>
          <cell r="GL18">
            <v>187</v>
          </cell>
          <cell r="GM18">
            <v>145</v>
          </cell>
          <cell r="GN18">
            <v>133</v>
          </cell>
          <cell r="GO18">
            <v>133</v>
          </cell>
          <cell r="GP18">
            <v>140</v>
          </cell>
          <cell r="GQ18">
            <v>186</v>
          </cell>
          <cell r="GR18">
            <v>197</v>
          </cell>
          <cell r="GS18">
            <v>131</v>
          </cell>
          <cell r="GT18">
            <v>140</v>
          </cell>
          <cell r="GU18">
            <v>127</v>
          </cell>
          <cell r="GV18">
            <v>82</v>
          </cell>
          <cell r="GW18">
            <v>151</v>
          </cell>
          <cell r="GX18">
            <v>178</v>
          </cell>
          <cell r="GY18">
            <v>165</v>
          </cell>
          <cell r="GZ18">
            <v>148</v>
          </cell>
          <cell r="HA18">
            <v>165</v>
          </cell>
          <cell r="HB18">
            <v>152</v>
          </cell>
          <cell r="HC18">
            <v>169</v>
          </cell>
          <cell r="HD18">
            <v>161</v>
          </cell>
          <cell r="HE18">
            <v>172</v>
          </cell>
          <cell r="HF18">
            <v>167</v>
          </cell>
          <cell r="HG18">
            <v>134</v>
          </cell>
          <cell r="HH18">
            <v>134</v>
          </cell>
          <cell r="HI18">
            <v>164</v>
          </cell>
          <cell r="HJ18">
            <v>196</v>
          </cell>
          <cell r="HK18">
            <v>160</v>
          </cell>
          <cell r="HL18">
            <v>179</v>
          </cell>
          <cell r="HM18">
            <v>170</v>
          </cell>
          <cell r="HN18">
            <v>206</v>
          </cell>
          <cell r="HO18">
            <v>218</v>
          </cell>
          <cell r="HP18">
            <v>182</v>
          </cell>
          <cell r="HQ18">
            <v>174</v>
          </cell>
          <cell r="HR18">
            <v>206</v>
          </cell>
          <cell r="HS18">
            <v>187</v>
          </cell>
          <cell r="HT18">
            <v>191</v>
          </cell>
          <cell r="HU18">
            <v>193</v>
          </cell>
          <cell r="HV18">
            <v>236</v>
          </cell>
          <cell r="HW18">
            <v>222</v>
          </cell>
          <cell r="HX18">
            <v>189</v>
          </cell>
          <cell r="HY18">
            <v>237</v>
          </cell>
          <cell r="HZ18">
            <v>238</v>
          </cell>
          <cell r="IA18">
            <v>255</v>
          </cell>
          <cell r="IB18">
            <v>238</v>
          </cell>
          <cell r="IC18">
            <v>195</v>
          </cell>
          <cell r="ID18">
            <v>186</v>
          </cell>
          <cell r="IE18">
            <v>203</v>
          </cell>
          <cell r="IF18">
            <v>197</v>
          </cell>
          <cell r="IG18">
            <v>224</v>
          </cell>
          <cell r="IH18">
            <v>281</v>
          </cell>
          <cell r="II18">
            <v>239</v>
          </cell>
          <cell r="IJ18">
            <v>215</v>
          </cell>
          <cell r="IK18">
            <v>227</v>
          </cell>
          <cell r="IL18">
            <v>271</v>
          </cell>
          <cell r="IM18">
            <v>214</v>
          </cell>
          <cell r="IN18">
            <v>104</v>
          </cell>
          <cell r="IO18">
            <v>189</v>
          </cell>
          <cell r="IP18">
            <v>260</v>
          </cell>
          <cell r="IQ18">
            <v>312</v>
          </cell>
          <cell r="IR18">
            <v>206</v>
          </cell>
          <cell r="IS18">
            <v>310</v>
          </cell>
          <cell r="IT18">
            <v>288</v>
          </cell>
          <cell r="IU18">
            <v>292</v>
          </cell>
          <cell r="IV18">
            <v>302</v>
          </cell>
          <cell r="IW18">
            <v>297</v>
          </cell>
          <cell r="IX18">
            <v>326</v>
          </cell>
          <cell r="IY18">
            <v>336</v>
          </cell>
          <cell r="IZ18">
            <v>340</v>
          </cell>
          <cell r="JA18">
            <v>356</v>
          </cell>
          <cell r="JB18">
            <v>284</v>
          </cell>
          <cell r="JC18">
            <v>276</v>
          </cell>
          <cell r="JD18">
            <v>230</v>
          </cell>
          <cell r="JE18">
            <v>296</v>
          </cell>
          <cell r="JF18">
            <v>308</v>
          </cell>
          <cell r="JG18">
            <v>284</v>
          </cell>
          <cell r="JH18">
            <v>290</v>
          </cell>
          <cell r="JI18">
            <v>291</v>
          </cell>
          <cell r="JJ18">
            <v>332</v>
          </cell>
          <cell r="JK18">
            <v>310</v>
          </cell>
          <cell r="JL18">
            <v>320</v>
          </cell>
          <cell r="JM18">
            <v>263</v>
          </cell>
          <cell r="JN18">
            <v>278</v>
          </cell>
          <cell r="JO18">
            <v>319</v>
          </cell>
          <cell r="JP18">
            <v>259</v>
          </cell>
          <cell r="JQ18">
            <v>330</v>
          </cell>
          <cell r="JR18">
            <v>240</v>
          </cell>
          <cell r="JS18">
            <v>292</v>
          </cell>
          <cell r="JT18">
            <v>325</v>
          </cell>
          <cell r="JU18">
            <v>266</v>
          </cell>
          <cell r="JV18">
            <v>313</v>
          </cell>
          <cell r="JW18">
            <v>348</v>
          </cell>
          <cell r="JX18">
            <v>274</v>
          </cell>
          <cell r="JY18">
            <v>295</v>
          </cell>
          <cell r="JZ18">
            <v>291</v>
          </cell>
          <cell r="KA18">
            <v>267</v>
          </cell>
          <cell r="KB18">
            <v>220</v>
          </cell>
          <cell r="KC18">
            <v>333</v>
          </cell>
          <cell r="KD18">
            <v>329</v>
          </cell>
          <cell r="KE18">
            <v>339</v>
          </cell>
          <cell r="KF18">
            <v>276</v>
          </cell>
        </row>
        <row r="19">
          <cell r="A19" t="str">
            <v>Nombre de crÃ©ations d'entreprises - Aude - DonnÃ©es mensuelles brutes</v>
          </cell>
          <cell r="B19">
            <v>10755446</v>
          </cell>
          <cell r="C19">
            <v>45317.364583333336</v>
          </cell>
          <cell r="ES19">
            <v>332</v>
          </cell>
          <cell r="ET19">
            <v>281</v>
          </cell>
          <cell r="EU19">
            <v>361</v>
          </cell>
          <cell r="EV19">
            <v>332</v>
          </cell>
          <cell r="EW19">
            <v>241</v>
          </cell>
          <cell r="EX19">
            <v>375</v>
          </cell>
          <cell r="EY19">
            <v>297</v>
          </cell>
          <cell r="EZ19">
            <v>221</v>
          </cell>
          <cell r="FA19">
            <v>263</v>
          </cell>
          <cell r="FB19">
            <v>346</v>
          </cell>
          <cell r="FC19">
            <v>236</v>
          </cell>
          <cell r="FD19">
            <v>238</v>
          </cell>
          <cell r="FE19">
            <v>299</v>
          </cell>
          <cell r="FF19">
            <v>322</v>
          </cell>
          <cell r="FG19">
            <v>326</v>
          </cell>
          <cell r="FH19">
            <v>322</v>
          </cell>
          <cell r="FI19">
            <v>283</v>
          </cell>
          <cell r="FJ19">
            <v>317</v>
          </cell>
          <cell r="FK19">
            <v>350</v>
          </cell>
          <cell r="FL19">
            <v>201</v>
          </cell>
          <cell r="FM19">
            <v>272</v>
          </cell>
          <cell r="FN19">
            <v>343</v>
          </cell>
          <cell r="FO19">
            <v>261</v>
          </cell>
          <cell r="FP19">
            <v>232</v>
          </cell>
          <cell r="FQ19">
            <v>315</v>
          </cell>
          <cell r="FR19">
            <v>324</v>
          </cell>
          <cell r="FS19">
            <v>342</v>
          </cell>
          <cell r="FT19">
            <v>345</v>
          </cell>
          <cell r="FU19">
            <v>254</v>
          </cell>
          <cell r="FV19">
            <v>321</v>
          </cell>
          <cell r="FW19">
            <v>276</v>
          </cell>
          <cell r="FX19">
            <v>165</v>
          </cell>
          <cell r="FY19">
            <v>283</v>
          </cell>
          <cell r="FZ19">
            <v>314</v>
          </cell>
          <cell r="GA19">
            <v>238</v>
          </cell>
          <cell r="GB19">
            <v>256</v>
          </cell>
          <cell r="GC19">
            <v>289</v>
          </cell>
          <cell r="GD19">
            <v>287</v>
          </cell>
          <cell r="GE19">
            <v>326</v>
          </cell>
          <cell r="GF19">
            <v>338</v>
          </cell>
          <cell r="GG19">
            <v>233</v>
          </cell>
          <cell r="GH19">
            <v>313</v>
          </cell>
          <cell r="GI19">
            <v>255</v>
          </cell>
          <cell r="GJ19">
            <v>201</v>
          </cell>
          <cell r="GK19">
            <v>252</v>
          </cell>
          <cell r="GL19">
            <v>300</v>
          </cell>
          <cell r="GM19">
            <v>230</v>
          </cell>
          <cell r="GN19">
            <v>254</v>
          </cell>
          <cell r="GO19">
            <v>323</v>
          </cell>
          <cell r="GP19">
            <v>330</v>
          </cell>
          <cell r="GQ19">
            <v>336</v>
          </cell>
          <cell r="GR19">
            <v>356</v>
          </cell>
          <cell r="GS19">
            <v>272</v>
          </cell>
          <cell r="GT19">
            <v>340</v>
          </cell>
          <cell r="GU19">
            <v>226</v>
          </cell>
          <cell r="GV19">
            <v>199</v>
          </cell>
          <cell r="GW19">
            <v>274</v>
          </cell>
          <cell r="GX19">
            <v>276</v>
          </cell>
          <cell r="GY19">
            <v>234</v>
          </cell>
          <cell r="GZ19">
            <v>263</v>
          </cell>
          <cell r="HA19">
            <v>322</v>
          </cell>
          <cell r="HB19">
            <v>300</v>
          </cell>
          <cell r="HC19">
            <v>357</v>
          </cell>
          <cell r="HD19">
            <v>300</v>
          </cell>
          <cell r="HE19">
            <v>282</v>
          </cell>
          <cell r="HF19">
            <v>279</v>
          </cell>
          <cell r="HG19">
            <v>275</v>
          </cell>
          <cell r="HH19">
            <v>237</v>
          </cell>
          <cell r="HI19">
            <v>280</v>
          </cell>
          <cell r="HJ19">
            <v>327</v>
          </cell>
          <cell r="HK19">
            <v>260</v>
          </cell>
          <cell r="HL19">
            <v>262</v>
          </cell>
          <cell r="HM19">
            <v>377</v>
          </cell>
          <cell r="HN19">
            <v>319</v>
          </cell>
          <cell r="HO19">
            <v>382</v>
          </cell>
          <cell r="HP19">
            <v>322</v>
          </cell>
          <cell r="HQ19">
            <v>301</v>
          </cell>
          <cell r="HR19">
            <v>359</v>
          </cell>
          <cell r="HS19">
            <v>298</v>
          </cell>
          <cell r="HT19">
            <v>249</v>
          </cell>
          <cell r="HU19">
            <v>274</v>
          </cell>
          <cell r="HV19">
            <v>329</v>
          </cell>
          <cell r="HW19">
            <v>259</v>
          </cell>
          <cell r="HX19">
            <v>271</v>
          </cell>
          <cell r="HY19">
            <v>377</v>
          </cell>
          <cell r="HZ19">
            <v>378</v>
          </cell>
          <cell r="IA19">
            <v>367</v>
          </cell>
          <cell r="IB19">
            <v>346</v>
          </cell>
          <cell r="IC19">
            <v>350</v>
          </cell>
          <cell r="ID19">
            <v>348</v>
          </cell>
          <cell r="IE19">
            <v>337</v>
          </cell>
          <cell r="IF19">
            <v>292</v>
          </cell>
          <cell r="IG19">
            <v>391</v>
          </cell>
          <cell r="IH19">
            <v>421</v>
          </cell>
          <cell r="II19">
            <v>341</v>
          </cell>
          <cell r="IJ19">
            <v>337</v>
          </cell>
          <cell r="IK19">
            <v>384</v>
          </cell>
          <cell r="IL19">
            <v>388</v>
          </cell>
          <cell r="IM19">
            <v>300</v>
          </cell>
          <cell r="IN19">
            <v>154</v>
          </cell>
          <cell r="IO19">
            <v>233</v>
          </cell>
          <cell r="IP19">
            <v>402</v>
          </cell>
          <cell r="IQ19">
            <v>431</v>
          </cell>
          <cell r="IR19">
            <v>303</v>
          </cell>
          <cell r="IS19">
            <v>428</v>
          </cell>
          <cell r="IT19">
            <v>468</v>
          </cell>
          <cell r="IU19">
            <v>357</v>
          </cell>
          <cell r="IV19">
            <v>418</v>
          </cell>
          <cell r="IW19">
            <v>433</v>
          </cell>
          <cell r="IX19">
            <v>438</v>
          </cell>
          <cell r="IY19">
            <v>498</v>
          </cell>
          <cell r="IZ19">
            <v>492</v>
          </cell>
          <cell r="JA19">
            <v>384</v>
          </cell>
          <cell r="JB19">
            <v>480</v>
          </cell>
          <cell r="JC19">
            <v>449</v>
          </cell>
          <cell r="JD19">
            <v>296</v>
          </cell>
          <cell r="JE19">
            <v>422</v>
          </cell>
          <cell r="JF19">
            <v>471</v>
          </cell>
          <cell r="JG19">
            <v>378</v>
          </cell>
          <cell r="JH19">
            <v>346</v>
          </cell>
          <cell r="JI19">
            <v>432</v>
          </cell>
          <cell r="JJ19">
            <v>490</v>
          </cell>
          <cell r="JK19">
            <v>576</v>
          </cell>
          <cell r="JL19">
            <v>474</v>
          </cell>
          <cell r="JM19">
            <v>415</v>
          </cell>
          <cell r="JN19">
            <v>435</v>
          </cell>
          <cell r="JO19">
            <v>446</v>
          </cell>
          <cell r="JP19">
            <v>339</v>
          </cell>
          <cell r="JQ19">
            <v>482</v>
          </cell>
          <cell r="JR19">
            <v>461</v>
          </cell>
          <cell r="JS19">
            <v>425</v>
          </cell>
          <cell r="JT19">
            <v>419</v>
          </cell>
          <cell r="JU19">
            <v>445</v>
          </cell>
          <cell r="JV19">
            <v>409</v>
          </cell>
          <cell r="JW19">
            <v>490</v>
          </cell>
          <cell r="JX19">
            <v>468</v>
          </cell>
          <cell r="JY19">
            <v>376</v>
          </cell>
          <cell r="JZ19">
            <v>428</v>
          </cell>
          <cell r="KA19">
            <v>408</v>
          </cell>
          <cell r="KB19">
            <v>394</v>
          </cell>
          <cell r="KC19">
            <v>502</v>
          </cell>
          <cell r="KD19">
            <v>430</v>
          </cell>
          <cell r="KE19">
            <v>454</v>
          </cell>
          <cell r="KF19">
            <v>372</v>
          </cell>
        </row>
        <row r="20">
          <cell r="A20" t="str">
            <v>Nombre de crÃ©ations d'entreprises - Autres activitÃ©s de services - Ensemble - France - DonnÃ©es mensuelles brutes</v>
          </cell>
          <cell r="B20">
            <v>10755301</v>
          </cell>
          <cell r="C20">
            <v>45317.364583333336</v>
          </cell>
          <cell r="E20">
            <v>1670</v>
          </cell>
          <cell r="F20">
            <v>1530</v>
          </cell>
          <cell r="G20">
            <v>1824</v>
          </cell>
          <cell r="H20">
            <v>1967</v>
          </cell>
          <cell r="I20">
            <v>1905</v>
          </cell>
          <cell r="J20">
            <v>1804</v>
          </cell>
          <cell r="K20">
            <v>2079</v>
          </cell>
          <cell r="L20">
            <v>1400</v>
          </cell>
          <cell r="M20">
            <v>1702</v>
          </cell>
          <cell r="N20">
            <v>2131</v>
          </cell>
          <cell r="O20">
            <v>1648</v>
          </cell>
          <cell r="P20">
            <v>1472</v>
          </cell>
          <cell r="Q20">
            <v>1735</v>
          </cell>
          <cell r="R20">
            <v>1505</v>
          </cell>
          <cell r="S20">
            <v>1695</v>
          </cell>
          <cell r="T20">
            <v>1839</v>
          </cell>
          <cell r="U20">
            <v>1662</v>
          </cell>
          <cell r="V20">
            <v>1820</v>
          </cell>
          <cell r="W20">
            <v>2045</v>
          </cell>
          <cell r="X20">
            <v>1452</v>
          </cell>
          <cell r="Y20">
            <v>1687</v>
          </cell>
          <cell r="Z20">
            <v>2278</v>
          </cell>
          <cell r="AA20">
            <v>1704</v>
          </cell>
          <cell r="AB20">
            <v>1565</v>
          </cell>
          <cell r="AC20">
            <v>1870</v>
          </cell>
          <cell r="AD20">
            <v>1400</v>
          </cell>
          <cell r="AE20">
            <v>1852</v>
          </cell>
          <cell r="AF20">
            <v>2038</v>
          </cell>
          <cell r="AG20">
            <v>1528</v>
          </cell>
          <cell r="AH20">
            <v>1957</v>
          </cell>
          <cell r="AI20">
            <v>2299</v>
          </cell>
          <cell r="AJ20">
            <v>1284</v>
          </cell>
          <cell r="AK20">
            <v>1708</v>
          </cell>
          <cell r="AL20">
            <v>2218</v>
          </cell>
          <cell r="AM20">
            <v>1590</v>
          </cell>
          <cell r="AN20">
            <v>1852</v>
          </cell>
          <cell r="AO20">
            <v>2257</v>
          </cell>
          <cell r="AP20">
            <v>1857</v>
          </cell>
          <cell r="AQ20">
            <v>2225</v>
          </cell>
          <cell r="AR20">
            <v>2097</v>
          </cell>
          <cell r="AS20">
            <v>1654</v>
          </cell>
          <cell r="AT20">
            <v>1773</v>
          </cell>
          <cell r="AU20">
            <v>2003</v>
          </cell>
          <cell r="AV20">
            <v>1284</v>
          </cell>
          <cell r="AW20">
            <v>2001</v>
          </cell>
          <cell r="AX20">
            <v>2225</v>
          </cell>
          <cell r="AY20">
            <v>1573</v>
          </cell>
          <cell r="AZ20">
            <v>1836</v>
          </cell>
          <cell r="BA20">
            <v>2468</v>
          </cell>
          <cell r="BB20">
            <v>2421</v>
          </cell>
          <cell r="BC20">
            <v>2857</v>
          </cell>
          <cell r="BD20">
            <v>2299</v>
          </cell>
          <cell r="BE20">
            <v>1936</v>
          </cell>
          <cell r="BF20">
            <v>2284</v>
          </cell>
          <cell r="BG20">
            <v>2053</v>
          </cell>
          <cell r="BH20">
            <v>1642</v>
          </cell>
          <cell r="BI20">
            <v>2150</v>
          </cell>
          <cell r="BJ20">
            <v>2116</v>
          </cell>
          <cell r="BK20">
            <v>1933</v>
          </cell>
          <cell r="BL20">
            <v>1970</v>
          </cell>
          <cell r="BM20">
            <v>2583</v>
          </cell>
          <cell r="BN20">
            <v>2559</v>
          </cell>
          <cell r="BO20">
            <v>2888</v>
          </cell>
          <cell r="BP20">
            <v>2489</v>
          </cell>
          <cell r="BQ20">
            <v>2153</v>
          </cell>
          <cell r="BR20">
            <v>2506</v>
          </cell>
          <cell r="BS20">
            <v>2075</v>
          </cell>
          <cell r="BT20">
            <v>1668</v>
          </cell>
          <cell r="BU20">
            <v>2433</v>
          </cell>
          <cell r="BV20">
            <v>2408</v>
          </cell>
          <cell r="BW20">
            <v>1988</v>
          </cell>
          <cell r="BX20">
            <v>2257</v>
          </cell>
          <cell r="BY20">
            <v>2396</v>
          </cell>
          <cell r="BZ20">
            <v>2154</v>
          </cell>
          <cell r="CA20">
            <v>2810</v>
          </cell>
          <cell r="CB20">
            <v>2431</v>
          </cell>
          <cell r="CC20">
            <v>2412</v>
          </cell>
          <cell r="CD20">
            <v>2821</v>
          </cell>
          <cell r="CE20">
            <v>2294</v>
          </cell>
          <cell r="CF20">
            <v>2088</v>
          </cell>
          <cell r="CG20">
            <v>2855</v>
          </cell>
          <cell r="CH20">
            <v>2944</v>
          </cell>
          <cell r="CI20">
            <v>2428</v>
          </cell>
          <cell r="CJ20">
            <v>2486</v>
          </cell>
          <cell r="CK20">
            <v>2983</v>
          </cell>
          <cell r="CL20">
            <v>2533</v>
          </cell>
          <cell r="CM20">
            <v>3138</v>
          </cell>
          <cell r="CN20">
            <v>2933</v>
          </cell>
          <cell r="CO20">
            <v>2596</v>
          </cell>
          <cell r="CP20">
            <v>2648</v>
          </cell>
          <cell r="CQ20">
            <v>2612</v>
          </cell>
          <cell r="CR20">
            <v>2874</v>
          </cell>
          <cell r="CS20">
            <v>3186</v>
          </cell>
          <cell r="CT20">
            <v>3895</v>
          </cell>
          <cell r="CU20">
            <v>2864</v>
          </cell>
          <cell r="CV20">
            <v>2820</v>
          </cell>
          <cell r="CW20">
            <v>3606</v>
          </cell>
          <cell r="CX20">
            <v>3262</v>
          </cell>
          <cell r="CY20">
            <v>3228</v>
          </cell>
          <cell r="CZ20">
            <v>3558</v>
          </cell>
          <cell r="DA20">
            <v>2784</v>
          </cell>
          <cell r="DB20">
            <v>3085</v>
          </cell>
          <cell r="DC20">
            <v>2954</v>
          </cell>
          <cell r="DD20">
            <v>2334</v>
          </cell>
          <cell r="DE20">
            <v>3132</v>
          </cell>
          <cell r="DF20">
            <v>3117</v>
          </cell>
          <cell r="DG20">
            <v>2344</v>
          </cell>
          <cell r="DH20">
            <v>2514</v>
          </cell>
          <cell r="DI20">
            <v>4481</v>
          </cell>
          <cell r="DJ20">
            <v>5627</v>
          </cell>
          <cell r="DK20">
            <v>7304</v>
          </cell>
          <cell r="DL20">
            <v>7324</v>
          </cell>
          <cell r="DM20">
            <v>6512</v>
          </cell>
          <cell r="DN20">
            <v>6953</v>
          </cell>
          <cell r="DO20">
            <v>6308</v>
          </cell>
          <cell r="DP20">
            <v>5036</v>
          </cell>
          <cell r="DQ20">
            <v>7273</v>
          </cell>
          <cell r="DR20">
            <v>7695</v>
          </cell>
          <cell r="DS20">
            <v>6900</v>
          </cell>
          <cell r="DT20">
            <v>6839</v>
          </cell>
          <cell r="DU20">
            <v>7191</v>
          </cell>
          <cell r="DV20">
            <v>7973</v>
          </cell>
          <cell r="DW20">
            <v>9531</v>
          </cell>
          <cell r="DX20">
            <v>7540</v>
          </cell>
          <cell r="DY20">
            <v>6351</v>
          </cell>
          <cell r="DZ20">
            <v>6388</v>
          </cell>
          <cell r="EA20">
            <v>5732</v>
          </cell>
          <cell r="EB20">
            <v>5327</v>
          </cell>
          <cell r="EC20">
            <v>7103</v>
          </cell>
          <cell r="ED20">
            <v>7416</v>
          </cell>
          <cell r="EE20">
            <v>6650</v>
          </cell>
          <cell r="EF20">
            <v>5462</v>
          </cell>
          <cell r="EG20">
            <v>5559</v>
          </cell>
          <cell r="EH20">
            <v>5566</v>
          </cell>
          <cell r="EI20">
            <v>6595</v>
          </cell>
          <cell r="EJ20">
            <v>5466</v>
          </cell>
          <cell r="EK20">
            <v>5783</v>
          </cell>
          <cell r="EL20">
            <v>5434</v>
          </cell>
          <cell r="EM20">
            <v>4838</v>
          </cell>
          <cell r="EN20">
            <v>4400</v>
          </cell>
          <cell r="EO20">
            <v>6105</v>
          </cell>
          <cell r="EP20">
            <v>5724</v>
          </cell>
          <cell r="EQ20">
            <v>5866</v>
          </cell>
          <cell r="ER20">
            <v>4987</v>
          </cell>
          <cell r="ES20">
            <v>5762</v>
          </cell>
          <cell r="ET20">
            <v>5909</v>
          </cell>
          <cell r="EU20">
            <v>6939</v>
          </cell>
          <cell r="EV20">
            <v>5355</v>
          </cell>
          <cell r="EW20">
            <v>5147</v>
          </cell>
          <cell r="EX20">
            <v>6037</v>
          </cell>
          <cell r="EY20">
            <v>4929</v>
          </cell>
          <cell r="EZ20">
            <v>4508</v>
          </cell>
          <cell r="FA20">
            <v>5591</v>
          </cell>
          <cell r="FB20">
            <v>6168</v>
          </cell>
          <cell r="FC20">
            <v>5412</v>
          </cell>
          <cell r="FD20">
            <v>4205</v>
          </cell>
          <cell r="FE20">
            <v>5676</v>
          </cell>
          <cell r="FF20">
            <v>5260</v>
          </cell>
          <cell r="FG20">
            <v>5618</v>
          </cell>
          <cell r="FH20">
            <v>5220</v>
          </cell>
          <cell r="FI20">
            <v>4902</v>
          </cell>
          <cell r="FJ20">
            <v>5093</v>
          </cell>
          <cell r="FK20">
            <v>4645</v>
          </cell>
          <cell r="FL20">
            <v>3939</v>
          </cell>
          <cell r="FM20">
            <v>5211</v>
          </cell>
          <cell r="FN20">
            <v>6055</v>
          </cell>
          <cell r="FO20">
            <v>4957</v>
          </cell>
          <cell r="FP20">
            <v>4081</v>
          </cell>
          <cell r="FQ20">
            <v>5650</v>
          </cell>
          <cell r="FR20">
            <v>5186</v>
          </cell>
          <cell r="FS20">
            <v>5357</v>
          </cell>
          <cell r="FT20">
            <v>5301</v>
          </cell>
          <cell r="FU20">
            <v>4954</v>
          </cell>
          <cell r="FV20">
            <v>4764</v>
          </cell>
          <cell r="FW20">
            <v>4931</v>
          </cell>
          <cell r="FX20">
            <v>4020</v>
          </cell>
          <cell r="FY20">
            <v>5482</v>
          </cell>
          <cell r="FZ20">
            <v>6114</v>
          </cell>
          <cell r="GA20">
            <v>4785</v>
          </cell>
          <cell r="GB20">
            <v>4472</v>
          </cell>
          <cell r="GC20">
            <v>5206</v>
          </cell>
          <cell r="GD20">
            <v>4900</v>
          </cell>
          <cell r="GE20">
            <v>4910</v>
          </cell>
          <cell r="GF20">
            <v>5146</v>
          </cell>
          <cell r="GG20">
            <v>4198</v>
          </cell>
          <cell r="GH20">
            <v>4827</v>
          </cell>
          <cell r="GI20">
            <v>4521</v>
          </cell>
          <cell r="GJ20">
            <v>3595</v>
          </cell>
          <cell r="GK20">
            <v>5339</v>
          </cell>
          <cell r="GL20">
            <v>5604</v>
          </cell>
          <cell r="GM20">
            <v>4187</v>
          </cell>
          <cell r="GN20">
            <v>4326</v>
          </cell>
          <cell r="GO20">
            <v>4977</v>
          </cell>
          <cell r="GP20">
            <v>4744</v>
          </cell>
          <cell r="GQ20">
            <v>5372</v>
          </cell>
          <cell r="GR20">
            <v>5042</v>
          </cell>
          <cell r="GS20">
            <v>4449</v>
          </cell>
          <cell r="GT20">
            <v>4985</v>
          </cell>
          <cell r="GU20">
            <v>4237</v>
          </cell>
          <cell r="GV20">
            <v>3751</v>
          </cell>
          <cell r="GW20">
            <v>5340</v>
          </cell>
          <cell r="GX20">
            <v>5018</v>
          </cell>
          <cell r="GY20">
            <v>4697</v>
          </cell>
          <cell r="GZ20">
            <v>4440</v>
          </cell>
          <cell r="HA20">
            <v>5061</v>
          </cell>
          <cell r="HB20">
            <v>4832</v>
          </cell>
          <cell r="HC20">
            <v>5863</v>
          </cell>
          <cell r="HD20">
            <v>4891</v>
          </cell>
          <cell r="HE20">
            <v>4716</v>
          </cell>
          <cell r="HF20">
            <v>5214</v>
          </cell>
          <cell r="HG20">
            <v>4667</v>
          </cell>
          <cell r="HH20">
            <v>4297</v>
          </cell>
          <cell r="HI20">
            <v>5939</v>
          </cell>
          <cell r="HJ20">
            <v>5945</v>
          </cell>
          <cell r="HK20">
            <v>5553</v>
          </cell>
          <cell r="HL20">
            <v>4894</v>
          </cell>
          <cell r="HM20">
            <v>6225</v>
          </cell>
          <cell r="HN20">
            <v>5970</v>
          </cell>
          <cell r="HO20">
            <v>6787</v>
          </cell>
          <cell r="HP20">
            <v>5642</v>
          </cell>
          <cell r="HQ20">
            <v>5394</v>
          </cell>
          <cell r="HR20">
            <v>6408</v>
          </cell>
          <cell r="HS20">
            <v>5317</v>
          </cell>
          <cell r="HT20">
            <v>4935</v>
          </cell>
          <cell r="HU20">
            <v>6810</v>
          </cell>
          <cell r="HV20">
            <v>7406</v>
          </cell>
          <cell r="HW20">
            <v>5818</v>
          </cell>
          <cell r="HX20">
            <v>4804</v>
          </cell>
          <cell r="HY20">
            <v>7845</v>
          </cell>
          <cell r="HZ20">
            <v>6882</v>
          </cell>
          <cell r="IA20">
            <v>7578</v>
          </cell>
          <cell r="IB20">
            <v>6655</v>
          </cell>
          <cell r="IC20">
            <v>6884</v>
          </cell>
          <cell r="ID20">
            <v>6681</v>
          </cell>
          <cell r="IE20">
            <v>6826</v>
          </cell>
          <cell r="IF20">
            <v>6098</v>
          </cell>
          <cell r="IG20">
            <v>7822</v>
          </cell>
          <cell r="IH20">
            <v>8919</v>
          </cell>
          <cell r="II20">
            <v>6826</v>
          </cell>
          <cell r="IJ20">
            <v>6794</v>
          </cell>
          <cell r="IK20">
            <v>8738</v>
          </cell>
          <cell r="IL20">
            <v>7700</v>
          </cell>
          <cell r="IM20">
            <v>5509</v>
          </cell>
          <cell r="IN20">
            <v>2772</v>
          </cell>
          <cell r="IO20">
            <v>4029</v>
          </cell>
          <cell r="IP20">
            <v>6142</v>
          </cell>
          <cell r="IQ20">
            <v>7477</v>
          </cell>
          <cell r="IR20">
            <v>6031</v>
          </cell>
          <cell r="IS20">
            <v>9013</v>
          </cell>
          <cell r="IT20">
            <v>8705</v>
          </cell>
          <cell r="IU20">
            <v>5850</v>
          </cell>
          <cell r="IV20">
            <v>6500</v>
          </cell>
          <cell r="IW20">
            <v>7620</v>
          </cell>
          <cell r="IX20">
            <v>7650</v>
          </cell>
          <cell r="IY20">
            <v>8485</v>
          </cell>
          <cell r="IZ20">
            <v>8328</v>
          </cell>
          <cell r="JA20">
            <v>7732</v>
          </cell>
          <cell r="JB20">
            <v>9578</v>
          </cell>
          <cell r="JC20">
            <v>8675</v>
          </cell>
          <cell r="JD20">
            <v>7280</v>
          </cell>
          <cell r="JE20">
            <v>10198</v>
          </cell>
          <cell r="JF20">
            <v>11136</v>
          </cell>
          <cell r="JG20">
            <v>8389</v>
          </cell>
          <cell r="JH20">
            <v>8465</v>
          </cell>
          <cell r="JI20">
            <v>10352</v>
          </cell>
          <cell r="JJ20">
            <v>9438</v>
          </cell>
          <cell r="JK20">
            <v>11347</v>
          </cell>
          <cell r="JL20">
            <v>10211</v>
          </cell>
          <cell r="JM20">
            <v>9104</v>
          </cell>
          <cell r="JN20">
            <v>9770</v>
          </cell>
          <cell r="JO20">
            <v>8942</v>
          </cell>
          <cell r="JP20">
            <v>8624</v>
          </cell>
          <cell r="JQ20">
            <v>12257</v>
          </cell>
          <cell r="JR20">
            <v>11737</v>
          </cell>
          <cell r="JS20">
            <v>9881</v>
          </cell>
          <cell r="JT20">
            <v>8961</v>
          </cell>
          <cell r="JU20">
            <v>10239</v>
          </cell>
          <cell r="JV20">
            <v>9449</v>
          </cell>
          <cell r="JW20">
            <v>11048</v>
          </cell>
          <cell r="JX20">
            <v>9828</v>
          </cell>
          <cell r="JY20">
            <v>8707</v>
          </cell>
          <cell r="JZ20">
            <v>9712</v>
          </cell>
          <cell r="KA20">
            <v>8947</v>
          </cell>
          <cell r="KB20">
            <v>9053</v>
          </cell>
          <cell r="KC20">
            <v>11731</v>
          </cell>
          <cell r="KD20">
            <v>11602</v>
          </cell>
          <cell r="KE20">
            <v>10297</v>
          </cell>
          <cell r="KF20">
            <v>9181</v>
          </cell>
        </row>
        <row r="21">
          <cell r="A21" t="str">
            <v>Nombre de crÃ©ations d'entreprises - Autres activitÃ©s de services - Ensemble - France - DonnÃ©es mensuelles CVS</v>
          </cell>
          <cell r="B21">
            <v>10755302</v>
          </cell>
          <cell r="C21">
            <v>45317.364583333336</v>
          </cell>
          <cell r="E21">
            <v>1704</v>
          </cell>
          <cell r="F21">
            <v>1671</v>
          </cell>
          <cell r="G21">
            <v>1490</v>
          </cell>
          <cell r="H21">
            <v>1882</v>
          </cell>
          <cell r="I21">
            <v>1892</v>
          </cell>
          <cell r="J21">
            <v>1771</v>
          </cell>
          <cell r="K21">
            <v>2055</v>
          </cell>
          <cell r="L21">
            <v>1819</v>
          </cell>
          <cell r="M21">
            <v>1767</v>
          </cell>
          <cell r="N21">
            <v>1863</v>
          </cell>
          <cell r="O21">
            <v>1778</v>
          </cell>
          <cell r="P21">
            <v>1633</v>
          </cell>
          <cell r="Q21">
            <v>1613</v>
          </cell>
          <cell r="R21">
            <v>1690</v>
          </cell>
          <cell r="S21">
            <v>1451</v>
          </cell>
          <cell r="T21">
            <v>1714</v>
          </cell>
          <cell r="U21">
            <v>1781</v>
          </cell>
          <cell r="V21">
            <v>1798</v>
          </cell>
          <cell r="W21">
            <v>1823</v>
          </cell>
          <cell r="X21">
            <v>1885</v>
          </cell>
          <cell r="Y21">
            <v>1850</v>
          </cell>
          <cell r="Z21">
            <v>1911</v>
          </cell>
          <cell r="AA21">
            <v>1850</v>
          </cell>
          <cell r="AB21">
            <v>1823</v>
          </cell>
          <cell r="AC21">
            <v>1697</v>
          </cell>
          <cell r="AD21">
            <v>1545</v>
          </cell>
          <cell r="AE21">
            <v>1649</v>
          </cell>
          <cell r="AF21">
            <v>1825</v>
          </cell>
          <cell r="AG21">
            <v>1691</v>
          </cell>
          <cell r="AH21">
            <v>1985</v>
          </cell>
          <cell r="AI21">
            <v>1988</v>
          </cell>
          <cell r="AJ21">
            <v>1767</v>
          </cell>
          <cell r="AK21">
            <v>1801</v>
          </cell>
          <cell r="AL21">
            <v>1849</v>
          </cell>
          <cell r="AM21">
            <v>1895</v>
          </cell>
          <cell r="AN21">
            <v>2031</v>
          </cell>
          <cell r="AO21">
            <v>2000</v>
          </cell>
          <cell r="AP21">
            <v>2011</v>
          </cell>
          <cell r="AQ21">
            <v>2006</v>
          </cell>
          <cell r="AR21">
            <v>1858</v>
          </cell>
          <cell r="AS21">
            <v>1881</v>
          </cell>
          <cell r="AT21">
            <v>1793</v>
          </cell>
          <cell r="AU21">
            <v>1792</v>
          </cell>
          <cell r="AV21">
            <v>1866</v>
          </cell>
          <cell r="AW21">
            <v>1977</v>
          </cell>
          <cell r="AX21">
            <v>1885</v>
          </cell>
          <cell r="AY21">
            <v>1916</v>
          </cell>
          <cell r="AZ21">
            <v>1893</v>
          </cell>
          <cell r="BA21">
            <v>2277</v>
          </cell>
          <cell r="BB21">
            <v>2624</v>
          </cell>
          <cell r="BC21">
            <v>2291</v>
          </cell>
          <cell r="BD21">
            <v>2059</v>
          </cell>
          <cell r="BE21">
            <v>2190</v>
          </cell>
          <cell r="BF21">
            <v>2077</v>
          </cell>
          <cell r="BG21">
            <v>2057</v>
          </cell>
          <cell r="BH21">
            <v>2168</v>
          </cell>
          <cell r="BI21">
            <v>2031</v>
          </cell>
          <cell r="BJ21">
            <v>2016</v>
          </cell>
          <cell r="BK21">
            <v>2225</v>
          </cell>
          <cell r="BL21">
            <v>1864</v>
          </cell>
          <cell r="BM21">
            <v>2421</v>
          </cell>
          <cell r="BN21">
            <v>2702</v>
          </cell>
          <cell r="BO21">
            <v>2353</v>
          </cell>
          <cell r="BP21">
            <v>2303</v>
          </cell>
          <cell r="BQ21">
            <v>2272</v>
          </cell>
          <cell r="BR21">
            <v>2285</v>
          </cell>
          <cell r="BS21">
            <v>2260</v>
          </cell>
          <cell r="BT21">
            <v>2112</v>
          </cell>
          <cell r="BU21">
            <v>2250</v>
          </cell>
          <cell r="BV21">
            <v>2348</v>
          </cell>
          <cell r="BW21">
            <v>2261</v>
          </cell>
          <cell r="BX21">
            <v>2259</v>
          </cell>
          <cell r="BY21">
            <v>2146</v>
          </cell>
          <cell r="BZ21">
            <v>2261</v>
          </cell>
          <cell r="CA21">
            <v>2260</v>
          </cell>
          <cell r="CB21">
            <v>2468</v>
          </cell>
          <cell r="CC21">
            <v>2516</v>
          </cell>
          <cell r="CD21">
            <v>2666</v>
          </cell>
          <cell r="CE21">
            <v>2606</v>
          </cell>
          <cell r="CF21">
            <v>2581</v>
          </cell>
          <cell r="CG21">
            <v>2750</v>
          </cell>
          <cell r="CH21">
            <v>2694</v>
          </cell>
          <cell r="CI21">
            <v>2558</v>
          </cell>
          <cell r="CJ21">
            <v>2700</v>
          </cell>
          <cell r="CK21">
            <v>2667</v>
          </cell>
          <cell r="CL21">
            <v>2647</v>
          </cell>
          <cell r="CM21">
            <v>2747</v>
          </cell>
          <cell r="CN21">
            <v>2887</v>
          </cell>
          <cell r="CO21">
            <v>2845</v>
          </cell>
          <cell r="CP21">
            <v>2569</v>
          </cell>
          <cell r="CQ21">
            <v>2651</v>
          </cell>
          <cell r="CR21">
            <v>3455</v>
          </cell>
          <cell r="CS21">
            <v>3228</v>
          </cell>
          <cell r="CT21">
            <v>3378</v>
          </cell>
          <cell r="CU21">
            <v>2977</v>
          </cell>
          <cell r="CV21">
            <v>3197</v>
          </cell>
          <cell r="CW21">
            <v>3286</v>
          </cell>
          <cell r="CX21">
            <v>3262</v>
          </cell>
          <cell r="CY21">
            <v>3213</v>
          </cell>
          <cell r="CZ21">
            <v>3156</v>
          </cell>
          <cell r="DA21">
            <v>3035</v>
          </cell>
          <cell r="DB21">
            <v>3084</v>
          </cell>
          <cell r="DC21">
            <v>2847</v>
          </cell>
          <cell r="DD21">
            <v>3054</v>
          </cell>
          <cell r="DE21">
            <v>2924</v>
          </cell>
          <cell r="DF21">
            <v>2652</v>
          </cell>
          <cell r="DG21">
            <v>2681</v>
          </cell>
          <cell r="DH21">
            <v>2558</v>
          </cell>
          <cell r="DI21">
            <v>4438</v>
          </cell>
          <cell r="DJ21">
            <v>5729</v>
          </cell>
          <cell r="DK21">
            <v>6444</v>
          </cell>
          <cell r="DL21">
            <v>6826</v>
          </cell>
          <cell r="DM21">
            <v>7568</v>
          </cell>
          <cell r="DN21">
            <v>6816</v>
          </cell>
          <cell r="DO21">
            <v>6747</v>
          </cell>
          <cell r="DP21">
            <v>6712</v>
          </cell>
          <cell r="DQ21">
            <v>6488</v>
          </cell>
          <cell r="DR21">
            <v>6601</v>
          </cell>
          <cell r="DS21">
            <v>6908</v>
          </cell>
          <cell r="DT21">
            <v>7486</v>
          </cell>
          <cell r="DU21">
            <v>7530</v>
          </cell>
          <cell r="DV21">
            <v>8073</v>
          </cell>
          <cell r="DW21">
            <v>7968</v>
          </cell>
          <cell r="DX21">
            <v>7053</v>
          </cell>
          <cell r="DY21">
            <v>6884</v>
          </cell>
          <cell r="DZ21">
            <v>5981</v>
          </cell>
          <cell r="EA21">
            <v>6464</v>
          </cell>
          <cell r="EB21">
            <v>6716</v>
          </cell>
          <cell r="EC21">
            <v>6330</v>
          </cell>
          <cell r="ED21">
            <v>6708</v>
          </cell>
          <cell r="EE21">
            <v>6500</v>
          </cell>
          <cell r="EF21">
            <v>5642</v>
          </cell>
          <cell r="EG21">
            <v>5581</v>
          </cell>
          <cell r="EH21">
            <v>5605</v>
          </cell>
          <cell r="EI21">
            <v>5399</v>
          </cell>
          <cell r="EJ21">
            <v>5449</v>
          </cell>
          <cell r="EK21">
            <v>5563</v>
          </cell>
          <cell r="EL21">
            <v>5494</v>
          </cell>
          <cell r="EM21">
            <v>5687</v>
          </cell>
          <cell r="EN21">
            <v>5349</v>
          </cell>
          <cell r="EO21">
            <v>5412</v>
          </cell>
          <cell r="EP21">
            <v>5360</v>
          </cell>
          <cell r="EQ21">
            <v>5829</v>
          </cell>
          <cell r="ER21">
            <v>5536</v>
          </cell>
          <cell r="ES21">
            <v>5515</v>
          </cell>
          <cell r="ET21">
            <v>5592</v>
          </cell>
          <cell r="EU21">
            <v>6056</v>
          </cell>
          <cell r="EV21">
            <v>5577</v>
          </cell>
          <cell r="EW21">
            <v>5373</v>
          </cell>
          <cell r="EX21">
            <v>5719</v>
          </cell>
          <cell r="EY21">
            <v>5722</v>
          </cell>
          <cell r="EZ21">
            <v>5469</v>
          </cell>
          <cell r="FA21">
            <v>5240</v>
          </cell>
          <cell r="FB21">
            <v>5284</v>
          </cell>
          <cell r="FC21">
            <v>5335</v>
          </cell>
          <cell r="FD21">
            <v>5149</v>
          </cell>
          <cell r="FE21">
            <v>5237</v>
          </cell>
          <cell r="FF21">
            <v>5132</v>
          </cell>
          <cell r="FG21">
            <v>5158</v>
          </cell>
          <cell r="FH21">
            <v>5128</v>
          </cell>
          <cell r="FI21">
            <v>5114</v>
          </cell>
          <cell r="FJ21">
            <v>5100</v>
          </cell>
          <cell r="FK21">
            <v>4854</v>
          </cell>
          <cell r="FL21">
            <v>4849</v>
          </cell>
          <cell r="FM21">
            <v>5104</v>
          </cell>
          <cell r="FN21">
            <v>5051</v>
          </cell>
          <cell r="FO21">
            <v>5075</v>
          </cell>
          <cell r="FP21">
            <v>4923</v>
          </cell>
          <cell r="FQ21">
            <v>5179</v>
          </cell>
          <cell r="FR21">
            <v>5070</v>
          </cell>
          <cell r="FS21">
            <v>5113</v>
          </cell>
          <cell r="FT21">
            <v>5012</v>
          </cell>
          <cell r="FU21">
            <v>5167</v>
          </cell>
          <cell r="FV21">
            <v>4990</v>
          </cell>
          <cell r="FW21">
            <v>5048</v>
          </cell>
          <cell r="FX21">
            <v>5238</v>
          </cell>
          <cell r="FY21">
            <v>5078</v>
          </cell>
          <cell r="FZ21">
            <v>5063</v>
          </cell>
          <cell r="GA21">
            <v>5299</v>
          </cell>
          <cell r="GB21">
            <v>5125</v>
          </cell>
          <cell r="GC21">
            <v>4806</v>
          </cell>
          <cell r="GD21">
            <v>4811</v>
          </cell>
          <cell r="GE21">
            <v>4646</v>
          </cell>
          <cell r="GF21">
            <v>4864</v>
          </cell>
          <cell r="GG21">
            <v>4783</v>
          </cell>
          <cell r="GH21">
            <v>4730</v>
          </cell>
          <cell r="GI21">
            <v>4733</v>
          </cell>
          <cell r="GJ21">
            <v>4786</v>
          </cell>
          <cell r="GK21">
            <v>4706</v>
          </cell>
          <cell r="GL21">
            <v>4672</v>
          </cell>
          <cell r="GM21">
            <v>4574</v>
          </cell>
          <cell r="GN21">
            <v>4847</v>
          </cell>
          <cell r="GO21">
            <v>4853</v>
          </cell>
          <cell r="GP21">
            <v>4675</v>
          </cell>
          <cell r="GQ21">
            <v>4729</v>
          </cell>
          <cell r="GR21">
            <v>4723</v>
          </cell>
          <cell r="GS21">
            <v>4705</v>
          </cell>
          <cell r="GT21">
            <v>4708</v>
          </cell>
          <cell r="GU21">
            <v>4706</v>
          </cell>
          <cell r="GV21">
            <v>4564</v>
          </cell>
          <cell r="GW21">
            <v>4659</v>
          </cell>
          <cell r="GX21">
            <v>4579</v>
          </cell>
          <cell r="GY21">
            <v>5034</v>
          </cell>
          <cell r="GZ21">
            <v>4703</v>
          </cell>
          <cell r="HA21">
            <v>4784</v>
          </cell>
          <cell r="HB21">
            <v>4768</v>
          </cell>
          <cell r="HC21">
            <v>5022</v>
          </cell>
          <cell r="HD21">
            <v>4961</v>
          </cell>
          <cell r="HE21">
            <v>4859</v>
          </cell>
          <cell r="HF21">
            <v>4985</v>
          </cell>
          <cell r="HG21">
            <v>5364</v>
          </cell>
          <cell r="HH21">
            <v>5189</v>
          </cell>
          <cell r="HI21">
            <v>5180</v>
          </cell>
          <cell r="HJ21">
            <v>5367</v>
          </cell>
          <cell r="HK21">
            <v>5914</v>
          </cell>
          <cell r="HL21">
            <v>5642</v>
          </cell>
          <cell r="HM21">
            <v>5661</v>
          </cell>
          <cell r="HN21">
            <v>5917</v>
          </cell>
          <cell r="HO21">
            <v>5873</v>
          </cell>
          <cell r="HP21">
            <v>5899</v>
          </cell>
          <cell r="HQ21">
            <v>5869</v>
          </cell>
          <cell r="HR21">
            <v>6089</v>
          </cell>
          <cell r="HS21">
            <v>5923</v>
          </cell>
          <cell r="HT21">
            <v>5892</v>
          </cell>
          <cell r="HU21">
            <v>6225</v>
          </cell>
          <cell r="HV21">
            <v>6316</v>
          </cell>
          <cell r="HW21">
            <v>5993</v>
          </cell>
          <cell r="HX21">
            <v>6003</v>
          </cell>
          <cell r="HY21">
            <v>7037</v>
          </cell>
          <cell r="HZ21">
            <v>6864</v>
          </cell>
          <cell r="IA21">
            <v>6939</v>
          </cell>
          <cell r="IB21">
            <v>6656</v>
          </cell>
          <cell r="IC21">
            <v>7370</v>
          </cell>
          <cell r="ID21">
            <v>6867</v>
          </cell>
          <cell r="IE21">
            <v>6932</v>
          </cell>
          <cell r="IF21">
            <v>7278</v>
          </cell>
          <cell r="IG21">
            <v>7187</v>
          </cell>
          <cell r="IH21">
            <v>7273</v>
          </cell>
          <cell r="II21">
            <v>7297</v>
          </cell>
          <cell r="IJ21">
            <v>8553</v>
          </cell>
          <cell r="IK21">
            <v>7789</v>
          </cell>
          <cell r="IL21">
            <v>7558</v>
          </cell>
          <cell r="IM21">
            <v>5225</v>
          </cell>
          <cell r="IN21">
            <v>2676</v>
          </cell>
          <cell r="IO21">
            <v>4638</v>
          </cell>
          <cell r="IP21">
            <v>6223</v>
          </cell>
          <cell r="IQ21">
            <v>7653</v>
          </cell>
          <cell r="IR21">
            <v>7721</v>
          </cell>
          <cell r="IS21">
            <v>7578</v>
          </cell>
          <cell r="IT21">
            <v>7093</v>
          </cell>
          <cell r="IU21">
            <v>6642</v>
          </cell>
          <cell r="IV21">
            <v>7462</v>
          </cell>
          <cell r="IW21">
            <v>7229</v>
          </cell>
          <cell r="IX21">
            <v>7748</v>
          </cell>
          <cell r="IY21">
            <v>7685</v>
          </cell>
          <cell r="IZ21">
            <v>8008</v>
          </cell>
          <cell r="JA21">
            <v>9228</v>
          </cell>
          <cell r="JB21">
            <v>9325</v>
          </cell>
          <cell r="JC21">
            <v>8957</v>
          </cell>
          <cell r="JD21">
            <v>8752</v>
          </cell>
          <cell r="JE21">
            <v>8538</v>
          </cell>
          <cell r="JF21">
            <v>9500</v>
          </cell>
          <cell r="JG21">
            <v>9113</v>
          </cell>
          <cell r="JH21">
            <v>9580</v>
          </cell>
          <cell r="JI21">
            <v>10086</v>
          </cell>
          <cell r="JJ21">
            <v>9621</v>
          </cell>
          <cell r="JK21">
            <v>9954</v>
          </cell>
          <cell r="JL21">
            <v>9875</v>
          </cell>
          <cell r="JM21">
            <v>9809</v>
          </cell>
          <cell r="JN21">
            <v>9760</v>
          </cell>
          <cell r="JO21">
            <v>9696</v>
          </cell>
          <cell r="JP21">
            <v>9933</v>
          </cell>
          <cell r="JQ21">
            <v>10292</v>
          </cell>
          <cell r="JR21">
            <v>10356</v>
          </cell>
          <cell r="JS21">
            <v>10615</v>
          </cell>
          <cell r="JT21">
            <v>9735</v>
          </cell>
          <cell r="JU21">
            <v>9481</v>
          </cell>
          <cell r="JV21">
            <v>9676</v>
          </cell>
          <cell r="JW21">
            <v>9687</v>
          </cell>
          <cell r="JX21">
            <v>10010</v>
          </cell>
          <cell r="JY21">
            <v>9408</v>
          </cell>
          <cell r="JZ21">
            <v>9601</v>
          </cell>
          <cell r="KA21">
            <v>10114</v>
          </cell>
          <cell r="KB21">
            <v>10386</v>
          </cell>
          <cell r="KC21">
            <v>9979</v>
          </cell>
          <cell r="KD21">
            <v>10099</v>
          </cell>
          <cell r="KE21">
            <v>10814</v>
          </cell>
          <cell r="KF21">
            <v>10692</v>
          </cell>
        </row>
        <row r="22">
          <cell r="A22" t="str">
            <v>Nombre de crÃ©ations d'entreprises - Aveyron - DonnÃ©es mensuelles brutes</v>
          </cell>
          <cell r="B22">
            <v>10755447</v>
          </cell>
          <cell r="C22">
            <v>45317.364583333336</v>
          </cell>
          <cell r="ES22">
            <v>160</v>
          </cell>
          <cell r="ET22">
            <v>133</v>
          </cell>
          <cell r="EU22">
            <v>222</v>
          </cell>
          <cell r="EV22">
            <v>215</v>
          </cell>
          <cell r="EW22">
            <v>148</v>
          </cell>
          <cell r="EX22">
            <v>172</v>
          </cell>
          <cell r="EY22">
            <v>144</v>
          </cell>
          <cell r="EZ22">
            <v>142</v>
          </cell>
          <cell r="FA22">
            <v>139</v>
          </cell>
          <cell r="FB22">
            <v>150</v>
          </cell>
          <cell r="FC22">
            <v>163</v>
          </cell>
          <cell r="FD22">
            <v>125</v>
          </cell>
          <cell r="FE22">
            <v>166</v>
          </cell>
          <cell r="FF22">
            <v>165</v>
          </cell>
          <cell r="FG22">
            <v>175</v>
          </cell>
          <cell r="FH22">
            <v>170</v>
          </cell>
          <cell r="FI22">
            <v>149</v>
          </cell>
          <cell r="FJ22">
            <v>138</v>
          </cell>
          <cell r="FK22">
            <v>173</v>
          </cell>
          <cell r="FL22">
            <v>116</v>
          </cell>
          <cell r="FM22">
            <v>158</v>
          </cell>
          <cell r="FN22">
            <v>158</v>
          </cell>
          <cell r="FO22">
            <v>159</v>
          </cell>
          <cell r="FP22">
            <v>131</v>
          </cell>
          <cell r="FQ22">
            <v>153</v>
          </cell>
          <cell r="FR22">
            <v>160</v>
          </cell>
          <cell r="FS22">
            <v>147</v>
          </cell>
          <cell r="FT22">
            <v>178</v>
          </cell>
          <cell r="FU22">
            <v>179</v>
          </cell>
          <cell r="FV22">
            <v>165</v>
          </cell>
          <cell r="FW22">
            <v>162</v>
          </cell>
          <cell r="FX22">
            <v>117</v>
          </cell>
          <cell r="FY22">
            <v>165</v>
          </cell>
          <cell r="FZ22">
            <v>170</v>
          </cell>
          <cell r="GA22">
            <v>149</v>
          </cell>
          <cell r="GB22">
            <v>143</v>
          </cell>
          <cell r="GC22">
            <v>151</v>
          </cell>
          <cell r="GD22">
            <v>138</v>
          </cell>
          <cell r="GE22">
            <v>165</v>
          </cell>
          <cell r="GF22">
            <v>142</v>
          </cell>
          <cell r="GG22">
            <v>159</v>
          </cell>
          <cell r="GH22">
            <v>140</v>
          </cell>
          <cell r="GI22">
            <v>148</v>
          </cell>
          <cell r="GJ22">
            <v>91</v>
          </cell>
          <cell r="GK22">
            <v>152</v>
          </cell>
          <cell r="GL22">
            <v>152</v>
          </cell>
          <cell r="GM22">
            <v>111</v>
          </cell>
          <cell r="GN22">
            <v>146</v>
          </cell>
          <cell r="GO22">
            <v>164</v>
          </cell>
          <cell r="GP22">
            <v>157</v>
          </cell>
          <cell r="GQ22">
            <v>165</v>
          </cell>
          <cell r="GR22">
            <v>187</v>
          </cell>
          <cell r="GS22">
            <v>157</v>
          </cell>
          <cell r="GT22">
            <v>163</v>
          </cell>
          <cell r="GU22">
            <v>143</v>
          </cell>
          <cell r="GV22">
            <v>113</v>
          </cell>
          <cell r="GW22">
            <v>144</v>
          </cell>
          <cell r="GX22">
            <v>144</v>
          </cell>
          <cell r="GY22">
            <v>109</v>
          </cell>
          <cell r="GZ22">
            <v>160</v>
          </cell>
          <cell r="HA22">
            <v>159</v>
          </cell>
          <cell r="HB22">
            <v>143</v>
          </cell>
          <cell r="HC22">
            <v>203</v>
          </cell>
          <cell r="HD22">
            <v>158</v>
          </cell>
          <cell r="HE22">
            <v>180</v>
          </cell>
          <cell r="HF22">
            <v>175</v>
          </cell>
          <cell r="HG22">
            <v>139</v>
          </cell>
          <cell r="HH22">
            <v>141</v>
          </cell>
          <cell r="HI22">
            <v>148</v>
          </cell>
          <cell r="HJ22">
            <v>166</v>
          </cell>
          <cell r="HK22">
            <v>128</v>
          </cell>
          <cell r="HL22">
            <v>135</v>
          </cell>
          <cell r="HM22">
            <v>195</v>
          </cell>
          <cell r="HN22">
            <v>168</v>
          </cell>
          <cell r="HO22">
            <v>213</v>
          </cell>
          <cell r="HP22">
            <v>166</v>
          </cell>
          <cell r="HQ22">
            <v>168</v>
          </cell>
          <cell r="HR22">
            <v>163</v>
          </cell>
          <cell r="HS22">
            <v>157</v>
          </cell>
          <cell r="HT22">
            <v>146</v>
          </cell>
          <cell r="HU22">
            <v>167</v>
          </cell>
          <cell r="HV22">
            <v>202</v>
          </cell>
          <cell r="HW22">
            <v>146</v>
          </cell>
          <cell r="HX22">
            <v>160</v>
          </cell>
          <cell r="HY22">
            <v>207</v>
          </cell>
          <cell r="HZ22">
            <v>205</v>
          </cell>
          <cell r="IA22">
            <v>219</v>
          </cell>
          <cell r="IB22">
            <v>188</v>
          </cell>
          <cell r="IC22">
            <v>176</v>
          </cell>
          <cell r="ID22">
            <v>242</v>
          </cell>
          <cell r="IE22">
            <v>196</v>
          </cell>
          <cell r="IF22">
            <v>182</v>
          </cell>
          <cell r="IG22">
            <v>207</v>
          </cell>
          <cell r="IH22">
            <v>199</v>
          </cell>
          <cell r="II22">
            <v>220</v>
          </cell>
          <cell r="IJ22">
            <v>173</v>
          </cell>
          <cell r="IK22">
            <v>250</v>
          </cell>
          <cell r="IL22">
            <v>249</v>
          </cell>
          <cell r="IM22">
            <v>162</v>
          </cell>
          <cell r="IN22">
            <v>118</v>
          </cell>
          <cell r="IO22">
            <v>164</v>
          </cell>
          <cell r="IP22">
            <v>233</v>
          </cell>
          <cell r="IQ22">
            <v>243</v>
          </cell>
          <cell r="IR22">
            <v>194</v>
          </cell>
          <cell r="IS22">
            <v>261</v>
          </cell>
          <cell r="IT22">
            <v>286</v>
          </cell>
          <cell r="IU22">
            <v>259</v>
          </cell>
          <cell r="IV22">
            <v>228</v>
          </cell>
          <cell r="IW22">
            <v>275</v>
          </cell>
          <cell r="IX22">
            <v>255</v>
          </cell>
          <cell r="IY22">
            <v>266</v>
          </cell>
          <cell r="IZ22">
            <v>283</v>
          </cell>
          <cell r="JA22">
            <v>269</v>
          </cell>
          <cell r="JB22">
            <v>302</v>
          </cell>
          <cell r="JC22">
            <v>265</v>
          </cell>
          <cell r="JD22">
            <v>216</v>
          </cell>
          <cell r="JE22">
            <v>230</v>
          </cell>
          <cell r="JF22">
            <v>260</v>
          </cell>
          <cell r="JG22">
            <v>226</v>
          </cell>
          <cell r="JH22">
            <v>227</v>
          </cell>
          <cell r="JI22">
            <v>250</v>
          </cell>
          <cell r="JJ22">
            <v>268</v>
          </cell>
          <cell r="JK22">
            <v>308</v>
          </cell>
          <cell r="JL22">
            <v>365</v>
          </cell>
          <cell r="JM22">
            <v>242</v>
          </cell>
          <cell r="JN22">
            <v>240</v>
          </cell>
          <cell r="JO22">
            <v>259</v>
          </cell>
          <cell r="JP22">
            <v>252</v>
          </cell>
          <cell r="JQ22">
            <v>263</v>
          </cell>
          <cell r="JR22">
            <v>271</v>
          </cell>
          <cell r="JS22">
            <v>237</v>
          </cell>
          <cell r="JT22">
            <v>264</v>
          </cell>
          <cell r="JU22">
            <v>268</v>
          </cell>
          <cell r="JV22">
            <v>280</v>
          </cell>
          <cell r="JW22">
            <v>287</v>
          </cell>
          <cell r="JX22">
            <v>278</v>
          </cell>
          <cell r="JY22">
            <v>262</v>
          </cell>
          <cell r="JZ22">
            <v>277</v>
          </cell>
          <cell r="KA22">
            <v>284</v>
          </cell>
          <cell r="KB22">
            <v>243</v>
          </cell>
          <cell r="KC22">
            <v>330</v>
          </cell>
          <cell r="KD22">
            <v>277</v>
          </cell>
          <cell r="KE22">
            <v>272</v>
          </cell>
          <cell r="KF22">
            <v>302</v>
          </cell>
        </row>
        <row r="23">
          <cell r="A23" t="str">
            <v>Nombre de crÃ©ations d'entreprises - Bas-Rhin - DonnÃ©es mensuelles brutes</v>
          </cell>
          <cell r="B23">
            <v>10755503</v>
          </cell>
          <cell r="C23">
            <v>45317.364583333336</v>
          </cell>
          <cell r="ES23">
            <v>802</v>
          </cell>
          <cell r="ET23">
            <v>762</v>
          </cell>
          <cell r="EU23">
            <v>776</v>
          </cell>
          <cell r="EV23">
            <v>651</v>
          </cell>
          <cell r="EW23">
            <v>670</v>
          </cell>
          <cell r="EX23">
            <v>729</v>
          </cell>
          <cell r="EY23">
            <v>725</v>
          </cell>
          <cell r="EZ23">
            <v>622</v>
          </cell>
          <cell r="FA23">
            <v>698</v>
          </cell>
          <cell r="FB23">
            <v>777</v>
          </cell>
          <cell r="FC23">
            <v>688</v>
          </cell>
          <cell r="FD23">
            <v>429</v>
          </cell>
          <cell r="FE23">
            <v>975</v>
          </cell>
          <cell r="FF23">
            <v>805</v>
          </cell>
          <cell r="FG23">
            <v>959</v>
          </cell>
          <cell r="FH23">
            <v>695</v>
          </cell>
          <cell r="FI23">
            <v>662</v>
          </cell>
          <cell r="FJ23">
            <v>737</v>
          </cell>
          <cell r="FK23">
            <v>774</v>
          </cell>
          <cell r="FL23">
            <v>624</v>
          </cell>
          <cell r="FM23">
            <v>718</v>
          </cell>
          <cell r="FN23">
            <v>874</v>
          </cell>
          <cell r="FO23">
            <v>662</v>
          </cell>
          <cell r="FP23">
            <v>620</v>
          </cell>
          <cell r="FQ23">
            <v>854</v>
          </cell>
          <cell r="FR23">
            <v>784</v>
          </cell>
          <cell r="FS23">
            <v>820</v>
          </cell>
          <cell r="FT23">
            <v>801</v>
          </cell>
          <cell r="FU23">
            <v>737</v>
          </cell>
          <cell r="FV23">
            <v>782</v>
          </cell>
          <cell r="FW23">
            <v>733</v>
          </cell>
          <cell r="FX23">
            <v>602</v>
          </cell>
          <cell r="FY23">
            <v>770</v>
          </cell>
          <cell r="FZ23">
            <v>839</v>
          </cell>
          <cell r="GA23">
            <v>655</v>
          </cell>
          <cell r="GB23">
            <v>596</v>
          </cell>
          <cell r="GC23">
            <v>702</v>
          </cell>
          <cell r="GD23">
            <v>731</v>
          </cell>
          <cell r="GE23">
            <v>660</v>
          </cell>
          <cell r="GF23">
            <v>665</v>
          </cell>
          <cell r="GG23">
            <v>647</v>
          </cell>
          <cell r="GH23">
            <v>664</v>
          </cell>
          <cell r="GI23">
            <v>652</v>
          </cell>
          <cell r="GJ23">
            <v>540</v>
          </cell>
          <cell r="GK23">
            <v>677</v>
          </cell>
          <cell r="GL23">
            <v>804</v>
          </cell>
          <cell r="GM23">
            <v>624</v>
          </cell>
          <cell r="GN23">
            <v>650</v>
          </cell>
          <cell r="GO23">
            <v>725</v>
          </cell>
          <cell r="GP23">
            <v>841</v>
          </cell>
          <cell r="GQ23">
            <v>872</v>
          </cell>
          <cell r="GR23">
            <v>791</v>
          </cell>
          <cell r="GS23">
            <v>696</v>
          </cell>
          <cell r="GT23">
            <v>758</v>
          </cell>
          <cell r="GU23">
            <v>637</v>
          </cell>
          <cell r="GV23">
            <v>654</v>
          </cell>
          <cell r="GW23">
            <v>832</v>
          </cell>
          <cell r="GX23">
            <v>692</v>
          </cell>
          <cell r="GY23">
            <v>756</v>
          </cell>
          <cell r="GZ23">
            <v>663</v>
          </cell>
          <cell r="HA23">
            <v>809</v>
          </cell>
          <cell r="HB23">
            <v>854</v>
          </cell>
          <cell r="HC23">
            <v>907</v>
          </cell>
          <cell r="HD23">
            <v>785</v>
          </cell>
          <cell r="HE23">
            <v>717</v>
          </cell>
          <cell r="HF23">
            <v>835</v>
          </cell>
          <cell r="HG23">
            <v>748</v>
          </cell>
          <cell r="HH23">
            <v>710</v>
          </cell>
          <cell r="HI23">
            <v>923</v>
          </cell>
          <cell r="HJ23">
            <v>933</v>
          </cell>
          <cell r="HK23">
            <v>853</v>
          </cell>
          <cell r="HL23">
            <v>763</v>
          </cell>
          <cell r="HM23">
            <v>993</v>
          </cell>
          <cell r="HN23">
            <v>909</v>
          </cell>
          <cell r="HO23">
            <v>928</v>
          </cell>
          <cell r="HP23">
            <v>825</v>
          </cell>
          <cell r="HQ23">
            <v>895</v>
          </cell>
          <cell r="HR23">
            <v>995</v>
          </cell>
          <cell r="HS23">
            <v>724</v>
          </cell>
          <cell r="HT23">
            <v>763</v>
          </cell>
          <cell r="HU23">
            <v>894</v>
          </cell>
          <cell r="HV23">
            <v>1063</v>
          </cell>
          <cell r="HW23">
            <v>870</v>
          </cell>
          <cell r="HX23">
            <v>800</v>
          </cell>
          <cell r="HY23">
            <v>1050</v>
          </cell>
          <cell r="HZ23">
            <v>926</v>
          </cell>
          <cell r="IA23">
            <v>1060</v>
          </cell>
          <cell r="IB23">
            <v>809</v>
          </cell>
          <cell r="IC23">
            <v>1036</v>
          </cell>
          <cell r="ID23">
            <v>976</v>
          </cell>
          <cell r="IE23">
            <v>1175</v>
          </cell>
          <cell r="IF23">
            <v>973</v>
          </cell>
          <cell r="IG23">
            <v>1014</v>
          </cell>
          <cell r="IH23">
            <v>1292</v>
          </cell>
          <cell r="II23">
            <v>1082</v>
          </cell>
          <cell r="IJ23">
            <v>816</v>
          </cell>
          <cell r="IK23">
            <v>1050</v>
          </cell>
          <cell r="IL23">
            <v>1037</v>
          </cell>
          <cell r="IM23">
            <v>910</v>
          </cell>
          <cell r="IN23">
            <v>571</v>
          </cell>
          <cell r="IO23">
            <v>812</v>
          </cell>
          <cell r="IP23">
            <v>1171</v>
          </cell>
          <cell r="IQ23">
            <v>1269</v>
          </cell>
          <cell r="IR23">
            <v>1048</v>
          </cell>
          <cell r="IS23">
            <v>1482</v>
          </cell>
          <cell r="IT23">
            <v>1380</v>
          </cell>
          <cell r="IU23">
            <v>1140</v>
          </cell>
          <cell r="IV23">
            <v>1074</v>
          </cell>
          <cell r="IW23">
            <v>1470</v>
          </cell>
          <cell r="IX23">
            <v>1482</v>
          </cell>
          <cell r="IY23">
            <v>1509</v>
          </cell>
          <cell r="IZ23">
            <v>1195</v>
          </cell>
          <cell r="JA23">
            <v>1192</v>
          </cell>
          <cell r="JB23">
            <v>1310</v>
          </cell>
          <cell r="JC23">
            <v>1204</v>
          </cell>
          <cell r="JD23">
            <v>1090</v>
          </cell>
          <cell r="JE23">
            <v>1420</v>
          </cell>
          <cell r="JF23">
            <v>1551</v>
          </cell>
          <cell r="JG23">
            <v>1220</v>
          </cell>
          <cell r="JH23">
            <v>1265</v>
          </cell>
          <cell r="JI23">
            <v>1363</v>
          </cell>
          <cell r="JJ23">
            <v>1388</v>
          </cell>
          <cell r="JK23">
            <v>1519</v>
          </cell>
          <cell r="JL23">
            <v>1286</v>
          </cell>
          <cell r="JM23">
            <v>1144</v>
          </cell>
          <cell r="JN23">
            <v>1410</v>
          </cell>
          <cell r="JO23">
            <v>1180</v>
          </cell>
          <cell r="JP23">
            <v>1035</v>
          </cell>
          <cell r="JQ23">
            <v>1465</v>
          </cell>
          <cell r="JR23">
            <v>1359</v>
          </cell>
          <cell r="JS23">
            <v>1328</v>
          </cell>
          <cell r="JT23">
            <v>1235</v>
          </cell>
          <cell r="JU23">
            <v>1488</v>
          </cell>
          <cell r="JV23">
            <v>1119</v>
          </cell>
          <cell r="JW23">
            <v>1279</v>
          </cell>
          <cell r="JX23">
            <v>1050</v>
          </cell>
          <cell r="JY23">
            <v>985</v>
          </cell>
          <cell r="JZ23">
            <v>1138</v>
          </cell>
          <cell r="KA23">
            <v>1171</v>
          </cell>
          <cell r="KB23">
            <v>1130</v>
          </cell>
          <cell r="KC23">
            <v>1251</v>
          </cell>
          <cell r="KD23">
            <v>1451</v>
          </cell>
          <cell r="KE23">
            <v>1175</v>
          </cell>
          <cell r="KF23">
            <v>1173</v>
          </cell>
        </row>
        <row r="24">
          <cell r="A24" t="str">
            <v>Nombre de crÃ©ations d'entreprises - Bouches-du-RhÃ´ne - DonnÃ©es mensuelles brutes</v>
          </cell>
          <cell r="B24">
            <v>10755448</v>
          </cell>
          <cell r="C24">
            <v>45317.364583333336</v>
          </cell>
          <cell r="ES24">
            <v>2317</v>
          </cell>
          <cell r="ET24">
            <v>1898</v>
          </cell>
          <cell r="EU24">
            <v>1918</v>
          </cell>
          <cell r="EV24">
            <v>1927</v>
          </cell>
          <cell r="EW24">
            <v>1613</v>
          </cell>
          <cell r="EX24">
            <v>2135</v>
          </cell>
          <cell r="EY24">
            <v>1881</v>
          </cell>
          <cell r="EZ24">
            <v>1374</v>
          </cell>
          <cell r="FA24">
            <v>2014</v>
          </cell>
          <cell r="FB24">
            <v>2070</v>
          </cell>
          <cell r="FC24">
            <v>1703</v>
          </cell>
          <cell r="FD24">
            <v>1457</v>
          </cell>
          <cell r="FE24">
            <v>2180</v>
          </cell>
          <cell r="FF24">
            <v>1792</v>
          </cell>
          <cell r="FG24">
            <v>2305</v>
          </cell>
          <cell r="FH24">
            <v>1890</v>
          </cell>
          <cell r="FI24">
            <v>1874</v>
          </cell>
          <cell r="FJ24">
            <v>1683</v>
          </cell>
          <cell r="FK24">
            <v>1680</v>
          </cell>
          <cell r="FL24">
            <v>1207</v>
          </cell>
          <cell r="FM24">
            <v>1920</v>
          </cell>
          <cell r="FN24">
            <v>2139</v>
          </cell>
          <cell r="FO24">
            <v>1751</v>
          </cell>
          <cell r="FP24">
            <v>1460</v>
          </cell>
          <cell r="FQ24">
            <v>2075</v>
          </cell>
          <cell r="FR24">
            <v>1934</v>
          </cell>
          <cell r="FS24">
            <v>1926</v>
          </cell>
          <cell r="FT24">
            <v>1922</v>
          </cell>
          <cell r="FU24">
            <v>1804</v>
          </cell>
          <cell r="FV24">
            <v>1627</v>
          </cell>
          <cell r="FW24">
            <v>1726</v>
          </cell>
          <cell r="FX24">
            <v>1328</v>
          </cell>
          <cell r="FY24">
            <v>1801</v>
          </cell>
          <cell r="FZ24">
            <v>2080</v>
          </cell>
          <cell r="GA24">
            <v>1722</v>
          </cell>
          <cell r="GB24">
            <v>1563</v>
          </cell>
          <cell r="GC24">
            <v>2015</v>
          </cell>
          <cell r="GD24">
            <v>1884</v>
          </cell>
          <cell r="GE24">
            <v>1865</v>
          </cell>
          <cell r="GF24">
            <v>1973</v>
          </cell>
          <cell r="GG24">
            <v>1488</v>
          </cell>
          <cell r="GH24">
            <v>1712</v>
          </cell>
          <cell r="GI24">
            <v>1642</v>
          </cell>
          <cell r="GJ24">
            <v>1333</v>
          </cell>
          <cell r="GK24">
            <v>1841</v>
          </cell>
          <cell r="GL24">
            <v>2031</v>
          </cell>
          <cell r="GM24">
            <v>1469</v>
          </cell>
          <cell r="GN24">
            <v>1717</v>
          </cell>
          <cell r="GO24">
            <v>1989</v>
          </cell>
          <cell r="GP24">
            <v>2042</v>
          </cell>
          <cell r="GQ24">
            <v>2073</v>
          </cell>
          <cell r="GR24">
            <v>2098</v>
          </cell>
          <cell r="GS24">
            <v>1624</v>
          </cell>
          <cell r="GT24">
            <v>1928</v>
          </cell>
          <cell r="GU24">
            <v>1593</v>
          </cell>
          <cell r="GV24">
            <v>1442</v>
          </cell>
          <cell r="GW24">
            <v>1931</v>
          </cell>
          <cell r="GX24">
            <v>1909</v>
          </cell>
          <cell r="GY24">
            <v>1698</v>
          </cell>
          <cell r="GZ24">
            <v>1863</v>
          </cell>
          <cell r="HA24">
            <v>2153</v>
          </cell>
          <cell r="HB24">
            <v>2099</v>
          </cell>
          <cell r="HC24">
            <v>2238</v>
          </cell>
          <cell r="HD24">
            <v>1985</v>
          </cell>
          <cell r="HE24">
            <v>1770</v>
          </cell>
          <cell r="HF24">
            <v>1970</v>
          </cell>
          <cell r="HG24">
            <v>1737</v>
          </cell>
          <cell r="HH24">
            <v>1757</v>
          </cell>
          <cell r="HI24">
            <v>2225</v>
          </cell>
          <cell r="HJ24">
            <v>2341</v>
          </cell>
          <cell r="HK24">
            <v>2118</v>
          </cell>
          <cell r="HL24">
            <v>2014</v>
          </cell>
          <cell r="HM24">
            <v>2633</v>
          </cell>
          <cell r="HN24">
            <v>2467</v>
          </cell>
          <cell r="HO24">
            <v>2735</v>
          </cell>
          <cell r="HP24">
            <v>2441</v>
          </cell>
          <cell r="HQ24">
            <v>2293</v>
          </cell>
          <cell r="HR24">
            <v>2561</v>
          </cell>
          <cell r="HS24">
            <v>2092</v>
          </cell>
          <cell r="HT24">
            <v>1959</v>
          </cell>
          <cell r="HU24">
            <v>2508</v>
          </cell>
          <cell r="HV24">
            <v>2808</v>
          </cell>
          <cell r="HW24">
            <v>2358</v>
          </cell>
          <cell r="HX24">
            <v>2068</v>
          </cell>
          <cell r="HY24">
            <v>3049</v>
          </cell>
          <cell r="HZ24">
            <v>2982</v>
          </cell>
          <cell r="IA24">
            <v>3135</v>
          </cell>
          <cell r="IB24">
            <v>2763</v>
          </cell>
          <cell r="IC24">
            <v>2865</v>
          </cell>
          <cell r="ID24">
            <v>2607</v>
          </cell>
          <cell r="IE24">
            <v>2598</v>
          </cell>
          <cell r="IF24">
            <v>2329</v>
          </cell>
          <cell r="IG24">
            <v>2547</v>
          </cell>
          <cell r="IH24">
            <v>3313</v>
          </cell>
          <cell r="II24">
            <v>2650</v>
          </cell>
          <cell r="IJ24">
            <v>2516</v>
          </cell>
          <cell r="IK24">
            <v>3484</v>
          </cell>
          <cell r="IL24">
            <v>3178</v>
          </cell>
          <cell r="IM24">
            <v>2276</v>
          </cell>
          <cell r="IN24">
            <v>1429</v>
          </cell>
          <cell r="IO24">
            <v>2031</v>
          </cell>
          <cell r="IP24">
            <v>2885</v>
          </cell>
          <cell r="IQ24">
            <v>3016</v>
          </cell>
          <cell r="IR24">
            <v>2439</v>
          </cell>
          <cell r="IS24">
            <v>3651</v>
          </cell>
          <cell r="IT24">
            <v>3713</v>
          </cell>
          <cell r="IU24">
            <v>3270</v>
          </cell>
          <cell r="IV24">
            <v>2998</v>
          </cell>
          <cell r="IW24">
            <v>3480</v>
          </cell>
          <cell r="IX24">
            <v>3850</v>
          </cell>
          <cell r="IY24">
            <v>4494</v>
          </cell>
          <cell r="IZ24">
            <v>4045</v>
          </cell>
          <cell r="JA24">
            <v>4232</v>
          </cell>
          <cell r="JB24">
            <v>4009</v>
          </cell>
          <cell r="JC24">
            <v>3317</v>
          </cell>
          <cell r="JD24">
            <v>2632</v>
          </cell>
          <cell r="JE24">
            <v>2914</v>
          </cell>
          <cell r="JF24">
            <v>4177</v>
          </cell>
          <cell r="JG24">
            <v>3648</v>
          </cell>
          <cell r="JH24">
            <v>3309</v>
          </cell>
          <cell r="JI24">
            <v>4019</v>
          </cell>
          <cell r="JJ24">
            <v>3619</v>
          </cell>
          <cell r="JK24">
            <v>4434</v>
          </cell>
          <cell r="JL24">
            <v>3730</v>
          </cell>
          <cell r="JM24">
            <v>3470</v>
          </cell>
          <cell r="JN24">
            <v>3740</v>
          </cell>
          <cell r="JO24">
            <v>3605</v>
          </cell>
          <cell r="JP24">
            <v>2956</v>
          </cell>
          <cell r="JQ24">
            <v>4030</v>
          </cell>
          <cell r="JR24">
            <v>4039</v>
          </cell>
          <cell r="JS24">
            <v>4053</v>
          </cell>
          <cell r="JT24">
            <v>3801</v>
          </cell>
          <cell r="JU24">
            <v>3744</v>
          </cell>
          <cell r="JV24">
            <v>3404</v>
          </cell>
          <cell r="JW24">
            <v>3643</v>
          </cell>
          <cell r="JX24">
            <v>3203</v>
          </cell>
          <cell r="JY24">
            <v>3100</v>
          </cell>
          <cell r="JZ24">
            <v>3351</v>
          </cell>
          <cell r="KA24">
            <v>2978</v>
          </cell>
          <cell r="KB24">
            <v>2918</v>
          </cell>
          <cell r="KC24">
            <v>3830</v>
          </cell>
          <cell r="KD24">
            <v>3912</v>
          </cell>
          <cell r="KE24">
            <v>3696</v>
          </cell>
          <cell r="KF24">
            <v>2853</v>
          </cell>
        </row>
        <row r="25">
          <cell r="A25" t="str">
            <v>Nombre de crÃ©ations d'entreprises - CÃ´te-d'Or - DonnÃ©es mensuelles brutes</v>
          </cell>
          <cell r="B25">
            <v>10755455</v>
          </cell>
          <cell r="C25">
            <v>45317.364583333336</v>
          </cell>
          <cell r="ES25">
            <v>322</v>
          </cell>
          <cell r="ET25">
            <v>348</v>
          </cell>
          <cell r="EU25">
            <v>370</v>
          </cell>
          <cell r="EV25">
            <v>356</v>
          </cell>
          <cell r="EW25">
            <v>292</v>
          </cell>
          <cell r="EX25">
            <v>316</v>
          </cell>
          <cell r="EY25">
            <v>289</v>
          </cell>
          <cell r="EZ25">
            <v>257</v>
          </cell>
          <cell r="FA25">
            <v>394</v>
          </cell>
          <cell r="FB25">
            <v>336</v>
          </cell>
          <cell r="FC25">
            <v>324</v>
          </cell>
          <cell r="FD25">
            <v>291</v>
          </cell>
          <cell r="FE25">
            <v>371</v>
          </cell>
          <cell r="FF25">
            <v>351</v>
          </cell>
          <cell r="FG25">
            <v>338</v>
          </cell>
          <cell r="FH25">
            <v>328</v>
          </cell>
          <cell r="FI25">
            <v>293</v>
          </cell>
          <cell r="FJ25">
            <v>336</v>
          </cell>
          <cell r="FK25">
            <v>333</v>
          </cell>
          <cell r="FL25">
            <v>229</v>
          </cell>
          <cell r="FM25">
            <v>353</v>
          </cell>
          <cell r="FN25">
            <v>374</v>
          </cell>
          <cell r="FO25">
            <v>289</v>
          </cell>
          <cell r="FP25">
            <v>295</v>
          </cell>
          <cell r="FQ25">
            <v>376</v>
          </cell>
          <cell r="FR25">
            <v>344</v>
          </cell>
          <cell r="FS25">
            <v>344</v>
          </cell>
          <cell r="FT25">
            <v>382</v>
          </cell>
          <cell r="FU25">
            <v>351</v>
          </cell>
          <cell r="FV25">
            <v>315</v>
          </cell>
          <cell r="FW25">
            <v>323</v>
          </cell>
          <cell r="FX25">
            <v>299</v>
          </cell>
          <cell r="FY25">
            <v>351</v>
          </cell>
          <cell r="FZ25">
            <v>410</v>
          </cell>
          <cell r="GA25">
            <v>350</v>
          </cell>
          <cell r="GB25">
            <v>292</v>
          </cell>
          <cell r="GC25">
            <v>405</v>
          </cell>
          <cell r="GD25">
            <v>349</v>
          </cell>
          <cell r="GE25">
            <v>334</v>
          </cell>
          <cell r="GF25">
            <v>340</v>
          </cell>
          <cell r="GG25">
            <v>272</v>
          </cell>
          <cell r="GH25">
            <v>310</v>
          </cell>
          <cell r="GI25">
            <v>347</v>
          </cell>
          <cell r="GJ25">
            <v>233</v>
          </cell>
          <cell r="GK25">
            <v>365</v>
          </cell>
          <cell r="GL25">
            <v>388</v>
          </cell>
          <cell r="GM25">
            <v>280</v>
          </cell>
          <cell r="GN25">
            <v>331</v>
          </cell>
          <cell r="GO25">
            <v>351</v>
          </cell>
          <cell r="GP25">
            <v>329</v>
          </cell>
          <cell r="GQ25">
            <v>376</v>
          </cell>
          <cell r="GR25">
            <v>368</v>
          </cell>
          <cell r="GS25">
            <v>326</v>
          </cell>
          <cell r="GT25">
            <v>324</v>
          </cell>
          <cell r="GU25">
            <v>321</v>
          </cell>
          <cell r="GV25">
            <v>233</v>
          </cell>
          <cell r="GW25">
            <v>354</v>
          </cell>
          <cell r="GX25">
            <v>318</v>
          </cell>
          <cell r="GY25">
            <v>332</v>
          </cell>
          <cell r="GZ25">
            <v>315</v>
          </cell>
          <cell r="HA25">
            <v>394</v>
          </cell>
          <cell r="HB25">
            <v>349</v>
          </cell>
          <cell r="HC25">
            <v>385</v>
          </cell>
          <cell r="HD25">
            <v>375</v>
          </cell>
          <cell r="HE25">
            <v>349</v>
          </cell>
          <cell r="HF25">
            <v>354</v>
          </cell>
          <cell r="HG25">
            <v>384</v>
          </cell>
          <cell r="HH25">
            <v>300</v>
          </cell>
          <cell r="HI25">
            <v>427</v>
          </cell>
          <cell r="HJ25">
            <v>408</v>
          </cell>
          <cell r="HK25">
            <v>364</v>
          </cell>
          <cell r="HL25">
            <v>334</v>
          </cell>
          <cell r="HM25">
            <v>456</v>
          </cell>
          <cell r="HN25">
            <v>403</v>
          </cell>
          <cell r="HO25">
            <v>483</v>
          </cell>
          <cell r="HP25">
            <v>377</v>
          </cell>
          <cell r="HQ25">
            <v>372</v>
          </cell>
          <cell r="HR25">
            <v>450</v>
          </cell>
          <cell r="HS25">
            <v>426</v>
          </cell>
          <cell r="HT25">
            <v>357</v>
          </cell>
          <cell r="HU25">
            <v>472</v>
          </cell>
          <cell r="HV25">
            <v>490</v>
          </cell>
          <cell r="HW25">
            <v>396</v>
          </cell>
          <cell r="HX25">
            <v>357</v>
          </cell>
          <cell r="HY25">
            <v>555</v>
          </cell>
          <cell r="HZ25">
            <v>486</v>
          </cell>
          <cell r="IA25">
            <v>574</v>
          </cell>
          <cell r="IB25">
            <v>445</v>
          </cell>
          <cell r="IC25">
            <v>469</v>
          </cell>
          <cell r="ID25">
            <v>442</v>
          </cell>
          <cell r="IE25">
            <v>505</v>
          </cell>
          <cell r="IF25">
            <v>418</v>
          </cell>
          <cell r="IG25">
            <v>536</v>
          </cell>
          <cell r="IH25">
            <v>595</v>
          </cell>
          <cell r="II25">
            <v>464</v>
          </cell>
          <cell r="IJ25">
            <v>457</v>
          </cell>
          <cell r="IK25">
            <v>581</v>
          </cell>
          <cell r="IL25">
            <v>538</v>
          </cell>
          <cell r="IM25">
            <v>396</v>
          </cell>
          <cell r="IN25">
            <v>311</v>
          </cell>
          <cell r="IO25">
            <v>403</v>
          </cell>
          <cell r="IP25">
            <v>584</v>
          </cell>
          <cell r="IQ25">
            <v>666</v>
          </cell>
          <cell r="IR25">
            <v>449</v>
          </cell>
          <cell r="IS25">
            <v>623</v>
          </cell>
          <cell r="IT25">
            <v>621</v>
          </cell>
          <cell r="IU25">
            <v>528</v>
          </cell>
          <cell r="IV25">
            <v>556</v>
          </cell>
          <cell r="IW25">
            <v>586</v>
          </cell>
          <cell r="IX25">
            <v>664</v>
          </cell>
          <cell r="IY25">
            <v>733</v>
          </cell>
          <cell r="IZ25">
            <v>667</v>
          </cell>
          <cell r="JA25">
            <v>562</v>
          </cell>
          <cell r="JB25">
            <v>625</v>
          </cell>
          <cell r="JC25">
            <v>566</v>
          </cell>
          <cell r="JD25">
            <v>463</v>
          </cell>
          <cell r="JE25">
            <v>601</v>
          </cell>
          <cell r="JF25">
            <v>650</v>
          </cell>
          <cell r="JG25">
            <v>495</v>
          </cell>
          <cell r="JH25">
            <v>529</v>
          </cell>
          <cell r="JI25">
            <v>653</v>
          </cell>
          <cell r="JJ25">
            <v>519</v>
          </cell>
          <cell r="JK25">
            <v>707</v>
          </cell>
          <cell r="JL25">
            <v>524</v>
          </cell>
          <cell r="JM25">
            <v>507</v>
          </cell>
          <cell r="JN25">
            <v>544</v>
          </cell>
          <cell r="JO25">
            <v>557</v>
          </cell>
          <cell r="JP25">
            <v>436</v>
          </cell>
          <cell r="JQ25">
            <v>643</v>
          </cell>
          <cell r="JR25">
            <v>591</v>
          </cell>
          <cell r="JS25">
            <v>530</v>
          </cell>
          <cell r="JT25">
            <v>547</v>
          </cell>
          <cell r="JU25">
            <v>589</v>
          </cell>
          <cell r="JV25">
            <v>541</v>
          </cell>
          <cell r="JW25">
            <v>675</v>
          </cell>
          <cell r="JX25">
            <v>561</v>
          </cell>
          <cell r="JY25">
            <v>538</v>
          </cell>
          <cell r="JZ25">
            <v>563</v>
          </cell>
          <cell r="KA25">
            <v>506</v>
          </cell>
          <cell r="KB25">
            <v>486</v>
          </cell>
          <cell r="KC25">
            <v>599</v>
          </cell>
          <cell r="KD25">
            <v>692</v>
          </cell>
          <cell r="KE25">
            <v>557</v>
          </cell>
          <cell r="KF25">
            <v>481</v>
          </cell>
        </row>
        <row r="26">
          <cell r="A26" t="str">
            <v>Nombre de crÃ©ations d'entreprises - CÃ´tes-d'Armor - DonnÃ©es mensuelles brutes</v>
          </cell>
          <cell r="B26">
            <v>10755456</v>
          </cell>
          <cell r="C26">
            <v>45317.364583333336</v>
          </cell>
          <cell r="ES26">
            <v>347</v>
          </cell>
          <cell r="ET26">
            <v>351</v>
          </cell>
          <cell r="EU26">
            <v>383</v>
          </cell>
          <cell r="EV26">
            <v>250</v>
          </cell>
          <cell r="EW26">
            <v>308</v>
          </cell>
          <cell r="EX26">
            <v>394</v>
          </cell>
          <cell r="EY26">
            <v>266</v>
          </cell>
          <cell r="EZ26">
            <v>258</v>
          </cell>
          <cell r="FA26">
            <v>317</v>
          </cell>
          <cell r="FB26">
            <v>379</v>
          </cell>
          <cell r="FC26">
            <v>283</v>
          </cell>
          <cell r="FD26">
            <v>224</v>
          </cell>
          <cell r="FE26">
            <v>347</v>
          </cell>
          <cell r="FF26">
            <v>312</v>
          </cell>
          <cell r="FG26">
            <v>343</v>
          </cell>
          <cell r="FH26">
            <v>326</v>
          </cell>
          <cell r="FI26">
            <v>300</v>
          </cell>
          <cell r="FJ26">
            <v>345</v>
          </cell>
          <cell r="FK26">
            <v>287</v>
          </cell>
          <cell r="FL26">
            <v>177</v>
          </cell>
          <cell r="FM26">
            <v>296</v>
          </cell>
          <cell r="FN26">
            <v>332</v>
          </cell>
          <cell r="FO26">
            <v>263</v>
          </cell>
          <cell r="FP26">
            <v>273</v>
          </cell>
          <cell r="FQ26">
            <v>341</v>
          </cell>
          <cell r="FR26">
            <v>329</v>
          </cell>
          <cell r="FS26">
            <v>326</v>
          </cell>
          <cell r="FT26">
            <v>316</v>
          </cell>
          <cell r="FU26">
            <v>342</v>
          </cell>
          <cell r="FV26">
            <v>291</v>
          </cell>
          <cell r="FW26">
            <v>322</v>
          </cell>
          <cell r="FX26">
            <v>241</v>
          </cell>
          <cell r="FY26">
            <v>318</v>
          </cell>
          <cell r="FZ26">
            <v>377</v>
          </cell>
          <cell r="GA26">
            <v>263</v>
          </cell>
          <cell r="GB26">
            <v>289</v>
          </cell>
          <cell r="GC26">
            <v>373</v>
          </cell>
          <cell r="GD26">
            <v>302</v>
          </cell>
          <cell r="GE26">
            <v>371</v>
          </cell>
          <cell r="GF26">
            <v>318</v>
          </cell>
          <cell r="GG26">
            <v>313</v>
          </cell>
          <cell r="GH26">
            <v>326</v>
          </cell>
          <cell r="GI26">
            <v>324</v>
          </cell>
          <cell r="GJ26">
            <v>192</v>
          </cell>
          <cell r="GK26">
            <v>324</v>
          </cell>
          <cell r="GL26">
            <v>356</v>
          </cell>
          <cell r="GM26">
            <v>250</v>
          </cell>
          <cell r="GN26">
            <v>285</v>
          </cell>
          <cell r="GO26">
            <v>313</v>
          </cell>
          <cell r="GP26">
            <v>323</v>
          </cell>
          <cell r="GQ26">
            <v>356</v>
          </cell>
          <cell r="GR26">
            <v>330</v>
          </cell>
          <cell r="GS26">
            <v>290</v>
          </cell>
          <cell r="GT26">
            <v>320</v>
          </cell>
          <cell r="GU26">
            <v>305</v>
          </cell>
          <cell r="GV26">
            <v>203</v>
          </cell>
          <cell r="GW26">
            <v>313</v>
          </cell>
          <cell r="GX26">
            <v>315</v>
          </cell>
          <cell r="GY26">
            <v>276</v>
          </cell>
          <cell r="GZ26">
            <v>329</v>
          </cell>
          <cell r="HA26">
            <v>383</v>
          </cell>
          <cell r="HB26">
            <v>325</v>
          </cell>
          <cell r="HC26">
            <v>379</v>
          </cell>
          <cell r="HD26">
            <v>335</v>
          </cell>
          <cell r="HE26">
            <v>318</v>
          </cell>
          <cell r="HF26">
            <v>361</v>
          </cell>
          <cell r="HG26">
            <v>273</v>
          </cell>
          <cell r="HH26">
            <v>202</v>
          </cell>
          <cell r="HI26">
            <v>390</v>
          </cell>
          <cell r="HJ26">
            <v>357</v>
          </cell>
          <cell r="HK26">
            <v>329</v>
          </cell>
          <cell r="HL26">
            <v>311</v>
          </cell>
          <cell r="HM26">
            <v>372</v>
          </cell>
          <cell r="HN26">
            <v>389</v>
          </cell>
          <cell r="HO26">
            <v>443</v>
          </cell>
          <cell r="HP26">
            <v>393</v>
          </cell>
          <cell r="HQ26">
            <v>333</v>
          </cell>
          <cell r="HR26">
            <v>419</v>
          </cell>
          <cell r="HS26">
            <v>335</v>
          </cell>
          <cell r="HT26">
            <v>263</v>
          </cell>
          <cell r="HU26">
            <v>378</v>
          </cell>
          <cell r="HV26">
            <v>379</v>
          </cell>
          <cell r="HW26">
            <v>350</v>
          </cell>
          <cell r="HX26">
            <v>346</v>
          </cell>
          <cell r="HY26">
            <v>442</v>
          </cell>
          <cell r="HZ26">
            <v>383</v>
          </cell>
          <cell r="IA26">
            <v>484</v>
          </cell>
          <cell r="IB26">
            <v>374</v>
          </cell>
          <cell r="IC26">
            <v>374</v>
          </cell>
          <cell r="ID26">
            <v>385</v>
          </cell>
          <cell r="IE26">
            <v>444</v>
          </cell>
          <cell r="IF26">
            <v>314</v>
          </cell>
          <cell r="IG26">
            <v>398</v>
          </cell>
          <cell r="IH26">
            <v>444</v>
          </cell>
          <cell r="II26">
            <v>414</v>
          </cell>
          <cell r="IJ26">
            <v>352</v>
          </cell>
          <cell r="IK26">
            <v>432</v>
          </cell>
          <cell r="IL26">
            <v>477</v>
          </cell>
          <cell r="IM26">
            <v>331</v>
          </cell>
          <cell r="IN26">
            <v>196</v>
          </cell>
          <cell r="IO26">
            <v>289</v>
          </cell>
          <cell r="IP26">
            <v>383</v>
          </cell>
          <cell r="IQ26">
            <v>465</v>
          </cell>
          <cell r="IR26">
            <v>341</v>
          </cell>
          <cell r="IS26">
            <v>447</v>
          </cell>
          <cell r="IT26">
            <v>516</v>
          </cell>
          <cell r="IU26">
            <v>377</v>
          </cell>
          <cell r="IV26">
            <v>491</v>
          </cell>
          <cell r="IW26">
            <v>531</v>
          </cell>
          <cell r="IX26">
            <v>490</v>
          </cell>
          <cell r="IY26">
            <v>606</v>
          </cell>
          <cell r="IZ26">
            <v>513</v>
          </cell>
          <cell r="JA26">
            <v>502</v>
          </cell>
          <cell r="JB26">
            <v>569</v>
          </cell>
          <cell r="JC26">
            <v>483</v>
          </cell>
          <cell r="JD26">
            <v>354</v>
          </cell>
          <cell r="JE26">
            <v>501</v>
          </cell>
          <cell r="JF26">
            <v>524</v>
          </cell>
          <cell r="JG26">
            <v>446</v>
          </cell>
          <cell r="JH26">
            <v>513</v>
          </cell>
          <cell r="JI26">
            <v>497</v>
          </cell>
          <cell r="JJ26">
            <v>527</v>
          </cell>
          <cell r="JK26">
            <v>714</v>
          </cell>
          <cell r="JL26">
            <v>542</v>
          </cell>
          <cell r="JM26">
            <v>467</v>
          </cell>
          <cell r="JN26">
            <v>577</v>
          </cell>
          <cell r="JO26">
            <v>533</v>
          </cell>
          <cell r="JP26">
            <v>446</v>
          </cell>
          <cell r="JQ26">
            <v>529</v>
          </cell>
          <cell r="JR26">
            <v>607</v>
          </cell>
          <cell r="JS26">
            <v>497</v>
          </cell>
          <cell r="JT26">
            <v>480</v>
          </cell>
          <cell r="JU26">
            <v>522</v>
          </cell>
          <cell r="JV26">
            <v>532</v>
          </cell>
          <cell r="JW26">
            <v>653</v>
          </cell>
          <cell r="JX26">
            <v>572</v>
          </cell>
          <cell r="JY26">
            <v>507</v>
          </cell>
          <cell r="JZ26">
            <v>556</v>
          </cell>
          <cell r="KA26">
            <v>486</v>
          </cell>
          <cell r="KB26">
            <v>450</v>
          </cell>
          <cell r="KC26">
            <v>592</v>
          </cell>
          <cell r="KD26">
            <v>602</v>
          </cell>
          <cell r="KE26">
            <v>521</v>
          </cell>
          <cell r="KF26">
            <v>540</v>
          </cell>
        </row>
        <row r="27">
          <cell r="A27" t="str">
            <v>Nombre de crÃ©ations d'entreprises - Calvados - DonnÃ©es mensuelles brutes</v>
          </cell>
          <cell r="B27">
            <v>10755449</v>
          </cell>
          <cell r="C27">
            <v>45317.364583333336</v>
          </cell>
          <cell r="ES27">
            <v>505</v>
          </cell>
          <cell r="ET27">
            <v>413</v>
          </cell>
          <cell r="EU27">
            <v>526</v>
          </cell>
          <cell r="EV27">
            <v>412</v>
          </cell>
          <cell r="EW27">
            <v>388</v>
          </cell>
          <cell r="EX27">
            <v>486</v>
          </cell>
          <cell r="EY27">
            <v>396</v>
          </cell>
          <cell r="EZ27">
            <v>399</v>
          </cell>
          <cell r="FA27">
            <v>456</v>
          </cell>
          <cell r="FB27">
            <v>498</v>
          </cell>
          <cell r="FC27">
            <v>422</v>
          </cell>
          <cell r="FD27">
            <v>348</v>
          </cell>
          <cell r="FE27">
            <v>465</v>
          </cell>
          <cell r="FF27">
            <v>499</v>
          </cell>
          <cell r="FG27">
            <v>417</v>
          </cell>
          <cell r="FH27">
            <v>505</v>
          </cell>
          <cell r="FI27">
            <v>370</v>
          </cell>
          <cell r="FJ27">
            <v>421</v>
          </cell>
          <cell r="FK27">
            <v>411</v>
          </cell>
          <cell r="FL27">
            <v>343</v>
          </cell>
          <cell r="FM27">
            <v>410</v>
          </cell>
          <cell r="FN27">
            <v>445</v>
          </cell>
          <cell r="FO27">
            <v>394</v>
          </cell>
          <cell r="FP27">
            <v>335</v>
          </cell>
          <cell r="FQ27">
            <v>491</v>
          </cell>
          <cell r="FR27">
            <v>435</v>
          </cell>
          <cell r="FS27">
            <v>476</v>
          </cell>
          <cell r="FT27">
            <v>470</v>
          </cell>
          <cell r="FU27">
            <v>425</v>
          </cell>
          <cell r="FV27">
            <v>377</v>
          </cell>
          <cell r="FW27">
            <v>448</v>
          </cell>
          <cell r="FX27">
            <v>360</v>
          </cell>
          <cell r="FY27">
            <v>399</v>
          </cell>
          <cell r="FZ27">
            <v>556</v>
          </cell>
          <cell r="GA27">
            <v>397</v>
          </cell>
          <cell r="GB27">
            <v>389</v>
          </cell>
          <cell r="GC27">
            <v>452</v>
          </cell>
          <cell r="GD27">
            <v>430</v>
          </cell>
          <cell r="GE27">
            <v>433</v>
          </cell>
          <cell r="GF27">
            <v>420</v>
          </cell>
          <cell r="GG27">
            <v>377</v>
          </cell>
          <cell r="GH27">
            <v>417</v>
          </cell>
          <cell r="GI27">
            <v>472</v>
          </cell>
          <cell r="GJ27">
            <v>295</v>
          </cell>
          <cell r="GK27">
            <v>415</v>
          </cell>
          <cell r="GL27">
            <v>470</v>
          </cell>
          <cell r="GM27">
            <v>325</v>
          </cell>
          <cell r="GN27">
            <v>355</v>
          </cell>
          <cell r="GO27">
            <v>450</v>
          </cell>
          <cell r="GP27">
            <v>439</v>
          </cell>
          <cell r="GQ27">
            <v>472</v>
          </cell>
          <cell r="GR27">
            <v>448</v>
          </cell>
          <cell r="GS27">
            <v>400</v>
          </cell>
          <cell r="GT27">
            <v>443</v>
          </cell>
          <cell r="GU27">
            <v>367</v>
          </cell>
          <cell r="GV27">
            <v>297</v>
          </cell>
          <cell r="GW27">
            <v>473</v>
          </cell>
          <cell r="GX27">
            <v>429</v>
          </cell>
          <cell r="GY27">
            <v>362</v>
          </cell>
          <cell r="GZ27">
            <v>380</v>
          </cell>
          <cell r="HA27">
            <v>476</v>
          </cell>
          <cell r="HB27">
            <v>440</v>
          </cell>
          <cell r="HC27">
            <v>496</v>
          </cell>
          <cell r="HD27">
            <v>450</v>
          </cell>
          <cell r="HE27">
            <v>416</v>
          </cell>
          <cell r="HF27">
            <v>433</v>
          </cell>
          <cell r="HG27">
            <v>415</v>
          </cell>
          <cell r="HH27">
            <v>359</v>
          </cell>
          <cell r="HI27">
            <v>534</v>
          </cell>
          <cell r="HJ27">
            <v>509</v>
          </cell>
          <cell r="HK27">
            <v>461</v>
          </cell>
          <cell r="HL27">
            <v>425</v>
          </cell>
          <cell r="HM27">
            <v>511</v>
          </cell>
          <cell r="HN27">
            <v>505</v>
          </cell>
          <cell r="HO27">
            <v>592</v>
          </cell>
          <cell r="HP27">
            <v>503</v>
          </cell>
          <cell r="HQ27">
            <v>477</v>
          </cell>
          <cell r="HR27">
            <v>548</v>
          </cell>
          <cell r="HS27">
            <v>511</v>
          </cell>
          <cell r="HT27">
            <v>462</v>
          </cell>
          <cell r="HU27">
            <v>573</v>
          </cell>
          <cell r="HV27">
            <v>633</v>
          </cell>
          <cell r="HW27">
            <v>528</v>
          </cell>
          <cell r="HX27">
            <v>444</v>
          </cell>
          <cell r="HY27">
            <v>662</v>
          </cell>
          <cell r="HZ27">
            <v>551</v>
          </cell>
          <cell r="IA27">
            <v>762</v>
          </cell>
          <cell r="IB27">
            <v>623</v>
          </cell>
          <cell r="IC27">
            <v>619</v>
          </cell>
          <cell r="ID27">
            <v>564</v>
          </cell>
          <cell r="IE27">
            <v>664</v>
          </cell>
          <cell r="IF27">
            <v>528</v>
          </cell>
          <cell r="IG27">
            <v>607</v>
          </cell>
          <cell r="IH27">
            <v>751</v>
          </cell>
          <cell r="II27">
            <v>606</v>
          </cell>
          <cell r="IJ27">
            <v>617</v>
          </cell>
          <cell r="IK27">
            <v>709</v>
          </cell>
          <cell r="IL27">
            <v>713</v>
          </cell>
          <cell r="IM27">
            <v>494</v>
          </cell>
          <cell r="IN27">
            <v>339</v>
          </cell>
          <cell r="IO27">
            <v>500</v>
          </cell>
          <cell r="IP27">
            <v>696</v>
          </cell>
          <cell r="IQ27">
            <v>814</v>
          </cell>
          <cell r="IR27">
            <v>594</v>
          </cell>
          <cell r="IS27">
            <v>816</v>
          </cell>
          <cell r="IT27">
            <v>787</v>
          </cell>
          <cell r="IU27">
            <v>646</v>
          </cell>
          <cell r="IV27">
            <v>706</v>
          </cell>
          <cell r="IW27">
            <v>822</v>
          </cell>
          <cell r="IX27">
            <v>799</v>
          </cell>
          <cell r="IY27">
            <v>870</v>
          </cell>
          <cell r="IZ27">
            <v>838</v>
          </cell>
          <cell r="JA27">
            <v>683</v>
          </cell>
          <cell r="JB27">
            <v>822</v>
          </cell>
          <cell r="JC27">
            <v>703</v>
          </cell>
          <cell r="JD27">
            <v>635</v>
          </cell>
          <cell r="JE27">
            <v>822</v>
          </cell>
          <cell r="JF27">
            <v>860</v>
          </cell>
          <cell r="JG27">
            <v>642</v>
          </cell>
          <cell r="JH27">
            <v>748</v>
          </cell>
          <cell r="JI27">
            <v>736</v>
          </cell>
          <cell r="JJ27">
            <v>710</v>
          </cell>
          <cell r="JK27">
            <v>925</v>
          </cell>
          <cell r="JL27">
            <v>756</v>
          </cell>
          <cell r="JM27">
            <v>593</v>
          </cell>
          <cell r="JN27">
            <v>613</v>
          </cell>
          <cell r="JO27">
            <v>697</v>
          </cell>
          <cell r="JP27">
            <v>560</v>
          </cell>
          <cell r="JQ27">
            <v>781</v>
          </cell>
          <cell r="JR27">
            <v>886</v>
          </cell>
          <cell r="JS27">
            <v>667</v>
          </cell>
          <cell r="JT27">
            <v>678</v>
          </cell>
          <cell r="JU27">
            <v>623</v>
          </cell>
          <cell r="JV27">
            <v>682</v>
          </cell>
          <cell r="JW27">
            <v>831</v>
          </cell>
          <cell r="JX27">
            <v>632</v>
          </cell>
          <cell r="JY27">
            <v>600</v>
          </cell>
          <cell r="JZ27">
            <v>679</v>
          </cell>
          <cell r="KA27">
            <v>730</v>
          </cell>
          <cell r="KB27">
            <v>681</v>
          </cell>
          <cell r="KC27">
            <v>833</v>
          </cell>
          <cell r="KD27">
            <v>823</v>
          </cell>
          <cell r="KE27">
            <v>739</v>
          </cell>
          <cell r="KF27">
            <v>793</v>
          </cell>
        </row>
        <row r="28">
          <cell r="A28" t="str">
            <v>Nombre de crÃ©ations d'entreprises - Cantal - DonnÃ©es mensuelles brutes</v>
          </cell>
          <cell r="B28">
            <v>10755450</v>
          </cell>
          <cell r="C28">
            <v>45317.364583333336</v>
          </cell>
          <cell r="ES28">
            <v>75</v>
          </cell>
          <cell r="ET28">
            <v>73</v>
          </cell>
          <cell r="EU28">
            <v>79</v>
          </cell>
          <cell r="EV28">
            <v>50</v>
          </cell>
          <cell r="EW28">
            <v>63</v>
          </cell>
          <cell r="EX28">
            <v>81</v>
          </cell>
          <cell r="EY28">
            <v>57</v>
          </cell>
          <cell r="EZ28">
            <v>50</v>
          </cell>
          <cell r="FA28">
            <v>65</v>
          </cell>
          <cell r="FB28">
            <v>58</v>
          </cell>
          <cell r="FC28">
            <v>50</v>
          </cell>
          <cell r="FD28">
            <v>72</v>
          </cell>
          <cell r="FE28">
            <v>80</v>
          </cell>
          <cell r="FF28">
            <v>56</v>
          </cell>
          <cell r="FG28">
            <v>65</v>
          </cell>
          <cell r="FH28">
            <v>71</v>
          </cell>
          <cell r="FI28">
            <v>59</v>
          </cell>
          <cell r="FJ28">
            <v>67</v>
          </cell>
          <cell r="FK28">
            <v>68</v>
          </cell>
          <cell r="FL28">
            <v>32</v>
          </cell>
          <cell r="FM28">
            <v>69</v>
          </cell>
          <cell r="FN28">
            <v>74</v>
          </cell>
          <cell r="FO28">
            <v>51</v>
          </cell>
          <cell r="FP28">
            <v>47</v>
          </cell>
          <cell r="FQ28">
            <v>57</v>
          </cell>
          <cell r="FR28">
            <v>80</v>
          </cell>
          <cell r="FS28">
            <v>78</v>
          </cell>
          <cell r="FT28">
            <v>70</v>
          </cell>
          <cell r="FU28">
            <v>55</v>
          </cell>
          <cell r="FV28">
            <v>75</v>
          </cell>
          <cell r="FW28">
            <v>84</v>
          </cell>
          <cell r="FX28">
            <v>64</v>
          </cell>
          <cell r="FY28">
            <v>54</v>
          </cell>
          <cell r="FZ28">
            <v>69</v>
          </cell>
          <cell r="GA28">
            <v>43</v>
          </cell>
          <cell r="GB28">
            <v>53</v>
          </cell>
          <cell r="GC28">
            <v>81</v>
          </cell>
          <cell r="GD28">
            <v>62</v>
          </cell>
          <cell r="GE28">
            <v>69</v>
          </cell>
          <cell r="GF28">
            <v>74</v>
          </cell>
          <cell r="GG28">
            <v>63</v>
          </cell>
          <cell r="GH28">
            <v>78</v>
          </cell>
          <cell r="GI28">
            <v>65</v>
          </cell>
          <cell r="GJ28">
            <v>51</v>
          </cell>
          <cell r="GK28">
            <v>61</v>
          </cell>
          <cell r="GL28">
            <v>57</v>
          </cell>
          <cell r="GM28">
            <v>61</v>
          </cell>
          <cell r="GN28">
            <v>56</v>
          </cell>
          <cell r="GO28">
            <v>60</v>
          </cell>
          <cell r="GP28">
            <v>49</v>
          </cell>
          <cell r="GQ28">
            <v>67</v>
          </cell>
          <cell r="GR28">
            <v>58</v>
          </cell>
          <cell r="GS28">
            <v>68</v>
          </cell>
          <cell r="GT28">
            <v>73</v>
          </cell>
          <cell r="GU28">
            <v>53</v>
          </cell>
          <cell r="GV28">
            <v>49</v>
          </cell>
          <cell r="GW28">
            <v>61</v>
          </cell>
          <cell r="GX28">
            <v>62</v>
          </cell>
          <cell r="GY28">
            <v>52</v>
          </cell>
          <cell r="GZ28">
            <v>66</v>
          </cell>
          <cell r="HA28">
            <v>66</v>
          </cell>
          <cell r="HB28">
            <v>53</v>
          </cell>
          <cell r="HC28">
            <v>77</v>
          </cell>
          <cell r="HD28">
            <v>65</v>
          </cell>
          <cell r="HE28">
            <v>56</v>
          </cell>
          <cell r="HF28">
            <v>74</v>
          </cell>
          <cell r="HG28">
            <v>52</v>
          </cell>
          <cell r="HH28">
            <v>47</v>
          </cell>
          <cell r="HI28">
            <v>57</v>
          </cell>
          <cell r="HJ28">
            <v>69</v>
          </cell>
          <cell r="HK28">
            <v>69</v>
          </cell>
          <cell r="HL28">
            <v>66</v>
          </cell>
          <cell r="HM28">
            <v>66</v>
          </cell>
          <cell r="HN28">
            <v>63</v>
          </cell>
          <cell r="HO28">
            <v>86</v>
          </cell>
          <cell r="HP28">
            <v>78</v>
          </cell>
          <cell r="HQ28">
            <v>70</v>
          </cell>
          <cell r="HR28">
            <v>86</v>
          </cell>
          <cell r="HS28">
            <v>70</v>
          </cell>
          <cell r="HT28">
            <v>59</v>
          </cell>
          <cell r="HU28">
            <v>56</v>
          </cell>
          <cell r="HV28">
            <v>81</v>
          </cell>
          <cell r="HW28">
            <v>57</v>
          </cell>
          <cell r="HX28">
            <v>47</v>
          </cell>
          <cell r="HY28">
            <v>75</v>
          </cell>
          <cell r="HZ28">
            <v>66</v>
          </cell>
          <cell r="IA28">
            <v>84</v>
          </cell>
          <cell r="IB28">
            <v>80</v>
          </cell>
          <cell r="IC28">
            <v>85</v>
          </cell>
          <cell r="ID28">
            <v>76</v>
          </cell>
          <cell r="IE28">
            <v>71</v>
          </cell>
          <cell r="IF28">
            <v>63</v>
          </cell>
          <cell r="IG28">
            <v>78</v>
          </cell>
          <cell r="IH28">
            <v>76</v>
          </cell>
          <cell r="II28">
            <v>63</v>
          </cell>
          <cell r="IJ28">
            <v>83</v>
          </cell>
          <cell r="IK28">
            <v>80</v>
          </cell>
          <cell r="IL28">
            <v>76</v>
          </cell>
          <cell r="IM28">
            <v>47</v>
          </cell>
          <cell r="IN28">
            <v>48</v>
          </cell>
          <cell r="IO28">
            <v>71</v>
          </cell>
          <cell r="IP28">
            <v>106</v>
          </cell>
          <cell r="IQ28">
            <v>100</v>
          </cell>
          <cell r="IR28">
            <v>70</v>
          </cell>
          <cell r="IS28">
            <v>83</v>
          </cell>
          <cell r="IT28">
            <v>82</v>
          </cell>
          <cell r="IU28">
            <v>88</v>
          </cell>
          <cell r="IV28">
            <v>94</v>
          </cell>
          <cell r="IW28">
            <v>93</v>
          </cell>
          <cell r="IX28">
            <v>99</v>
          </cell>
          <cell r="IY28">
            <v>101</v>
          </cell>
          <cell r="IZ28">
            <v>98</v>
          </cell>
          <cell r="JA28">
            <v>84</v>
          </cell>
          <cell r="JB28">
            <v>137</v>
          </cell>
          <cell r="JC28">
            <v>107</v>
          </cell>
          <cell r="JD28">
            <v>70</v>
          </cell>
          <cell r="JE28">
            <v>86</v>
          </cell>
          <cell r="JF28">
            <v>118</v>
          </cell>
          <cell r="JG28">
            <v>79</v>
          </cell>
          <cell r="JH28">
            <v>95</v>
          </cell>
          <cell r="JI28">
            <v>88</v>
          </cell>
          <cell r="JJ28">
            <v>97</v>
          </cell>
          <cell r="JK28">
            <v>137</v>
          </cell>
          <cell r="JL28">
            <v>100</v>
          </cell>
          <cell r="JM28">
            <v>103</v>
          </cell>
          <cell r="JN28">
            <v>123</v>
          </cell>
          <cell r="JO28">
            <v>103</v>
          </cell>
          <cell r="JP28">
            <v>79</v>
          </cell>
          <cell r="JQ28">
            <v>85</v>
          </cell>
          <cell r="JR28">
            <v>133</v>
          </cell>
          <cell r="JS28">
            <v>107</v>
          </cell>
          <cell r="JT28">
            <v>111</v>
          </cell>
          <cell r="JU28">
            <v>83</v>
          </cell>
          <cell r="JV28">
            <v>85</v>
          </cell>
          <cell r="JW28">
            <v>120</v>
          </cell>
          <cell r="JX28">
            <v>71</v>
          </cell>
          <cell r="JY28">
            <v>90</v>
          </cell>
          <cell r="JZ28">
            <v>118</v>
          </cell>
          <cell r="KA28">
            <v>114</v>
          </cell>
          <cell r="KB28">
            <v>76</v>
          </cell>
          <cell r="KC28">
            <v>99</v>
          </cell>
          <cell r="KD28">
            <v>122</v>
          </cell>
          <cell r="KE28">
            <v>96</v>
          </cell>
          <cell r="KF28">
            <v>113</v>
          </cell>
        </row>
        <row r="29">
          <cell r="A29" t="str">
            <v>Nombre de crÃ©ations d'entreprises - Charente - DonnÃ©es mensuelles brutes</v>
          </cell>
          <cell r="B29">
            <v>10755451</v>
          </cell>
          <cell r="C29">
            <v>45317.364583333336</v>
          </cell>
          <cell r="ES29">
            <v>197</v>
          </cell>
          <cell r="ET29">
            <v>186</v>
          </cell>
          <cell r="EU29">
            <v>256</v>
          </cell>
          <cell r="EV29">
            <v>194</v>
          </cell>
          <cell r="EW29">
            <v>187</v>
          </cell>
          <cell r="EX29">
            <v>247</v>
          </cell>
          <cell r="EY29">
            <v>170</v>
          </cell>
          <cell r="EZ29">
            <v>172</v>
          </cell>
          <cell r="FA29">
            <v>191</v>
          </cell>
          <cell r="FB29">
            <v>239</v>
          </cell>
          <cell r="FC29">
            <v>194</v>
          </cell>
          <cell r="FD29">
            <v>176</v>
          </cell>
          <cell r="FE29">
            <v>232</v>
          </cell>
          <cell r="FF29">
            <v>222</v>
          </cell>
          <cell r="FG29">
            <v>271</v>
          </cell>
          <cell r="FH29">
            <v>200</v>
          </cell>
          <cell r="FI29">
            <v>204</v>
          </cell>
          <cell r="FJ29">
            <v>241</v>
          </cell>
          <cell r="FK29">
            <v>221</v>
          </cell>
          <cell r="FL29">
            <v>167</v>
          </cell>
          <cell r="FM29">
            <v>177</v>
          </cell>
          <cell r="FN29">
            <v>256</v>
          </cell>
          <cell r="FO29">
            <v>190</v>
          </cell>
          <cell r="FP29">
            <v>170</v>
          </cell>
          <cell r="FQ29">
            <v>242</v>
          </cell>
          <cell r="FR29">
            <v>179</v>
          </cell>
          <cell r="FS29">
            <v>190</v>
          </cell>
          <cell r="FT29">
            <v>218</v>
          </cell>
          <cell r="FU29">
            <v>211</v>
          </cell>
          <cell r="FV29">
            <v>189</v>
          </cell>
          <cell r="FW29">
            <v>234</v>
          </cell>
          <cell r="FX29">
            <v>176</v>
          </cell>
          <cell r="FY29">
            <v>213</v>
          </cell>
          <cell r="FZ29">
            <v>246</v>
          </cell>
          <cell r="GA29">
            <v>188</v>
          </cell>
          <cell r="GB29">
            <v>181</v>
          </cell>
          <cell r="GC29">
            <v>181</v>
          </cell>
          <cell r="GD29">
            <v>215</v>
          </cell>
          <cell r="GE29">
            <v>226</v>
          </cell>
          <cell r="GF29">
            <v>216</v>
          </cell>
          <cell r="GG29">
            <v>161</v>
          </cell>
          <cell r="GH29">
            <v>190</v>
          </cell>
          <cell r="GI29">
            <v>176</v>
          </cell>
          <cell r="GJ29">
            <v>149</v>
          </cell>
          <cell r="GK29">
            <v>216</v>
          </cell>
          <cell r="GL29">
            <v>221</v>
          </cell>
          <cell r="GM29">
            <v>157</v>
          </cell>
          <cell r="GN29">
            <v>192</v>
          </cell>
          <cell r="GO29">
            <v>208</v>
          </cell>
          <cell r="GP29">
            <v>181</v>
          </cell>
          <cell r="GQ29">
            <v>222</v>
          </cell>
          <cell r="GR29">
            <v>204</v>
          </cell>
          <cell r="GS29">
            <v>188</v>
          </cell>
          <cell r="GT29">
            <v>183</v>
          </cell>
          <cell r="GU29">
            <v>166</v>
          </cell>
          <cell r="GV29">
            <v>131</v>
          </cell>
          <cell r="GW29">
            <v>175</v>
          </cell>
          <cell r="GX29">
            <v>206</v>
          </cell>
          <cell r="GY29">
            <v>162</v>
          </cell>
          <cell r="GZ29">
            <v>158</v>
          </cell>
          <cell r="HA29">
            <v>215</v>
          </cell>
          <cell r="HB29">
            <v>219</v>
          </cell>
          <cell r="HC29">
            <v>218</v>
          </cell>
          <cell r="HD29">
            <v>213</v>
          </cell>
          <cell r="HE29">
            <v>190</v>
          </cell>
          <cell r="HF29">
            <v>234</v>
          </cell>
          <cell r="HG29">
            <v>180</v>
          </cell>
          <cell r="HH29">
            <v>173</v>
          </cell>
          <cell r="HI29">
            <v>267</v>
          </cell>
          <cell r="HJ29">
            <v>248</v>
          </cell>
          <cell r="HK29">
            <v>201</v>
          </cell>
          <cell r="HL29">
            <v>154</v>
          </cell>
          <cell r="HM29">
            <v>250</v>
          </cell>
          <cell r="HN29">
            <v>223</v>
          </cell>
          <cell r="HO29">
            <v>280</v>
          </cell>
          <cell r="HP29">
            <v>234</v>
          </cell>
          <cell r="HQ29">
            <v>214</v>
          </cell>
          <cell r="HR29">
            <v>238</v>
          </cell>
          <cell r="HS29">
            <v>231</v>
          </cell>
          <cell r="HT29">
            <v>193</v>
          </cell>
          <cell r="HU29">
            <v>205</v>
          </cell>
          <cell r="HV29">
            <v>264</v>
          </cell>
          <cell r="HW29">
            <v>236</v>
          </cell>
          <cell r="HX29">
            <v>209</v>
          </cell>
          <cell r="HY29">
            <v>293</v>
          </cell>
          <cell r="HZ29">
            <v>269</v>
          </cell>
          <cell r="IA29">
            <v>262</v>
          </cell>
          <cell r="IB29">
            <v>236</v>
          </cell>
          <cell r="IC29">
            <v>274</v>
          </cell>
          <cell r="ID29">
            <v>226</v>
          </cell>
          <cell r="IE29">
            <v>287</v>
          </cell>
          <cell r="IF29">
            <v>232</v>
          </cell>
          <cell r="IG29">
            <v>274</v>
          </cell>
          <cell r="IH29">
            <v>334</v>
          </cell>
          <cell r="II29">
            <v>257</v>
          </cell>
          <cell r="IJ29">
            <v>237</v>
          </cell>
          <cell r="IK29">
            <v>290</v>
          </cell>
          <cell r="IL29">
            <v>297</v>
          </cell>
          <cell r="IM29">
            <v>179</v>
          </cell>
          <cell r="IN29">
            <v>112</v>
          </cell>
          <cell r="IO29">
            <v>223</v>
          </cell>
          <cell r="IP29">
            <v>290</v>
          </cell>
          <cell r="IQ29">
            <v>335</v>
          </cell>
          <cell r="IR29">
            <v>257</v>
          </cell>
          <cell r="IS29">
            <v>377</v>
          </cell>
          <cell r="IT29">
            <v>399</v>
          </cell>
          <cell r="IU29">
            <v>338</v>
          </cell>
          <cell r="IV29">
            <v>373</v>
          </cell>
          <cell r="IW29">
            <v>323</v>
          </cell>
          <cell r="IX29">
            <v>345</v>
          </cell>
          <cell r="IY29">
            <v>358</v>
          </cell>
          <cell r="IZ29">
            <v>316</v>
          </cell>
          <cell r="JA29">
            <v>349</v>
          </cell>
          <cell r="JB29">
            <v>342</v>
          </cell>
          <cell r="JC29">
            <v>335</v>
          </cell>
          <cell r="JD29">
            <v>234</v>
          </cell>
          <cell r="JE29">
            <v>338</v>
          </cell>
          <cell r="JF29">
            <v>413</v>
          </cell>
          <cell r="JG29">
            <v>281</v>
          </cell>
          <cell r="JH29">
            <v>305</v>
          </cell>
          <cell r="JI29">
            <v>323</v>
          </cell>
          <cell r="JJ29">
            <v>356</v>
          </cell>
          <cell r="JK29">
            <v>397</v>
          </cell>
          <cell r="JL29">
            <v>388</v>
          </cell>
          <cell r="JM29">
            <v>268</v>
          </cell>
          <cell r="JN29">
            <v>317</v>
          </cell>
          <cell r="JO29">
            <v>296</v>
          </cell>
          <cell r="JP29">
            <v>265</v>
          </cell>
          <cell r="JQ29">
            <v>334</v>
          </cell>
          <cell r="JR29">
            <v>327</v>
          </cell>
          <cell r="JS29">
            <v>285</v>
          </cell>
          <cell r="JT29">
            <v>314</v>
          </cell>
          <cell r="JU29">
            <v>376</v>
          </cell>
          <cell r="JV29">
            <v>306</v>
          </cell>
          <cell r="JW29">
            <v>418</v>
          </cell>
          <cell r="JX29">
            <v>330</v>
          </cell>
          <cell r="JY29">
            <v>303</v>
          </cell>
          <cell r="JZ29">
            <v>344</v>
          </cell>
          <cell r="KA29">
            <v>304</v>
          </cell>
          <cell r="KB29">
            <v>273</v>
          </cell>
          <cell r="KC29">
            <v>355</v>
          </cell>
          <cell r="KD29">
            <v>368</v>
          </cell>
          <cell r="KE29">
            <v>330</v>
          </cell>
          <cell r="KF29">
            <v>383</v>
          </cell>
        </row>
        <row r="30">
          <cell r="A30" t="str">
            <v>Nombre de crÃ©ations d'entreprises - Charente-Maritime - DonnÃ©es mensuelles brutes</v>
          </cell>
          <cell r="B30">
            <v>10755452</v>
          </cell>
          <cell r="C30">
            <v>45317.364583333336</v>
          </cell>
          <cell r="ES30">
            <v>514</v>
          </cell>
          <cell r="ET30">
            <v>545</v>
          </cell>
          <cell r="EU30">
            <v>632</v>
          </cell>
          <cell r="EV30">
            <v>518</v>
          </cell>
          <cell r="EW30">
            <v>488</v>
          </cell>
          <cell r="EX30">
            <v>534</v>
          </cell>
          <cell r="EY30">
            <v>480</v>
          </cell>
          <cell r="EZ30">
            <v>369</v>
          </cell>
          <cell r="FA30">
            <v>421</v>
          </cell>
          <cell r="FB30">
            <v>504</v>
          </cell>
          <cell r="FC30">
            <v>498</v>
          </cell>
          <cell r="FD30">
            <v>399</v>
          </cell>
          <cell r="FE30">
            <v>497</v>
          </cell>
          <cell r="FF30">
            <v>526</v>
          </cell>
          <cell r="FG30">
            <v>612</v>
          </cell>
          <cell r="FH30">
            <v>468</v>
          </cell>
          <cell r="FI30">
            <v>458</v>
          </cell>
          <cell r="FJ30">
            <v>561</v>
          </cell>
          <cell r="FK30">
            <v>469</v>
          </cell>
          <cell r="FL30">
            <v>351</v>
          </cell>
          <cell r="FM30">
            <v>432</v>
          </cell>
          <cell r="FN30">
            <v>571</v>
          </cell>
          <cell r="FO30">
            <v>435</v>
          </cell>
          <cell r="FP30">
            <v>400</v>
          </cell>
          <cell r="FQ30">
            <v>497</v>
          </cell>
          <cell r="FR30">
            <v>448</v>
          </cell>
          <cell r="FS30">
            <v>538</v>
          </cell>
          <cell r="FT30">
            <v>555</v>
          </cell>
          <cell r="FU30">
            <v>547</v>
          </cell>
          <cell r="FV30">
            <v>497</v>
          </cell>
          <cell r="FW30">
            <v>538</v>
          </cell>
          <cell r="FX30">
            <v>347</v>
          </cell>
          <cell r="FY30">
            <v>447</v>
          </cell>
          <cell r="FZ30">
            <v>555</v>
          </cell>
          <cell r="GA30">
            <v>445</v>
          </cell>
          <cell r="GB30">
            <v>451</v>
          </cell>
          <cell r="GC30">
            <v>528</v>
          </cell>
          <cell r="GD30">
            <v>524</v>
          </cell>
          <cell r="GE30">
            <v>520</v>
          </cell>
          <cell r="GF30">
            <v>544</v>
          </cell>
          <cell r="GG30">
            <v>390</v>
          </cell>
          <cell r="GH30">
            <v>518</v>
          </cell>
          <cell r="GI30">
            <v>529</v>
          </cell>
          <cell r="GJ30">
            <v>351</v>
          </cell>
          <cell r="GK30">
            <v>478</v>
          </cell>
          <cell r="GL30">
            <v>479</v>
          </cell>
          <cell r="GM30">
            <v>359</v>
          </cell>
          <cell r="GN30">
            <v>415</v>
          </cell>
          <cell r="GO30">
            <v>467</v>
          </cell>
          <cell r="GP30">
            <v>460</v>
          </cell>
          <cell r="GQ30">
            <v>585</v>
          </cell>
          <cell r="GR30">
            <v>577</v>
          </cell>
          <cell r="GS30">
            <v>478</v>
          </cell>
          <cell r="GT30">
            <v>509</v>
          </cell>
          <cell r="GU30">
            <v>464</v>
          </cell>
          <cell r="GV30">
            <v>321</v>
          </cell>
          <cell r="GW30">
            <v>431</v>
          </cell>
          <cell r="GX30">
            <v>424</v>
          </cell>
          <cell r="GY30">
            <v>446</v>
          </cell>
          <cell r="GZ30">
            <v>427</v>
          </cell>
          <cell r="HA30">
            <v>480</v>
          </cell>
          <cell r="HB30">
            <v>541</v>
          </cell>
          <cell r="HC30">
            <v>671</v>
          </cell>
          <cell r="HD30">
            <v>522</v>
          </cell>
          <cell r="HE30">
            <v>504</v>
          </cell>
          <cell r="HF30">
            <v>550</v>
          </cell>
          <cell r="HG30">
            <v>468</v>
          </cell>
          <cell r="HH30">
            <v>369</v>
          </cell>
          <cell r="HI30">
            <v>573</v>
          </cell>
          <cell r="HJ30">
            <v>514</v>
          </cell>
          <cell r="HK30">
            <v>484</v>
          </cell>
          <cell r="HL30">
            <v>482</v>
          </cell>
          <cell r="HM30">
            <v>596</v>
          </cell>
          <cell r="HN30">
            <v>578</v>
          </cell>
          <cell r="HO30">
            <v>715</v>
          </cell>
          <cell r="HP30">
            <v>567</v>
          </cell>
          <cell r="HQ30">
            <v>570</v>
          </cell>
          <cell r="HR30">
            <v>634</v>
          </cell>
          <cell r="HS30">
            <v>541</v>
          </cell>
          <cell r="HT30">
            <v>462</v>
          </cell>
          <cell r="HU30">
            <v>572</v>
          </cell>
          <cell r="HV30">
            <v>675</v>
          </cell>
          <cell r="HW30">
            <v>530</v>
          </cell>
          <cell r="HX30">
            <v>483</v>
          </cell>
          <cell r="HY30">
            <v>702</v>
          </cell>
          <cell r="HZ30">
            <v>626</v>
          </cell>
          <cell r="IA30">
            <v>760</v>
          </cell>
          <cell r="IB30">
            <v>640</v>
          </cell>
          <cell r="IC30">
            <v>604</v>
          </cell>
          <cell r="ID30">
            <v>690</v>
          </cell>
          <cell r="IE30">
            <v>677</v>
          </cell>
          <cell r="IF30">
            <v>557</v>
          </cell>
          <cell r="IG30">
            <v>675</v>
          </cell>
          <cell r="IH30">
            <v>760</v>
          </cell>
          <cell r="II30">
            <v>661</v>
          </cell>
          <cell r="IJ30">
            <v>541</v>
          </cell>
          <cell r="IK30">
            <v>798</v>
          </cell>
          <cell r="IL30">
            <v>805</v>
          </cell>
          <cell r="IM30">
            <v>512</v>
          </cell>
          <cell r="IN30">
            <v>345</v>
          </cell>
          <cell r="IO30">
            <v>530</v>
          </cell>
          <cell r="IP30">
            <v>666</v>
          </cell>
          <cell r="IQ30">
            <v>799</v>
          </cell>
          <cell r="IR30">
            <v>585</v>
          </cell>
          <cell r="IS30">
            <v>730</v>
          </cell>
          <cell r="IT30">
            <v>891</v>
          </cell>
          <cell r="IU30">
            <v>736</v>
          </cell>
          <cell r="IV30">
            <v>741</v>
          </cell>
          <cell r="IW30">
            <v>843</v>
          </cell>
          <cell r="IX30">
            <v>834</v>
          </cell>
          <cell r="IY30">
            <v>950</v>
          </cell>
          <cell r="IZ30">
            <v>841</v>
          </cell>
          <cell r="JA30">
            <v>713</v>
          </cell>
          <cell r="JB30">
            <v>832</v>
          </cell>
          <cell r="JC30">
            <v>786</v>
          </cell>
          <cell r="JD30">
            <v>575</v>
          </cell>
          <cell r="JE30">
            <v>867</v>
          </cell>
          <cell r="JF30">
            <v>828</v>
          </cell>
          <cell r="JG30">
            <v>704</v>
          </cell>
          <cell r="JH30">
            <v>692</v>
          </cell>
          <cell r="JI30">
            <v>890</v>
          </cell>
          <cell r="JJ30">
            <v>827</v>
          </cell>
          <cell r="JK30">
            <v>917</v>
          </cell>
          <cell r="JL30">
            <v>905</v>
          </cell>
          <cell r="JM30">
            <v>708</v>
          </cell>
          <cell r="JN30">
            <v>779</v>
          </cell>
          <cell r="JO30">
            <v>732</v>
          </cell>
          <cell r="JP30">
            <v>610</v>
          </cell>
          <cell r="JQ30">
            <v>872</v>
          </cell>
          <cell r="JR30">
            <v>760</v>
          </cell>
          <cell r="JS30">
            <v>693</v>
          </cell>
          <cell r="JT30">
            <v>732</v>
          </cell>
          <cell r="JU30">
            <v>726</v>
          </cell>
          <cell r="JV30">
            <v>698</v>
          </cell>
          <cell r="JW30">
            <v>888</v>
          </cell>
          <cell r="JX30">
            <v>815</v>
          </cell>
          <cell r="JY30">
            <v>780</v>
          </cell>
          <cell r="JZ30">
            <v>788</v>
          </cell>
          <cell r="KA30">
            <v>672</v>
          </cell>
          <cell r="KB30">
            <v>636</v>
          </cell>
          <cell r="KC30">
            <v>784</v>
          </cell>
          <cell r="KD30">
            <v>768</v>
          </cell>
          <cell r="KE30">
            <v>652</v>
          </cell>
          <cell r="KF30">
            <v>746</v>
          </cell>
        </row>
        <row r="31">
          <cell r="A31" t="str">
            <v>Nombre de crÃ©ations d'entreprises - Cher - DonnÃ©es mensuelles brutes</v>
          </cell>
          <cell r="B31">
            <v>10755453</v>
          </cell>
          <cell r="C31">
            <v>45317.364583333336</v>
          </cell>
          <cell r="ES31">
            <v>162</v>
          </cell>
          <cell r="ET31">
            <v>180</v>
          </cell>
          <cell r="EU31">
            <v>176</v>
          </cell>
          <cell r="EV31">
            <v>167</v>
          </cell>
          <cell r="EW31">
            <v>155</v>
          </cell>
          <cell r="EX31">
            <v>150</v>
          </cell>
          <cell r="EY31">
            <v>124</v>
          </cell>
          <cell r="EZ31">
            <v>110</v>
          </cell>
          <cell r="FA31">
            <v>147</v>
          </cell>
          <cell r="FB31">
            <v>165</v>
          </cell>
          <cell r="FC31">
            <v>130</v>
          </cell>
          <cell r="FD31">
            <v>123</v>
          </cell>
          <cell r="FE31">
            <v>157</v>
          </cell>
          <cell r="FF31">
            <v>159</v>
          </cell>
          <cell r="FG31">
            <v>180</v>
          </cell>
          <cell r="FH31">
            <v>179</v>
          </cell>
          <cell r="FI31">
            <v>123</v>
          </cell>
          <cell r="FJ31">
            <v>127</v>
          </cell>
          <cell r="FK31">
            <v>152</v>
          </cell>
          <cell r="FL31">
            <v>122</v>
          </cell>
          <cell r="FM31">
            <v>119</v>
          </cell>
          <cell r="FN31">
            <v>155</v>
          </cell>
          <cell r="FO31">
            <v>167</v>
          </cell>
          <cell r="FP31">
            <v>112</v>
          </cell>
          <cell r="FQ31">
            <v>181</v>
          </cell>
          <cell r="FR31">
            <v>120</v>
          </cell>
          <cell r="FS31">
            <v>192</v>
          </cell>
          <cell r="FT31">
            <v>145</v>
          </cell>
          <cell r="FU31">
            <v>163</v>
          </cell>
          <cell r="FV31">
            <v>137</v>
          </cell>
          <cell r="FW31">
            <v>165</v>
          </cell>
          <cell r="FX31">
            <v>126</v>
          </cell>
          <cell r="FY31">
            <v>166</v>
          </cell>
          <cell r="FZ31">
            <v>167</v>
          </cell>
          <cell r="GA31">
            <v>118</v>
          </cell>
          <cell r="GB31">
            <v>148</v>
          </cell>
          <cell r="GC31">
            <v>152</v>
          </cell>
          <cell r="GD31">
            <v>138</v>
          </cell>
          <cell r="GE31">
            <v>122</v>
          </cell>
          <cell r="GF31">
            <v>165</v>
          </cell>
          <cell r="GG31">
            <v>115</v>
          </cell>
          <cell r="GH31">
            <v>144</v>
          </cell>
          <cell r="GI31">
            <v>131</v>
          </cell>
          <cell r="GJ31">
            <v>94</v>
          </cell>
          <cell r="GK31">
            <v>144</v>
          </cell>
          <cell r="GL31">
            <v>150</v>
          </cell>
          <cell r="GM31">
            <v>123</v>
          </cell>
          <cell r="GN31">
            <v>149</v>
          </cell>
          <cell r="GO31">
            <v>142</v>
          </cell>
          <cell r="GP31">
            <v>152</v>
          </cell>
          <cell r="GQ31">
            <v>175</v>
          </cell>
          <cell r="GR31">
            <v>137</v>
          </cell>
          <cell r="GS31">
            <v>115</v>
          </cell>
          <cell r="GT31">
            <v>145</v>
          </cell>
          <cell r="GU31">
            <v>122</v>
          </cell>
          <cell r="GV31">
            <v>109</v>
          </cell>
          <cell r="GW31">
            <v>156</v>
          </cell>
          <cell r="GX31">
            <v>125</v>
          </cell>
          <cell r="GY31">
            <v>105</v>
          </cell>
          <cell r="GZ31">
            <v>135</v>
          </cell>
          <cell r="HA31">
            <v>149</v>
          </cell>
          <cell r="HB31">
            <v>136</v>
          </cell>
          <cell r="HC31">
            <v>183</v>
          </cell>
          <cell r="HD31">
            <v>139</v>
          </cell>
          <cell r="HE31">
            <v>122</v>
          </cell>
          <cell r="HF31">
            <v>130</v>
          </cell>
          <cell r="HG31">
            <v>119</v>
          </cell>
          <cell r="HH31">
            <v>120</v>
          </cell>
          <cell r="HI31">
            <v>137</v>
          </cell>
          <cell r="HJ31">
            <v>147</v>
          </cell>
          <cell r="HK31">
            <v>151</v>
          </cell>
          <cell r="HL31">
            <v>115</v>
          </cell>
          <cell r="HM31">
            <v>169</v>
          </cell>
          <cell r="HN31">
            <v>138</v>
          </cell>
          <cell r="HO31">
            <v>188</v>
          </cell>
          <cell r="HP31">
            <v>140</v>
          </cell>
          <cell r="HQ31">
            <v>147</v>
          </cell>
          <cell r="HR31">
            <v>143</v>
          </cell>
          <cell r="HS31">
            <v>128</v>
          </cell>
          <cell r="HT31">
            <v>135</v>
          </cell>
          <cell r="HU31">
            <v>157</v>
          </cell>
          <cell r="HV31">
            <v>189</v>
          </cell>
          <cell r="HW31">
            <v>141</v>
          </cell>
          <cell r="HX31">
            <v>138</v>
          </cell>
          <cell r="HY31">
            <v>170</v>
          </cell>
          <cell r="HZ31">
            <v>168</v>
          </cell>
          <cell r="IA31">
            <v>191</v>
          </cell>
          <cell r="IB31">
            <v>178</v>
          </cell>
          <cell r="IC31">
            <v>182</v>
          </cell>
          <cell r="ID31">
            <v>173</v>
          </cell>
          <cell r="IE31">
            <v>194</v>
          </cell>
          <cell r="IF31">
            <v>158</v>
          </cell>
          <cell r="IG31">
            <v>203</v>
          </cell>
          <cell r="IH31">
            <v>224</v>
          </cell>
          <cell r="II31">
            <v>179</v>
          </cell>
          <cell r="IJ31">
            <v>162</v>
          </cell>
          <cell r="IK31">
            <v>228</v>
          </cell>
          <cell r="IL31">
            <v>238</v>
          </cell>
          <cell r="IM31">
            <v>156</v>
          </cell>
          <cell r="IN31">
            <v>102</v>
          </cell>
          <cell r="IO31">
            <v>165</v>
          </cell>
          <cell r="IP31">
            <v>199</v>
          </cell>
          <cell r="IQ31">
            <v>213</v>
          </cell>
          <cell r="IR31">
            <v>189</v>
          </cell>
          <cell r="IS31">
            <v>262</v>
          </cell>
          <cell r="IT31">
            <v>269</v>
          </cell>
          <cell r="IU31">
            <v>232</v>
          </cell>
          <cell r="IV31">
            <v>250</v>
          </cell>
          <cell r="IW31">
            <v>310</v>
          </cell>
          <cell r="IX31">
            <v>268</v>
          </cell>
          <cell r="IY31">
            <v>312</v>
          </cell>
          <cell r="IZ31">
            <v>239</v>
          </cell>
          <cell r="JA31">
            <v>239</v>
          </cell>
          <cell r="JB31">
            <v>269</v>
          </cell>
          <cell r="JC31">
            <v>250</v>
          </cell>
          <cell r="JD31">
            <v>181</v>
          </cell>
          <cell r="JE31">
            <v>285</v>
          </cell>
          <cell r="JF31">
            <v>282</v>
          </cell>
          <cell r="JG31">
            <v>228</v>
          </cell>
          <cell r="JH31">
            <v>255</v>
          </cell>
          <cell r="JI31">
            <v>260</v>
          </cell>
          <cell r="JJ31">
            <v>268</v>
          </cell>
          <cell r="JK31">
            <v>299</v>
          </cell>
          <cell r="JL31">
            <v>242</v>
          </cell>
          <cell r="JM31">
            <v>242</v>
          </cell>
          <cell r="JN31">
            <v>257</v>
          </cell>
          <cell r="JO31">
            <v>225</v>
          </cell>
          <cell r="JP31">
            <v>204</v>
          </cell>
          <cell r="JQ31">
            <v>226</v>
          </cell>
          <cell r="JR31">
            <v>227</v>
          </cell>
          <cell r="JS31">
            <v>246</v>
          </cell>
          <cell r="JT31">
            <v>248</v>
          </cell>
          <cell r="JU31">
            <v>240</v>
          </cell>
          <cell r="JV31">
            <v>214</v>
          </cell>
          <cell r="JW31">
            <v>286</v>
          </cell>
          <cell r="JX31">
            <v>252</v>
          </cell>
          <cell r="JY31">
            <v>195</v>
          </cell>
          <cell r="JZ31">
            <v>255</v>
          </cell>
          <cell r="KA31">
            <v>250</v>
          </cell>
          <cell r="KB31">
            <v>213</v>
          </cell>
          <cell r="KC31">
            <v>292</v>
          </cell>
          <cell r="KD31">
            <v>287</v>
          </cell>
          <cell r="KE31">
            <v>262</v>
          </cell>
          <cell r="KF31">
            <v>228</v>
          </cell>
        </row>
        <row r="32">
          <cell r="A32" t="str">
            <v>Nombre de crÃ©ations d'entreprises - Commerce - Ensemble - France - DonnÃ©es mensuelles brutes</v>
          </cell>
          <cell r="B32">
            <v>10755432</v>
          </cell>
          <cell r="C32">
            <v>45317.364583333336</v>
          </cell>
          <cell r="E32">
            <v>4918</v>
          </cell>
          <cell r="F32">
            <v>4778</v>
          </cell>
          <cell r="G32">
            <v>5696</v>
          </cell>
          <cell r="H32">
            <v>5623</v>
          </cell>
          <cell r="I32">
            <v>5448</v>
          </cell>
          <cell r="J32">
            <v>4790</v>
          </cell>
          <cell r="K32">
            <v>5146</v>
          </cell>
          <cell r="L32">
            <v>3675</v>
          </cell>
          <cell r="M32">
            <v>3853</v>
          </cell>
          <cell r="N32">
            <v>5277</v>
          </cell>
          <cell r="O32">
            <v>4184</v>
          </cell>
          <cell r="P32">
            <v>3831</v>
          </cell>
          <cell r="Q32">
            <v>4961</v>
          </cell>
          <cell r="R32">
            <v>4634</v>
          </cell>
          <cell r="S32">
            <v>5223</v>
          </cell>
          <cell r="T32">
            <v>5691</v>
          </cell>
          <cell r="U32">
            <v>4724</v>
          </cell>
          <cell r="V32">
            <v>4827</v>
          </cell>
          <cell r="W32">
            <v>5491</v>
          </cell>
          <cell r="X32">
            <v>3708</v>
          </cell>
          <cell r="Y32">
            <v>3564</v>
          </cell>
          <cell r="Z32">
            <v>5250</v>
          </cell>
          <cell r="AA32">
            <v>4188</v>
          </cell>
          <cell r="AB32">
            <v>3672</v>
          </cell>
          <cell r="AC32">
            <v>5193</v>
          </cell>
          <cell r="AD32">
            <v>4315</v>
          </cell>
          <cell r="AE32">
            <v>5187</v>
          </cell>
          <cell r="AF32">
            <v>6109</v>
          </cell>
          <cell r="AG32">
            <v>4731</v>
          </cell>
          <cell r="AH32">
            <v>4809</v>
          </cell>
          <cell r="AI32">
            <v>5722</v>
          </cell>
          <cell r="AJ32">
            <v>3431</v>
          </cell>
          <cell r="AK32">
            <v>4133</v>
          </cell>
          <cell r="AL32">
            <v>5551</v>
          </cell>
          <cell r="AM32">
            <v>4151</v>
          </cell>
          <cell r="AN32">
            <v>4052</v>
          </cell>
          <cell r="AO32">
            <v>5527</v>
          </cell>
          <cell r="AP32">
            <v>4934</v>
          </cell>
          <cell r="AQ32">
            <v>5931</v>
          </cell>
          <cell r="AR32">
            <v>6774</v>
          </cell>
          <cell r="AS32">
            <v>5235</v>
          </cell>
          <cell r="AT32">
            <v>5764</v>
          </cell>
          <cell r="AU32">
            <v>6321</v>
          </cell>
          <cell r="AV32">
            <v>3800</v>
          </cell>
          <cell r="AW32">
            <v>5159</v>
          </cell>
          <cell r="AX32">
            <v>6416</v>
          </cell>
          <cell r="AY32">
            <v>4924</v>
          </cell>
          <cell r="AZ32">
            <v>5306</v>
          </cell>
          <cell r="BA32">
            <v>5961</v>
          </cell>
          <cell r="BB32">
            <v>6222</v>
          </cell>
          <cell r="BC32">
            <v>7596</v>
          </cell>
          <cell r="BD32">
            <v>7656</v>
          </cell>
          <cell r="BE32">
            <v>6235</v>
          </cell>
          <cell r="BF32">
            <v>7182</v>
          </cell>
          <cell r="BG32">
            <v>6273</v>
          </cell>
          <cell r="BH32">
            <v>4592</v>
          </cell>
          <cell r="BI32">
            <v>5368</v>
          </cell>
          <cell r="BJ32">
            <v>5992</v>
          </cell>
          <cell r="BK32">
            <v>5083</v>
          </cell>
          <cell r="BL32">
            <v>5317</v>
          </cell>
          <cell r="BM32">
            <v>5669</v>
          </cell>
          <cell r="BN32">
            <v>5884</v>
          </cell>
          <cell r="BO32">
            <v>6813</v>
          </cell>
          <cell r="BP32">
            <v>7440</v>
          </cell>
          <cell r="BQ32">
            <v>6140</v>
          </cell>
          <cell r="BR32">
            <v>6789</v>
          </cell>
          <cell r="BS32">
            <v>5685</v>
          </cell>
          <cell r="BT32">
            <v>4667</v>
          </cell>
          <cell r="BU32">
            <v>5553</v>
          </cell>
          <cell r="BV32">
            <v>6044</v>
          </cell>
          <cell r="BW32">
            <v>5004</v>
          </cell>
          <cell r="BX32">
            <v>5099</v>
          </cell>
          <cell r="BY32">
            <v>6261</v>
          </cell>
          <cell r="BZ32">
            <v>5965</v>
          </cell>
          <cell r="CA32">
            <v>7237</v>
          </cell>
          <cell r="CB32">
            <v>6695</v>
          </cell>
          <cell r="CC32">
            <v>6181</v>
          </cell>
          <cell r="CD32">
            <v>6367</v>
          </cell>
          <cell r="CE32">
            <v>5710</v>
          </cell>
          <cell r="CF32">
            <v>4538</v>
          </cell>
          <cell r="CG32">
            <v>5600</v>
          </cell>
          <cell r="CH32">
            <v>6565</v>
          </cell>
          <cell r="CI32">
            <v>5777</v>
          </cell>
          <cell r="CJ32">
            <v>5238</v>
          </cell>
          <cell r="CK32">
            <v>7116</v>
          </cell>
          <cell r="CL32">
            <v>6674</v>
          </cell>
          <cell r="CM32">
            <v>8193</v>
          </cell>
          <cell r="CN32">
            <v>7761</v>
          </cell>
          <cell r="CO32">
            <v>6815</v>
          </cell>
          <cell r="CP32">
            <v>7453</v>
          </cell>
          <cell r="CQ32">
            <v>7509</v>
          </cell>
          <cell r="CR32">
            <v>5569</v>
          </cell>
          <cell r="CS32">
            <v>6112</v>
          </cell>
          <cell r="CT32">
            <v>7836</v>
          </cell>
          <cell r="CU32">
            <v>6138</v>
          </cell>
          <cell r="CV32">
            <v>6118</v>
          </cell>
          <cell r="CW32">
            <v>7789</v>
          </cell>
          <cell r="CX32">
            <v>7756</v>
          </cell>
          <cell r="CY32">
            <v>7884</v>
          </cell>
          <cell r="CZ32">
            <v>8808</v>
          </cell>
          <cell r="DA32">
            <v>6658</v>
          </cell>
          <cell r="DB32">
            <v>7378</v>
          </cell>
          <cell r="DC32">
            <v>7415</v>
          </cell>
          <cell r="DD32">
            <v>4921</v>
          </cell>
          <cell r="DE32">
            <v>6231</v>
          </cell>
          <cell r="DF32">
            <v>7172</v>
          </cell>
          <cell r="DG32">
            <v>5290</v>
          </cell>
          <cell r="DH32">
            <v>5271</v>
          </cell>
          <cell r="DI32">
            <v>9089</v>
          </cell>
          <cell r="DJ32">
            <v>10350</v>
          </cell>
          <cell r="DK32">
            <v>13237</v>
          </cell>
          <cell r="DL32">
            <v>13202</v>
          </cell>
          <cell r="DM32">
            <v>11540</v>
          </cell>
          <cell r="DN32">
            <v>12400</v>
          </cell>
          <cell r="DO32">
            <v>11131</v>
          </cell>
          <cell r="DP32">
            <v>8046</v>
          </cell>
          <cell r="DQ32">
            <v>11061</v>
          </cell>
          <cell r="DR32">
            <v>11980</v>
          </cell>
          <cell r="DS32">
            <v>10631</v>
          </cell>
          <cell r="DT32">
            <v>10652</v>
          </cell>
          <cell r="DU32">
            <v>11204</v>
          </cell>
          <cell r="DV32">
            <v>12292</v>
          </cell>
          <cell r="DW32">
            <v>15356</v>
          </cell>
          <cell r="DX32">
            <v>13176</v>
          </cell>
          <cell r="DY32">
            <v>11441</v>
          </cell>
          <cell r="DZ32">
            <v>11741</v>
          </cell>
          <cell r="EA32">
            <v>9809</v>
          </cell>
          <cell r="EB32">
            <v>8250</v>
          </cell>
          <cell r="EC32">
            <v>10694</v>
          </cell>
          <cell r="ED32">
            <v>10977</v>
          </cell>
          <cell r="EE32">
            <v>9971</v>
          </cell>
          <cell r="EF32">
            <v>8945</v>
          </cell>
          <cell r="EG32">
            <v>9663</v>
          </cell>
          <cell r="EH32">
            <v>10425</v>
          </cell>
          <cell r="EI32">
            <v>12344</v>
          </cell>
          <cell r="EJ32">
            <v>11050</v>
          </cell>
          <cell r="EK32">
            <v>10990</v>
          </cell>
          <cell r="EL32">
            <v>10490</v>
          </cell>
          <cell r="EM32">
            <v>8953</v>
          </cell>
          <cell r="EN32">
            <v>7396</v>
          </cell>
          <cell r="EO32">
            <v>9922</v>
          </cell>
          <cell r="EP32">
            <v>9368</v>
          </cell>
          <cell r="EQ32">
            <v>9573</v>
          </cell>
          <cell r="ER32">
            <v>8716</v>
          </cell>
          <cell r="ES32">
            <v>10061</v>
          </cell>
          <cell r="ET32">
            <v>10255</v>
          </cell>
          <cell r="EU32">
            <v>11945</v>
          </cell>
          <cell r="EV32">
            <v>9960</v>
          </cell>
          <cell r="EW32">
            <v>9735</v>
          </cell>
          <cell r="EX32">
            <v>11024</v>
          </cell>
          <cell r="EY32">
            <v>8779</v>
          </cell>
          <cell r="EZ32">
            <v>7484</v>
          </cell>
          <cell r="FA32">
            <v>8624</v>
          </cell>
          <cell r="FB32">
            <v>10260</v>
          </cell>
          <cell r="FC32">
            <v>9297</v>
          </cell>
          <cell r="FD32">
            <v>7920</v>
          </cell>
          <cell r="FE32">
            <v>10201</v>
          </cell>
          <cell r="FF32">
            <v>10680</v>
          </cell>
          <cell r="FG32">
            <v>12228</v>
          </cell>
          <cell r="FH32">
            <v>11065</v>
          </cell>
          <cell r="FI32">
            <v>10253</v>
          </cell>
          <cell r="FJ32">
            <v>11131</v>
          </cell>
          <cell r="FK32">
            <v>9778</v>
          </cell>
          <cell r="FL32">
            <v>7621</v>
          </cell>
          <cell r="FM32">
            <v>9069</v>
          </cell>
          <cell r="FN32">
            <v>11434</v>
          </cell>
          <cell r="FO32">
            <v>9749</v>
          </cell>
          <cell r="FP32">
            <v>8233</v>
          </cell>
          <cell r="FQ32">
            <v>10776</v>
          </cell>
          <cell r="FR32">
            <v>10328</v>
          </cell>
          <cell r="FS32">
            <v>11452</v>
          </cell>
          <cell r="FT32">
            <v>11321</v>
          </cell>
          <cell r="FU32">
            <v>10598</v>
          </cell>
          <cell r="FV32">
            <v>9697</v>
          </cell>
          <cell r="FW32">
            <v>9886</v>
          </cell>
          <cell r="FX32">
            <v>7221</v>
          </cell>
          <cell r="FY32">
            <v>9116</v>
          </cell>
          <cell r="FZ32">
            <v>11221</v>
          </cell>
          <cell r="GA32">
            <v>9631</v>
          </cell>
          <cell r="GB32">
            <v>8858</v>
          </cell>
          <cell r="GC32">
            <v>9684</v>
          </cell>
          <cell r="GD32">
            <v>9976</v>
          </cell>
          <cell r="GE32">
            <v>10693</v>
          </cell>
          <cell r="GF32">
            <v>11535</v>
          </cell>
          <cell r="GG32">
            <v>9664</v>
          </cell>
          <cell r="GH32">
            <v>10239</v>
          </cell>
          <cell r="GI32">
            <v>9365</v>
          </cell>
          <cell r="GJ32">
            <v>6798</v>
          </cell>
          <cell r="GK32">
            <v>9046</v>
          </cell>
          <cell r="GL32">
            <v>11047</v>
          </cell>
          <cell r="GM32">
            <v>9084</v>
          </cell>
          <cell r="GN32">
            <v>9318</v>
          </cell>
          <cell r="GO32">
            <v>10200</v>
          </cell>
          <cell r="GP32">
            <v>13081</v>
          </cell>
          <cell r="GQ32">
            <v>13045</v>
          </cell>
          <cell r="GR32">
            <v>12144</v>
          </cell>
          <cell r="GS32">
            <v>10890</v>
          </cell>
          <cell r="GT32">
            <v>11301</v>
          </cell>
          <cell r="GU32">
            <v>8693</v>
          </cell>
          <cell r="GV32">
            <v>7008</v>
          </cell>
          <cell r="GW32">
            <v>9439</v>
          </cell>
          <cell r="GX32">
            <v>10196</v>
          </cell>
          <cell r="GY32">
            <v>10262</v>
          </cell>
          <cell r="GZ32">
            <v>9877</v>
          </cell>
          <cell r="HA32">
            <v>11513</v>
          </cell>
          <cell r="HB32">
            <v>11682</v>
          </cell>
          <cell r="HC32">
            <v>13760</v>
          </cell>
          <cell r="HD32">
            <v>11672</v>
          </cell>
          <cell r="HE32">
            <v>11243</v>
          </cell>
          <cell r="HF32">
            <v>11754</v>
          </cell>
          <cell r="HG32">
            <v>9841</v>
          </cell>
          <cell r="HH32">
            <v>8958</v>
          </cell>
          <cell r="HI32">
            <v>10864</v>
          </cell>
          <cell r="HJ32">
            <v>12808</v>
          </cell>
          <cell r="HK32">
            <v>12047</v>
          </cell>
          <cell r="HL32">
            <v>10516</v>
          </cell>
          <cell r="HM32">
            <v>11769</v>
          </cell>
          <cell r="HN32">
            <v>12578</v>
          </cell>
          <cell r="HO32">
            <v>14878</v>
          </cell>
          <cell r="HP32">
            <v>12591</v>
          </cell>
          <cell r="HQ32">
            <v>12333</v>
          </cell>
          <cell r="HR32">
            <v>13483</v>
          </cell>
          <cell r="HS32">
            <v>11106</v>
          </cell>
          <cell r="HT32">
            <v>9537</v>
          </cell>
          <cell r="HU32">
            <v>11171</v>
          </cell>
          <cell r="HV32">
            <v>13652</v>
          </cell>
          <cell r="HW32">
            <v>12308</v>
          </cell>
          <cell r="HX32">
            <v>10233</v>
          </cell>
          <cell r="HY32">
            <v>13988</v>
          </cell>
          <cell r="HZ32">
            <v>13585</v>
          </cell>
          <cell r="IA32">
            <v>15623</v>
          </cell>
          <cell r="IB32">
            <v>13587</v>
          </cell>
          <cell r="IC32">
            <v>13815</v>
          </cell>
          <cell r="ID32">
            <v>11989</v>
          </cell>
          <cell r="IE32">
            <v>12076</v>
          </cell>
          <cell r="IF32">
            <v>9561</v>
          </cell>
          <cell r="IG32">
            <v>11331</v>
          </cell>
          <cell r="IH32">
            <v>14441</v>
          </cell>
          <cell r="II32">
            <v>12917</v>
          </cell>
          <cell r="IJ32">
            <v>10709</v>
          </cell>
          <cell r="IK32">
            <v>13903</v>
          </cell>
          <cell r="IL32">
            <v>14126</v>
          </cell>
          <cell r="IM32">
            <v>10462</v>
          </cell>
          <cell r="IN32">
            <v>8739</v>
          </cell>
          <cell r="IO32">
            <v>13401</v>
          </cell>
          <cell r="IP32">
            <v>16087</v>
          </cell>
          <cell r="IQ32">
            <v>17245</v>
          </cell>
          <cell r="IR32">
            <v>13056</v>
          </cell>
          <cell r="IS32">
            <v>16464</v>
          </cell>
          <cell r="IT32">
            <v>18948</v>
          </cell>
          <cell r="IU32">
            <v>16636</v>
          </cell>
          <cell r="IV32">
            <v>16089</v>
          </cell>
          <cell r="IW32">
            <v>16741</v>
          </cell>
          <cell r="IX32">
            <v>16560</v>
          </cell>
          <cell r="IY32">
            <v>18559</v>
          </cell>
          <cell r="IZ32">
            <v>16659</v>
          </cell>
          <cell r="JA32">
            <v>15305</v>
          </cell>
          <cell r="JB32">
            <v>15677</v>
          </cell>
          <cell r="JC32">
            <v>13049</v>
          </cell>
          <cell r="JD32">
            <v>9599</v>
          </cell>
          <cell r="JE32">
            <v>12683</v>
          </cell>
          <cell r="JF32">
            <v>14372</v>
          </cell>
          <cell r="JG32">
            <v>12254</v>
          </cell>
          <cell r="JH32">
            <v>12000</v>
          </cell>
          <cell r="JI32">
            <v>12394</v>
          </cell>
          <cell r="JJ32">
            <v>13239</v>
          </cell>
          <cell r="JK32">
            <v>15032</v>
          </cell>
          <cell r="JL32">
            <v>13105</v>
          </cell>
          <cell r="JM32">
            <v>11585</v>
          </cell>
          <cell r="JN32">
            <v>12405</v>
          </cell>
          <cell r="JO32">
            <v>10918</v>
          </cell>
          <cell r="JP32">
            <v>9060</v>
          </cell>
          <cell r="JQ32">
            <v>12364</v>
          </cell>
          <cell r="JR32">
            <v>13366</v>
          </cell>
          <cell r="JS32">
            <v>12482</v>
          </cell>
          <cell r="JT32">
            <v>11817</v>
          </cell>
          <cell r="JU32">
            <v>11531</v>
          </cell>
          <cell r="JV32">
            <v>11913</v>
          </cell>
          <cell r="JW32">
            <v>14166</v>
          </cell>
          <cell r="JX32">
            <v>12308</v>
          </cell>
          <cell r="JY32">
            <v>11557</v>
          </cell>
          <cell r="JZ32">
            <v>12144</v>
          </cell>
          <cell r="KA32">
            <v>10432</v>
          </cell>
          <cell r="KB32">
            <v>10292</v>
          </cell>
          <cell r="KC32">
            <v>12719</v>
          </cell>
          <cell r="KD32">
            <v>14258</v>
          </cell>
          <cell r="KE32">
            <v>13543</v>
          </cell>
          <cell r="KF32">
            <v>11734</v>
          </cell>
        </row>
        <row r="33">
          <cell r="A33" t="str">
            <v>Nombre de crÃ©ations d'entreprises - Commerce - Ensemble - France - DonnÃ©es mensuelles CVS</v>
          </cell>
          <cell r="B33">
            <v>10755433</v>
          </cell>
          <cell r="C33">
            <v>45317.364583333336</v>
          </cell>
          <cell r="E33">
            <v>4801</v>
          </cell>
          <cell r="F33">
            <v>4750</v>
          </cell>
          <cell r="G33">
            <v>4757</v>
          </cell>
          <cell r="H33">
            <v>4843</v>
          </cell>
          <cell r="I33">
            <v>4984</v>
          </cell>
          <cell r="J33">
            <v>4725</v>
          </cell>
          <cell r="K33">
            <v>4917</v>
          </cell>
          <cell r="L33">
            <v>4873</v>
          </cell>
          <cell r="M33">
            <v>4631</v>
          </cell>
          <cell r="N33">
            <v>4931</v>
          </cell>
          <cell r="O33">
            <v>4671</v>
          </cell>
          <cell r="P33">
            <v>4885</v>
          </cell>
          <cell r="Q33">
            <v>4603</v>
          </cell>
          <cell r="R33">
            <v>4752</v>
          </cell>
          <cell r="S33">
            <v>4563</v>
          </cell>
          <cell r="T33">
            <v>4684</v>
          </cell>
          <cell r="U33">
            <v>4548</v>
          </cell>
          <cell r="V33">
            <v>4729</v>
          </cell>
          <cell r="W33">
            <v>4787</v>
          </cell>
          <cell r="X33">
            <v>4921</v>
          </cell>
          <cell r="Y33">
            <v>4498</v>
          </cell>
          <cell r="Z33">
            <v>4673</v>
          </cell>
          <cell r="AA33">
            <v>4658</v>
          </cell>
          <cell r="AB33">
            <v>4683</v>
          </cell>
          <cell r="AC33">
            <v>4823</v>
          </cell>
          <cell r="AD33">
            <v>4401</v>
          </cell>
          <cell r="AE33">
            <v>4742</v>
          </cell>
          <cell r="AF33">
            <v>4796</v>
          </cell>
          <cell r="AG33">
            <v>4811</v>
          </cell>
          <cell r="AH33">
            <v>4678</v>
          </cell>
          <cell r="AI33">
            <v>4786</v>
          </cell>
          <cell r="AJ33">
            <v>4775</v>
          </cell>
          <cell r="AK33">
            <v>4929</v>
          </cell>
          <cell r="AL33">
            <v>4964</v>
          </cell>
          <cell r="AM33">
            <v>5091</v>
          </cell>
          <cell r="AN33">
            <v>4935</v>
          </cell>
          <cell r="AO33">
            <v>5136</v>
          </cell>
          <cell r="AP33">
            <v>4993</v>
          </cell>
          <cell r="AQ33">
            <v>5387</v>
          </cell>
          <cell r="AR33">
            <v>5347</v>
          </cell>
          <cell r="AS33">
            <v>5307</v>
          </cell>
          <cell r="AT33">
            <v>5598</v>
          </cell>
          <cell r="AU33">
            <v>5673</v>
          </cell>
          <cell r="AV33">
            <v>5563</v>
          </cell>
          <cell r="AW33">
            <v>5766</v>
          </cell>
          <cell r="AX33">
            <v>5760</v>
          </cell>
          <cell r="AY33">
            <v>6042</v>
          </cell>
          <cell r="AZ33">
            <v>6138</v>
          </cell>
          <cell r="BA33">
            <v>5818</v>
          </cell>
          <cell r="BB33">
            <v>6371</v>
          </cell>
          <cell r="BC33">
            <v>6187</v>
          </cell>
          <cell r="BD33">
            <v>6091</v>
          </cell>
          <cell r="BE33">
            <v>6371</v>
          </cell>
          <cell r="BF33">
            <v>6282</v>
          </cell>
          <cell r="BG33">
            <v>6025</v>
          </cell>
          <cell r="BH33">
            <v>6062</v>
          </cell>
          <cell r="BI33">
            <v>5904</v>
          </cell>
          <cell r="BJ33">
            <v>5976</v>
          </cell>
          <cell r="BK33">
            <v>5908</v>
          </cell>
          <cell r="BL33">
            <v>5833</v>
          </cell>
          <cell r="BM33">
            <v>5550</v>
          </cell>
          <cell r="BN33">
            <v>5863</v>
          </cell>
          <cell r="BO33">
            <v>5798</v>
          </cell>
          <cell r="BP33">
            <v>5977</v>
          </cell>
          <cell r="BQ33">
            <v>5793</v>
          </cell>
          <cell r="BR33">
            <v>5965</v>
          </cell>
          <cell r="BS33">
            <v>5845</v>
          </cell>
          <cell r="BT33">
            <v>6119</v>
          </cell>
          <cell r="BU33">
            <v>6027</v>
          </cell>
          <cell r="BV33">
            <v>6035</v>
          </cell>
          <cell r="BW33">
            <v>5789</v>
          </cell>
          <cell r="BX33">
            <v>5812</v>
          </cell>
          <cell r="BY33">
            <v>5831</v>
          </cell>
          <cell r="BZ33">
            <v>5900</v>
          </cell>
          <cell r="CA33">
            <v>5806</v>
          </cell>
          <cell r="CB33">
            <v>6044</v>
          </cell>
          <cell r="CC33">
            <v>6009</v>
          </cell>
          <cell r="CD33">
            <v>5936</v>
          </cell>
          <cell r="CE33">
            <v>5956</v>
          </cell>
          <cell r="CF33">
            <v>5892</v>
          </cell>
          <cell r="CG33">
            <v>6306</v>
          </cell>
          <cell r="CH33">
            <v>6242</v>
          </cell>
          <cell r="CI33">
            <v>6320</v>
          </cell>
          <cell r="CJ33">
            <v>6554</v>
          </cell>
          <cell r="CK33">
            <v>6623</v>
          </cell>
          <cell r="CL33">
            <v>6555</v>
          </cell>
          <cell r="CM33">
            <v>6854</v>
          </cell>
          <cell r="CN33">
            <v>6789</v>
          </cell>
          <cell r="CO33">
            <v>7009</v>
          </cell>
          <cell r="CP33">
            <v>6999</v>
          </cell>
          <cell r="CQ33">
            <v>7202</v>
          </cell>
          <cell r="CR33">
            <v>7177</v>
          </cell>
          <cell r="CS33">
            <v>7171</v>
          </cell>
          <cell r="CT33">
            <v>7060</v>
          </cell>
          <cell r="CU33">
            <v>6610</v>
          </cell>
          <cell r="CV33">
            <v>7581</v>
          </cell>
          <cell r="CW33">
            <v>7246</v>
          </cell>
          <cell r="CX33">
            <v>7338</v>
          </cell>
          <cell r="CY33">
            <v>7261</v>
          </cell>
          <cell r="CZ33">
            <v>7070</v>
          </cell>
          <cell r="DA33">
            <v>6884</v>
          </cell>
          <cell r="DB33">
            <v>7015</v>
          </cell>
          <cell r="DC33">
            <v>7165</v>
          </cell>
          <cell r="DD33">
            <v>6976</v>
          </cell>
          <cell r="DE33">
            <v>6565</v>
          </cell>
          <cell r="DF33">
            <v>6454</v>
          </cell>
          <cell r="DG33">
            <v>6216</v>
          </cell>
          <cell r="DH33">
            <v>5839</v>
          </cell>
          <cell r="DI33">
            <v>9204</v>
          </cell>
          <cell r="DJ33">
            <v>10098</v>
          </cell>
          <cell r="DK33">
            <v>10863</v>
          </cell>
          <cell r="DL33">
            <v>11180</v>
          </cell>
          <cell r="DM33">
            <v>12039</v>
          </cell>
          <cell r="DN33">
            <v>11262</v>
          </cell>
          <cell r="DO33">
            <v>11393</v>
          </cell>
          <cell r="DP33">
            <v>11200</v>
          </cell>
          <cell r="DQ33">
            <v>11213</v>
          </cell>
          <cell r="DR33">
            <v>11490</v>
          </cell>
          <cell r="DS33">
            <v>11439</v>
          </cell>
          <cell r="DT33">
            <v>12328</v>
          </cell>
          <cell r="DU33">
            <v>11921</v>
          </cell>
          <cell r="DV33">
            <v>11983</v>
          </cell>
          <cell r="DW33">
            <v>11997</v>
          </cell>
          <cell r="DX33">
            <v>11321</v>
          </cell>
          <cell r="DY33">
            <v>11291</v>
          </cell>
          <cell r="DZ33">
            <v>10218</v>
          </cell>
          <cell r="EA33">
            <v>10665</v>
          </cell>
          <cell r="EB33">
            <v>10920</v>
          </cell>
          <cell r="EC33">
            <v>10900</v>
          </cell>
          <cell r="ED33">
            <v>10970</v>
          </cell>
          <cell r="EE33">
            <v>10505</v>
          </cell>
          <cell r="EF33">
            <v>9817</v>
          </cell>
          <cell r="EG33">
            <v>9732</v>
          </cell>
          <cell r="EH33">
            <v>10118</v>
          </cell>
          <cell r="EI33">
            <v>9643</v>
          </cell>
          <cell r="EJ33">
            <v>10084</v>
          </cell>
          <cell r="EK33">
            <v>9665</v>
          </cell>
          <cell r="EL33">
            <v>9944</v>
          </cell>
          <cell r="EM33">
            <v>10150</v>
          </cell>
          <cell r="EN33">
            <v>9643</v>
          </cell>
          <cell r="EO33">
            <v>10190</v>
          </cell>
          <cell r="EP33">
            <v>9375</v>
          </cell>
          <cell r="EQ33">
            <v>10033</v>
          </cell>
          <cell r="ER33">
            <v>10095</v>
          </cell>
          <cell r="ES33">
            <v>9849</v>
          </cell>
          <cell r="ET33">
            <v>9564</v>
          </cell>
          <cell r="EU33">
            <v>9700</v>
          </cell>
          <cell r="EV33">
            <v>9378</v>
          </cell>
          <cell r="EW33">
            <v>9345</v>
          </cell>
          <cell r="EX33">
            <v>9847</v>
          </cell>
          <cell r="EY33">
            <v>9807</v>
          </cell>
          <cell r="EZ33">
            <v>9824</v>
          </cell>
          <cell r="FA33">
            <v>9706</v>
          </cell>
          <cell r="FB33">
            <v>9515</v>
          </cell>
          <cell r="FC33">
            <v>9438</v>
          </cell>
          <cell r="FD33">
            <v>9437</v>
          </cell>
          <cell r="FE33">
            <v>9604</v>
          </cell>
          <cell r="FF33">
            <v>10216</v>
          </cell>
          <cell r="FG33">
            <v>10461</v>
          </cell>
          <cell r="FH33">
            <v>10027</v>
          </cell>
          <cell r="FI33">
            <v>9987</v>
          </cell>
          <cell r="FJ33">
            <v>10476</v>
          </cell>
          <cell r="FK33">
            <v>10083</v>
          </cell>
          <cell r="FL33">
            <v>10250</v>
          </cell>
          <cell r="FM33">
            <v>10367</v>
          </cell>
          <cell r="FN33">
            <v>10350</v>
          </cell>
          <cell r="FO33">
            <v>10237</v>
          </cell>
          <cell r="FP33">
            <v>9801</v>
          </cell>
          <cell r="FQ33">
            <v>10181</v>
          </cell>
          <cell r="FR33">
            <v>9842</v>
          </cell>
          <cell r="FS33">
            <v>9982</v>
          </cell>
          <cell r="FT33">
            <v>9990</v>
          </cell>
          <cell r="FU33">
            <v>10292</v>
          </cell>
          <cell r="FV33">
            <v>9521</v>
          </cell>
          <cell r="FW33">
            <v>10249</v>
          </cell>
          <cell r="FX33">
            <v>10210</v>
          </cell>
          <cell r="FY33">
            <v>10043</v>
          </cell>
          <cell r="FZ33">
            <v>10009</v>
          </cell>
          <cell r="GA33">
            <v>10523</v>
          </cell>
          <cell r="GB33">
            <v>10092</v>
          </cell>
          <cell r="GC33">
            <v>9362</v>
          </cell>
          <cell r="GD33">
            <v>9462</v>
          </cell>
          <cell r="GE33">
            <v>9270</v>
          </cell>
          <cell r="GF33">
            <v>9998</v>
          </cell>
          <cell r="GG33">
            <v>10022</v>
          </cell>
          <cell r="GH33">
            <v>9554</v>
          </cell>
          <cell r="GI33">
            <v>9732</v>
          </cell>
          <cell r="GJ33">
            <v>9697</v>
          </cell>
          <cell r="GK33">
            <v>9842</v>
          </cell>
          <cell r="GL33">
            <v>9997</v>
          </cell>
          <cell r="GM33">
            <v>9658</v>
          </cell>
          <cell r="GN33">
            <v>10137</v>
          </cell>
          <cell r="GO33">
            <v>10398</v>
          </cell>
          <cell r="GP33">
            <v>12145</v>
          </cell>
          <cell r="GQ33">
            <v>10740</v>
          </cell>
          <cell r="GR33">
            <v>10507</v>
          </cell>
          <cell r="GS33">
            <v>10512</v>
          </cell>
          <cell r="GT33">
            <v>10279</v>
          </cell>
          <cell r="GU33">
            <v>9889</v>
          </cell>
          <cell r="GV33">
            <v>9431</v>
          </cell>
          <cell r="GW33">
            <v>10113</v>
          </cell>
          <cell r="GX33">
            <v>9857</v>
          </cell>
          <cell r="GY33">
            <v>10541</v>
          </cell>
          <cell r="GZ33">
            <v>10187</v>
          </cell>
          <cell r="HA33">
            <v>11519</v>
          </cell>
          <cell r="HB33">
            <v>10998</v>
          </cell>
          <cell r="HC33">
            <v>10837</v>
          </cell>
          <cell r="HD33">
            <v>10969</v>
          </cell>
          <cell r="HE33">
            <v>10669</v>
          </cell>
          <cell r="HF33">
            <v>11120</v>
          </cell>
          <cell r="HG33">
            <v>11256</v>
          </cell>
          <cell r="HH33">
            <v>11756</v>
          </cell>
          <cell r="HI33">
            <v>11847</v>
          </cell>
          <cell r="HJ33">
            <v>12287</v>
          </cell>
          <cell r="HK33">
            <v>12081</v>
          </cell>
          <cell r="HL33">
            <v>11888</v>
          </cell>
          <cell r="HM33">
            <v>11532</v>
          </cell>
          <cell r="HN33">
            <v>11857</v>
          </cell>
          <cell r="HO33">
            <v>11901</v>
          </cell>
          <cell r="HP33">
            <v>12010</v>
          </cell>
          <cell r="HQ33">
            <v>11890</v>
          </cell>
          <cell r="HR33">
            <v>12713</v>
          </cell>
          <cell r="HS33">
            <v>12524</v>
          </cell>
          <cell r="HT33">
            <v>12539</v>
          </cell>
          <cell r="HU33">
            <v>12616</v>
          </cell>
          <cell r="HV33">
            <v>12328</v>
          </cell>
          <cell r="HW33">
            <v>12007</v>
          </cell>
          <cell r="HX33">
            <v>11827</v>
          </cell>
          <cell r="HY33">
            <v>13496</v>
          </cell>
          <cell r="HZ33">
            <v>12862</v>
          </cell>
          <cell r="IA33">
            <v>13265</v>
          </cell>
          <cell r="IB33">
            <v>12661</v>
          </cell>
          <cell r="IC33">
            <v>13211</v>
          </cell>
          <cell r="ID33">
            <v>12205</v>
          </cell>
          <cell r="IE33">
            <v>12547</v>
          </cell>
          <cell r="IF33">
            <v>12868</v>
          </cell>
          <cell r="IG33">
            <v>12726</v>
          </cell>
          <cell r="IH33">
            <v>12553</v>
          </cell>
          <cell r="II33">
            <v>13040</v>
          </cell>
          <cell r="IJ33">
            <v>12534</v>
          </cell>
          <cell r="IK33">
            <v>13280</v>
          </cell>
          <cell r="IL33">
            <v>13250</v>
          </cell>
          <cell r="IM33">
            <v>9092</v>
          </cell>
          <cell r="IN33">
            <v>7886</v>
          </cell>
          <cell r="IO33">
            <v>13675</v>
          </cell>
          <cell r="IP33">
            <v>16025</v>
          </cell>
          <cell r="IQ33">
            <v>18078</v>
          </cell>
          <cell r="IR33">
            <v>18521</v>
          </cell>
          <cell r="IS33">
            <v>17199</v>
          </cell>
          <cell r="IT33">
            <v>16403</v>
          </cell>
          <cell r="IU33">
            <v>17128</v>
          </cell>
          <cell r="IV33">
            <v>17273</v>
          </cell>
          <cell r="IW33">
            <v>17157</v>
          </cell>
          <cell r="IX33">
            <v>15886</v>
          </cell>
          <cell r="IY33">
            <v>15517</v>
          </cell>
          <cell r="IZ33">
            <v>15164</v>
          </cell>
          <cell r="JA33">
            <v>16024</v>
          </cell>
          <cell r="JB33">
            <v>14981</v>
          </cell>
          <cell r="JC33">
            <v>13990</v>
          </cell>
          <cell r="JD33">
            <v>13121</v>
          </cell>
          <cell r="JE33">
            <v>12931</v>
          </cell>
          <cell r="JF33">
            <v>13037</v>
          </cell>
          <cell r="JG33">
            <v>12429</v>
          </cell>
          <cell r="JH33">
            <v>12519</v>
          </cell>
          <cell r="JI33">
            <v>12704</v>
          </cell>
          <cell r="JJ33">
            <v>12745</v>
          </cell>
          <cell r="JK33">
            <v>12337</v>
          </cell>
          <cell r="JL33">
            <v>12195</v>
          </cell>
          <cell r="JM33">
            <v>11114</v>
          </cell>
          <cell r="JN33">
            <v>12061</v>
          </cell>
          <cell r="JO33">
            <v>12467</v>
          </cell>
          <cell r="JP33">
            <v>12100</v>
          </cell>
          <cell r="JQ33">
            <v>12517</v>
          </cell>
          <cell r="JR33">
            <v>12270</v>
          </cell>
          <cell r="JS33">
            <v>12317</v>
          </cell>
          <cell r="JT33">
            <v>12121</v>
          </cell>
          <cell r="JU33">
            <v>11285</v>
          </cell>
          <cell r="JV33">
            <v>11456</v>
          </cell>
          <cell r="JW33">
            <v>11614</v>
          </cell>
          <cell r="JX33">
            <v>11986</v>
          </cell>
          <cell r="JY33">
            <v>11481</v>
          </cell>
          <cell r="JZ33">
            <v>11639</v>
          </cell>
          <cell r="KA33">
            <v>12214</v>
          </cell>
          <cell r="KB33">
            <v>13556</v>
          </cell>
          <cell r="KC33">
            <v>12989</v>
          </cell>
          <cell r="KD33">
            <v>12933</v>
          </cell>
          <cell r="KE33">
            <v>13089</v>
          </cell>
          <cell r="KF33">
            <v>13013</v>
          </cell>
        </row>
        <row r="34">
          <cell r="A34" t="str">
            <v>Nombre de crÃ©ations d'entreprises - Commerce, transports, hÃ©bergement et restauration - Ensemble - France - DonnÃ©es mensuelles brutes</v>
          </cell>
          <cell r="B34">
            <v>10755539</v>
          </cell>
          <cell r="C34">
            <v>45317.364583333336</v>
          </cell>
          <cell r="E34">
            <v>6602</v>
          </cell>
          <cell r="F34">
            <v>6292</v>
          </cell>
          <cell r="G34">
            <v>7394</v>
          </cell>
          <cell r="H34">
            <v>7375</v>
          </cell>
          <cell r="I34">
            <v>7361</v>
          </cell>
          <cell r="J34">
            <v>6659</v>
          </cell>
          <cell r="K34">
            <v>7212</v>
          </cell>
          <cell r="L34">
            <v>5116</v>
          </cell>
          <cell r="M34">
            <v>5172</v>
          </cell>
          <cell r="N34">
            <v>6862</v>
          </cell>
          <cell r="O34">
            <v>5473</v>
          </cell>
          <cell r="P34">
            <v>5130</v>
          </cell>
          <cell r="Q34">
            <v>6701</v>
          </cell>
          <cell r="R34">
            <v>5997</v>
          </cell>
          <cell r="S34">
            <v>7028</v>
          </cell>
          <cell r="T34">
            <v>7534</v>
          </cell>
          <cell r="U34">
            <v>6429</v>
          </cell>
          <cell r="V34">
            <v>6708</v>
          </cell>
          <cell r="W34">
            <v>7452</v>
          </cell>
          <cell r="X34">
            <v>5054</v>
          </cell>
          <cell r="Y34">
            <v>4772</v>
          </cell>
          <cell r="Z34">
            <v>6869</v>
          </cell>
          <cell r="AA34">
            <v>5524</v>
          </cell>
          <cell r="AB34">
            <v>4981</v>
          </cell>
          <cell r="AC34">
            <v>7143</v>
          </cell>
          <cell r="AD34">
            <v>5799</v>
          </cell>
          <cell r="AE34">
            <v>6972</v>
          </cell>
          <cell r="AF34">
            <v>8160</v>
          </cell>
          <cell r="AG34">
            <v>6448</v>
          </cell>
          <cell r="AH34">
            <v>6732</v>
          </cell>
          <cell r="AI34">
            <v>7939</v>
          </cell>
          <cell r="AJ34">
            <v>4638</v>
          </cell>
          <cell r="AK34">
            <v>5364</v>
          </cell>
          <cell r="AL34">
            <v>7208</v>
          </cell>
          <cell r="AM34">
            <v>5460</v>
          </cell>
          <cell r="AN34">
            <v>5625</v>
          </cell>
          <cell r="AO34">
            <v>7423</v>
          </cell>
          <cell r="AP34">
            <v>6421</v>
          </cell>
          <cell r="AQ34">
            <v>7864</v>
          </cell>
          <cell r="AR34">
            <v>8934</v>
          </cell>
          <cell r="AS34">
            <v>7023</v>
          </cell>
          <cell r="AT34">
            <v>7842</v>
          </cell>
          <cell r="AU34">
            <v>8591</v>
          </cell>
          <cell r="AV34">
            <v>5126</v>
          </cell>
          <cell r="AW34">
            <v>6688</v>
          </cell>
          <cell r="AX34">
            <v>8408</v>
          </cell>
          <cell r="AY34">
            <v>6260</v>
          </cell>
          <cell r="AZ34">
            <v>7175</v>
          </cell>
          <cell r="BA34">
            <v>7778</v>
          </cell>
          <cell r="BB34">
            <v>8014</v>
          </cell>
          <cell r="BC34">
            <v>10014</v>
          </cell>
          <cell r="BD34">
            <v>9933</v>
          </cell>
          <cell r="BE34">
            <v>8157</v>
          </cell>
          <cell r="BF34">
            <v>9691</v>
          </cell>
          <cell r="BG34">
            <v>8349</v>
          </cell>
          <cell r="BH34">
            <v>6082</v>
          </cell>
          <cell r="BI34">
            <v>6908</v>
          </cell>
          <cell r="BJ34">
            <v>7634</v>
          </cell>
          <cell r="BK34">
            <v>6518</v>
          </cell>
          <cell r="BL34">
            <v>7164</v>
          </cell>
          <cell r="BM34">
            <v>7513</v>
          </cell>
          <cell r="BN34">
            <v>7638</v>
          </cell>
          <cell r="BO34">
            <v>8866</v>
          </cell>
          <cell r="BP34">
            <v>9659</v>
          </cell>
          <cell r="BQ34">
            <v>8157</v>
          </cell>
          <cell r="BR34">
            <v>9010</v>
          </cell>
          <cell r="BS34">
            <v>7635</v>
          </cell>
          <cell r="BT34">
            <v>6111</v>
          </cell>
          <cell r="BU34">
            <v>7078</v>
          </cell>
          <cell r="BV34">
            <v>7666</v>
          </cell>
          <cell r="BW34">
            <v>6467</v>
          </cell>
          <cell r="BX34">
            <v>6751</v>
          </cell>
          <cell r="BY34">
            <v>8168</v>
          </cell>
          <cell r="BZ34">
            <v>7619</v>
          </cell>
          <cell r="CA34">
            <v>9305</v>
          </cell>
          <cell r="CB34">
            <v>8736</v>
          </cell>
          <cell r="CC34">
            <v>8316</v>
          </cell>
          <cell r="CD34">
            <v>8763</v>
          </cell>
          <cell r="CE34">
            <v>7695</v>
          </cell>
          <cell r="CF34">
            <v>6059</v>
          </cell>
          <cell r="CG34">
            <v>7234</v>
          </cell>
          <cell r="CH34">
            <v>8369</v>
          </cell>
          <cell r="CI34">
            <v>7474</v>
          </cell>
          <cell r="CJ34">
            <v>7164</v>
          </cell>
          <cell r="CK34">
            <v>9504</v>
          </cell>
          <cell r="CL34">
            <v>8840</v>
          </cell>
          <cell r="CM34">
            <v>10600</v>
          </cell>
          <cell r="CN34">
            <v>10193</v>
          </cell>
          <cell r="CO34">
            <v>9141</v>
          </cell>
          <cell r="CP34">
            <v>10058</v>
          </cell>
          <cell r="CQ34">
            <v>10208</v>
          </cell>
          <cell r="CR34">
            <v>7363</v>
          </cell>
          <cell r="CS34">
            <v>7822</v>
          </cell>
          <cell r="CT34">
            <v>9869</v>
          </cell>
          <cell r="CU34">
            <v>7964</v>
          </cell>
          <cell r="CV34">
            <v>8188</v>
          </cell>
          <cell r="CW34">
            <v>10347</v>
          </cell>
          <cell r="CX34">
            <v>10154</v>
          </cell>
          <cell r="CY34">
            <v>10380</v>
          </cell>
          <cell r="CZ34">
            <v>11860</v>
          </cell>
          <cell r="DA34">
            <v>9136</v>
          </cell>
          <cell r="DB34">
            <v>10223</v>
          </cell>
          <cell r="DC34">
            <v>10267</v>
          </cell>
          <cell r="DD34">
            <v>6739</v>
          </cell>
          <cell r="DE34">
            <v>8245</v>
          </cell>
          <cell r="DF34">
            <v>9358</v>
          </cell>
          <cell r="DG34">
            <v>7037</v>
          </cell>
          <cell r="DH34">
            <v>7352</v>
          </cell>
          <cell r="DI34">
            <v>11474</v>
          </cell>
          <cell r="DJ34">
            <v>13110</v>
          </cell>
          <cell r="DK34">
            <v>16697</v>
          </cell>
          <cell r="DL34">
            <v>16949</v>
          </cell>
          <cell r="DM34">
            <v>14710</v>
          </cell>
          <cell r="DN34">
            <v>15930</v>
          </cell>
          <cell r="DO34">
            <v>14306</v>
          </cell>
          <cell r="DP34">
            <v>10267</v>
          </cell>
          <cell r="DQ34">
            <v>13693</v>
          </cell>
          <cell r="DR34">
            <v>14712</v>
          </cell>
          <cell r="DS34">
            <v>13026</v>
          </cell>
          <cell r="DT34">
            <v>13408</v>
          </cell>
          <cell r="DU34">
            <v>14192</v>
          </cell>
          <cell r="DV34">
            <v>15267</v>
          </cell>
          <cell r="DW34">
            <v>19245</v>
          </cell>
          <cell r="DX34">
            <v>16962</v>
          </cell>
          <cell r="DY34">
            <v>14833</v>
          </cell>
          <cell r="DZ34">
            <v>15469</v>
          </cell>
          <cell r="EA34">
            <v>12915</v>
          </cell>
          <cell r="EB34">
            <v>10649</v>
          </cell>
          <cell r="EC34">
            <v>13561</v>
          </cell>
          <cell r="ED34">
            <v>13845</v>
          </cell>
          <cell r="EE34">
            <v>12554</v>
          </cell>
          <cell r="EF34">
            <v>11682</v>
          </cell>
          <cell r="EG34">
            <v>12517</v>
          </cell>
          <cell r="EH34">
            <v>13265</v>
          </cell>
          <cell r="EI34">
            <v>15965</v>
          </cell>
          <cell r="EJ34">
            <v>14537</v>
          </cell>
          <cell r="EK34">
            <v>14551</v>
          </cell>
          <cell r="EL34">
            <v>13766</v>
          </cell>
          <cell r="EM34">
            <v>11803</v>
          </cell>
          <cell r="EN34">
            <v>9888</v>
          </cell>
          <cell r="EO34">
            <v>12683</v>
          </cell>
          <cell r="EP34">
            <v>11927</v>
          </cell>
          <cell r="EQ34">
            <v>12204</v>
          </cell>
          <cell r="ER34">
            <v>11418</v>
          </cell>
          <cell r="ES34">
            <v>12960</v>
          </cell>
          <cell r="ET34">
            <v>13357</v>
          </cell>
          <cell r="EU34">
            <v>15655</v>
          </cell>
          <cell r="EV34">
            <v>13424</v>
          </cell>
          <cell r="EW34">
            <v>12892</v>
          </cell>
          <cell r="EX34">
            <v>14881</v>
          </cell>
          <cell r="EY34">
            <v>11860</v>
          </cell>
          <cell r="EZ34">
            <v>9922</v>
          </cell>
          <cell r="FA34">
            <v>11127</v>
          </cell>
          <cell r="FB34">
            <v>13219</v>
          </cell>
          <cell r="FC34">
            <v>11995</v>
          </cell>
          <cell r="FD34">
            <v>10461</v>
          </cell>
          <cell r="FE34">
            <v>13366</v>
          </cell>
          <cell r="FF34">
            <v>13797</v>
          </cell>
          <cell r="FG34">
            <v>15953</v>
          </cell>
          <cell r="FH34">
            <v>14634</v>
          </cell>
          <cell r="FI34">
            <v>13858</v>
          </cell>
          <cell r="FJ34">
            <v>14902</v>
          </cell>
          <cell r="FK34">
            <v>13261</v>
          </cell>
          <cell r="FL34">
            <v>10141</v>
          </cell>
          <cell r="FM34">
            <v>11817</v>
          </cell>
          <cell r="FN34">
            <v>14799</v>
          </cell>
          <cell r="FO34">
            <v>12743</v>
          </cell>
          <cell r="FP34">
            <v>11108</v>
          </cell>
          <cell r="FQ34">
            <v>14366</v>
          </cell>
          <cell r="FR34">
            <v>13780</v>
          </cell>
          <cell r="FS34">
            <v>15429</v>
          </cell>
          <cell r="FT34">
            <v>15615</v>
          </cell>
          <cell r="FU34">
            <v>14598</v>
          </cell>
          <cell r="FV34">
            <v>13613</v>
          </cell>
          <cell r="FW34">
            <v>14012</v>
          </cell>
          <cell r="FX34">
            <v>10165</v>
          </cell>
          <cell r="FY34">
            <v>12441</v>
          </cell>
          <cell r="FZ34">
            <v>15146</v>
          </cell>
          <cell r="GA34">
            <v>14034</v>
          </cell>
          <cell r="GB34">
            <v>12411</v>
          </cell>
          <cell r="GC34">
            <v>13243</v>
          </cell>
          <cell r="GD34">
            <v>13594</v>
          </cell>
          <cell r="GE34">
            <v>15203</v>
          </cell>
          <cell r="GF34">
            <v>16625</v>
          </cell>
          <cell r="GG34">
            <v>13550</v>
          </cell>
          <cell r="GH34">
            <v>14673</v>
          </cell>
          <cell r="GI34">
            <v>13659</v>
          </cell>
          <cell r="GJ34">
            <v>9891</v>
          </cell>
          <cell r="GK34">
            <v>13151</v>
          </cell>
          <cell r="GL34">
            <v>15998</v>
          </cell>
          <cell r="GM34">
            <v>13315</v>
          </cell>
          <cell r="GN34">
            <v>14118</v>
          </cell>
          <cell r="GO34">
            <v>14909</v>
          </cell>
          <cell r="GP34">
            <v>17943</v>
          </cell>
          <cell r="GQ34">
            <v>18855</v>
          </cell>
          <cell r="GR34">
            <v>18460</v>
          </cell>
          <cell r="GS34">
            <v>16493</v>
          </cell>
          <cell r="GT34">
            <v>17605</v>
          </cell>
          <cell r="GU34">
            <v>13925</v>
          </cell>
          <cell r="GV34">
            <v>10867</v>
          </cell>
          <cell r="GW34">
            <v>14700</v>
          </cell>
          <cell r="GX34">
            <v>15812</v>
          </cell>
          <cell r="GY34">
            <v>15466</v>
          </cell>
          <cell r="GZ34">
            <v>15555</v>
          </cell>
          <cell r="HA34">
            <v>17158</v>
          </cell>
          <cell r="HB34">
            <v>17731</v>
          </cell>
          <cell r="HC34">
            <v>20994</v>
          </cell>
          <cell r="HD34">
            <v>17958</v>
          </cell>
          <cell r="HE34">
            <v>17316</v>
          </cell>
          <cell r="HF34">
            <v>18601</v>
          </cell>
          <cell r="HG34">
            <v>15647</v>
          </cell>
          <cell r="HH34">
            <v>13626</v>
          </cell>
          <cell r="HI34">
            <v>16356</v>
          </cell>
          <cell r="HJ34">
            <v>19079</v>
          </cell>
          <cell r="HK34">
            <v>19005</v>
          </cell>
          <cell r="HL34">
            <v>17088</v>
          </cell>
          <cell r="HM34">
            <v>19011</v>
          </cell>
          <cell r="HN34">
            <v>20149</v>
          </cell>
          <cell r="HO34">
            <v>23868</v>
          </cell>
          <cell r="HP34">
            <v>21147</v>
          </cell>
          <cell r="HQ34">
            <v>21453</v>
          </cell>
          <cell r="HR34">
            <v>23451</v>
          </cell>
          <cell r="HS34">
            <v>19002</v>
          </cell>
          <cell r="HT34">
            <v>16405</v>
          </cell>
          <cell r="HU34">
            <v>19231</v>
          </cell>
          <cell r="HV34">
            <v>23434</v>
          </cell>
          <cell r="HW34">
            <v>22075</v>
          </cell>
          <cell r="HX34">
            <v>18690</v>
          </cell>
          <cell r="HY34">
            <v>24485</v>
          </cell>
          <cell r="HZ34">
            <v>24434</v>
          </cell>
          <cell r="IA34">
            <v>28203</v>
          </cell>
          <cell r="IB34">
            <v>24461</v>
          </cell>
          <cell r="IC34">
            <v>25268</v>
          </cell>
          <cell r="ID34">
            <v>22259</v>
          </cell>
          <cell r="IE34">
            <v>21196</v>
          </cell>
          <cell r="IF34">
            <v>16739</v>
          </cell>
          <cell r="IG34">
            <v>19962</v>
          </cell>
          <cell r="IH34">
            <v>25767</v>
          </cell>
          <cell r="II34">
            <v>22482</v>
          </cell>
          <cell r="IJ34">
            <v>18255</v>
          </cell>
          <cell r="IK34">
            <v>24295</v>
          </cell>
          <cell r="IL34">
            <v>24208</v>
          </cell>
          <cell r="IM34">
            <v>18113</v>
          </cell>
          <cell r="IN34">
            <v>13071</v>
          </cell>
          <cell r="IO34">
            <v>21452</v>
          </cell>
          <cell r="IP34">
            <v>30214</v>
          </cell>
          <cell r="IQ34">
            <v>32193</v>
          </cell>
          <cell r="IR34">
            <v>23881</v>
          </cell>
          <cell r="IS34">
            <v>31322</v>
          </cell>
          <cell r="IT34">
            <v>35626</v>
          </cell>
          <cell r="IU34">
            <v>31343</v>
          </cell>
          <cell r="IV34">
            <v>29407</v>
          </cell>
          <cell r="IW34">
            <v>31651</v>
          </cell>
          <cell r="IX34">
            <v>34780</v>
          </cell>
          <cell r="IY34">
            <v>40188</v>
          </cell>
          <cell r="IZ34">
            <v>34420</v>
          </cell>
          <cell r="JA34">
            <v>30550</v>
          </cell>
          <cell r="JB34">
            <v>29734</v>
          </cell>
          <cell r="JC34">
            <v>23506</v>
          </cell>
          <cell r="JD34">
            <v>18652</v>
          </cell>
          <cell r="JE34">
            <v>24320</v>
          </cell>
          <cell r="JF34">
            <v>26148</v>
          </cell>
          <cell r="JG34">
            <v>22549</v>
          </cell>
          <cell r="JH34">
            <v>22344</v>
          </cell>
          <cell r="JI34">
            <v>22246</v>
          </cell>
          <cell r="JJ34">
            <v>23678</v>
          </cell>
          <cell r="JK34">
            <v>27438</v>
          </cell>
          <cell r="JL34">
            <v>23450</v>
          </cell>
          <cell r="JM34">
            <v>20914</v>
          </cell>
          <cell r="JN34">
            <v>22581</v>
          </cell>
          <cell r="JO34">
            <v>19340</v>
          </cell>
          <cell r="JP34">
            <v>16691</v>
          </cell>
          <cell r="JQ34">
            <v>21919</v>
          </cell>
          <cell r="JR34">
            <v>23203</v>
          </cell>
          <cell r="JS34">
            <v>22295</v>
          </cell>
          <cell r="JT34">
            <v>21905</v>
          </cell>
          <cell r="JU34">
            <v>20385</v>
          </cell>
          <cell r="JV34">
            <v>20988</v>
          </cell>
          <cell r="JW34">
            <v>25244</v>
          </cell>
          <cell r="JX34">
            <v>22313</v>
          </cell>
          <cell r="JY34">
            <v>21294</v>
          </cell>
          <cell r="JZ34">
            <v>22754</v>
          </cell>
          <cell r="KA34">
            <v>19755</v>
          </cell>
          <cell r="KB34">
            <v>19678</v>
          </cell>
          <cell r="KC34">
            <v>24400</v>
          </cell>
          <cell r="KD34">
            <v>26721</v>
          </cell>
          <cell r="KE34">
            <v>25597</v>
          </cell>
          <cell r="KF34">
            <v>22409</v>
          </cell>
        </row>
        <row r="35">
          <cell r="A35" t="str">
            <v>Nombre de crÃ©ations d'entreprises - Commerce, transports, hÃ©bergement et restauration - Ensemble - France - DonnÃ©es mensuelles CVS</v>
          </cell>
          <cell r="B35">
            <v>10755540</v>
          </cell>
          <cell r="C35">
            <v>45317.364583333336</v>
          </cell>
          <cell r="E35">
            <v>6397</v>
          </cell>
          <cell r="F35">
            <v>6405</v>
          </cell>
          <cell r="G35">
            <v>6194</v>
          </cell>
          <cell r="H35">
            <v>6403</v>
          </cell>
          <cell r="I35">
            <v>6662</v>
          </cell>
          <cell r="J35">
            <v>6334</v>
          </cell>
          <cell r="K35">
            <v>6714</v>
          </cell>
          <cell r="L35">
            <v>6624</v>
          </cell>
          <cell r="M35">
            <v>6326</v>
          </cell>
          <cell r="N35">
            <v>6616</v>
          </cell>
          <cell r="O35">
            <v>6280</v>
          </cell>
          <cell r="P35">
            <v>6381</v>
          </cell>
          <cell r="Q35">
            <v>6170</v>
          </cell>
          <cell r="R35">
            <v>6269</v>
          </cell>
          <cell r="S35">
            <v>6162</v>
          </cell>
          <cell r="T35">
            <v>6290</v>
          </cell>
          <cell r="U35">
            <v>6126</v>
          </cell>
          <cell r="V35">
            <v>6339</v>
          </cell>
          <cell r="W35">
            <v>6379</v>
          </cell>
          <cell r="X35">
            <v>6570</v>
          </cell>
          <cell r="Y35">
            <v>6117</v>
          </cell>
          <cell r="Z35">
            <v>6314</v>
          </cell>
          <cell r="AA35">
            <v>6329</v>
          </cell>
          <cell r="AB35">
            <v>6239</v>
          </cell>
          <cell r="AC35">
            <v>6563</v>
          </cell>
          <cell r="AD35">
            <v>6042</v>
          </cell>
          <cell r="AE35">
            <v>6412</v>
          </cell>
          <cell r="AF35">
            <v>6509</v>
          </cell>
          <cell r="AG35">
            <v>6459</v>
          </cell>
          <cell r="AH35">
            <v>6326</v>
          </cell>
          <cell r="AI35">
            <v>6516</v>
          </cell>
          <cell r="AJ35">
            <v>6329</v>
          </cell>
          <cell r="AK35">
            <v>6538</v>
          </cell>
          <cell r="AL35">
            <v>6608</v>
          </cell>
          <cell r="AM35">
            <v>6837</v>
          </cell>
          <cell r="AN35">
            <v>6730</v>
          </cell>
          <cell r="AO35">
            <v>6853</v>
          </cell>
          <cell r="AP35">
            <v>6611</v>
          </cell>
          <cell r="AQ35">
            <v>7215</v>
          </cell>
          <cell r="AR35">
            <v>7104</v>
          </cell>
          <cell r="AS35">
            <v>7065</v>
          </cell>
          <cell r="AT35">
            <v>7386</v>
          </cell>
          <cell r="AU35">
            <v>7484</v>
          </cell>
          <cell r="AV35">
            <v>7356</v>
          </cell>
          <cell r="AW35">
            <v>7680</v>
          </cell>
          <cell r="AX35">
            <v>7749</v>
          </cell>
          <cell r="AY35">
            <v>7832</v>
          </cell>
          <cell r="AZ35">
            <v>8148</v>
          </cell>
          <cell r="BA35">
            <v>7551</v>
          </cell>
          <cell r="BB35">
            <v>8319</v>
          </cell>
          <cell r="BC35">
            <v>8298</v>
          </cell>
          <cell r="BD35">
            <v>7945</v>
          </cell>
          <cell r="BE35">
            <v>8250</v>
          </cell>
          <cell r="BF35">
            <v>8244</v>
          </cell>
          <cell r="BG35">
            <v>7835</v>
          </cell>
          <cell r="BH35">
            <v>7957</v>
          </cell>
          <cell r="BI35">
            <v>7751</v>
          </cell>
          <cell r="BJ35">
            <v>7812</v>
          </cell>
          <cell r="BK35">
            <v>7757</v>
          </cell>
          <cell r="BL35">
            <v>7657</v>
          </cell>
          <cell r="BM35">
            <v>7359</v>
          </cell>
          <cell r="BN35">
            <v>7704</v>
          </cell>
          <cell r="BO35">
            <v>7595</v>
          </cell>
          <cell r="BP35">
            <v>7830</v>
          </cell>
          <cell r="BQ35">
            <v>7660</v>
          </cell>
          <cell r="BR35">
            <v>7680</v>
          </cell>
          <cell r="BS35">
            <v>7681</v>
          </cell>
          <cell r="BT35">
            <v>7908</v>
          </cell>
          <cell r="BU35">
            <v>7847</v>
          </cell>
          <cell r="BV35">
            <v>7902</v>
          </cell>
          <cell r="BW35">
            <v>7619</v>
          </cell>
          <cell r="BX35">
            <v>7519</v>
          </cell>
          <cell r="BY35">
            <v>7635</v>
          </cell>
          <cell r="BZ35">
            <v>7606</v>
          </cell>
          <cell r="CA35">
            <v>7560</v>
          </cell>
          <cell r="CB35">
            <v>7879</v>
          </cell>
          <cell r="CC35">
            <v>7942</v>
          </cell>
          <cell r="CD35">
            <v>7865</v>
          </cell>
          <cell r="CE35">
            <v>7867</v>
          </cell>
          <cell r="CF35">
            <v>7741</v>
          </cell>
          <cell r="CG35">
            <v>8331</v>
          </cell>
          <cell r="CH35">
            <v>8266</v>
          </cell>
          <cell r="CI35">
            <v>8344</v>
          </cell>
          <cell r="CJ35">
            <v>8690</v>
          </cell>
          <cell r="CK35">
            <v>8834</v>
          </cell>
          <cell r="CL35">
            <v>8769</v>
          </cell>
          <cell r="CM35">
            <v>8979</v>
          </cell>
          <cell r="CN35">
            <v>8933</v>
          </cell>
          <cell r="CO35">
            <v>9156</v>
          </cell>
          <cell r="CP35">
            <v>9157</v>
          </cell>
          <cell r="CQ35">
            <v>9659</v>
          </cell>
          <cell r="CR35">
            <v>9377</v>
          </cell>
          <cell r="CS35">
            <v>9353</v>
          </cell>
          <cell r="CT35">
            <v>9240</v>
          </cell>
          <cell r="CU35">
            <v>8777</v>
          </cell>
          <cell r="CV35">
            <v>9942</v>
          </cell>
          <cell r="CW35">
            <v>9586</v>
          </cell>
          <cell r="CX35">
            <v>9709</v>
          </cell>
          <cell r="CY35">
            <v>9660</v>
          </cell>
          <cell r="CZ35">
            <v>9522</v>
          </cell>
          <cell r="DA35">
            <v>9195</v>
          </cell>
          <cell r="DB35">
            <v>9438</v>
          </cell>
          <cell r="DC35">
            <v>9652</v>
          </cell>
          <cell r="DD35">
            <v>9413</v>
          </cell>
          <cell r="DE35">
            <v>8953</v>
          </cell>
          <cell r="DF35">
            <v>8733</v>
          </cell>
          <cell r="DG35">
            <v>8455</v>
          </cell>
          <cell r="DH35">
            <v>8088</v>
          </cell>
          <cell r="DI35">
            <v>11602</v>
          </cell>
          <cell r="DJ35">
            <v>12922</v>
          </cell>
          <cell r="DK35">
            <v>13892</v>
          </cell>
          <cell r="DL35">
            <v>14222</v>
          </cell>
          <cell r="DM35">
            <v>15096</v>
          </cell>
          <cell r="DN35">
            <v>14180</v>
          </cell>
          <cell r="DO35">
            <v>14296</v>
          </cell>
          <cell r="DP35">
            <v>14137</v>
          </cell>
          <cell r="DQ35">
            <v>14158</v>
          </cell>
          <cell r="DR35">
            <v>14437</v>
          </cell>
          <cell r="DS35">
            <v>14357</v>
          </cell>
          <cell r="DT35">
            <v>15393</v>
          </cell>
          <cell r="DU35">
            <v>15132</v>
          </cell>
          <cell r="DV35">
            <v>15034</v>
          </cell>
          <cell r="DW35">
            <v>15220</v>
          </cell>
          <cell r="DX35">
            <v>14408</v>
          </cell>
          <cell r="DY35">
            <v>14421</v>
          </cell>
          <cell r="DZ35">
            <v>13183</v>
          </cell>
          <cell r="EA35">
            <v>13695</v>
          </cell>
          <cell r="EB35">
            <v>13978</v>
          </cell>
          <cell r="EC35">
            <v>14049</v>
          </cell>
          <cell r="ED35">
            <v>14186</v>
          </cell>
          <cell r="EE35">
            <v>13595</v>
          </cell>
          <cell r="EF35">
            <v>12692</v>
          </cell>
          <cell r="EG35">
            <v>12713</v>
          </cell>
          <cell r="EH35">
            <v>13022</v>
          </cell>
          <cell r="EI35">
            <v>12564</v>
          </cell>
          <cell r="EJ35">
            <v>13064</v>
          </cell>
          <cell r="EK35">
            <v>12606</v>
          </cell>
          <cell r="EL35">
            <v>12752</v>
          </cell>
          <cell r="EM35">
            <v>13089</v>
          </cell>
          <cell r="EN35">
            <v>12765</v>
          </cell>
          <cell r="EO35">
            <v>13234</v>
          </cell>
          <cell r="EP35">
            <v>12257</v>
          </cell>
          <cell r="EQ35">
            <v>13102</v>
          </cell>
          <cell r="ER35">
            <v>13093</v>
          </cell>
          <cell r="ES35">
            <v>12922</v>
          </cell>
          <cell r="ET35">
            <v>12613</v>
          </cell>
          <cell r="EU35">
            <v>12762</v>
          </cell>
          <cell r="EV35">
            <v>12458</v>
          </cell>
          <cell r="EW35">
            <v>12139</v>
          </cell>
          <cell r="EX35">
            <v>13098</v>
          </cell>
          <cell r="EY35">
            <v>12932</v>
          </cell>
          <cell r="EZ35">
            <v>12883</v>
          </cell>
          <cell r="FA35">
            <v>12661</v>
          </cell>
          <cell r="FB35">
            <v>12558</v>
          </cell>
          <cell r="FC35">
            <v>12372</v>
          </cell>
          <cell r="FD35">
            <v>12355</v>
          </cell>
          <cell r="FE35">
            <v>12757</v>
          </cell>
          <cell r="FF35">
            <v>13393</v>
          </cell>
          <cell r="FG35">
            <v>13686</v>
          </cell>
          <cell r="FH35">
            <v>13126</v>
          </cell>
          <cell r="FI35">
            <v>13328</v>
          </cell>
          <cell r="FJ35">
            <v>13842</v>
          </cell>
          <cell r="FK35">
            <v>13347</v>
          </cell>
          <cell r="FL35">
            <v>13473</v>
          </cell>
          <cell r="FM35">
            <v>13629</v>
          </cell>
          <cell r="FN35">
            <v>13691</v>
          </cell>
          <cell r="FO35">
            <v>13605</v>
          </cell>
          <cell r="FP35">
            <v>13185</v>
          </cell>
          <cell r="FQ35">
            <v>13763</v>
          </cell>
          <cell r="FR35">
            <v>13353</v>
          </cell>
          <cell r="FS35">
            <v>13554</v>
          </cell>
          <cell r="FT35">
            <v>13579</v>
          </cell>
          <cell r="FU35">
            <v>13976</v>
          </cell>
          <cell r="FV35">
            <v>13111</v>
          </cell>
          <cell r="FW35">
            <v>14089</v>
          </cell>
          <cell r="FX35">
            <v>14181</v>
          </cell>
          <cell r="FY35">
            <v>13887</v>
          </cell>
          <cell r="FZ35">
            <v>13763</v>
          </cell>
          <cell r="GA35">
            <v>15368</v>
          </cell>
          <cell r="GB35">
            <v>13978</v>
          </cell>
          <cell r="GC35">
            <v>13001</v>
          </cell>
          <cell r="GD35">
            <v>13124</v>
          </cell>
          <cell r="GE35">
            <v>13381</v>
          </cell>
          <cell r="GF35">
            <v>14215</v>
          </cell>
          <cell r="GG35">
            <v>13958</v>
          </cell>
          <cell r="GH35">
            <v>13533</v>
          </cell>
          <cell r="GI35">
            <v>13676</v>
          </cell>
          <cell r="GJ35">
            <v>13940</v>
          </cell>
          <cell r="GK35">
            <v>14332</v>
          </cell>
          <cell r="GL35">
            <v>14737</v>
          </cell>
          <cell r="GM35">
            <v>14398</v>
          </cell>
          <cell r="GN35">
            <v>15184</v>
          </cell>
          <cell r="GO35">
            <v>15410</v>
          </cell>
          <cell r="GP35">
            <v>16977</v>
          </cell>
          <cell r="GQ35">
            <v>15703</v>
          </cell>
          <cell r="GR35">
            <v>15860</v>
          </cell>
          <cell r="GS35">
            <v>15928</v>
          </cell>
          <cell r="GT35">
            <v>15685</v>
          </cell>
          <cell r="GU35">
            <v>15373</v>
          </cell>
          <cell r="GV35">
            <v>14486</v>
          </cell>
          <cell r="GW35">
            <v>15653</v>
          </cell>
          <cell r="GX35">
            <v>15593</v>
          </cell>
          <cell r="GY35">
            <v>16065</v>
          </cell>
          <cell r="GZ35">
            <v>15886</v>
          </cell>
          <cell r="HA35">
            <v>17440</v>
          </cell>
          <cell r="HB35">
            <v>17003</v>
          </cell>
          <cell r="HC35">
            <v>16693</v>
          </cell>
          <cell r="HD35">
            <v>16749</v>
          </cell>
          <cell r="HE35">
            <v>16292</v>
          </cell>
          <cell r="HF35">
            <v>17062</v>
          </cell>
          <cell r="HG35">
            <v>17744</v>
          </cell>
          <cell r="HH35">
            <v>17762</v>
          </cell>
          <cell r="HI35">
            <v>17779</v>
          </cell>
          <cell r="HJ35">
            <v>18621</v>
          </cell>
          <cell r="HK35">
            <v>19175</v>
          </cell>
          <cell r="HL35">
            <v>19060</v>
          </cell>
          <cell r="HM35">
            <v>18773</v>
          </cell>
          <cell r="HN35">
            <v>19326</v>
          </cell>
          <cell r="HO35">
            <v>19482</v>
          </cell>
          <cell r="HP35">
            <v>20016</v>
          </cell>
          <cell r="HQ35">
            <v>20186</v>
          </cell>
          <cell r="HR35">
            <v>21532</v>
          </cell>
          <cell r="HS35">
            <v>21256</v>
          </cell>
          <cell r="HT35">
            <v>21455</v>
          </cell>
          <cell r="HU35">
            <v>21639</v>
          </cell>
          <cell r="HV35">
            <v>21412</v>
          </cell>
          <cell r="HW35">
            <v>21438</v>
          </cell>
          <cell r="HX35">
            <v>21562</v>
          </cell>
          <cell r="HY35">
            <v>23645</v>
          </cell>
          <cell r="HZ35">
            <v>23511</v>
          </cell>
          <cell r="IA35">
            <v>24219</v>
          </cell>
          <cell r="IB35">
            <v>22777</v>
          </cell>
          <cell r="IC35">
            <v>23858</v>
          </cell>
          <cell r="ID35">
            <v>22096</v>
          </cell>
          <cell r="IE35">
            <v>21932</v>
          </cell>
          <cell r="IF35">
            <v>22335</v>
          </cell>
          <cell r="IG35">
            <v>22290</v>
          </cell>
          <cell r="IH35">
            <v>22905</v>
          </cell>
          <cell r="II35">
            <v>23034</v>
          </cell>
          <cell r="IJ35">
            <v>21856</v>
          </cell>
          <cell r="IK35">
            <v>23461</v>
          </cell>
          <cell r="IL35">
            <v>23203</v>
          </cell>
          <cell r="IM35">
            <v>15978</v>
          </cell>
          <cell r="IN35">
            <v>11659</v>
          </cell>
          <cell r="IO35">
            <v>21907</v>
          </cell>
          <cell r="IP35">
            <v>29833</v>
          </cell>
          <cell r="IQ35">
            <v>32841</v>
          </cell>
          <cell r="IR35">
            <v>33326</v>
          </cell>
          <cell r="IS35">
            <v>32580</v>
          </cell>
          <cell r="IT35">
            <v>31360</v>
          </cell>
          <cell r="IU35">
            <v>32580</v>
          </cell>
          <cell r="IV35">
            <v>32904</v>
          </cell>
          <cell r="IW35">
            <v>33113</v>
          </cell>
          <cell r="IX35">
            <v>33908</v>
          </cell>
          <cell r="IY35">
            <v>33746</v>
          </cell>
          <cell r="IZ35">
            <v>30748</v>
          </cell>
          <cell r="JA35">
            <v>31071</v>
          </cell>
          <cell r="JB35">
            <v>28010</v>
          </cell>
          <cell r="JC35">
            <v>25413</v>
          </cell>
          <cell r="JD35">
            <v>25184</v>
          </cell>
          <cell r="JE35">
            <v>24465</v>
          </cell>
          <cell r="JF35">
            <v>23956</v>
          </cell>
          <cell r="JG35">
            <v>23116</v>
          </cell>
          <cell r="JH35">
            <v>23100</v>
          </cell>
          <cell r="JI35">
            <v>23145</v>
          </cell>
          <cell r="JJ35">
            <v>23082</v>
          </cell>
          <cell r="JK35">
            <v>22693</v>
          </cell>
          <cell r="JL35">
            <v>21474</v>
          </cell>
          <cell r="JM35">
            <v>20079</v>
          </cell>
          <cell r="JN35">
            <v>21438</v>
          </cell>
          <cell r="JO35">
            <v>21687</v>
          </cell>
          <cell r="JP35">
            <v>21740</v>
          </cell>
          <cell r="JQ35">
            <v>21992</v>
          </cell>
          <cell r="JR35">
            <v>21740</v>
          </cell>
          <cell r="JS35">
            <v>22200</v>
          </cell>
          <cell r="JT35">
            <v>22766</v>
          </cell>
          <cell r="JU35">
            <v>20674</v>
          </cell>
          <cell r="JV35">
            <v>20517</v>
          </cell>
          <cell r="JW35">
            <v>20439</v>
          </cell>
          <cell r="JX35">
            <v>21569</v>
          </cell>
          <cell r="JY35">
            <v>20988</v>
          </cell>
          <cell r="JZ35">
            <v>21317</v>
          </cell>
          <cell r="KA35">
            <v>23157</v>
          </cell>
          <cell r="KB35">
            <v>24934</v>
          </cell>
          <cell r="KC35">
            <v>24729</v>
          </cell>
          <cell r="KD35">
            <v>24840</v>
          </cell>
          <cell r="KE35">
            <v>24784</v>
          </cell>
          <cell r="KF35">
            <v>24846</v>
          </cell>
        </row>
        <row r="36">
          <cell r="A36" t="str">
            <v>Nombre de crÃ©ations d'entreprises - Construction - Ensemble - France - DonnÃ©es mensuelles brutes</v>
          </cell>
          <cell r="B36">
            <v>10755434</v>
          </cell>
          <cell r="C36">
            <v>45317.364583333336</v>
          </cell>
          <cell r="E36">
            <v>3785</v>
          </cell>
          <cell r="F36">
            <v>3304</v>
          </cell>
          <cell r="G36">
            <v>3687</v>
          </cell>
          <cell r="H36">
            <v>4238</v>
          </cell>
          <cell r="I36">
            <v>3380</v>
          </cell>
          <cell r="J36">
            <v>2766</v>
          </cell>
          <cell r="K36">
            <v>3332</v>
          </cell>
          <cell r="L36">
            <v>2028</v>
          </cell>
          <cell r="M36">
            <v>2742</v>
          </cell>
          <cell r="N36">
            <v>3929</v>
          </cell>
          <cell r="O36">
            <v>2399</v>
          </cell>
          <cell r="P36">
            <v>2506</v>
          </cell>
          <cell r="Q36">
            <v>4106</v>
          </cell>
          <cell r="R36">
            <v>3218</v>
          </cell>
          <cell r="S36">
            <v>3594</v>
          </cell>
          <cell r="T36">
            <v>4303</v>
          </cell>
          <cell r="U36">
            <v>3064</v>
          </cell>
          <cell r="V36">
            <v>2826</v>
          </cell>
          <cell r="W36">
            <v>3333</v>
          </cell>
          <cell r="X36">
            <v>1947</v>
          </cell>
          <cell r="Y36">
            <v>2490</v>
          </cell>
          <cell r="Z36">
            <v>3847</v>
          </cell>
          <cell r="AA36">
            <v>2297</v>
          </cell>
          <cell r="AB36">
            <v>2411</v>
          </cell>
          <cell r="AC36">
            <v>3913</v>
          </cell>
          <cell r="AD36">
            <v>2918</v>
          </cell>
          <cell r="AE36">
            <v>3428</v>
          </cell>
          <cell r="AF36">
            <v>4193</v>
          </cell>
          <cell r="AG36">
            <v>2655</v>
          </cell>
          <cell r="AH36">
            <v>2697</v>
          </cell>
          <cell r="AI36">
            <v>3398</v>
          </cell>
          <cell r="AJ36">
            <v>1760</v>
          </cell>
          <cell r="AK36">
            <v>2730</v>
          </cell>
          <cell r="AL36">
            <v>3625</v>
          </cell>
          <cell r="AM36">
            <v>2236</v>
          </cell>
          <cell r="AN36">
            <v>2600</v>
          </cell>
          <cell r="AO36">
            <v>3969</v>
          </cell>
          <cell r="AP36">
            <v>3271</v>
          </cell>
          <cell r="AQ36">
            <v>3917</v>
          </cell>
          <cell r="AR36">
            <v>4393</v>
          </cell>
          <cell r="AS36">
            <v>3014</v>
          </cell>
          <cell r="AT36">
            <v>3152</v>
          </cell>
          <cell r="AU36">
            <v>3439</v>
          </cell>
          <cell r="AV36">
            <v>2120</v>
          </cell>
          <cell r="AW36">
            <v>3361</v>
          </cell>
          <cell r="AX36">
            <v>4125</v>
          </cell>
          <cell r="AY36">
            <v>2495</v>
          </cell>
          <cell r="AZ36">
            <v>3340</v>
          </cell>
          <cell r="BA36">
            <v>4583</v>
          </cell>
          <cell r="BB36">
            <v>4437</v>
          </cell>
          <cell r="BC36">
            <v>5311</v>
          </cell>
          <cell r="BD36">
            <v>4890</v>
          </cell>
          <cell r="BE36">
            <v>4041</v>
          </cell>
          <cell r="BF36">
            <v>4188</v>
          </cell>
          <cell r="BG36">
            <v>3645</v>
          </cell>
          <cell r="BH36">
            <v>2726</v>
          </cell>
          <cell r="BI36">
            <v>3884</v>
          </cell>
          <cell r="BJ36">
            <v>4033</v>
          </cell>
          <cell r="BK36">
            <v>2867</v>
          </cell>
          <cell r="BL36">
            <v>3923</v>
          </cell>
          <cell r="BM36">
            <v>4765</v>
          </cell>
          <cell r="BN36">
            <v>4320</v>
          </cell>
          <cell r="BO36">
            <v>5114</v>
          </cell>
          <cell r="BP36">
            <v>5082</v>
          </cell>
          <cell r="BQ36">
            <v>4035</v>
          </cell>
          <cell r="BR36">
            <v>4381</v>
          </cell>
          <cell r="BS36">
            <v>3640</v>
          </cell>
          <cell r="BT36">
            <v>3043</v>
          </cell>
          <cell r="BU36">
            <v>4150</v>
          </cell>
          <cell r="BV36">
            <v>4477</v>
          </cell>
          <cell r="BW36">
            <v>2974</v>
          </cell>
          <cell r="BX36">
            <v>3784</v>
          </cell>
          <cell r="BY36">
            <v>5063</v>
          </cell>
          <cell r="BZ36">
            <v>4772</v>
          </cell>
          <cell r="CA36">
            <v>5780</v>
          </cell>
          <cell r="CB36">
            <v>5057</v>
          </cell>
          <cell r="CC36">
            <v>4587</v>
          </cell>
          <cell r="CD36">
            <v>4513</v>
          </cell>
          <cell r="CE36">
            <v>3724</v>
          </cell>
          <cell r="CF36">
            <v>3157</v>
          </cell>
          <cell r="CG36">
            <v>4373</v>
          </cell>
          <cell r="CH36">
            <v>5029</v>
          </cell>
          <cell r="CI36">
            <v>3657</v>
          </cell>
          <cell r="CJ36">
            <v>4110</v>
          </cell>
          <cell r="CK36">
            <v>5865</v>
          </cell>
          <cell r="CL36">
            <v>5453</v>
          </cell>
          <cell r="CM36">
            <v>6318</v>
          </cell>
          <cell r="CN36">
            <v>5671</v>
          </cell>
          <cell r="CO36">
            <v>4721</v>
          </cell>
          <cell r="CP36">
            <v>4966</v>
          </cell>
          <cell r="CQ36">
            <v>4634</v>
          </cell>
          <cell r="CR36">
            <v>3806</v>
          </cell>
          <cell r="CS36">
            <v>4700</v>
          </cell>
          <cell r="CT36">
            <v>5764</v>
          </cell>
          <cell r="CU36">
            <v>3895</v>
          </cell>
          <cell r="CV36">
            <v>4447</v>
          </cell>
          <cell r="CW36">
            <v>6743</v>
          </cell>
          <cell r="CX36">
            <v>6059</v>
          </cell>
          <cell r="CY36">
            <v>5987</v>
          </cell>
          <cell r="CZ36">
            <v>6270</v>
          </cell>
          <cell r="DA36">
            <v>4563</v>
          </cell>
          <cell r="DB36">
            <v>4762</v>
          </cell>
          <cell r="DC36">
            <v>4640</v>
          </cell>
          <cell r="DD36">
            <v>3121</v>
          </cell>
          <cell r="DE36">
            <v>4671</v>
          </cell>
          <cell r="DF36">
            <v>4975</v>
          </cell>
          <cell r="DG36">
            <v>2911</v>
          </cell>
          <cell r="DH36">
            <v>3680</v>
          </cell>
          <cell r="DI36">
            <v>5537</v>
          </cell>
          <cell r="DJ36">
            <v>6642</v>
          </cell>
          <cell r="DK36">
            <v>7757</v>
          </cell>
          <cell r="DL36">
            <v>7554</v>
          </cell>
          <cell r="DM36">
            <v>6433</v>
          </cell>
          <cell r="DN36">
            <v>7057</v>
          </cell>
          <cell r="DO36">
            <v>6389</v>
          </cell>
          <cell r="DP36">
            <v>4877</v>
          </cell>
          <cell r="DQ36">
            <v>7603</v>
          </cell>
          <cell r="DR36">
            <v>8148</v>
          </cell>
          <cell r="DS36">
            <v>6570</v>
          </cell>
          <cell r="DT36">
            <v>7151</v>
          </cell>
          <cell r="DU36">
            <v>8399</v>
          </cell>
          <cell r="DV36">
            <v>9236</v>
          </cell>
          <cell r="DW36">
            <v>11013</v>
          </cell>
          <cell r="DX36">
            <v>8848</v>
          </cell>
          <cell r="DY36">
            <v>7588</v>
          </cell>
          <cell r="DZ36">
            <v>7104</v>
          </cell>
          <cell r="EA36">
            <v>6179</v>
          </cell>
          <cell r="EB36">
            <v>5425</v>
          </cell>
          <cell r="EC36">
            <v>7955</v>
          </cell>
          <cell r="ED36">
            <v>8460</v>
          </cell>
          <cell r="EE36">
            <v>6937</v>
          </cell>
          <cell r="EF36">
            <v>6360</v>
          </cell>
          <cell r="EG36">
            <v>7108</v>
          </cell>
          <cell r="EH36">
            <v>7513</v>
          </cell>
          <cell r="EI36">
            <v>8754</v>
          </cell>
          <cell r="EJ36">
            <v>7400</v>
          </cell>
          <cell r="EK36">
            <v>7577</v>
          </cell>
          <cell r="EL36">
            <v>6656</v>
          </cell>
          <cell r="EM36">
            <v>5689</v>
          </cell>
          <cell r="EN36">
            <v>5296</v>
          </cell>
          <cell r="EO36">
            <v>7142</v>
          </cell>
          <cell r="EP36">
            <v>7128</v>
          </cell>
          <cell r="EQ36">
            <v>6654</v>
          </cell>
          <cell r="ER36">
            <v>6177</v>
          </cell>
          <cell r="ES36">
            <v>7966</v>
          </cell>
          <cell r="ET36">
            <v>8048</v>
          </cell>
          <cell r="EU36">
            <v>9136</v>
          </cell>
          <cell r="EV36">
            <v>7389</v>
          </cell>
          <cell r="EW36">
            <v>6651</v>
          </cell>
          <cell r="EX36">
            <v>7822</v>
          </cell>
          <cell r="EY36">
            <v>6277</v>
          </cell>
          <cell r="EZ36">
            <v>5424</v>
          </cell>
          <cell r="FA36">
            <v>6928</v>
          </cell>
          <cell r="FB36">
            <v>7930</v>
          </cell>
          <cell r="FC36">
            <v>6400</v>
          </cell>
          <cell r="FD36">
            <v>5380</v>
          </cell>
          <cell r="FE36">
            <v>7634</v>
          </cell>
          <cell r="FF36">
            <v>7412</v>
          </cell>
          <cell r="FG36">
            <v>8187</v>
          </cell>
          <cell r="FH36">
            <v>7275</v>
          </cell>
          <cell r="FI36">
            <v>6590</v>
          </cell>
          <cell r="FJ36">
            <v>6783</v>
          </cell>
          <cell r="FK36">
            <v>6153</v>
          </cell>
          <cell r="FL36">
            <v>4646</v>
          </cell>
          <cell r="FM36">
            <v>5948</v>
          </cell>
          <cell r="FN36">
            <v>7627</v>
          </cell>
          <cell r="FO36">
            <v>6121</v>
          </cell>
          <cell r="FP36">
            <v>5495</v>
          </cell>
          <cell r="FQ36">
            <v>7982</v>
          </cell>
          <cell r="FR36">
            <v>7817</v>
          </cell>
          <cell r="FS36">
            <v>7775</v>
          </cell>
          <cell r="FT36">
            <v>7609</v>
          </cell>
          <cell r="FU36">
            <v>6557</v>
          </cell>
          <cell r="FV36">
            <v>6005</v>
          </cell>
          <cell r="FW36">
            <v>6000</v>
          </cell>
          <cell r="FX36">
            <v>4223</v>
          </cell>
          <cell r="FY36">
            <v>5882</v>
          </cell>
          <cell r="FZ36">
            <v>7096</v>
          </cell>
          <cell r="GA36">
            <v>5247</v>
          </cell>
          <cell r="GB36">
            <v>5278</v>
          </cell>
          <cell r="GC36">
            <v>6451</v>
          </cell>
          <cell r="GD36">
            <v>6168</v>
          </cell>
          <cell r="GE36">
            <v>6395</v>
          </cell>
          <cell r="GF36">
            <v>6582</v>
          </cell>
          <cell r="GG36">
            <v>5046</v>
          </cell>
          <cell r="GH36">
            <v>5532</v>
          </cell>
          <cell r="GI36">
            <v>5325</v>
          </cell>
          <cell r="GJ36">
            <v>3613</v>
          </cell>
          <cell r="GK36">
            <v>5587</v>
          </cell>
          <cell r="GL36">
            <v>6095</v>
          </cell>
          <cell r="GM36">
            <v>4418</v>
          </cell>
          <cell r="GN36">
            <v>4848</v>
          </cell>
          <cell r="GO36">
            <v>6111</v>
          </cell>
          <cell r="GP36">
            <v>6022</v>
          </cell>
          <cell r="GQ36">
            <v>6603</v>
          </cell>
          <cell r="GR36">
            <v>6538</v>
          </cell>
          <cell r="GS36">
            <v>5156</v>
          </cell>
          <cell r="GT36">
            <v>5778</v>
          </cell>
          <cell r="GU36">
            <v>4749</v>
          </cell>
          <cell r="GV36">
            <v>3621</v>
          </cell>
          <cell r="GW36">
            <v>5151</v>
          </cell>
          <cell r="GX36">
            <v>5383</v>
          </cell>
          <cell r="GY36">
            <v>4400</v>
          </cell>
          <cell r="GZ36">
            <v>4983</v>
          </cell>
          <cell r="HA36">
            <v>6006</v>
          </cell>
          <cell r="HB36">
            <v>6049</v>
          </cell>
          <cell r="HC36">
            <v>6956</v>
          </cell>
          <cell r="HD36">
            <v>5648</v>
          </cell>
          <cell r="HE36">
            <v>5325</v>
          </cell>
          <cell r="HF36">
            <v>5542</v>
          </cell>
          <cell r="HG36">
            <v>4816</v>
          </cell>
          <cell r="HH36">
            <v>3908</v>
          </cell>
          <cell r="HI36">
            <v>5179</v>
          </cell>
          <cell r="HJ36">
            <v>5900</v>
          </cell>
          <cell r="HK36">
            <v>5170</v>
          </cell>
          <cell r="HL36">
            <v>5093</v>
          </cell>
          <cell r="HM36">
            <v>6280</v>
          </cell>
          <cell r="HN36">
            <v>6628</v>
          </cell>
          <cell r="HO36">
            <v>7411</v>
          </cell>
          <cell r="HP36">
            <v>6129</v>
          </cell>
          <cell r="HQ36">
            <v>5422</v>
          </cell>
          <cell r="HR36">
            <v>6449</v>
          </cell>
          <cell r="HS36">
            <v>5254</v>
          </cell>
          <cell r="HT36">
            <v>4297</v>
          </cell>
          <cell r="HU36">
            <v>5467</v>
          </cell>
          <cell r="HV36">
            <v>6689</v>
          </cell>
          <cell r="HW36">
            <v>5381</v>
          </cell>
          <cell r="HX36">
            <v>5257</v>
          </cell>
          <cell r="HY36">
            <v>7306</v>
          </cell>
          <cell r="HZ36">
            <v>7156</v>
          </cell>
          <cell r="IA36">
            <v>7877</v>
          </cell>
          <cell r="IB36">
            <v>6738</v>
          </cell>
          <cell r="IC36">
            <v>6682</v>
          </cell>
          <cell r="ID36">
            <v>6563</v>
          </cell>
          <cell r="IE36">
            <v>7091</v>
          </cell>
          <cell r="IF36">
            <v>5180</v>
          </cell>
          <cell r="IG36">
            <v>6619</v>
          </cell>
          <cell r="IH36">
            <v>8351</v>
          </cell>
          <cell r="II36">
            <v>6744</v>
          </cell>
          <cell r="IJ36">
            <v>6415</v>
          </cell>
          <cell r="IK36">
            <v>8378</v>
          </cell>
          <cell r="IL36">
            <v>8569</v>
          </cell>
          <cell r="IM36">
            <v>6100</v>
          </cell>
          <cell r="IN36">
            <v>3402</v>
          </cell>
          <cell r="IO36">
            <v>4304</v>
          </cell>
          <cell r="IP36">
            <v>7059</v>
          </cell>
          <cell r="IQ36">
            <v>7637</v>
          </cell>
          <cell r="IR36">
            <v>5820</v>
          </cell>
          <cell r="IS36">
            <v>8034</v>
          </cell>
          <cell r="IT36">
            <v>9064</v>
          </cell>
          <cell r="IU36">
            <v>7563</v>
          </cell>
          <cell r="IV36">
            <v>7579</v>
          </cell>
          <cell r="IW36">
            <v>8182</v>
          </cell>
          <cell r="IX36">
            <v>8583</v>
          </cell>
          <cell r="IY36">
            <v>9431</v>
          </cell>
          <cell r="IZ36">
            <v>8298</v>
          </cell>
          <cell r="JA36">
            <v>6835</v>
          </cell>
          <cell r="JB36">
            <v>8110</v>
          </cell>
          <cell r="JC36">
            <v>6942</v>
          </cell>
          <cell r="JD36">
            <v>5365</v>
          </cell>
          <cell r="JE36">
            <v>7570</v>
          </cell>
          <cell r="JF36">
            <v>8609</v>
          </cell>
          <cell r="JG36">
            <v>6850</v>
          </cell>
          <cell r="JH36">
            <v>7863</v>
          </cell>
          <cell r="JI36">
            <v>8172</v>
          </cell>
          <cell r="JJ36">
            <v>8494</v>
          </cell>
          <cell r="JK36">
            <v>10036</v>
          </cell>
          <cell r="JL36">
            <v>8274</v>
          </cell>
          <cell r="JM36">
            <v>7206</v>
          </cell>
          <cell r="JN36">
            <v>7802</v>
          </cell>
          <cell r="JO36">
            <v>6921</v>
          </cell>
          <cell r="JP36">
            <v>5730</v>
          </cell>
          <cell r="JQ36">
            <v>8200</v>
          </cell>
          <cell r="JR36">
            <v>9082</v>
          </cell>
          <cell r="JS36">
            <v>7644</v>
          </cell>
          <cell r="JT36">
            <v>8383</v>
          </cell>
          <cell r="JU36">
            <v>7909</v>
          </cell>
          <cell r="JV36">
            <v>7805</v>
          </cell>
          <cell r="JW36">
            <v>8971</v>
          </cell>
          <cell r="JX36">
            <v>7011</v>
          </cell>
          <cell r="JY36">
            <v>6365</v>
          </cell>
          <cell r="JZ36">
            <v>6846</v>
          </cell>
          <cell r="KA36">
            <v>5907</v>
          </cell>
          <cell r="KB36">
            <v>5443</v>
          </cell>
          <cell r="KC36">
            <v>8249</v>
          </cell>
          <cell r="KD36">
            <v>8769</v>
          </cell>
          <cell r="KE36">
            <v>8021</v>
          </cell>
          <cell r="KF36">
            <v>7004</v>
          </cell>
        </row>
        <row r="37">
          <cell r="A37" t="str">
            <v>Nombre de crÃ©ations d'entreprises - Construction - Ensemble - France - DonnÃ©es mensuelles CVS</v>
          </cell>
          <cell r="B37">
            <v>10755435</v>
          </cell>
          <cell r="C37">
            <v>45317.364583333336</v>
          </cell>
          <cell r="E37">
            <v>3092</v>
          </cell>
          <cell r="F37">
            <v>3199</v>
          </cell>
          <cell r="G37">
            <v>3162</v>
          </cell>
          <cell r="H37">
            <v>3197</v>
          </cell>
          <cell r="I37">
            <v>3322</v>
          </cell>
          <cell r="J37">
            <v>3185</v>
          </cell>
          <cell r="K37">
            <v>3243</v>
          </cell>
          <cell r="L37">
            <v>3216</v>
          </cell>
          <cell r="M37">
            <v>3177</v>
          </cell>
          <cell r="N37">
            <v>3293</v>
          </cell>
          <cell r="O37">
            <v>3243</v>
          </cell>
          <cell r="P37">
            <v>3166</v>
          </cell>
          <cell r="Q37">
            <v>3215</v>
          </cell>
          <cell r="R37">
            <v>3204</v>
          </cell>
          <cell r="S37">
            <v>3087</v>
          </cell>
          <cell r="T37">
            <v>3202</v>
          </cell>
          <cell r="U37">
            <v>3178</v>
          </cell>
          <cell r="V37">
            <v>3136</v>
          </cell>
          <cell r="W37">
            <v>3159</v>
          </cell>
          <cell r="X37">
            <v>3072</v>
          </cell>
          <cell r="Y37">
            <v>2966</v>
          </cell>
          <cell r="Z37">
            <v>3150</v>
          </cell>
          <cell r="AA37">
            <v>3046</v>
          </cell>
          <cell r="AB37">
            <v>3023</v>
          </cell>
          <cell r="AC37">
            <v>3085</v>
          </cell>
          <cell r="AD37">
            <v>2889</v>
          </cell>
          <cell r="AE37">
            <v>2976</v>
          </cell>
          <cell r="AF37">
            <v>3029</v>
          </cell>
          <cell r="AG37">
            <v>2907</v>
          </cell>
          <cell r="AH37">
            <v>2929</v>
          </cell>
          <cell r="AI37">
            <v>3096</v>
          </cell>
          <cell r="AJ37">
            <v>2787</v>
          </cell>
          <cell r="AK37">
            <v>3111</v>
          </cell>
          <cell r="AL37">
            <v>3067</v>
          </cell>
          <cell r="AM37">
            <v>3168</v>
          </cell>
          <cell r="AN37">
            <v>3157</v>
          </cell>
          <cell r="AO37">
            <v>3175</v>
          </cell>
          <cell r="AP37">
            <v>3176</v>
          </cell>
          <cell r="AQ37">
            <v>3280</v>
          </cell>
          <cell r="AR37">
            <v>3264</v>
          </cell>
          <cell r="AS37">
            <v>3232</v>
          </cell>
          <cell r="AT37">
            <v>3399</v>
          </cell>
          <cell r="AU37">
            <v>3415</v>
          </cell>
          <cell r="AV37">
            <v>3411</v>
          </cell>
          <cell r="AW37">
            <v>3571</v>
          </cell>
          <cell r="AX37">
            <v>3598</v>
          </cell>
          <cell r="AY37">
            <v>3653</v>
          </cell>
          <cell r="AZ37">
            <v>3834</v>
          </cell>
          <cell r="BA37">
            <v>3800</v>
          </cell>
          <cell r="BB37">
            <v>4260</v>
          </cell>
          <cell r="BC37">
            <v>4078</v>
          </cell>
          <cell r="BD37">
            <v>3764</v>
          </cell>
          <cell r="BE37">
            <v>4482</v>
          </cell>
          <cell r="BF37">
            <v>4063</v>
          </cell>
          <cell r="BG37">
            <v>3873</v>
          </cell>
          <cell r="BH37">
            <v>4018</v>
          </cell>
          <cell r="BI37">
            <v>4047</v>
          </cell>
          <cell r="BJ37">
            <v>3812</v>
          </cell>
          <cell r="BK37">
            <v>4007</v>
          </cell>
          <cell r="BL37">
            <v>4368</v>
          </cell>
          <cell r="BM37">
            <v>4086</v>
          </cell>
          <cell r="BN37">
            <v>3986</v>
          </cell>
          <cell r="BO37">
            <v>4051</v>
          </cell>
          <cell r="BP37">
            <v>3965</v>
          </cell>
          <cell r="BQ37">
            <v>4040</v>
          </cell>
          <cell r="BR37">
            <v>4214</v>
          </cell>
          <cell r="BS37">
            <v>4163</v>
          </cell>
          <cell r="BT37">
            <v>4383</v>
          </cell>
          <cell r="BU37">
            <v>4287</v>
          </cell>
          <cell r="BV37">
            <v>4248</v>
          </cell>
          <cell r="BW37">
            <v>4098</v>
          </cell>
          <cell r="BX37">
            <v>4148</v>
          </cell>
          <cell r="BY37">
            <v>4195</v>
          </cell>
          <cell r="BZ37">
            <v>4323</v>
          </cell>
          <cell r="CA37">
            <v>4396</v>
          </cell>
          <cell r="CB37">
            <v>4413</v>
          </cell>
          <cell r="CC37">
            <v>4657</v>
          </cell>
          <cell r="CD37">
            <v>4566</v>
          </cell>
          <cell r="CE37">
            <v>4296</v>
          </cell>
          <cell r="CF37">
            <v>4514</v>
          </cell>
          <cell r="CG37">
            <v>4564</v>
          </cell>
          <cell r="CH37">
            <v>4680</v>
          </cell>
          <cell r="CI37">
            <v>4803</v>
          </cell>
          <cell r="CJ37">
            <v>4839</v>
          </cell>
          <cell r="CK37">
            <v>4890</v>
          </cell>
          <cell r="CL37">
            <v>4879</v>
          </cell>
          <cell r="CM37">
            <v>4933</v>
          </cell>
          <cell r="CN37">
            <v>4982</v>
          </cell>
          <cell r="CO37">
            <v>5054</v>
          </cell>
          <cell r="CP37">
            <v>4967</v>
          </cell>
          <cell r="CQ37">
            <v>5100</v>
          </cell>
          <cell r="CR37">
            <v>5418</v>
          </cell>
          <cell r="CS37">
            <v>5065</v>
          </cell>
          <cell r="CT37">
            <v>5129</v>
          </cell>
          <cell r="CU37">
            <v>4834</v>
          </cell>
          <cell r="CV37">
            <v>5157</v>
          </cell>
          <cell r="CW37">
            <v>5679</v>
          </cell>
          <cell r="CX37">
            <v>5249</v>
          </cell>
          <cell r="CY37">
            <v>5144</v>
          </cell>
          <cell r="CZ37">
            <v>5173</v>
          </cell>
          <cell r="DA37">
            <v>4834</v>
          </cell>
          <cell r="DB37">
            <v>4892</v>
          </cell>
          <cell r="DC37">
            <v>4944</v>
          </cell>
          <cell r="DD37">
            <v>4711</v>
          </cell>
          <cell r="DE37">
            <v>4678</v>
          </cell>
          <cell r="DF37">
            <v>4421</v>
          </cell>
          <cell r="DG37">
            <v>3813</v>
          </cell>
          <cell r="DH37">
            <v>3977</v>
          </cell>
          <cell r="DI37">
            <v>4939</v>
          </cell>
          <cell r="DJ37">
            <v>6009</v>
          </cell>
          <cell r="DK37">
            <v>6265</v>
          </cell>
          <cell r="DL37">
            <v>6659</v>
          </cell>
          <cell r="DM37">
            <v>6911</v>
          </cell>
          <cell r="DN37">
            <v>6976</v>
          </cell>
          <cell r="DO37">
            <v>7148</v>
          </cell>
          <cell r="DP37">
            <v>7012</v>
          </cell>
          <cell r="DQ37">
            <v>7323</v>
          </cell>
          <cell r="DR37">
            <v>7388</v>
          </cell>
          <cell r="DS37">
            <v>7564</v>
          </cell>
          <cell r="DT37">
            <v>8117</v>
          </cell>
          <cell r="DU37">
            <v>8126</v>
          </cell>
          <cell r="DV37">
            <v>8464</v>
          </cell>
          <cell r="DW37">
            <v>8517</v>
          </cell>
          <cell r="DX37">
            <v>7849</v>
          </cell>
          <cell r="DY37">
            <v>7975</v>
          </cell>
          <cell r="DZ37">
            <v>6726</v>
          </cell>
          <cell r="EA37">
            <v>7148</v>
          </cell>
          <cell r="EB37">
            <v>7460</v>
          </cell>
          <cell r="EC37">
            <v>7714</v>
          </cell>
          <cell r="ED37">
            <v>8037</v>
          </cell>
          <cell r="EE37">
            <v>7923</v>
          </cell>
          <cell r="EF37">
            <v>7020</v>
          </cell>
          <cell r="EG37">
            <v>6568</v>
          </cell>
          <cell r="EH37">
            <v>6777</v>
          </cell>
          <cell r="EI37">
            <v>6791</v>
          </cell>
          <cell r="EJ37">
            <v>6773</v>
          </cell>
          <cell r="EK37">
            <v>6931</v>
          </cell>
          <cell r="EL37">
            <v>6857</v>
          </cell>
          <cell r="EM37">
            <v>6858</v>
          </cell>
          <cell r="EN37">
            <v>7300</v>
          </cell>
          <cell r="EO37">
            <v>7022</v>
          </cell>
          <cell r="EP37">
            <v>6799</v>
          </cell>
          <cell r="EQ37">
            <v>7585</v>
          </cell>
          <cell r="ER37">
            <v>6988</v>
          </cell>
          <cell r="ES37">
            <v>7002</v>
          </cell>
          <cell r="ET37">
            <v>6846</v>
          </cell>
          <cell r="EU37">
            <v>7126</v>
          </cell>
          <cell r="EV37">
            <v>6947</v>
          </cell>
          <cell r="EW37">
            <v>6645</v>
          </cell>
          <cell r="EX37">
            <v>7440</v>
          </cell>
          <cell r="EY37">
            <v>7512</v>
          </cell>
          <cell r="EZ37">
            <v>7570</v>
          </cell>
          <cell r="FA37">
            <v>7512</v>
          </cell>
          <cell r="FB37">
            <v>7342</v>
          </cell>
          <cell r="FC37">
            <v>6967</v>
          </cell>
          <cell r="FD37">
            <v>6398</v>
          </cell>
          <cell r="FE37">
            <v>6453</v>
          </cell>
          <cell r="FF37">
            <v>6613</v>
          </cell>
          <cell r="FG37">
            <v>6859</v>
          </cell>
          <cell r="FH37">
            <v>6680</v>
          </cell>
          <cell r="FI37">
            <v>6789</v>
          </cell>
          <cell r="FJ37">
            <v>6857</v>
          </cell>
          <cell r="FK37">
            <v>6548</v>
          </cell>
          <cell r="FL37">
            <v>6471</v>
          </cell>
          <cell r="FM37">
            <v>6554</v>
          </cell>
          <cell r="FN37">
            <v>6975</v>
          </cell>
          <cell r="FO37">
            <v>6888</v>
          </cell>
          <cell r="FP37">
            <v>6624</v>
          </cell>
          <cell r="FQ37">
            <v>6791</v>
          </cell>
          <cell r="FR37">
            <v>7013</v>
          </cell>
          <cell r="FS37">
            <v>6690</v>
          </cell>
          <cell r="FT37">
            <v>6802</v>
          </cell>
          <cell r="FU37">
            <v>6639</v>
          </cell>
          <cell r="FV37">
            <v>6341</v>
          </cell>
          <cell r="FW37">
            <v>6373</v>
          </cell>
          <cell r="FX37">
            <v>6295</v>
          </cell>
          <cell r="FY37">
            <v>6289</v>
          </cell>
          <cell r="FZ37">
            <v>6288</v>
          </cell>
          <cell r="GA37">
            <v>6235</v>
          </cell>
          <cell r="GB37">
            <v>5971</v>
          </cell>
          <cell r="GC37">
            <v>5453</v>
          </cell>
          <cell r="GD37">
            <v>5388</v>
          </cell>
          <cell r="GE37">
            <v>5402</v>
          </cell>
          <cell r="GF37">
            <v>5621</v>
          </cell>
          <cell r="GG37">
            <v>5694</v>
          </cell>
          <cell r="GH37">
            <v>5501</v>
          </cell>
          <cell r="GI37">
            <v>5517</v>
          </cell>
          <cell r="GJ37">
            <v>5724</v>
          </cell>
          <cell r="GK37">
            <v>5821</v>
          </cell>
          <cell r="GL37">
            <v>5351</v>
          </cell>
          <cell r="GM37">
            <v>5357</v>
          </cell>
          <cell r="GN37">
            <v>5411</v>
          </cell>
          <cell r="GO37">
            <v>5493</v>
          </cell>
          <cell r="GP37">
            <v>5218</v>
          </cell>
          <cell r="GQ37">
            <v>5328</v>
          </cell>
          <cell r="GR37">
            <v>5568</v>
          </cell>
          <cell r="GS37">
            <v>5343</v>
          </cell>
          <cell r="GT37">
            <v>5447</v>
          </cell>
          <cell r="GU37">
            <v>5382</v>
          </cell>
          <cell r="GV37">
            <v>5334</v>
          </cell>
          <cell r="GW37">
            <v>5270</v>
          </cell>
          <cell r="GX37">
            <v>5137</v>
          </cell>
          <cell r="GY37">
            <v>5150</v>
          </cell>
          <cell r="GZ37">
            <v>5028</v>
          </cell>
          <cell r="HA37">
            <v>5326</v>
          </cell>
          <cell r="HB37">
            <v>5325</v>
          </cell>
          <cell r="HC37">
            <v>5366</v>
          </cell>
          <cell r="HD37">
            <v>5331</v>
          </cell>
          <cell r="HE37">
            <v>5390</v>
          </cell>
          <cell r="HF37">
            <v>5406</v>
          </cell>
          <cell r="HG37">
            <v>5564</v>
          </cell>
          <cell r="HH37">
            <v>5445</v>
          </cell>
          <cell r="HI37">
            <v>5375</v>
          </cell>
          <cell r="HJ37">
            <v>5656</v>
          </cell>
          <cell r="HK37">
            <v>5872</v>
          </cell>
          <cell r="HL37">
            <v>5642</v>
          </cell>
          <cell r="HM37">
            <v>5448</v>
          </cell>
          <cell r="HN37">
            <v>5849</v>
          </cell>
          <cell r="HO37">
            <v>5791</v>
          </cell>
          <cell r="HP37">
            <v>5947</v>
          </cell>
          <cell r="HQ37">
            <v>5582</v>
          </cell>
          <cell r="HR37">
            <v>6204</v>
          </cell>
          <cell r="HS37">
            <v>5974</v>
          </cell>
          <cell r="HT37">
            <v>5936</v>
          </cell>
          <cell r="HU37">
            <v>6000</v>
          </cell>
          <cell r="HV37">
            <v>6021</v>
          </cell>
          <cell r="HW37">
            <v>5844</v>
          </cell>
          <cell r="HX37">
            <v>5968</v>
          </cell>
          <cell r="HY37">
            <v>6320</v>
          </cell>
          <cell r="HZ37">
            <v>6346</v>
          </cell>
          <cell r="IA37">
            <v>6507</v>
          </cell>
          <cell r="IB37">
            <v>6412</v>
          </cell>
          <cell r="IC37">
            <v>6881</v>
          </cell>
          <cell r="ID37">
            <v>6913</v>
          </cell>
          <cell r="IE37">
            <v>7361</v>
          </cell>
          <cell r="IF37">
            <v>7165</v>
          </cell>
          <cell r="IG37">
            <v>7229</v>
          </cell>
          <cell r="IH37">
            <v>7251</v>
          </cell>
          <cell r="II37">
            <v>7570</v>
          </cell>
          <cell r="IJ37">
            <v>7468</v>
          </cell>
          <cell r="IK37">
            <v>7306</v>
          </cell>
          <cell r="IL37">
            <v>7487</v>
          </cell>
          <cell r="IM37">
            <v>5014</v>
          </cell>
          <cell r="IN37">
            <v>2924</v>
          </cell>
          <cell r="IO37">
            <v>4936</v>
          </cell>
          <cell r="IP37">
            <v>7352</v>
          </cell>
          <cell r="IQ37">
            <v>7903</v>
          </cell>
          <cell r="IR37">
            <v>8453</v>
          </cell>
          <cell r="IS37">
            <v>8124</v>
          </cell>
          <cell r="IT37">
            <v>7773</v>
          </cell>
          <cell r="IU37">
            <v>8686</v>
          </cell>
          <cell r="IV37">
            <v>7941</v>
          </cell>
          <cell r="IW37">
            <v>7680</v>
          </cell>
          <cell r="IX37">
            <v>7703</v>
          </cell>
          <cell r="IY37">
            <v>7716</v>
          </cell>
          <cell r="IZ37">
            <v>7723</v>
          </cell>
          <cell r="JA37">
            <v>7859</v>
          </cell>
          <cell r="JB37">
            <v>8057</v>
          </cell>
          <cell r="JC37">
            <v>7510</v>
          </cell>
          <cell r="JD37">
            <v>7633</v>
          </cell>
          <cell r="JE37">
            <v>7474</v>
          </cell>
          <cell r="JF37">
            <v>7714</v>
          </cell>
          <cell r="JG37">
            <v>7644</v>
          </cell>
          <cell r="JH37">
            <v>7874</v>
          </cell>
          <cell r="JI37">
            <v>7792</v>
          </cell>
          <cell r="JJ37">
            <v>7678</v>
          </cell>
          <cell r="JK37">
            <v>8060</v>
          </cell>
          <cell r="JL37">
            <v>7845</v>
          </cell>
          <cell r="JM37">
            <v>7562</v>
          </cell>
          <cell r="JN37">
            <v>7869</v>
          </cell>
          <cell r="JO37">
            <v>7954</v>
          </cell>
          <cell r="JP37">
            <v>7817</v>
          </cell>
          <cell r="JQ37">
            <v>8079</v>
          </cell>
          <cell r="JR37">
            <v>8228</v>
          </cell>
          <cell r="JS37">
            <v>8177</v>
          </cell>
          <cell r="JT37">
            <v>8168</v>
          </cell>
          <cell r="JU37">
            <v>7275</v>
          </cell>
          <cell r="JV37">
            <v>7002</v>
          </cell>
          <cell r="JW37">
            <v>6891</v>
          </cell>
          <cell r="JX37">
            <v>7022</v>
          </cell>
          <cell r="JY37">
            <v>6983</v>
          </cell>
          <cell r="JZ37">
            <v>6767</v>
          </cell>
          <cell r="KA37">
            <v>7186</v>
          </cell>
          <cell r="KB37">
            <v>7425</v>
          </cell>
          <cell r="KC37">
            <v>8217</v>
          </cell>
          <cell r="KD37">
            <v>7910</v>
          </cell>
          <cell r="KE37">
            <v>8397</v>
          </cell>
          <cell r="KF37">
            <v>7419</v>
          </cell>
        </row>
        <row r="38">
          <cell r="A38" t="str">
            <v>Nombre de crÃ©ations d'entreprises - CorrÃ¨ze - DonnÃ©es mensuelles brutes</v>
          </cell>
          <cell r="B38">
            <v>10755454</v>
          </cell>
          <cell r="C38">
            <v>45317.364583333336</v>
          </cell>
          <cell r="ES38">
            <v>150</v>
          </cell>
          <cell r="ET38">
            <v>142</v>
          </cell>
          <cell r="EU38">
            <v>168</v>
          </cell>
          <cell r="EV38">
            <v>127</v>
          </cell>
          <cell r="EW38">
            <v>122</v>
          </cell>
          <cell r="EX38">
            <v>119</v>
          </cell>
          <cell r="EY38">
            <v>114</v>
          </cell>
          <cell r="EZ38">
            <v>114</v>
          </cell>
          <cell r="FA38">
            <v>119</v>
          </cell>
          <cell r="FB38">
            <v>157</v>
          </cell>
          <cell r="FC38">
            <v>134</v>
          </cell>
          <cell r="FD38">
            <v>109</v>
          </cell>
          <cell r="FE38">
            <v>154</v>
          </cell>
          <cell r="FF38">
            <v>110</v>
          </cell>
          <cell r="FG38">
            <v>154</v>
          </cell>
          <cell r="FH38">
            <v>153</v>
          </cell>
          <cell r="FI38">
            <v>120</v>
          </cell>
          <cell r="FJ38">
            <v>143</v>
          </cell>
          <cell r="FK38">
            <v>111</v>
          </cell>
          <cell r="FL38">
            <v>115</v>
          </cell>
          <cell r="FM38">
            <v>133</v>
          </cell>
          <cell r="FN38">
            <v>141</v>
          </cell>
          <cell r="FO38">
            <v>118</v>
          </cell>
          <cell r="FP38">
            <v>132</v>
          </cell>
          <cell r="FQ38">
            <v>144</v>
          </cell>
          <cell r="FR38">
            <v>138</v>
          </cell>
          <cell r="FS38">
            <v>153</v>
          </cell>
          <cell r="FT38">
            <v>133</v>
          </cell>
          <cell r="FU38">
            <v>142</v>
          </cell>
          <cell r="FV38">
            <v>125</v>
          </cell>
          <cell r="FW38">
            <v>132</v>
          </cell>
          <cell r="FX38">
            <v>107</v>
          </cell>
          <cell r="FY38">
            <v>127</v>
          </cell>
          <cell r="FZ38">
            <v>142</v>
          </cell>
          <cell r="GA38">
            <v>113</v>
          </cell>
          <cell r="GB38">
            <v>101</v>
          </cell>
          <cell r="GC38">
            <v>128</v>
          </cell>
          <cell r="GD38">
            <v>114</v>
          </cell>
          <cell r="GE38">
            <v>132</v>
          </cell>
          <cell r="GF38">
            <v>135</v>
          </cell>
          <cell r="GG38">
            <v>100</v>
          </cell>
          <cell r="GH38">
            <v>145</v>
          </cell>
          <cell r="GI38">
            <v>130</v>
          </cell>
          <cell r="GJ38">
            <v>93</v>
          </cell>
          <cell r="GK38">
            <v>142</v>
          </cell>
          <cell r="GL38">
            <v>139</v>
          </cell>
          <cell r="GM38">
            <v>95</v>
          </cell>
          <cell r="GN38">
            <v>122</v>
          </cell>
          <cell r="GO38">
            <v>112</v>
          </cell>
          <cell r="GP38">
            <v>136</v>
          </cell>
          <cell r="GQ38">
            <v>123</v>
          </cell>
          <cell r="GR38">
            <v>142</v>
          </cell>
          <cell r="GS38">
            <v>133</v>
          </cell>
          <cell r="GT38">
            <v>131</v>
          </cell>
          <cell r="GU38">
            <v>102</v>
          </cell>
          <cell r="GV38">
            <v>90</v>
          </cell>
          <cell r="GW38">
            <v>138</v>
          </cell>
          <cell r="GX38">
            <v>120</v>
          </cell>
          <cell r="GY38">
            <v>102</v>
          </cell>
          <cell r="GZ38">
            <v>115</v>
          </cell>
          <cell r="HA38">
            <v>141</v>
          </cell>
          <cell r="HB38">
            <v>127</v>
          </cell>
          <cell r="HC38">
            <v>155</v>
          </cell>
          <cell r="HD38">
            <v>147</v>
          </cell>
          <cell r="HE38">
            <v>129</v>
          </cell>
          <cell r="HF38">
            <v>129</v>
          </cell>
          <cell r="HG38">
            <v>141</v>
          </cell>
          <cell r="HH38">
            <v>121</v>
          </cell>
          <cell r="HI38">
            <v>141</v>
          </cell>
          <cell r="HJ38">
            <v>148</v>
          </cell>
          <cell r="HK38">
            <v>136</v>
          </cell>
          <cell r="HL38">
            <v>128</v>
          </cell>
          <cell r="HM38">
            <v>174</v>
          </cell>
          <cell r="HN38">
            <v>166</v>
          </cell>
          <cell r="HO38">
            <v>175</v>
          </cell>
          <cell r="HP38">
            <v>141</v>
          </cell>
          <cell r="HQ38">
            <v>132</v>
          </cell>
          <cell r="HR38">
            <v>170</v>
          </cell>
          <cell r="HS38">
            <v>148</v>
          </cell>
          <cell r="HT38">
            <v>123</v>
          </cell>
          <cell r="HU38">
            <v>134</v>
          </cell>
          <cell r="HV38">
            <v>184</v>
          </cell>
          <cell r="HW38">
            <v>123</v>
          </cell>
          <cell r="HX38">
            <v>155</v>
          </cell>
          <cell r="HY38">
            <v>201</v>
          </cell>
          <cell r="HZ38">
            <v>156</v>
          </cell>
          <cell r="IA38">
            <v>198</v>
          </cell>
          <cell r="IB38">
            <v>154</v>
          </cell>
          <cell r="IC38">
            <v>186</v>
          </cell>
          <cell r="ID38">
            <v>159</v>
          </cell>
          <cell r="IE38">
            <v>196</v>
          </cell>
          <cell r="IF38">
            <v>127</v>
          </cell>
          <cell r="IG38">
            <v>169</v>
          </cell>
          <cell r="IH38">
            <v>203</v>
          </cell>
          <cell r="II38">
            <v>172</v>
          </cell>
          <cell r="IJ38">
            <v>156</v>
          </cell>
          <cell r="IK38">
            <v>234</v>
          </cell>
          <cell r="IL38">
            <v>182</v>
          </cell>
          <cell r="IM38">
            <v>130</v>
          </cell>
          <cell r="IN38">
            <v>72</v>
          </cell>
          <cell r="IO38">
            <v>153</v>
          </cell>
          <cell r="IP38">
            <v>190</v>
          </cell>
          <cell r="IQ38">
            <v>182</v>
          </cell>
          <cell r="IR38">
            <v>160</v>
          </cell>
          <cell r="IS38">
            <v>208</v>
          </cell>
          <cell r="IT38">
            <v>212</v>
          </cell>
          <cell r="IU38">
            <v>199</v>
          </cell>
          <cell r="IV38">
            <v>193</v>
          </cell>
          <cell r="IW38">
            <v>235</v>
          </cell>
          <cell r="IX38">
            <v>216</v>
          </cell>
          <cell r="IY38">
            <v>291</v>
          </cell>
          <cell r="IZ38">
            <v>241</v>
          </cell>
          <cell r="JA38">
            <v>215</v>
          </cell>
          <cell r="JB38">
            <v>227</v>
          </cell>
          <cell r="JC38">
            <v>192</v>
          </cell>
          <cell r="JD38">
            <v>172</v>
          </cell>
          <cell r="JE38">
            <v>205</v>
          </cell>
          <cell r="JF38">
            <v>221</v>
          </cell>
          <cell r="JG38">
            <v>207</v>
          </cell>
          <cell r="JH38">
            <v>202</v>
          </cell>
          <cell r="JI38">
            <v>210</v>
          </cell>
          <cell r="JJ38">
            <v>179</v>
          </cell>
          <cell r="JK38">
            <v>250</v>
          </cell>
          <cell r="JL38">
            <v>257</v>
          </cell>
          <cell r="JM38">
            <v>221</v>
          </cell>
          <cell r="JN38">
            <v>223</v>
          </cell>
          <cell r="JO38">
            <v>223</v>
          </cell>
          <cell r="JP38">
            <v>151</v>
          </cell>
          <cell r="JQ38">
            <v>247</v>
          </cell>
          <cell r="JR38">
            <v>210</v>
          </cell>
          <cell r="JS38">
            <v>195</v>
          </cell>
          <cell r="JT38">
            <v>221</v>
          </cell>
          <cell r="JU38">
            <v>220</v>
          </cell>
          <cell r="JV38">
            <v>219</v>
          </cell>
          <cell r="JW38">
            <v>261</v>
          </cell>
          <cell r="JX38">
            <v>252</v>
          </cell>
          <cell r="JY38">
            <v>198</v>
          </cell>
          <cell r="JZ38">
            <v>208</v>
          </cell>
          <cell r="KA38">
            <v>214</v>
          </cell>
          <cell r="KB38">
            <v>171</v>
          </cell>
          <cell r="KC38">
            <v>249</v>
          </cell>
          <cell r="KD38">
            <v>213</v>
          </cell>
          <cell r="KE38">
            <v>211</v>
          </cell>
          <cell r="KF38">
            <v>163</v>
          </cell>
        </row>
        <row r="39">
          <cell r="A39" t="str">
            <v>Nombre de crÃ©ations d'entreprises - Corse-du-Sud - DonnÃ©es mensuelles brutes</v>
          </cell>
          <cell r="B39">
            <v>10755464</v>
          </cell>
          <cell r="C39">
            <v>45317.364583333336</v>
          </cell>
          <cell r="ES39">
            <v>170</v>
          </cell>
          <cell r="ET39">
            <v>189</v>
          </cell>
          <cell r="EU39">
            <v>182</v>
          </cell>
          <cell r="EV39">
            <v>224</v>
          </cell>
          <cell r="EW39">
            <v>148</v>
          </cell>
          <cell r="EX39">
            <v>191</v>
          </cell>
          <cell r="EY39">
            <v>179</v>
          </cell>
          <cell r="EZ39">
            <v>76</v>
          </cell>
          <cell r="FA39">
            <v>150</v>
          </cell>
          <cell r="FB39">
            <v>160</v>
          </cell>
          <cell r="FC39">
            <v>147</v>
          </cell>
          <cell r="FD39">
            <v>156</v>
          </cell>
          <cell r="FE39">
            <v>168</v>
          </cell>
          <cell r="FF39">
            <v>177</v>
          </cell>
          <cell r="FG39">
            <v>202</v>
          </cell>
          <cell r="FH39">
            <v>183</v>
          </cell>
          <cell r="FI39">
            <v>189</v>
          </cell>
          <cell r="FJ39">
            <v>195</v>
          </cell>
          <cell r="FK39">
            <v>179</v>
          </cell>
          <cell r="FL39">
            <v>103</v>
          </cell>
          <cell r="FM39">
            <v>114</v>
          </cell>
          <cell r="FN39">
            <v>162</v>
          </cell>
          <cell r="FO39">
            <v>145</v>
          </cell>
          <cell r="FP39">
            <v>117</v>
          </cell>
          <cell r="FQ39">
            <v>154</v>
          </cell>
          <cell r="FR39">
            <v>149</v>
          </cell>
          <cell r="FS39">
            <v>186</v>
          </cell>
          <cell r="FT39">
            <v>211</v>
          </cell>
          <cell r="FU39">
            <v>189</v>
          </cell>
          <cell r="FV39">
            <v>194</v>
          </cell>
          <cell r="FW39">
            <v>185</v>
          </cell>
          <cell r="FX39">
            <v>77</v>
          </cell>
          <cell r="FY39">
            <v>155</v>
          </cell>
          <cell r="FZ39">
            <v>166</v>
          </cell>
          <cell r="GA39">
            <v>139</v>
          </cell>
          <cell r="GB39">
            <v>153</v>
          </cell>
          <cell r="GC39">
            <v>138</v>
          </cell>
          <cell r="GD39">
            <v>168</v>
          </cell>
          <cell r="GE39">
            <v>177</v>
          </cell>
          <cell r="GF39">
            <v>222</v>
          </cell>
          <cell r="GG39">
            <v>180</v>
          </cell>
          <cell r="GH39">
            <v>170</v>
          </cell>
          <cell r="GI39">
            <v>188</v>
          </cell>
          <cell r="GJ39">
            <v>78</v>
          </cell>
          <cell r="GK39">
            <v>139</v>
          </cell>
          <cell r="GL39">
            <v>168</v>
          </cell>
          <cell r="GM39">
            <v>143</v>
          </cell>
          <cell r="GN39">
            <v>174</v>
          </cell>
          <cell r="GO39">
            <v>147</v>
          </cell>
          <cell r="GP39">
            <v>190</v>
          </cell>
          <cell r="GQ39">
            <v>201</v>
          </cell>
          <cell r="GR39">
            <v>208</v>
          </cell>
          <cell r="GS39">
            <v>163</v>
          </cell>
          <cell r="GT39">
            <v>188</v>
          </cell>
          <cell r="GU39">
            <v>176</v>
          </cell>
          <cell r="GV39">
            <v>91</v>
          </cell>
          <cell r="GW39">
            <v>123</v>
          </cell>
          <cell r="GX39">
            <v>151</v>
          </cell>
          <cell r="GY39">
            <v>141</v>
          </cell>
          <cell r="GZ39">
            <v>171</v>
          </cell>
          <cell r="HA39">
            <v>143</v>
          </cell>
          <cell r="HB39">
            <v>184</v>
          </cell>
          <cell r="HC39">
            <v>228</v>
          </cell>
          <cell r="HD39">
            <v>216</v>
          </cell>
          <cell r="HE39">
            <v>190</v>
          </cell>
          <cell r="HF39">
            <v>187</v>
          </cell>
          <cell r="HG39">
            <v>171</v>
          </cell>
          <cell r="HH39">
            <v>111</v>
          </cell>
          <cell r="HI39">
            <v>155</v>
          </cell>
          <cell r="HJ39">
            <v>200</v>
          </cell>
          <cell r="HK39">
            <v>156</v>
          </cell>
          <cell r="HL39">
            <v>180</v>
          </cell>
          <cell r="HM39">
            <v>156</v>
          </cell>
          <cell r="HN39">
            <v>216</v>
          </cell>
          <cell r="HO39">
            <v>249</v>
          </cell>
          <cell r="HP39">
            <v>221</v>
          </cell>
          <cell r="HQ39">
            <v>189</v>
          </cell>
          <cell r="HR39">
            <v>242</v>
          </cell>
          <cell r="HS39">
            <v>202</v>
          </cell>
          <cell r="HT39">
            <v>97</v>
          </cell>
          <cell r="HU39">
            <v>172</v>
          </cell>
          <cell r="HV39">
            <v>208</v>
          </cell>
          <cell r="HW39">
            <v>198</v>
          </cell>
          <cell r="HX39">
            <v>156</v>
          </cell>
          <cell r="HY39">
            <v>235</v>
          </cell>
          <cell r="HZ39">
            <v>215</v>
          </cell>
          <cell r="IA39">
            <v>267</v>
          </cell>
          <cell r="IB39">
            <v>255</v>
          </cell>
          <cell r="IC39">
            <v>252</v>
          </cell>
          <cell r="ID39">
            <v>246</v>
          </cell>
          <cell r="IE39">
            <v>241</v>
          </cell>
          <cell r="IF39">
            <v>137</v>
          </cell>
          <cell r="IG39">
            <v>205</v>
          </cell>
          <cell r="IH39">
            <v>266</v>
          </cell>
          <cell r="II39">
            <v>216</v>
          </cell>
          <cell r="IJ39">
            <v>199</v>
          </cell>
          <cell r="IK39">
            <v>259</v>
          </cell>
          <cell r="IL39">
            <v>244</v>
          </cell>
          <cell r="IM39">
            <v>170</v>
          </cell>
          <cell r="IN39">
            <v>63</v>
          </cell>
          <cell r="IO39">
            <v>166</v>
          </cell>
          <cell r="IP39">
            <v>229</v>
          </cell>
          <cell r="IQ39">
            <v>275</v>
          </cell>
          <cell r="IR39">
            <v>160</v>
          </cell>
          <cell r="IS39">
            <v>265</v>
          </cell>
          <cell r="IT39">
            <v>260</v>
          </cell>
          <cell r="IU39">
            <v>248</v>
          </cell>
          <cell r="IV39">
            <v>233</v>
          </cell>
          <cell r="IW39">
            <v>226</v>
          </cell>
          <cell r="IX39">
            <v>248</v>
          </cell>
          <cell r="IY39">
            <v>238</v>
          </cell>
          <cell r="IZ39">
            <v>290</v>
          </cell>
          <cell r="JA39">
            <v>291</v>
          </cell>
          <cell r="JB39">
            <v>266</v>
          </cell>
          <cell r="JC39">
            <v>296</v>
          </cell>
          <cell r="JD39">
            <v>133</v>
          </cell>
          <cell r="JE39">
            <v>272</v>
          </cell>
          <cell r="JF39">
            <v>264</v>
          </cell>
          <cell r="JG39">
            <v>199</v>
          </cell>
          <cell r="JH39">
            <v>202</v>
          </cell>
          <cell r="JI39">
            <v>287</v>
          </cell>
          <cell r="JJ39">
            <v>274</v>
          </cell>
          <cell r="JK39">
            <v>376</v>
          </cell>
          <cell r="JL39">
            <v>306</v>
          </cell>
          <cell r="JM39">
            <v>280</v>
          </cell>
          <cell r="JN39">
            <v>256</v>
          </cell>
          <cell r="JO39">
            <v>249</v>
          </cell>
          <cell r="JP39">
            <v>188</v>
          </cell>
          <cell r="JQ39">
            <v>252</v>
          </cell>
          <cell r="JR39">
            <v>283</v>
          </cell>
          <cell r="JS39">
            <v>221</v>
          </cell>
          <cell r="JT39">
            <v>254</v>
          </cell>
          <cell r="JU39">
            <v>226</v>
          </cell>
          <cell r="JV39">
            <v>319</v>
          </cell>
          <cell r="JW39">
            <v>345</v>
          </cell>
          <cell r="JX39">
            <v>336</v>
          </cell>
          <cell r="JY39">
            <v>274</v>
          </cell>
          <cell r="JZ39">
            <v>262</v>
          </cell>
          <cell r="KA39">
            <v>222</v>
          </cell>
          <cell r="KB39">
            <v>173</v>
          </cell>
          <cell r="KC39">
            <v>282</v>
          </cell>
          <cell r="KD39">
            <v>295</v>
          </cell>
          <cell r="KE39">
            <v>247</v>
          </cell>
          <cell r="KF39">
            <v>222</v>
          </cell>
        </row>
        <row r="40">
          <cell r="A40" t="str">
            <v>Nombre de crÃ©ations d'entreprises - Creuse - DonnÃ©es mensuelles brutes</v>
          </cell>
          <cell r="B40">
            <v>10755457</v>
          </cell>
          <cell r="C40">
            <v>45317.364583333336</v>
          </cell>
          <cell r="ES40">
            <v>62</v>
          </cell>
          <cell r="ET40">
            <v>65</v>
          </cell>
          <cell r="EU40">
            <v>80</v>
          </cell>
          <cell r="EV40">
            <v>50</v>
          </cell>
          <cell r="EW40">
            <v>68</v>
          </cell>
          <cell r="EX40">
            <v>88</v>
          </cell>
          <cell r="EY40">
            <v>61</v>
          </cell>
          <cell r="EZ40">
            <v>58</v>
          </cell>
          <cell r="FA40">
            <v>68</v>
          </cell>
          <cell r="FB40">
            <v>85</v>
          </cell>
          <cell r="FC40">
            <v>52</v>
          </cell>
          <cell r="FD40">
            <v>49</v>
          </cell>
          <cell r="FE40">
            <v>55</v>
          </cell>
          <cell r="FF40">
            <v>53</v>
          </cell>
          <cell r="FG40">
            <v>70</v>
          </cell>
          <cell r="FH40">
            <v>67</v>
          </cell>
          <cell r="FI40">
            <v>66</v>
          </cell>
          <cell r="FJ40">
            <v>68</v>
          </cell>
          <cell r="FK40">
            <v>57</v>
          </cell>
          <cell r="FL40">
            <v>57</v>
          </cell>
          <cell r="FM40">
            <v>72</v>
          </cell>
          <cell r="FN40">
            <v>71</v>
          </cell>
          <cell r="FO40">
            <v>61</v>
          </cell>
          <cell r="FP40">
            <v>44</v>
          </cell>
          <cell r="FQ40">
            <v>62</v>
          </cell>
          <cell r="FR40">
            <v>70</v>
          </cell>
          <cell r="FS40">
            <v>83</v>
          </cell>
          <cell r="FT40">
            <v>59</v>
          </cell>
          <cell r="FU40">
            <v>61</v>
          </cell>
          <cell r="FV40">
            <v>58</v>
          </cell>
          <cell r="FW40">
            <v>74</v>
          </cell>
          <cell r="FX40">
            <v>54</v>
          </cell>
          <cell r="FY40">
            <v>60</v>
          </cell>
          <cell r="FZ40">
            <v>75</v>
          </cell>
          <cell r="GA40">
            <v>47</v>
          </cell>
          <cell r="GB40">
            <v>45</v>
          </cell>
          <cell r="GC40">
            <v>54</v>
          </cell>
          <cell r="GD40">
            <v>43</v>
          </cell>
          <cell r="GE40">
            <v>63</v>
          </cell>
          <cell r="GF40">
            <v>65</v>
          </cell>
          <cell r="GG40">
            <v>48</v>
          </cell>
          <cell r="GH40">
            <v>45</v>
          </cell>
          <cell r="GI40">
            <v>73</v>
          </cell>
          <cell r="GJ40">
            <v>36</v>
          </cell>
          <cell r="GK40">
            <v>48</v>
          </cell>
          <cell r="GL40">
            <v>49</v>
          </cell>
          <cell r="GM40">
            <v>48</v>
          </cell>
          <cell r="GN40">
            <v>60</v>
          </cell>
          <cell r="GO40">
            <v>57</v>
          </cell>
          <cell r="GP40">
            <v>55</v>
          </cell>
          <cell r="GQ40">
            <v>67</v>
          </cell>
          <cell r="GR40">
            <v>42</v>
          </cell>
          <cell r="GS40">
            <v>49</v>
          </cell>
          <cell r="GT40">
            <v>63</v>
          </cell>
          <cell r="GU40">
            <v>51</v>
          </cell>
          <cell r="GV40">
            <v>43</v>
          </cell>
          <cell r="GW40">
            <v>54</v>
          </cell>
          <cell r="GX40">
            <v>40</v>
          </cell>
          <cell r="GY40">
            <v>45</v>
          </cell>
          <cell r="GZ40">
            <v>57</v>
          </cell>
          <cell r="HA40">
            <v>67</v>
          </cell>
          <cell r="HB40">
            <v>51</v>
          </cell>
          <cell r="HC40">
            <v>68</v>
          </cell>
          <cell r="HD40">
            <v>46</v>
          </cell>
          <cell r="HE40">
            <v>57</v>
          </cell>
          <cell r="HF40">
            <v>66</v>
          </cell>
          <cell r="HG40">
            <v>60</v>
          </cell>
          <cell r="HH40">
            <v>42</v>
          </cell>
          <cell r="HI40">
            <v>69</v>
          </cell>
          <cell r="HJ40">
            <v>81</v>
          </cell>
          <cell r="HK40">
            <v>44</v>
          </cell>
          <cell r="HL40">
            <v>51</v>
          </cell>
          <cell r="HM40">
            <v>57</v>
          </cell>
          <cell r="HN40">
            <v>49</v>
          </cell>
          <cell r="HO40">
            <v>60</v>
          </cell>
          <cell r="HP40">
            <v>53</v>
          </cell>
          <cell r="HQ40">
            <v>52</v>
          </cell>
          <cell r="HR40">
            <v>62</v>
          </cell>
          <cell r="HS40">
            <v>61</v>
          </cell>
          <cell r="HT40">
            <v>57</v>
          </cell>
          <cell r="HU40">
            <v>74</v>
          </cell>
          <cell r="HV40">
            <v>56</v>
          </cell>
          <cell r="HW40">
            <v>54</v>
          </cell>
          <cell r="HX40">
            <v>57</v>
          </cell>
          <cell r="HY40">
            <v>80</v>
          </cell>
          <cell r="HZ40">
            <v>59</v>
          </cell>
          <cell r="IA40">
            <v>84</v>
          </cell>
          <cell r="IB40">
            <v>55</v>
          </cell>
          <cell r="IC40">
            <v>57</v>
          </cell>
          <cell r="ID40">
            <v>70</v>
          </cell>
          <cell r="IE40">
            <v>75</v>
          </cell>
          <cell r="IF40">
            <v>48</v>
          </cell>
          <cell r="IG40">
            <v>77</v>
          </cell>
          <cell r="IH40">
            <v>65</v>
          </cell>
          <cell r="II40">
            <v>76</v>
          </cell>
          <cell r="IJ40">
            <v>66</v>
          </cell>
          <cell r="IK40">
            <v>94</v>
          </cell>
          <cell r="IL40">
            <v>59</v>
          </cell>
          <cell r="IM40">
            <v>41</v>
          </cell>
          <cell r="IN40">
            <v>45</v>
          </cell>
          <cell r="IO40">
            <v>72</v>
          </cell>
          <cell r="IP40">
            <v>72</v>
          </cell>
          <cell r="IQ40">
            <v>93</v>
          </cell>
          <cell r="IR40">
            <v>63</v>
          </cell>
          <cell r="IS40">
            <v>72</v>
          </cell>
          <cell r="IT40">
            <v>84</v>
          </cell>
          <cell r="IU40">
            <v>81</v>
          </cell>
          <cell r="IV40">
            <v>83</v>
          </cell>
          <cell r="IW40">
            <v>96</v>
          </cell>
          <cell r="IX40">
            <v>84</v>
          </cell>
          <cell r="IY40">
            <v>121</v>
          </cell>
          <cell r="IZ40">
            <v>94</v>
          </cell>
          <cell r="JA40">
            <v>88</v>
          </cell>
          <cell r="JB40">
            <v>77</v>
          </cell>
          <cell r="JC40">
            <v>79</v>
          </cell>
          <cell r="JD40">
            <v>49</v>
          </cell>
          <cell r="JE40">
            <v>91</v>
          </cell>
          <cell r="JF40">
            <v>71</v>
          </cell>
          <cell r="JG40">
            <v>50</v>
          </cell>
          <cell r="JH40">
            <v>85</v>
          </cell>
          <cell r="JI40">
            <v>81</v>
          </cell>
          <cell r="JJ40">
            <v>75</v>
          </cell>
          <cell r="JK40">
            <v>101</v>
          </cell>
          <cell r="JL40">
            <v>89</v>
          </cell>
          <cell r="JM40">
            <v>82</v>
          </cell>
          <cell r="JN40">
            <v>92</v>
          </cell>
          <cell r="JO40">
            <v>81</v>
          </cell>
          <cell r="JP40">
            <v>65</v>
          </cell>
          <cell r="JQ40">
            <v>93</v>
          </cell>
          <cell r="JR40">
            <v>103</v>
          </cell>
          <cell r="JS40">
            <v>78</v>
          </cell>
          <cell r="JT40">
            <v>75</v>
          </cell>
          <cell r="JU40">
            <v>76</v>
          </cell>
          <cell r="JV40">
            <v>96</v>
          </cell>
          <cell r="JW40">
            <v>97</v>
          </cell>
          <cell r="JX40">
            <v>107</v>
          </cell>
          <cell r="JY40">
            <v>81</v>
          </cell>
          <cell r="JZ40">
            <v>100</v>
          </cell>
          <cell r="KA40">
            <v>91</v>
          </cell>
          <cell r="KB40">
            <v>67</v>
          </cell>
          <cell r="KC40">
            <v>117</v>
          </cell>
          <cell r="KD40">
            <v>103</v>
          </cell>
          <cell r="KE40">
            <v>77</v>
          </cell>
          <cell r="KF40">
            <v>81</v>
          </cell>
        </row>
        <row r="41">
          <cell r="A41" t="str">
            <v>Nombre de crÃ©ations d'entreprises - Deux-SÃ¨vres - DonnÃ©es mensuelles brutes</v>
          </cell>
          <cell r="B41">
            <v>10755515</v>
          </cell>
          <cell r="C41">
            <v>45317.364583333336</v>
          </cell>
          <cell r="ES41">
            <v>195</v>
          </cell>
          <cell r="ET41">
            <v>178</v>
          </cell>
          <cell r="EU41">
            <v>183</v>
          </cell>
          <cell r="EV41">
            <v>152</v>
          </cell>
          <cell r="EW41">
            <v>156</v>
          </cell>
          <cell r="EX41">
            <v>194</v>
          </cell>
          <cell r="EY41">
            <v>141</v>
          </cell>
          <cell r="EZ41">
            <v>145</v>
          </cell>
          <cell r="FA41">
            <v>162</v>
          </cell>
          <cell r="FB41">
            <v>160</v>
          </cell>
          <cell r="FC41">
            <v>172</v>
          </cell>
          <cell r="FD41">
            <v>141</v>
          </cell>
          <cell r="FE41">
            <v>186</v>
          </cell>
          <cell r="FF41">
            <v>227</v>
          </cell>
          <cell r="FG41">
            <v>265</v>
          </cell>
          <cell r="FH41">
            <v>156</v>
          </cell>
          <cell r="FI41">
            <v>162</v>
          </cell>
          <cell r="FJ41">
            <v>173</v>
          </cell>
          <cell r="FK41">
            <v>162</v>
          </cell>
          <cell r="FL41">
            <v>124</v>
          </cell>
          <cell r="FM41">
            <v>145</v>
          </cell>
          <cell r="FN41">
            <v>252</v>
          </cell>
          <cell r="FO41">
            <v>157</v>
          </cell>
          <cell r="FP41">
            <v>159</v>
          </cell>
          <cell r="FQ41">
            <v>198</v>
          </cell>
          <cell r="FR41">
            <v>172</v>
          </cell>
          <cell r="FS41">
            <v>187</v>
          </cell>
          <cell r="FT41">
            <v>178</v>
          </cell>
          <cell r="FU41">
            <v>175</v>
          </cell>
          <cell r="FV41">
            <v>146</v>
          </cell>
          <cell r="FW41">
            <v>164</v>
          </cell>
          <cell r="FX41">
            <v>111</v>
          </cell>
          <cell r="FY41">
            <v>176</v>
          </cell>
          <cell r="FZ41">
            <v>190</v>
          </cell>
          <cell r="GA41">
            <v>148</v>
          </cell>
          <cell r="GB41">
            <v>165</v>
          </cell>
          <cell r="GC41">
            <v>207</v>
          </cell>
          <cell r="GD41">
            <v>184</v>
          </cell>
          <cell r="GE41">
            <v>159</v>
          </cell>
          <cell r="GF41">
            <v>163</v>
          </cell>
          <cell r="GG41">
            <v>129</v>
          </cell>
          <cell r="GH41">
            <v>179</v>
          </cell>
          <cell r="GI41">
            <v>172</v>
          </cell>
          <cell r="GJ41">
            <v>123</v>
          </cell>
          <cell r="GK41">
            <v>163</v>
          </cell>
          <cell r="GL41">
            <v>180</v>
          </cell>
          <cell r="GM41">
            <v>129</v>
          </cell>
          <cell r="GN41">
            <v>195</v>
          </cell>
          <cell r="GO41">
            <v>143</v>
          </cell>
          <cell r="GP41">
            <v>150</v>
          </cell>
          <cell r="GQ41">
            <v>204</v>
          </cell>
          <cell r="GR41">
            <v>176</v>
          </cell>
          <cell r="GS41">
            <v>179</v>
          </cell>
          <cell r="GT41">
            <v>165</v>
          </cell>
          <cell r="GU41">
            <v>161</v>
          </cell>
          <cell r="GV41">
            <v>136</v>
          </cell>
          <cell r="GW41">
            <v>169</v>
          </cell>
          <cell r="GX41">
            <v>190</v>
          </cell>
          <cell r="GY41">
            <v>158</v>
          </cell>
          <cell r="GZ41">
            <v>184</v>
          </cell>
          <cell r="HA41">
            <v>174</v>
          </cell>
          <cell r="HB41">
            <v>219</v>
          </cell>
          <cell r="HC41">
            <v>202</v>
          </cell>
          <cell r="HD41">
            <v>168</v>
          </cell>
          <cell r="HE41">
            <v>137</v>
          </cell>
          <cell r="HF41">
            <v>188</v>
          </cell>
          <cell r="HG41">
            <v>201</v>
          </cell>
          <cell r="HH41">
            <v>148</v>
          </cell>
          <cell r="HI41">
            <v>179</v>
          </cell>
          <cell r="HJ41">
            <v>181</v>
          </cell>
          <cell r="HK41">
            <v>179</v>
          </cell>
          <cell r="HL41">
            <v>211</v>
          </cell>
          <cell r="HM41">
            <v>237</v>
          </cell>
          <cell r="HN41">
            <v>214</v>
          </cell>
          <cell r="HO41">
            <v>268</v>
          </cell>
          <cell r="HP41">
            <v>181</v>
          </cell>
          <cell r="HQ41">
            <v>224</v>
          </cell>
          <cell r="HR41">
            <v>207</v>
          </cell>
          <cell r="HS41">
            <v>181</v>
          </cell>
          <cell r="HT41">
            <v>166</v>
          </cell>
          <cell r="HU41">
            <v>218</v>
          </cell>
          <cell r="HV41">
            <v>237</v>
          </cell>
          <cell r="HW41">
            <v>180</v>
          </cell>
          <cell r="HX41">
            <v>163</v>
          </cell>
          <cell r="HY41">
            <v>268</v>
          </cell>
          <cell r="HZ41">
            <v>251</v>
          </cell>
          <cell r="IA41">
            <v>233</v>
          </cell>
          <cell r="IB41">
            <v>212</v>
          </cell>
          <cell r="IC41">
            <v>199</v>
          </cell>
          <cell r="ID41">
            <v>217</v>
          </cell>
          <cell r="IE41">
            <v>206</v>
          </cell>
          <cell r="IF41">
            <v>197</v>
          </cell>
          <cell r="IG41">
            <v>223</v>
          </cell>
          <cell r="IH41">
            <v>241</v>
          </cell>
          <cell r="II41">
            <v>208</v>
          </cell>
          <cell r="IJ41">
            <v>204</v>
          </cell>
          <cell r="IK41">
            <v>254</v>
          </cell>
          <cell r="IL41">
            <v>262</v>
          </cell>
          <cell r="IM41">
            <v>216</v>
          </cell>
          <cell r="IN41">
            <v>105</v>
          </cell>
          <cell r="IO41">
            <v>218</v>
          </cell>
          <cell r="IP41">
            <v>215</v>
          </cell>
          <cell r="IQ41">
            <v>272</v>
          </cell>
          <cell r="IR41">
            <v>230</v>
          </cell>
          <cell r="IS41">
            <v>234</v>
          </cell>
          <cell r="IT41">
            <v>311</v>
          </cell>
          <cell r="IU41">
            <v>250</v>
          </cell>
          <cell r="IV41">
            <v>300</v>
          </cell>
          <cell r="IW41">
            <v>308</v>
          </cell>
          <cell r="IX41">
            <v>284</v>
          </cell>
          <cell r="IY41">
            <v>328</v>
          </cell>
          <cell r="IZ41">
            <v>301</v>
          </cell>
          <cell r="JA41">
            <v>252</v>
          </cell>
          <cell r="JB41">
            <v>320</v>
          </cell>
          <cell r="JC41">
            <v>258</v>
          </cell>
          <cell r="JD41">
            <v>223</v>
          </cell>
          <cell r="JE41">
            <v>307</v>
          </cell>
          <cell r="JF41">
            <v>277</v>
          </cell>
          <cell r="JG41">
            <v>210</v>
          </cell>
          <cell r="JH41">
            <v>265</v>
          </cell>
          <cell r="JI41">
            <v>290</v>
          </cell>
          <cell r="JJ41">
            <v>290</v>
          </cell>
          <cell r="JK41">
            <v>336</v>
          </cell>
          <cell r="JL41">
            <v>286</v>
          </cell>
          <cell r="JM41">
            <v>262</v>
          </cell>
          <cell r="JN41">
            <v>275</v>
          </cell>
          <cell r="JO41">
            <v>292</v>
          </cell>
          <cell r="JP41">
            <v>262</v>
          </cell>
          <cell r="JQ41">
            <v>302</v>
          </cell>
          <cell r="JR41">
            <v>299</v>
          </cell>
          <cell r="JS41">
            <v>236</v>
          </cell>
          <cell r="JT41">
            <v>290</v>
          </cell>
          <cell r="JU41">
            <v>252</v>
          </cell>
          <cell r="JV41">
            <v>262</v>
          </cell>
          <cell r="JW41">
            <v>320</v>
          </cell>
          <cell r="JX41">
            <v>281</v>
          </cell>
          <cell r="JY41">
            <v>312</v>
          </cell>
          <cell r="JZ41">
            <v>304</v>
          </cell>
          <cell r="KA41">
            <v>283</v>
          </cell>
          <cell r="KB41">
            <v>271</v>
          </cell>
          <cell r="KC41">
            <v>331</v>
          </cell>
          <cell r="KD41">
            <v>314</v>
          </cell>
          <cell r="KE41">
            <v>277</v>
          </cell>
          <cell r="KF41">
            <v>296</v>
          </cell>
        </row>
        <row r="42">
          <cell r="A42" t="str">
            <v>Nombre de crÃ©ations d'entreprises - Dordogne - DonnÃ©es mensuelles brutes</v>
          </cell>
          <cell r="B42">
            <v>10755458</v>
          </cell>
          <cell r="C42">
            <v>45317.364583333336</v>
          </cell>
          <cell r="ES42">
            <v>320</v>
          </cell>
          <cell r="ET42">
            <v>290</v>
          </cell>
          <cell r="EU42">
            <v>390</v>
          </cell>
          <cell r="EV42">
            <v>295</v>
          </cell>
          <cell r="EW42">
            <v>302</v>
          </cell>
          <cell r="EX42">
            <v>306</v>
          </cell>
          <cell r="EY42">
            <v>271</v>
          </cell>
          <cell r="EZ42">
            <v>223</v>
          </cell>
          <cell r="FA42">
            <v>266</v>
          </cell>
          <cell r="FB42">
            <v>300</v>
          </cell>
          <cell r="FC42">
            <v>247</v>
          </cell>
          <cell r="FD42">
            <v>201</v>
          </cell>
          <cell r="FE42">
            <v>322</v>
          </cell>
          <cell r="FF42">
            <v>318</v>
          </cell>
          <cell r="FG42">
            <v>331</v>
          </cell>
          <cell r="FH42">
            <v>290</v>
          </cell>
          <cell r="FI42">
            <v>269</v>
          </cell>
          <cell r="FJ42">
            <v>306</v>
          </cell>
          <cell r="FK42">
            <v>266</v>
          </cell>
          <cell r="FL42">
            <v>265</v>
          </cell>
          <cell r="FM42">
            <v>269</v>
          </cell>
          <cell r="FN42">
            <v>317</v>
          </cell>
          <cell r="FO42">
            <v>228</v>
          </cell>
          <cell r="FP42">
            <v>232</v>
          </cell>
          <cell r="FQ42">
            <v>304</v>
          </cell>
          <cell r="FR42">
            <v>294</v>
          </cell>
          <cell r="FS42">
            <v>340</v>
          </cell>
          <cell r="FT42">
            <v>308</v>
          </cell>
          <cell r="FU42">
            <v>284</v>
          </cell>
          <cell r="FV42">
            <v>318</v>
          </cell>
          <cell r="FW42">
            <v>315</v>
          </cell>
          <cell r="FX42">
            <v>210</v>
          </cell>
          <cell r="FY42">
            <v>275</v>
          </cell>
          <cell r="FZ42">
            <v>313</v>
          </cell>
          <cell r="GA42">
            <v>216</v>
          </cell>
          <cell r="GB42">
            <v>271</v>
          </cell>
          <cell r="GC42">
            <v>274</v>
          </cell>
          <cell r="GD42">
            <v>334</v>
          </cell>
          <cell r="GE42">
            <v>315</v>
          </cell>
          <cell r="GF42">
            <v>316</v>
          </cell>
          <cell r="GG42">
            <v>247</v>
          </cell>
          <cell r="GH42">
            <v>303</v>
          </cell>
          <cell r="GI42">
            <v>290</v>
          </cell>
          <cell r="GJ42">
            <v>217</v>
          </cell>
          <cell r="GK42">
            <v>260</v>
          </cell>
          <cell r="GL42">
            <v>272</v>
          </cell>
          <cell r="GM42">
            <v>204</v>
          </cell>
          <cell r="GN42">
            <v>255</v>
          </cell>
          <cell r="GO42">
            <v>276</v>
          </cell>
          <cell r="GP42">
            <v>319</v>
          </cell>
          <cell r="GQ42">
            <v>354</v>
          </cell>
          <cell r="GR42">
            <v>305</v>
          </cell>
          <cell r="GS42">
            <v>289</v>
          </cell>
          <cell r="GT42">
            <v>345</v>
          </cell>
          <cell r="GU42">
            <v>248</v>
          </cell>
          <cell r="GV42">
            <v>228</v>
          </cell>
          <cell r="GW42">
            <v>249</v>
          </cell>
          <cell r="GX42">
            <v>259</v>
          </cell>
          <cell r="GY42">
            <v>256</v>
          </cell>
          <cell r="GZ42">
            <v>226</v>
          </cell>
          <cell r="HA42">
            <v>326</v>
          </cell>
          <cell r="HB42">
            <v>340</v>
          </cell>
          <cell r="HC42">
            <v>375</v>
          </cell>
          <cell r="HD42">
            <v>305</v>
          </cell>
          <cell r="HE42">
            <v>263</v>
          </cell>
          <cell r="HF42">
            <v>344</v>
          </cell>
          <cell r="HG42">
            <v>274</v>
          </cell>
          <cell r="HH42">
            <v>245</v>
          </cell>
          <cell r="HI42">
            <v>310</v>
          </cell>
          <cell r="HJ42">
            <v>283</v>
          </cell>
          <cell r="HK42">
            <v>287</v>
          </cell>
          <cell r="HL42">
            <v>254</v>
          </cell>
          <cell r="HM42">
            <v>261</v>
          </cell>
          <cell r="HN42">
            <v>388</v>
          </cell>
          <cell r="HO42">
            <v>377</v>
          </cell>
          <cell r="HP42">
            <v>324</v>
          </cell>
          <cell r="HQ42">
            <v>290</v>
          </cell>
          <cell r="HR42">
            <v>362</v>
          </cell>
          <cell r="HS42">
            <v>330</v>
          </cell>
          <cell r="HT42">
            <v>251</v>
          </cell>
          <cell r="HU42">
            <v>314</v>
          </cell>
          <cell r="HV42">
            <v>292</v>
          </cell>
          <cell r="HW42">
            <v>301</v>
          </cell>
          <cell r="HX42">
            <v>225</v>
          </cell>
          <cell r="HY42">
            <v>386</v>
          </cell>
          <cell r="HZ42">
            <v>390</v>
          </cell>
          <cell r="IA42">
            <v>431</v>
          </cell>
          <cell r="IB42">
            <v>357</v>
          </cell>
          <cell r="IC42">
            <v>436</v>
          </cell>
          <cell r="ID42">
            <v>359</v>
          </cell>
          <cell r="IE42">
            <v>383</v>
          </cell>
          <cell r="IF42">
            <v>326</v>
          </cell>
          <cell r="IG42">
            <v>344</v>
          </cell>
          <cell r="IH42">
            <v>449</v>
          </cell>
          <cell r="II42">
            <v>356</v>
          </cell>
          <cell r="IJ42">
            <v>316</v>
          </cell>
          <cell r="IK42">
            <v>470</v>
          </cell>
          <cell r="IL42">
            <v>400</v>
          </cell>
          <cell r="IM42">
            <v>303</v>
          </cell>
          <cell r="IN42">
            <v>181</v>
          </cell>
          <cell r="IO42">
            <v>296</v>
          </cell>
          <cell r="IP42">
            <v>396</v>
          </cell>
          <cell r="IQ42">
            <v>448</v>
          </cell>
          <cell r="IR42">
            <v>389</v>
          </cell>
          <cell r="IS42">
            <v>484</v>
          </cell>
          <cell r="IT42">
            <v>519</v>
          </cell>
          <cell r="IU42">
            <v>348</v>
          </cell>
          <cell r="IV42">
            <v>437</v>
          </cell>
          <cell r="IW42">
            <v>530</v>
          </cell>
          <cell r="IX42">
            <v>459</v>
          </cell>
          <cell r="IY42">
            <v>488</v>
          </cell>
          <cell r="IZ42">
            <v>429</v>
          </cell>
          <cell r="JA42">
            <v>515</v>
          </cell>
          <cell r="JB42">
            <v>498</v>
          </cell>
          <cell r="JC42">
            <v>448</v>
          </cell>
          <cell r="JD42">
            <v>351</v>
          </cell>
          <cell r="JE42">
            <v>391</v>
          </cell>
          <cell r="JF42">
            <v>497</v>
          </cell>
          <cell r="JG42">
            <v>376</v>
          </cell>
          <cell r="JH42">
            <v>368</v>
          </cell>
          <cell r="JI42">
            <v>451</v>
          </cell>
          <cell r="JJ42">
            <v>443</v>
          </cell>
          <cell r="JK42">
            <v>539</v>
          </cell>
          <cell r="JL42">
            <v>462</v>
          </cell>
          <cell r="JM42">
            <v>411</v>
          </cell>
          <cell r="JN42">
            <v>477</v>
          </cell>
          <cell r="JO42">
            <v>397</v>
          </cell>
          <cell r="JP42">
            <v>349</v>
          </cell>
          <cell r="JQ42">
            <v>407</v>
          </cell>
          <cell r="JR42">
            <v>449</v>
          </cell>
          <cell r="JS42">
            <v>470</v>
          </cell>
          <cell r="JT42">
            <v>438</v>
          </cell>
          <cell r="JU42">
            <v>507</v>
          </cell>
          <cell r="JV42">
            <v>417</v>
          </cell>
          <cell r="JW42">
            <v>507</v>
          </cell>
          <cell r="JX42">
            <v>440</v>
          </cell>
          <cell r="JY42">
            <v>393</v>
          </cell>
          <cell r="JZ42">
            <v>468</v>
          </cell>
          <cell r="KA42">
            <v>402</v>
          </cell>
          <cell r="KB42">
            <v>390</v>
          </cell>
          <cell r="KC42">
            <v>484</v>
          </cell>
          <cell r="KD42">
            <v>527</v>
          </cell>
          <cell r="KE42">
            <v>436</v>
          </cell>
          <cell r="KF42">
            <v>415</v>
          </cell>
        </row>
        <row r="43">
          <cell r="A43" t="str">
            <v>Nombre de crÃ©ations d'entreprises - Doubs - DonnÃ©es mensuelles brutes</v>
          </cell>
          <cell r="B43">
            <v>10755459</v>
          </cell>
          <cell r="C43">
            <v>45317.364583333336</v>
          </cell>
          <cell r="ES43">
            <v>298</v>
          </cell>
          <cell r="ET43">
            <v>301</v>
          </cell>
          <cell r="EU43">
            <v>315</v>
          </cell>
          <cell r="EV43">
            <v>293</v>
          </cell>
          <cell r="EW43">
            <v>256</v>
          </cell>
          <cell r="EX43">
            <v>333</v>
          </cell>
          <cell r="EY43">
            <v>272</v>
          </cell>
          <cell r="EZ43">
            <v>211</v>
          </cell>
          <cell r="FA43">
            <v>287</v>
          </cell>
          <cell r="FB43">
            <v>349</v>
          </cell>
          <cell r="FC43">
            <v>341</v>
          </cell>
          <cell r="FD43">
            <v>298</v>
          </cell>
          <cell r="FE43">
            <v>337</v>
          </cell>
          <cell r="FF43">
            <v>339</v>
          </cell>
          <cell r="FG43">
            <v>323</v>
          </cell>
          <cell r="FH43">
            <v>309</v>
          </cell>
          <cell r="FI43">
            <v>358</v>
          </cell>
          <cell r="FJ43">
            <v>334</v>
          </cell>
          <cell r="FK43">
            <v>302</v>
          </cell>
          <cell r="FL43">
            <v>276</v>
          </cell>
          <cell r="FM43">
            <v>301</v>
          </cell>
          <cell r="FN43">
            <v>362</v>
          </cell>
          <cell r="FO43">
            <v>250</v>
          </cell>
          <cell r="FP43">
            <v>244</v>
          </cell>
          <cell r="FQ43">
            <v>329</v>
          </cell>
          <cell r="FR43">
            <v>310</v>
          </cell>
          <cell r="FS43">
            <v>314</v>
          </cell>
          <cell r="FT43">
            <v>333</v>
          </cell>
          <cell r="FU43">
            <v>274</v>
          </cell>
          <cell r="FV43">
            <v>281</v>
          </cell>
          <cell r="FW43">
            <v>304</v>
          </cell>
          <cell r="FX43">
            <v>275</v>
          </cell>
          <cell r="FY43">
            <v>294</v>
          </cell>
          <cell r="FZ43">
            <v>378</v>
          </cell>
          <cell r="GA43">
            <v>295</v>
          </cell>
          <cell r="GB43">
            <v>335</v>
          </cell>
          <cell r="GC43">
            <v>306</v>
          </cell>
          <cell r="GD43">
            <v>320</v>
          </cell>
          <cell r="GE43">
            <v>290</v>
          </cell>
          <cell r="GF43">
            <v>307</v>
          </cell>
          <cell r="GG43">
            <v>252</v>
          </cell>
          <cell r="GH43">
            <v>297</v>
          </cell>
          <cell r="GI43">
            <v>280</v>
          </cell>
          <cell r="GJ43">
            <v>206</v>
          </cell>
          <cell r="GK43">
            <v>327</v>
          </cell>
          <cell r="GL43">
            <v>337</v>
          </cell>
          <cell r="GM43">
            <v>264</v>
          </cell>
          <cell r="GN43">
            <v>296</v>
          </cell>
          <cell r="GO43">
            <v>338</v>
          </cell>
          <cell r="GP43">
            <v>340</v>
          </cell>
          <cell r="GQ43">
            <v>382</v>
          </cell>
          <cell r="GR43">
            <v>332</v>
          </cell>
          <cell r="GS43">
            <v>345</v>
          </cell>
          <cell r="GT43">
            <v>326</v>
          </cell>
          <cell r="GU43">
            <v>283</v>
          </cell>
          <cell r="GV43">
            <v>236</v>
          </cell>
          <cell r="GW43">
            <v>336</v>
          </cell>
          <cell r="GX43">
            <v>326</v>
          </cell>
          <cell r="GY43">
            <v>268</v>
          </cell>
          <cell r="GZ43">
            <v>296</v>
          </cell>
          <cell r="HA43">
            <v>328</v>
          </cell>
          <cell r="HB43">
            <v>316</v>
          </cell>
          <cell r="HC43">
            <v>339</v>
          </cell>
          <cell r="HD43">
            <v>325</v>
          </cell>
          <cell r="HE43">
            <v>329</v>
          </cell>
          <cell r="HF43">
            <v>289</v>
          </cell>
          <cell r="HG43">
            <v>337</v>
          </cell>
          <cell r="HH43">
            <v>238</v>
          </cell>
          <cell r="HI43">
            <v>377</v>
          </cell>
          <cell r="HJ43">
            <v>376</v>
          </cell>
          <cell r="HK43">
            <v>302</v>
          </cell>
          <cell r="HL43">
            <v>310</v>
          </cell>
          <cell r="HM43">
            <v>358</v>
          </cell>
          <cell r="HN43">
            <v>325</v>
          </cell>
          <cell r="HO43">
            <v>418</v>
          </cell>
          <cell r="HP43">
            <v>340</v>
          </cell>
          <cell r="HQ43">
            <v>379</v>
          </cell>
          <cell r="HR43">
            <v>391</v>
          </cell>
          <cell r="HS43">
            <v>322</v>
          </cell>
          <cell r="HT43">
            <v>295</v>
          </cell>
          <cell r="HU43">
            <v>388</v>
          </cell>
          <cell r="HV43">
            <v>462</v>
          </cell>
          <cell r="HW43">
            <v>363</v>
          </cell>
          <cell r="HX43">
            <v>359</v>
          </cell>
          <cell r="HY43">
            <v>476</v>
          </cell>
          <cell r="HZ43">
            <v>413</v>
          </cell>
          <cell r="IA43">
            <v>418</v>
          </cell>
          <cell r="IB43">
            <v>367</v>
          </cell>
          <cell r="IC43">
            <v>393</v>
          </cell>
          <cell r="ID43">
            <v>452</v>
          </cell>
          <cell r="IE43">
            <v>382</v>
          </cell>
          <cell r="IF43">
            <v>322</v>
          </cell>
          <cell r="IG43">
            <v>438</v>
          </cell>
          <cell r="IH43">
            <v>542</v>
          </cell>
          <cell r="II43">
            <v>406</v>
          </cell>
          <cell r="IJ43">
            <v>389</v>
          </cell>
          <cell r="IK43">
            <v>483</v>
          </cell>
          <cell r="IL43">
            <v>502</v>
          </cell>
          <cell r="IM43">
            <v>369</v>
          </cell>
          <cell r="IN43">
            <v>243</v>
          </cell>
          <cell r="IO43">
            <v>323</v>
          </cell>
          <cell r="IP43">
            <v>563</v>
          </cell>
          <cell r="IQ43">
            <v>552</v>
          </cell>
          <cell r="IR43">
            <v>404</v>
          </cell>
          <cell r="IS43">
            <v>569</v>
          </cell>
          <cell r="IT43">
            <v>548</v>
          </cell>
          <cell r="IU43">
            <v>316</v>
          </cell>
          <cell r="IV43">
            <v>646</v>
          </cell>
          <cell r="IW43">
            <v>541</v>
          </cell>
          <cell r="IX43">
            <v>532</v>
          </cell>
          <cell r="IY43">
            <v>630</v>
          </cell>
          <cell r="IZ43">
            <v>568</v>
          </cell>
          <cell r="JA43">
            <v>455</v>
          </cell>
          <cell r="JB43">
            <v>600</v>
          </cell>
          <cell r="JC43">
            <v>498</v>
          </cell>
          <cell r="JD43">
            <v>398</v>
          </cell>
          <cell r="JE43">
            <v>564</v>
          </cell>
          <cell r="JF43">
            <v>616</v>
          </cell>
          <cell r="JG43">
            <v>452</v>
          </cell>
          <cell r="JH43">
            <v>443</v>
          </cell>
          <cell r="JI43">
            <v>524</v>
          </cell>
          <cell r="JJ43">
            <v>545</v>
          </cell>
          <cell r="JK43">
            <v>610</v>
          </cell>
          <cell r="JL43">
            <v>467</v>
          </cell>
          <cell r="JM43">
            <v>478</v>
          </cell>
          <cell r="JN43">
            <v>519</v>
          </cell>
          <cell r="JO43">
            <v>490</v>
          </cell>
          <cell r="JP43">
            <v>388</v>
          </cell>
          <cell r="JQ43">
            <v>574</v>
          </cell>
          <cell r="JR43">
            <v>535</v>
          </cell>
          <cell r="JS43">
            <v>497</v>
          </cell>
          <cell r="JT43">
            <v>513</v>
          </cell>
          <cell r="JU43">
            <v>461</v>
          </cell>
          <cell r="JV43">
            <v>465</v>
          </cell>
          <cell r="JW43">
            <v>626</v>
          </cell>
          <cell r="JX43">
            <v>480</v>
          </cell>
          <cell r="JY43">
            <v>435</v>
          </cell>
          <cell r="JZ43">
            <v>511</v>
          </cell>
          <cell r="KA43">
            <v>498</v>
          </cell>
          <cell r="KB43">
            <v>531</v>
          </cell>
          <cell r="KC43">
            <v>606</v>
          </cell>
          <cell r="KD43">
            <v>592</v>
          </cell>
          <cell r="KE43">
            <v>504</v>
          </cell>
          <cell r="KF43">
            <v>463</v>
          </cell>
        </row>
        <row r="44">
          <cell r="A44" t="str">
            <v>Nombre de crÃ©ations d'entreprises - DrÃ´me - DonnÃ©es mensuelles brutes</v>
          </cell>
          <cell r="B44">
            <v>10755460</v>
          </cell>
          <cell r="C44">
            <v>45317.364583333336</v>
          </cell>
          <cell r="ES44">
            <v>426</v>
          </cell>
          <cell r="ET44">
            <v>437</v>
          </cell>
          <cell r="EU44">
            <v>520</v>
          </cell>
          <cell r="EV44">
            <v>391</v>
          </cell>
          <cell r="EW44">
            <v>359</v>
          </cell>
          <cell r="EX44">
            <v>424</v>
          </cell>
          <cell r="EY44">
            <v>383</v>
          </cell>
          <cell r="EZ44">
            <v>333</v>
          </cell>
          <cell r="FA44">
            <v>418</v>
          </cell>
          <cell r="FB44">
            <v>432</v>
          </cell>
          <cell r="FC44">
            <v>401</v>
          </cell>
          <cell r="FD44">
            <v>337</v>
          </cell>
          <cell r="FE44">
            <v>410</v>
          </cell>
          <cell r="FF44">
            <v>405</v>
          </cell>
          <cell r="FG44">
            <v>482</v>
          </cell>
          <cell r="FH44">
            <v>448</v>
          </cell>
          <cell r="FI44">
            <v>345</v>
          </cell>
          <cell r="FJ44">
            <v>408</v>
          </cell>
          <cell r="FK44">
            <v>420</v>
          </cell>
          <cell r="FL44">
            <v>311</v>
          </cell>
          <cell r="FM44">
            <v>370</v>
          </cell>
          <cell r="FN44">
            <v>441</v>
          </cell>
          <cell r="FO44">
            <v>357</v>
          </cell>
          <cell r="FP44">
            <v>324</v>
          </cell>
          <cell r="FQ44">
            <v>426</v>
          </cell>
          <cell r="FR44">
            <v>435</v>
          </cell>
          <cell r="FS44">
            <v>472</v>
          </cell>
          <cell r="FT44">
            <v>453</v>
          </cell>
          <cell r="FU44">
            <v>407</v>
          </cell>
          <cell r="FV44">
            <v>416</v>
          </cell>
          <cell r="FW44">
            <v>405</v>
          </cell>
          <cell r="FX44">
            <v>295</v>
          </cell>
          <cell r="FY44">
            <v>423</v>
          </cell>
          <cell r="FZ44">
            <v>475</v>
          </cell>
          <cell r="GA44">
            <v>360</v>
          </cell>
          <cell r="GB44">
            <v>409</v>
          </cell>
          <cell r="GC44">
            <v>426</v>
          </cell>
          <cell r="GD44">
            <v>381</v>
          </cell>
          <cell r="GE44">
            <v>452</v>
          </cell>
          <cell r="GF44">
            <v>421</v>
          </cell>
          <cell r="GG44">
            <v>358</v>
          </cell>
          <cell r="GH44">
            <v>394</v>
          </cell>
          <cell r="GI44">
            <v>384</v>
          </cell>
          <cell r="GJ44">
            <v>261</v>
          </cell>
          <cell r="GK44">
            <v>436</v>
          </cell>
          <cell r="GL44">
            <v>488</v>
          </cell>
          <cell r="GM44">
            <v>357</v>
          </cell>
          <cell r="GN44">
            <v>376</v>
          </cell>
          <cell r="GO44">
            <v>421</v>
          </cell>
          <cell r="GP44">
            <v>396</v>
          </cell>
          <cell r="GQ44">
            <v>469</v>
          </cell>
          <cell r="GR44">
            <v>471</v>
          </cell>
          <cell r="GS44">
            <v>387</v>
          </cell>
          <cell r="GT44">
            <v>465</v>
          </cell>
          <cell r="GU44">
            <v>353</v>
          </cell>
          <cell r="GV44">
            <v>278</v>
          </cell>
          <cell r="GW44">
            <v>434</v>
          </cell>
          <cell r="GX44">
            <v>384</v>
          </cell>
          <cell r="GY44">
            <v>356</v>
          </cell>
          <cell r="GZ44">
            <v>381</v>
          </cell>
          <cell r="HA44">
            <v>446</v>
          </cell>
          <cell r="HB44">
            <v>434</v>
          </cell>
          <cell r="HC44">
            <v>491</v>
          </cell>
          <cell r="HD44">
            <v>380</v>
          </cell>
          <cell r="HE44">
            <v>408</v>
          </cell>
          <cell r="HF44">
            <v>436</v>
          </cell>
          <cell r="HG44">
            <v>380</v>
          </cell>
          <cell r="HH44">
            <v>304</v>
          </cell>
          <cell r="HI44">
            <v>440</v>
          </cell>
          <cell r="HJ44">
            <v>483</v>
          </cell>
          <cell r="HK44">
            <v>413</v>
          </cell>
          <cell r="HL44">
            <v>370</v>
          </cell>
          <cell r="HM44">
            <v>535</v>
          </cell>
          <cell r="HN44">
            <v>474</v>
          </cell>
          <cell r="HO44">
            <v>548</v>
          </cell>
          <cell r="HP44">
            <v>426</v>
          </cell>
          <cell r="HQ44">
            <v>435</v>
          </cell>
          <cell r="HR44">
            <v>447</v>
          </cell>
          <cell r="HS44">
            <v>416</v>
          </cell>
          <cell r="HT44">
            <v>346</v>
          </cell>
          <cell r="HU44">
            <v>505</v>
          </cell>
          <cell r="HV44">
            <v>465</v>
          </cell>
          <cell r="HW44">
            <v>463</v>
          </cell>
          <cell r="HX44">
            <v>364</v>
          </cell>
          <cell r="HY44">
            <v>592</v>
          </cell>
          <cell r="HZ44">
            <v>529</v>
          </cell>
          <cell r="IA44">
            <v>527</v>
          </cell>
          <cell r="IB44">
            <v>516</v>
          </cell>
          <cell r="IC44">
            <v>501</v>
          </cell>
          <cell r="ID44">
            <v>474</v>
          </cell>
          <cell r="IE44">
            <v>545</v>
          </cell>
          <cell r="IF44">
            <v>382</v>
          </cell>
          <cell r="IG44">
            <v>585</v>
          </cell>
          <cell r="IH44">
            <v>606</v>
          </cell>
          <cell r="II44">
            <v>560</v>
          </cell>
          <cell r="IJ44">
            <v>535</v>
          </cell>
          <cell r="IK44">
            <v>685</v>
          </cell>
          <cell r="IL44">
            <v>608</v>
          </cell>
          <cell r="IM44">
            <v>440</v>
          </cell>
          <cell r="IN44">
            <v>279</v>
          </cell>
          <cell r="IO44">
            <v>444</v>
          </cell>
          <cell r="IP44">
            <v>559</v>
          </cell>
          <cell r="IQ44">
            <v>640</v>
          </cell>
          <cell r="IR44">
            <v>455</v>
          </cell>
          <cell r="IS44">
            <v>670</v>
          </cell>
          <cell r="IT44">
            <v>667</v>
          </cell>
          <cell r="IU44">
            <v>616</v>
          </cell>
          <cell r="IV44">
            <v>552</v>
          </cell>
          <cell r="IW44">
            <v>682</v>
          </cell>
          <cell r="IX44">
            <v>635</v>
          </cell>
          <cell r="IY44">
            <v>738</v>
          </cell>
          <cell r="IZ44">
            <v>652</v>
          </cell>
          <cell r="JA44">
            <v>552</v>
          </cell>
          <cell r="JB44">
            <v>631</v>
          </cell>
          <cell r="JC44">
            <v>609</v>
          </cell>
          <cell r="JD44">
            <v>449</v>
          </cell>
          <cell r="JE44">
            <v>714</v>
          </cell>
          <cell r="JF44">
            <v>742</v>
          </cell>
          <cell r="JG44">
            <v>570</v>
          </cell>
          <cell r="JH44">
            <v>594</v>
          </cell>
          <cell r="JI44">
            <v>680</v>
          </cell>
          <cell r="JJ44">
            <v>624</v>
          </cell>
          <cell r="JK44">
            <v>780</v>
          </cell>
          <cell r="JL44">
            <v>593</v>
          </cell>
          <cell r="JM44">
            <v>569</v>
          </cell>
          <cell r="JN44">
            <v>601</v>
          </cell>
          <cell r="JO44">
            <v>525</v>
          </cell>
          <cell r="JP44">
            <v>446</v>
          </cell>
          <cell r="JQ44">
            <v>678</v>
          </cell>
          <cell r="JR44">
            <v>707</v>
          </cell>
          <cell r="JS44">
            <v>614</v>
          </cell>
          <cell r="JT44">
            <v>610</v>
          </cell>
          <cell r="JU44">
            <v>612</v>
          </cell>
          <cell r="JV44">
            <v>607</v>
          </cell>
          <cell r="JW44">
            <v>732</v>
          </cell>
          <cell r="JX44">
            <v>573</v>
          </cell>
          <cell r="JY44">
            <v>554</v>
          </cell>
          <cell r="JZ44">
            <v>585</v>
          </cell>
          <cell r="KA44">
            <v>561</v>
          </cell>
          <cell r="KB44">
            <v>516</v>
          </cell>
          <cell r="KC44">
            <v>657</v>
          </cell>
          <cell r="KD44">
            <v>743</v>
          </cell>
          <cell r="KE44">
            <v>633</v>
          </cell>
          <cell r="KF44">
            <v>622</v>
          </cell>
        </row>
        <row r="45">
          <cell r="A45" t="str">
            <v>Nombre de crÃ©ations d'entreprises - Ensemble - France - DonnÃ©es mensuelles brutes</v>
          </cell>
          <cell r="B45">
            <v>10755537</v>
          </cell>
          <cell r="C45">
            <v>45317.364583333336</v>
          </cell>
          <cell r="E45">
            <v>21525</v>
          </cell>
          <cell r="F45">
            <v>20798</v>
          </cell>
          <cell r="G45">
            <v>22342</v>
          </cell>
          <cell r="H45">
            <v>22596</v>
          </cell>
          <cell r="I45">
            <v>21197</v>
          </cell>
          <cell r="J45">
            <v>18557</v>
          </cell>
          <cell r="K45">
            <v>21084</v>
          </cell>
          <cell r="L45">
            <v>15523</v>
          </cell>
          <cell r="M45">
            <v>16624</v>
          </cell>
          <cell r="N45">
            <v>22257</v>
          </cell>
          <cell r="O45">
            <v>16887</v>
          </cell>
          <cell r="P45">
            <v>16796</v>
          </cell>
          <cell r="Q45">
            <v>23334</v>
          </cell>
          <cell r="R45">
            <v>19812</v>
          </cell>
          <cell r="S45">
            <v>21926</v>
          </cell>
          <cell r="T45">
            <v>22508</v>
          </cell>
          <cell r="U45">
            <v>19157</v>
          </cell>
          <cell r="V45">
            <v>18954</v>
          </cell>
          <cell r="W45">
            <v>21343</v>
          </cell>
          <cell r="X45">
            <v>15015</v>
          </cell>
          <cell r="Y45">
            <v>15501</v>
          </cell>
          <cell r="Z45">
            <v>22196</v>
          </cell>
          <cell r="AA45">
            <v>16739</v>
          </cell>
          <cell r="AB45">
            <v>16929</v>
          </cell>
          <cell r="AC45">
            <v>23458</v>
          </cell>
          <cell r="AD45">
            <v>19035</v>
          </cell>
          <cell r="AE45">
            <v>21095</v>
          </cell>
          <cell r="AF45">
            <v>23804</v>
          </cell>
          <cell r="AG45">
            <v>18024</v>
          </cell>
          <cell r="AH45">
            <v>18895</v>
          </cell>
          <cell r="AI45">
            <v>22885</v>
          </cell>
          <cell r="AJ45">
            <v>13788</v>
          </cell>
          <cell r="AK45">
            <v>16976</v>
          </cell>
          <cell r="AL45">
            <v>22460</v>
          </cell>
          <cell r="AM45">
            <v>16109</v>
          </cell>
          <cell r="AN45">
            <v>18740</v>
          </cell>
          <cell r="AO45">
            <v>24027</v>
          </cell>
          <cell r="AP45">
            <v>20668</v>
          </cell>
          <cell r="AQ45">
            <v>23521</v>
          </cell>
          <cell r="AR45">
            <v>25279</v>
          </cell>
          <cell r="AS45">
            <v>19417</v>
          </cell>
          <cell r="AT45">
            <v>21294</v>
          </cell>
          <cell r="AU45">
            <v>24107</v>
          </cell>
          <cell r="AV45">
            <v>15042</v>
          </cell>
          <cell r="AW45">
            <v>21065</v>
          </cell>
          <cell r="AX45">
            <v>25673</v>
          </cell>
          <cell r="AY45">
            <v>18344</v>
          </cell>
          <cell r="AZ45">
            <v>22724</v>
          </cell>
          <cell r="BA45">
            <v>26598</v>
          </cell>
          <cell r="BB45">
            <v>26069</v>
          </cell>
          <cell r="BC45">
            <v>30632</v>
          </cell>
          <cell r="BD45">
            <v>28088</v>
          </cell>
          <cell r="BE45">
            <v>23163</v>
          </cell>
          <cell r="BF45">
            <v>26775</v>
          </cell>
          <cell r="BG45">
            <v>24045</v>
          </cell>
          <cell r="BH45">
            <v>18219</v>
          </cell>
          <cell r="BI45">
            <v>22609</v>
          </cell>
          <cell r="BJ45">
            <v>23898</v>
          </cell>
          <cell r="BK45">
            <v>20123</v>
          </cell>
          <cell r="BL45">
            <v>23339</v>
          </cell>
          <cell r="BM45">
            <v>25881</v>
          </cell>
          <cell r="BN45">
            <v>25537</v>
          </cell>
          <cell r="BO45">
            <v>28227</v>
          </cell>
          <cell r="BP45">
            <v>28495</v>
          </cell>
          <cell r="BQ45">
            <v>23802</v>
          </cell>
          <cell r="BR45">
            <v>27000</v>
          </cell>
          <cell r="BS45">
            <v>23354</v>
          </cell>
          <cell r="BT45">
            <v>19064</v>
          </cell>
          <cell r="BU45">
            <v>24075</v>
          </cell>
          <cell r="BV45">
            <v>25389</v>
          </cell>
          <cell r="BW45">
            <v>20591</v>
          </cell>
          <cell r="BX45">
            <v>25124</v>
          </cell>
          <cell r="BY45">
            <v>29704</v>
          </cell>
          <cell r="BZ45">
            <v>26794</v>
          </cell>
          <cell r="CA45">
            <v>31106</v>
          </cell>
          <cell r="CB45">
            <v>26622</v>
          </cell>
          <cell r="CC45">
            <v>25905</v>
          </cell>
          <cell r="CD45">
            <v>26997</v>
          </cell>
          <cell r="CE45">
            <v>23391</v>
          </cell>
          <cell r="CF45">
            <v>19829</v>
          </cell>
          <cell r="CG45">
            <v>25092</v>
          </cell>
          <cell r="CH45">
            <v>28460</v>
          </cell>
          <cell r="CI45">
            <v>23580</v>
          </cell>
          <cell r="CJ45">
            <v>25146</v>
          </cell>
          <cell r="CK45">
            <v>33242</v>
          </cell>
          <cell r="CL45">
            <v>29960</v>
          </cell>
          <cell r="CM45">
            <v>33791</v>
          </cell>
          <cell r="CN45">
            <v>31314</v>
          </cell>
          <cell r="CO45">
            <v>27208</v>
          </cell>
          <cell r="CP45">
            <v>29964</v>
          </cell>
          <cell r="CQ45">
            <v>30678</v>
          </cell>
          <cell r="CR45">
            <v>24313</v>
          </cell>
          <cell r="CS45">
            <v>27774</v>
          </cell>
          <cell r="CT45">
            <v>33778</v>
          </cell>
          <cell r="CU45">
            <v>25639</v>
          </cell>
          <cell r="CV45">
            <v>29529</v>
          </cell>
          <cell r="CW45">
            <v>37387</v>
          </cell>
          <cell r="CX45">
            <v>34349</v>
          </cell>
          <cell r="CY45">
            <v>33297</v>
          </cell>
          <cell r="CZ45">
            <v>36152</v>
          </cell>
          <cell r="DA45">
            <v>27816</v>
          </cell>
          <cell r="DB45">
            <v>31235</v>
          </cell>
          <cell r="DC45">
            <v>32016</v>
          </cell>
          <cell r="DD45">
            <v>21651</v>
          </cell>
          <cell r="DE45">
            <v>28891</v>
          </cell>
          <cell r="DF45">
            <v>31702</v>
          </cell>
          <cell r="DG45">
            <v>22408</v>
          </cell>
          <cell r="DH45">
            <v>26490</v>
          </cell>
          <cell r="DI45">
            <v>39666</v>
          </cell>
          <cell r="DJ45">
            <v>45656</v>
          </cell>
          <cell r="DK45">
            <v>57577</v>
          </cell>
          <cell r="DL45">
            <v>56132</v>
          </cell>
          <cell r="DM45">
            <v>48641</v>
          </cell>
          <cell r="DN45">
            <v>53082</v>
          </cell>
          <cell r="DO45">
            <v>48476</v>
          </cell>
          <cell r="DP45">
            <v>37013</v>
          </cell>
          <cell r="DQ45">
            <v>53745</v>
          </cell>
          <cell r="DR45">
            <v>56423</v>
          </cell>
          <cell r="DS45">
            <v>49254</v>
          </cell>
          <cell r="DT45">
            <v>53929</v>
          </cell>
          <cell r="DU45">
            <v>56338</v>
          </cell>
          <cell r="DV45">
            <v>59406</v>
          </cell>
          <cell r="DW45">
            <v>70955</v>
          </cell>
          <cell r="DX45">
            <v>58575</v>
          </cell>
          <cell r="DY45">
            <v>50498</v>
          </cell>
          <cell r="DZ45">
            <v>51544</v>
          </cell>
          <cell r="EA45">
            <v>46318</v>
          </cell>
          <cell r="EB45">
            <v>39759</v>
          </cell>
          <cell r="EC45">
            <v>53789</v>
          </cell>
          <cell r="ED45">
            <v>56338</v>
          </cell>
          <cell r="EE45">
            <v>49679</v>
          </cell>
          <cell r="EF45">
            <v>47186</v>
          </cell>
          <cell r="EG45">
            <v>48650</v>
          </cell>
          <cell r="EH45">
            <v>49707</v>
          </cell>
          <cell r="EI45">
            <v>56523</v>
          </cell>
          <cell r="EJ45">
            <v>48088</v>
          </cell>
          <cell r="EK45">
            <v>49228</v>
          </cell>
          <cell r="EL45">
            <v>46135</v>
          </cell>
          <cell r="EM45">
            <v>42266</v>
          </cell>
          <cell r="EN45">
            <v>36321</v>
          </cell>
          <cell r="EO45">
            <v>49846</v>
          </cell>
          <cell r="EP45">
            <v>47342</v>
          </cell>
          <cell r="EQ45">
            <v>48612</v>
          </cell>
          <cell r="ER45">
            <v>45811</v>
          </cell>
          <cell r="ES45">
            <v>51701</v>
          </cell>
          <cell r="ET45">
            <v>51180</v>
          </cell>
          <cell r="EU45">
            <v>57561</v>
          </cell>
          <cell r="EV45">
            <v>46411</v>
          </cell>
          <cell r="EW45">
            <v>44033</v>
          </cell>
          <cell r="EX45">
            <v>51339</v>
          </cell>
          <cell r="EY45">
            <v>43606</v>
          </cell>
          <cell r="EZ45">
            <v>38188</v>
          </cell>
          <cell r="FA45">
            <v>45936</v>
          </cell>
          <cell r="FB45">
            <v>52489</v>
          </cell>
          <cell r="FC45">
            <v>45324</v>
          </cell>
          <cell r="FD45">
            <v>39530</v>
          </cell>
          <cell r="FE45">
            <v>51812</v>
          </cell>
          <cell r="FF45">
            <v>49642</v>
          </cell>
          <cell r="FG45">
            <v>53930</v>
          </cell>
          <cell r="FH45">
            <v>48584</v>
          </cell>
          <cell r="FI45">
            <v>44456</v>
          </cell>
          <cell r="FJ45">
            <v>47955</v>
          </cell>
          <cell r="FK45">
            <v>45882</v>
          </cell>
          <cell r="FL45">
            <v>35922</v>
          </cell>
          <cell r="FM45">
            <v>45499</v>
          </cell>
          <cell r="FN45">
            <v>55484</v>
          </cell>
          <cell r="FO45">
            <v>46199</v>
          </cell>
          <cell r="FP45">
            <v>41443</v>
          </cell>
          <cell r="FQ45">
            <v>54774</v>
          </cell>
          <cell r="FR45">
            <v>50080</v>
          </cell>
          <cell r="FS45">
            <v>52605</v>
          </cell>
          <cell r="FT45">
            <v>51301</v>
          </cell>
          <cell r="FU45">
            <v>47088</v>
          </cell>
          <cell r="FV45">
            <v>45214</v>
          </cell>
          <cell r="FW45">
            <v>49042</v>
          </cell>
          <cell r="FX45">
            <v>36657</v>
          </cell>
          <cell r="FY45">
            <v>48402</v>
          </cell>
          <cell r="FZ45">
            <v>56285</v>
          </cell>
          <cell r="GA45">
            <v>46052</v>
          </cell>
          <cell r="GB45">
            <v>45237</v>
          </cell>
          <cell r="GC45">
            <v>51352</v>
          </cell>
          <cell r="GD45">
            <v>48175</v>
          </cell>
          <cell r="GE45">
            <v>49659</v>
          </cell>
          <cell r="GF45">
            <v>51711</v>
          </cell>
          <cell r="GG45">
            <v>41321</v>
          </cell>
          <cell r="GH45">
            <v>46703</v>
          </cell>
          <cell r="GI45">
            <v>47020</v>
          </cell>
          <cell r="GJ45">
            <v>34361</v>
          </cell>
          <cell r="GK45">
            <v>48853</v>
          </cell>
          <cell r="GL45">
            <v>55202</v>
          </cell>
          <cell r="GM45">
            <v>42708</v>
          </cell>
          <cell r="GN45">
            <v>47680</v>
          </cell>
          <cell r="GO45">
            <v>52542</v>
          </cell>
          <cell r="GP45">
            <v>53401</v>
          </cell>
          <cell r="GQ45">
            <v>56517</v>
          </cell>
          <cell r="GR45">
            <v>54764</v>
          </cell>
          <cell r="GS45">
            <v>47221</v>
          </cell>
          <cell r="GT45">
            <v>52772</v>
          </cell>
          <cell r="GU45">
            <v>45559</v>
          </cell>
          <cell r="GV45">
            <v>37018</v>
          </cell>
          <cell r="GW45">
            <v>51739</v>
          </cell>
          <cell r="GX45">
            <v>52338</v>
          </cell>
          <cell r="GY45">
            <v>48518</v>
          </cell>
          <cell r="GZ45">
            <v>51151</v>
          </cell>
          <cell r="HA45">
            <v>56353</v>
          </cell>
          <cell r="HB45">
            <v>55073</v>
          </cell>
          <cell r="HC45">
            <v>63199</v>
          </cell>
          <cell r="HD45">
            <v>52301</v>
          </cell>
          <cell r="HE45">
            <v>50323</v>
          </cell>
          <cell r="HF45">
            <v>55340</v>
          </cell>
          <cell r="HG45">
            <v>50789</v>
          </cell>
          <cell r="HH45">
            <v>43588</v>
          </cell>
          <cell r="HI45">
            <v>56757</v>
          </cell>
          <cell r="HJ45">
            <v>61112</v>
          </cell>
          <cell r="HK45">
            <v>58113</v>
          </cell>
          <cell r="HL45">
            <v>54643</v>
          </cell>
          <cell r="HM45">
            <v>64422</v>
          </cell>
          <cell r="HN45">
            <v>63213</v>
          </cell>
          <cell r="HO45">
            <v>71574</v>
          </cell>
          <cell r="HP45">
            <v>59761</v>
          </cell>
          <cell r="HQ45">
            <v>58648</v>
          </cell>
          <cell r="HR45">
            <v>67192</v>
          </cell>
          <cell r="HS45">
            <v>56828</v>
          </cell>
          <cell r="HT45">
            <v>49994</v>
          </cell>
          <cell r="HU45">
            <v>63142</v>
          </cell>
          <cell r="HV45">
            <v>73602</v>
          </cell>
          <cell r="HW45">
            <v>63341</v>
          </cell>
          <cell r="HX45">
            <v>57613</v>
          </cell>
          <cell r="HY45">
            <v>79200</v>
          </cell>
          <cell r="HZ45">
            <v>73123</v>
          </cell>
          <cell r="IA45">
            <v>80467</v>
          </cell>
          <cell r="IB45">
            <v>69205</v>
          </cell>
          <cell r="IC45">
            <v>72078</v>
          </cell>
          <cell r="ID45">
            <v>67290</v>
          </cell>
          <cell r="IE45">
            <v>71371</v>
          </cell>
          <cell r="IF45">
            <v>56705</v>
          </cell>
          <cell r="IG45">
            <v>70551</v>
          </cell>
          <cell r="IH45">
            <v>85714</v>
          </cell>
          <cell r="II45">
            <v>72257</v>
          </cell>
          <cell r="IJ45">
            <v>66596</v>
          </cell>
          <cell r="IK45">
            <v>84018</v>
          </cell>
          <cell r="IL45">
            <v>77754</v>
          </cell>
          <cell r="IM45">
            <v>59021</v>
          </cell>
          <cell r="IN45">
            <v>38242</v>
          </cell>
          <cell r="IO45">
            <v>54202</v>
          </cell>
          <cell r="IP45">
            <v>76857</v>
          </cell>
          <cell r="IQ45">
            <v>86167</v>
          </cell>
          <cell r="IR45">
            <v>65938</v>
          </cell>
          <cell r="IS45">
            <v>91640</v>
          </cell>
          <cell r="IT45">
            <v>99786</v>
          </cell>
          <cell r="IU45">
            <v>81964</v>
          </cell>
          <cell r="IV45">
            <v>84580</v>
          </cell>
          <cell r="IW45">
            <v>91672</v>
          </cell>
          <cell r="IX45">
            <v>93159</v>
          </cell>
          <cell r="IY45">
            <v>102759</v>
          </cell>
          <cell r="IZ45">
            <v>93373</v>
          </cell>
          <cell r="JA45">
            <v>82403</v>
          </cell>
          <cell r="JB45">
            <v>92178</v>
          </cell>
          <cell r="JC45">
            <v>82504</v>
          </cell>
          <cell r="JD45">
            <v>63866</v>
          </cell>
          <cell r="JE45">
            <v>87597</v>
          </cell>
          <cell r="JF45">
            <v>96203</v>
          </cell>
          <cell r="JG45">
            <v>78974</v>
          </cell>
          <cell r="JH45">
            <v>85832</v>
          </cell>
          <cell r="JI45">
            <v>93732</v>
          </cell>
          <cell r="JJ45">
            <v>89186</v>
          </cell>
          <cell r="JK45">
            <v>102471</v>
          </cell>
          <cell r="JL45">
            <v>87975</v>
          </cell>
          <cell r="JM45">
            <v>78553</v>
          </cell>
          <cell r="JN45">
            <v>85854</v>
          </cell>
          <cell r="JO45">
            <v>81575</v>
          </cell>
          <cell r="JP45">
            <v>70290</v>
          </cell>
          <cell r="JQ45">
            <v>95607</v>
          </cell>
          <cell r="JR45">
            <v>98429</v>
          </cell>
          <cell r="JS45">
            <v>88689</v>
          </cell>
          <cell r="JT45">
            <v>89608</v>
          </cell>
          <cell r="JU45">
            <v>88597</v>
          </cell>
          <cell r="JV45">
            <v>84576</v>
          </cell>
          <cell r="JW45">
            <v>98117</v>
          </cell>
          <cell r="JX45">
            <v>84292</v>
          </cell>
          <cell r="JY45">
            <v>77466</v>
          </cell>
          <cell r="JZ45">
            <v>87054</v>
          </cell>
          <cell r="KA45">
            <v>79916</v>
          </cell>
          <cell r="KB45">
            <v>75483</v>
          </cell>
          <cell r="KC45">
            <v>97032</v>
          </cell>
          <cell r="KD45">
            <v>101135</v>
          </cell>
          <cell r="KE45">
            <v>92450</v>
          </cell>
          <cell r="KF45">
            <v>85358</v>
          </cell>
        </row>
        <row r="46">
          <cell r="A46" t="str">
            <v>Nombre de crÃ©ations d'entreprises - Ensemble - France - DonnÃ©es mensuelles CVS</v>
          </cell>
          <cell r="B46">
            <v>10755538</v>
          </cell>
          <cell r="C46">
            <v>45317.364583333336</v>
          </cell>
          <cell r="E46">
            <v>19296</v>
          </cell>
          <cell r="F46">
            <v>19963</v>
          </cell>
          <cell r="G46">
            <v>18741</v>
          </cell>
          <cell r="H46">
            <v>20235</v>
          </cell>
          <cell r="I46">
            <v>20530</v>
          </cell>
          <cell r="J46">
            <v>19386</v>
          </cell>
          <cell r="K46">
            <v>20835</v>
          </cell>
          <cell r="L46">
            <v>20428</v>
          </cell>
          <cell r="M46">
            <v>19521</v>
          </cell>
          <cell r="N46">
            <v>20710</v>
          </cell>
          <cell r="O46">
            <v>19697</v>
          </cell>
          <cell r="P46">
            <v>19121</v>
          </cell>
          <cell r="Q46">
            <v>19655</v>
          </cell>
          <cell r="R46">
            <v>19534</v>
          </cell>
          <cell r="S46">
            <v>19217</v>
          </cell>
          <cell r="T46">
            <v>19478</v>
          </cell>
          <cell r="U46">
            <v>19580</v>
          </cell>
          <cell r="V46">
            <v>19614</v>
          </cell>
          <cell r="W46">
            <v>19441</v>
          </cell>
          <cell r="X46">
            <v>19921</v>
          </cell>
          <cell r="Y46">
            <v>18951</v>
          </cell>
          <cell r="Z46">
            <v>19640</v>
          </cell>
          <cell r="AA46">
            <v>19432</v>
          </cell>
          <cell r="AB46">
            <v>19368</v>
          </cell>
          <cell r="AC46">
            <v>19758</v>
          </cell>
          <cell r="AD46">
            <v>18658</v>
          </cell>
          <cell r="AE46">
            <v>19238</v>
          </cell>
          <cell r="AF46">
            <v>19877</v>
          </cell>
          <cell r="AG46">
            <v>19609</v>
          </cell>
          <cell r="AH46">
            <v>19479</v>
          </cell>
          <cell r="AI46">
            <v>19899</v>
          </cell>
          <cell r="AJ46">
            <v>19093</v>
          </cell>
          <cell r="AK46">
            <v>19763</v>
          </cell>
          <cell r="AL46">
            <v>19952</v>
          </cell>
          <cell r="AM46">
            <v>20378</v>
          </cell>
          <cell r="AN46">
            <v>20704</v>
          </cell>
          <cell r="AO46">
            <v>20469</v>
          </cell>
          <cell r="AP46">
            <v>20184</v>
          </cell>
          <cell r="AQ46">
            <v>21374</v>
          </cell>
          <cell r="AR46">
            <v>21065</v>
          </cell>
          <cell r="AS46">
            <v>20995</v>
          </cell>
          <cell r="AT46">
            <v>21912</v>
          </cell>
          <cell r="AU46">
            <v>22168</v>
          </cell>
          <cell r="AV46">
            <v>21873</v>
          </cell>
          <cell r="AW46">
            <v>23003</v>
          </cell>
          <cell r="AX46">
            <v>22945</v>
          </cell>
          <cell r="AY46">
            <v>23345</v>
          </cell>
          <cell r="AZ46">
            <v>23547</v>
          </cell>
          <cell r="BA46">
            <v>23642</v>
          </cell>
          <cell r="BB46">
            <v>25662</v>
          </cell>
          <cell r="BC46">
            <v>25125</v>
          </cell>
          <cell r="BD46">
            <v>23789</v>
          </cell>
          <cell r="BE46">
            <v>25295</v>
          </cell>
          <cell r="BF46">
            <v>24672</v>
          </cell>
          <cell r="BG46">
            <v>23983</v>
          </cell>
          <cell r="BH46">
            <v>24350</v>
          </cell>
          <cell r="BI46">
            <v>23941</v>
          </cell>
          <cell r="BJ46">
            <v>23734</v>
          </cell>
          <cell r="BK46">
            <v>24491</v>
          </cell>
          <cell r="BL46">
            <v>23054</v>
          </cell>
          <cell r="BM46">
            <v>23268</v>
          </cell>
          <cell r="BN46">
            <v>24429</v>
          </cell>
          <cell r="BO46">
            <v>23942</v>
          </cell>
          <cell r="BP46">
            <v>24609</v>
          </cell>
          <cell r="BQ46">
            <v>24186</v>
          </cell>
          <cell r="BR46">
            <v>24857</v>
          </cell>
          <cell r="BS46">
            <v>24705</v>
          </cell>
          <cell r="BT46">
            <v>25051</v>
          </cell>
          <cell r="BU46">
            <v>25198</v>
          </cell>
          <cell r="BV46">
            <v>25382</v>
          </cell>
          <cell r="BW46">
            <v>24640</v>
          </cell>
          <cell r="BX46">
            <v>25221</v>
          </cell>
          <cell r="BY46">
            <v>25510</v>
          </cell>
          <cell r="BZ46">
            <v>25410</v>
          </cell>
          <cell r="CA46">
            <v>25303</v>
          </cell>
          <cell r="CB46">
            <v>25607</v>
          </cell>
          <cell r="CC46">
            <v>26674</v>
          </cell>
          <cell r="CD46">
            <v>26131</v>
          </cell>
          <cell r="CE46">
            <v>25128</v>
          </cell>
          <cell r="CF46">
            <v>25804</v>
          </cell>
          <cell r="CG46">
            <v>27067</v>
          </cell>
          <cell r="CH46">
            <v>27330</v>
          </cell>
          <cell r="CI46">
            <v>26887</v>
          </cell>
          <cell r="CJ46">
            <v>27511</v>
          </cell>
          <cell r="CK46">
            <v>28358</v>
          </cell>
          <cell r="CL46">
            <v>28424</v>
          </cell>
          <cell r="CM46">
            <v>28972</v>
          </cell>
          <cell r="CN46">
            <v>29528</v>
          </cell>
          <cell r="CO46">
            <v>29306</v>
          </cell>
          <cell r="CP46">
            <v>29171</v>
          </cell>
          <cell r="CQ46">
            <v>30417</v>
          </cell>
          <cell r="CR46">
            <v>31579</v>
          </cell>
          <cell r="CS46">
            <v>31181</v>
          </cell>
          <cell r="CT46">
            <v>30673</v>
          </cell>
          <cell r="CU46">
            <v>28506</v>
          </cell>
          <cell r="CV46">
            <v>32348</v>
          </cell>
          <cell r="CW46">
            <v>31848</v>
          </cell>
          <cell r="CX46">
            <v>31503</v>
          </cell>
          <cell r="CY46">
            <v>31600</v>
          </cell>
          <cell r="CZ46">
            <v>31275</v>
          </cell>
          <cell r="DA46">
            <v>30324</v>
          </cell>
          <cell r="DB46">
            <v>31031</v>
          </cell>
          <cell r="DC46">
            <v>31028</v>
          </cell>
          <cell r="DD46">
            <v>30643</v>
          </cell>
          <cell r="DE46">
            <v>29721</v>
          </cell>
          <cell r="DF46">
            <v>28533</v>
          </cell>
          <cell r="DG46">
            <v>26818</v>
          </cell>
          <cell r="DH46">
            <v>26077</v>
          </cell>
          <cell r="DI46">
            <v>37088</v>
          </cell>
          <cell r="DJ46">
            <v>43621</v>
          </cell>
          <cell r="DK46">
            <v>49603</v>
          </cell>
          <cell r="DL46">
            <v>50898</v>
          </cell>
          <cell r="DM46">
            <v>54809</v>
          </cell>
          <cell r="DN46">
            <v>51701</v>
          </cell>
          <cell r="DO46">
            <v>50522</v>
          </cell>
          <cell r="DP46">
            <v>51321</v>
          </cell>
          <cell r="DQ46">
            <v>50951</v>
          </cell>
          <cell r="DR46">
            <v>51702</v>
          </cell>
          <cell r="DS46">
            <v>52385</v>
          </cell>
          <cell r="DT46">
            <v>57042</v>
          </cell>
          <cell r="DU46">
            <v>56467</v>
          </cell>
          <cell r="DV46">
            <v>56979</v>
          </cell>
          <cell r="DW46">
            <v>57882</v>
          </cell>
          <cell r="DX46">
            <v>53959</v>
          </cell>
          <cell r="DY46">
            <v>54139</v>
          </cell>
          <cell r="DZ46">
            <v>47546</v>
          </cell>
          <cell r="EA46">
            <v>51283</v>
          </cell>
          <cell r="EB46">
            <v>52225</v>
          </cell>
          <cell r="EC46">
            <v>51176</v>
          </cell>
          <cell r="ED46">
            <v>54333</v>
          </cell>
          <cell r="EE46">
            <v>51764</v>
          </cell>
          <cell r="EF46">
            <v>47349</v>
          </cell>
          <cell r="EG46">
            <v>46327</v>
          </cell>
          <cell r="EH46">
            <v>47481</v>
          </cell>
          <cell r="EI46">
            <v>45605</v>
          </cell>
          <cell r="EJ46">
            <v>46985</v>
          </cell>
          <cell r="EK46">
            <v>46218</v>
          </cell>
          <cell r="EL46">
            <v>46757</v>
          </cell>
          <cell r="EM46">
            <v>48955</v>
          </cell>
          <cell r="EN46">
            <v>46838</v>
          </cell>
          <cell r="EO46">
            <v>47899</v>
          </cell>
          <cell r="EP46">
            <v>45950</v>
          </cell>
          <cell r="EQ46">
            <v>50234</v>
          </cell>
          <cell r="ER46">
            <v>48546</v>
          </cell>
          <cell r="ES46">
            <v>48001</v>
          </cell>
          <cell r="ET46">
            <v>47181</v>
          </cell>
          <cell r="EU46">
            <v>48566</v>
          </cell>
          <cell r="EV46">
            <v>46802</v>
          </cell>
          <cell r="EW46">
            <v>45909</v>
          </cell>
          <cell r="EX46">
            <v>48985</v>
          </cell>
          <cell r="EY46">
            <v>48700</v>
          </cell>
          <cell r="EZ46">
            <v>48831</v>
          </cell>
          <cell r="FA46">
            <v>47070</v>
          </cell>
          <cell r="FB46">
            <v>46967</v>
          </cell>
          <cell r="FC46">
            <v>46070</v>
          </cell>
          <cell r="FD46">
            <v>44486</v>
          </cell>
          <cell r="FE46">
            <v>45909</v>
          </cell>
          <cell r="FF46">
            <v>47484</v>
          </cell>
          <cell r="FG46">
            <v>48071</v>
          </cell>
          <cell r="FH46">
            <v>47383</v>
          </cell>
          <cell r="FI46">
            <v>47303</v>
          </cell>
          <cell r="FJ46">
            <v>48179</v>
          </cell>
          <cell r="FK46">
            <v>46460</v>
          </cell>
          <cell r="FL46">
            <v>46434</v>
          </cell>
          <cell r="FM46">
            <v>47707</v>
          </cell>
          <cell r="FN46">
            <v>48454</v>
          </cell>
          <cell r="FO46">
            <v>48512</v>
          </cell>
          <cell r="FP46">
            <v>47110</v>
          </cell>
          <cell r="FQ46">
            <v>48660</v>
          </cell>
          <cell r="FR46">
            <v>47869</v>
          </cell>
          <cell r="FS46">
            <v>48321</v>
          </cell>
          <cell r="FT46">
            <v>48377</v>
          </cell>
          <cell r="FU46">
            <v>49738</v>
          </cell>
          <cell r="FV46">
            <v>47331</v>
          </cell>
          <cell r="FW46">
            <v>49064</v>
          </cell>
          <cell r="FX46">
            <v>49846</v>
          </cell>
          <cell r="FY46">
            <v>48761</v>
          </cell>
          <cell r="FZ46">
            <v>48362</v>
          </cell>
          <cell r="GA46">
            <v>50678</v>
          </cell>
          <cell r="GB46">
            <v>48667</v>
          </cell>
          <cell r="GC46">
            <v>46109</v>
          </cell>
          <cell r="GD46">
            <v>45970</v>
          </cell>
          <cell r="GE46">
            <v>45782</v>
          </cell>
          <cell r="GF46">
            <v>48060</v>
          </cell>
          <cell r="GG46">
            <v>47083</v>
          </cell>
          <cell r="GH46">
            <v>46318</v>
          </cell>
          <cell r="GI46">
            <v>46681</v>
          </cell>
          <cell r="GJ46">
            <v>47640</v>
          </cell>
          <cell r="GK46">
            <v>47883</v>
          </cell>
          <cell r="GL46">
            <v>48047</v>
          </cell>
          <cell r="GM46">
            <v>46794</v>
          </cell>
          <cell r="GN46">
            <v>49564</v>
          </cell>
          <cell r="GO46">
            <v>49785</v>
          </cell>
          <cell r="GP46">
            <v>50534</v>
          </cell>
          <cell r="GQ46">
            <v>48985</v>
          </cell>
          <cell r="GR46">
            <v>50960</v>
          </cell>
          <cell r="GS46">
            <v>50160</v>
          </cell>
          <cell r="GT46">
            <v>50040</v>
          </cell>
          <cell r="GU46">
            <v>49147</v>
          </cell>
          <cell r="GV46">
            <v>47958</v>
          </cell>
          <cell r="GW46">
            <v>49983</v>
          </cell>
          <cell r="GX46">
            <v>49321</v>
          </cell>
          <cell r="GY46">
            <v>51144</v>
          </cell>
          <cell r="GZ46">
            <v>50156</v>
          </cell>
          <cell r="HA46">
            <v>52594</v>
          </cell>
          <cell r="HB46">
            <v>52511</v>
          </cell>
          <cell r="HC46">
            <v>52705</v>
          </cell>
          <cell r="HD46">
            <v>52639</v>
          </cell>
          <cell r="HE46">
            <v>51932</v>
          </cell>
          <cell r="HF46">
            <v>53879</v>
          </cell>
          <cell r="HG46">
            <v>56409</v>
          </cell>
          <cell r="HH46">
            <v>55342</v>
          </cell>
          <cell r="HI46">
            <v>55535</v>
          </cell>
          <cell r="HJ46">
            <v>57524</v>
          </cell>
          <cell r="HK46">
            <v>60199</v>
          </cell>
          <cell r="HL46">
            <v>58447</v>
          </cell>
          <cell r="HM46">
            <v>58122</v>
          </cell>
          <cell r="HN46">
            <v>60295</v>
          </cell>
          <cell r="HO46">
            <v>60685</v>
          </cell>
          <cell r="HP46">
            <v>61348</v>
          </cell>
          <cell r="HQ46">
            <v>61282</v>
          </cell>
          <cell r="HR46">
            <v>65017</v>
          </cell>
          <cell r="HS46">
            <v>62690</v>
          </cell>
          <cell r="HT46">
            <v>63698</v>
          </cell>
          <cell r="HU46">
            <v>64650</v>
          </cell>
          <cell r="HV46">
            <v>65149</v>
          </cell>
          <cell r="HW46">
            <v>63016</v>
          </cell>
          <cell r="HX46">
            <v>64363</v>
          </cell>
          <cell r="HY46">
            <v>70452</v>
          </cell>
          <cell r="HZ46">
            <v>69984</v>
          </cell>
          <cell r="IA46">
            <v>71778</v>
          </cell>
          <cell r="IB46">
            <v>68994</v>
          </cell>
          <cell r="IC46">
            <v>75396</v>
          </cell>
          <cell r="ID46">
            <v>70333</v>
          </cell>
          <cell r="IE46">
            <v>71865</v>
          </cell>
          <cell r="IF46">
            <v>72809</v>
          </cell>
          <cell r="IG46">
            <v>72536</v>
          </cell>
          <cell r="IH46">
            <v>73278</v>
          </cell>
          <cell r="II46">
            <v>74650</v>
          </cell>
          <cell r="IJ46">
            <v>76933</v>
          </cell>
          <cell r="IK46">
            <v>74875</v>
          </cell>
          <cell r="IL46">
            <v>73503</v>
          </cell>
          <cell r="IM46">
            <v>54266</v>
          </cell>
          <cell r="IN46">
            <v>36317</v>
          </cell>
          <cell r="IO46">
            <v>60241</v>
          </cell>
          <cell r="IP46">
            <v>79111</v>
          </cell>
          <cell r="IQ46">
            <v>86395</v>
          </cell>
          <cell r="IR46">
            <v>90172</v>
          </cell>
          <cell r="IS46">
            <v>88420</v>
          </cell>
          <cell r="IT46">
            <v>85320</v>
          </cell>
          <cell r="IU46">
            <v>87506</v>
          </cell>
          <cell r="IV46">
            <v>89630</v>
          </cell>
          <cell r="IW46">
            <v>88187</v>
          </cell>
          <cell r="IX46">
            <v>90349</v>
          </cell>
          <cell r="IY46">
            <v>89874</v>
          </cell>
          <cell r="IZ46">
            <v>88891</v>
          </cell>
          <cell r="JA46">
            <v>93711</v>
          </cell>
          <cell r="JB46">
            <v>91078</v>
          </cell>
          <cell r="JC46">
            <v>85043</v>
          </cell>
          <cell r="JD46">
            <v>83567</v>
          </cell>
          <cell r="JE46">
            <v>82172</v>
          </cell>
          <cell r="JF46">
            <v>85620</v>
          </cell>
          <cell r="JG46">
            <v>82735</v>
          </cell>
          <cell r="JH46">
            <v>86937</v>
          </cell>
          <cell r="JI46">
            <v>90033</v>
          </cell>
          <cell r="JJ46">
            <v>86995</v>
          </cell>
          <cell r="JK46">
            <v>88325</v>
          </cell>
          <cell r="JL46">
            <v>85769</v>
          </cell>
          <cell r="JM46">
            <v>83537</v>
          </cell>
          <cell r="JN46">
            <v>85837</v>
          </cell>
          <cell r="JO46">
            <v>87858</v>
          </cell>
          <cell r="JP46">
            <v>88358</v>
          </cell>
          <cell r="JQ46">
            <v>89367</v>
          </cell>
          <cell r="JR46">
            <v>89770</v>
          </cell>
          <cell r="JS46">
            <v>90551</v>
          </cell>
          <cell r="JT46">
            <v>88545</v>
          </cell>
          <cell r="JU46">
            <v>82049</v>
          </cell>
          <cell r="JV46">
            <v>82660</v>
          </cell>
          <cell r="JW46">
            <v>83340</v>
          </cell>
          <cell r="JX46">
            <v>86429</v>
          </cell>
          <cell r="JY46">
            <v>83388</v>
          </cell>
          <cell r="JZ46">
            <v>85996</v>
          </cell>
          <cell r="KA46">
            <v>89354</v>
          </cell>
          <cell r="KB46">
            <v>93161</v>
          </cell>
          <cell r="KC46">
            <v>91982</v>
          </cell>
          <cell r="KD46">
            <v>92057</v>
          </cell>
          <cell r="KE46">
            <v>92651</v>
          </cell>
          <cell r="KF46">
            <v>91211</v>
          </cell>
        </row>
        <row r="47">
          <cell r="A47" t="str">
            <v>Nombre de crÃ©ations d'entreprises - Entreprises individuelles y compris micro-entrepreneurs - Ain - DonnÃ©es mensuelles brutes</v>
          </cell>
          <cell r="B47">
            <v>10755671</v>
          </cell>
          <cell r="C47">
            <v>45317.364583333336</v>
          </cell>
          <cell r="ES47">
            <v>273</v>
          </cell>
          <cell r="ET47">
            <v>363</v>
          </cell>
          <cell r="EU47">
            <v>343</v>
          </cell>
          <cell r="EV47">
            <v>294</v>
          </cell>
          <cell r="EW47">
            <v>284</v>
          </cell>
          <cell r="EX47">
            <v>295</v>
          </cell>
          <cell r="EY47">
            <v>292</v>
          </cell>
          <cell r="EZ47">
            <v>206</v>
          </cell>
          <cell r="FA47">
            <v>313</v>
          </cell>
          <cell r="FB47">
            <v>304</v>
          </cell>
          <cell r="FC47">
            <v>290</v>
          </cell>
          <cell r="FD47">
            <v>236</v>
          </cell>
          <cell r="FE47">
            <v>318</v>
          </cell>
          <cell r="FF47">
            <v>259</v>
          </cell>
          <cell r="FG47">
            <v>332</v>
          </cell>
          <cell r="FH47">
            <v>354</v>
          </cell>
          <cell r="FI47">
            <v>283</v>
          </cell>
          <cell r="FJ47">
            <v>284</v>
          </cell>
          <cell r="FK47">
            <v>255</v>
          </cell>
          <cell r="FL47">
            <v>224</v>
          </cell>
          <cell r="FM47">
            <v>345</v>
          </cell>
          <cell r="FN47">
            <v>335</v>
          </cell>
          <cell r="FO47">
            <v>299</v>
          </cell>
          <cell r="FP47">
            <v>236</v>
          </cell>
          <cell r="FQ47">
            <v>376</v>
          </cell>
          <cell r="FR47">
            <v>300</v>
          </cell>
          <cell r="FS47">
            <v>363</v>
          </cell>
          <cell r="FT47">
            <v>334</v>
          </cell>
          <cell r="FU47">
            <v>291</v>
          </cell>
          <cell r="FV47">
            <v>304</v>
          </cell>
          <cell r="FW47">
            <v>283</v>
          </cell>
          <cell r="FX47">
            <v>253</v>
          </cell>
          <cell r="FY47">
            <v>335</v>
          </cell>
          <cell r="FZ47">
            <v>402</v>
          </cell>
          <cell r="GA47">
            <v>269</v>
          </cell>
          <cell r="GB47">
            <v>257</v>
          </cell>
          <cell r="GC47">
            <v>306</v>
          </cell>
          <cell r="GD47">
            <v>306</v>
          </cell>
          <cell r="GE47">
            <v>263</v>
          </cell>
          <cell r="GF47">
            <v>327</v>
          </cell>
          <cell r="GG47">
            <v>244</v>
          </cell>
          <cell r="GH47">
            <v>251</v>
          </cell>
          <cell r="GI47">
            <v>234</v>
          </cell>
          <cell r="GJ47">
            <v>189</v>
          </cell>
          <cell r="GK47">
            <v>298</v>
          </cell>
          <cell r="GL47">
            <v>295</v>
          </cell>
          <cell r="GM47">
            <v>252</v>
          </cell>
          <cell r="GN47">
            <v>306</v>
          </cell>
          <cell r="GO47">
            <v>314</v>
          </cell>
          <cell r="GP47">
            <v>335</v>
          </cell>
          <cell r="GQ47">
            <v>328</v>
          </cell>
          <cell r="GR47">
            <v>310</v>
          </cell>
          <cell r="GS47">
            <v>267</v>
          </cell>
          <cell r="GT47">
            <v>317</v>
          </cell>
          <cell r="GU47">
            <v>237</v>
          </cell>
          <cell r="GV47">
            <v>229</v>
          </cell>
          <cell r="GW47">
            <v>312</v>
          </cell>
          <cell r="GX47">
            <v>283</v>
          </cell>
          <cell r="GY47">
            <v>283</v>
          </cell>
          <cell r="GZ47">
            <v>311</v>
          </cell>
          <cell r="HA47">
            <v>335</v>
          </cell>
          <cell r="HB47">
            <v>338</v>
          </cell>
          <cell r="HC47">
            <v>340</v>
          </cell>
          <cell r="HD47">
            <v>292</v>
          </cell>
          <cell r="HE47">
            <v>276</v>
          </cell>
          <cell r="HF47">
            <v>302</v>
          </cell>
          <cell r="HG47">
            <v>265</v>
          </cell>
          <cell r="HH47">
            <v>249</v>
          </cell>
          <cell r="HI47">
            <v>326</v>
          </cell>
          <cell r="HJ47">
            <v>331</v>
          </cell>
          <cell r="HK47">
            <v>287</v>
          </cell>
          <cell r="HL47">
            <v>293</v>
          </cell>
          <cell r="HM47">
            <v>371</v>
          </cell>
          <cell r="HN47">
            <v>357</v>
          </cell>
          <cell r="HO47">
            <v>378</v>
          </cell>
          <cell r="HP47">
            <v>306</v>
          </cell>
          <cell r="HQ47">
            <v>312</v>
          </cell>
          <cell r="HR47">
            <v>364</v>
          </cell>
          <cell r="HS47">
            <v>339</v>
          </cell>
          <cell r="HT47">
            <v>337</v>
          </cell>
          <cell r="HU47">
            <v>412</v>
          </cell>
          <cell r="HV47">
            <v>401</v>
          </cell>
          <cell r="HW47">
            <v>362</v>
          </cell>
          <cell r="HX47">
            <v>333</v>
          </cell>
          <cell r="HY47">
            <v>481</v>
          </cell>
          <cell r="HZ47">
            <v>476</v>
          </cell>
          <cell r="IA47">
            <v>504</v>
          </cell>
          <cell r="IB47">
            <v>455</v>
          </cell>
          <cell r="IC47">
            <v>439</v>
          </cell>
          <cell r="ID47">
            <v>423</v>
          </cell>
          <cell r="IE47">
            <v>436</v>
          </cell>
          <cell r="IF47">
            <v>405</v>
          </cell>
          <cell r="IG47">
            <v>458</v>
          </cell>
          <cell r="IH47">
            <v>538</v>
          </cell>
          <cell r="II47">
            <v>452</v>
          </cell>
          <cell r="IJ47">
            <v>423</v>
          </cell>
          <cell r="IK47">
            <v>489</v>
          </cell>
          <cell r="IL47">
            <v>505</v>
          </cell>
          <cell r="IM47">
            <v>335</v>
          </cell>
          <cell r="IN47">
            <v>263</v>
          </cell>
          <cell r="IO47">
            <v>369</v>
          </cell>
          <cell r="IP47">
            <v>486</v>
          </cell>
          <cell r="IQ47">
            <v>576</v>
          </cell>
          <cell r="IR47">
            <v>391</v>
          </cell>
          <cell r="IS47">
            <v>629</v>
          </cell>
          <cell r="IT47">
            <v>644</v>
          </cell>
          <cell r="IU47">
            <v>509</v>
          </cell>
          <cell r="IV47">
            <v>472</v>
          </cell>
          <cell r="IW47">
            <v>535</v>
          </cell>
          <cell r="IX47">
            <v>538</v>
          </cell>
          <cell r="IY47">
            <v>568</v>
          </cell>
          <cell r="IZ47">
            <v>485</v>
          </cell>
          <cell r="JA47">
            <v>430</v>
          </cell>
          <cell r="JB47">
            <v>550</v>
          </cell>
          <cell r="JC47">
            <v>509</v>
          </cell>
          <cell r="JD47">
            <v>418</v>
          </cell>
          <cell r="JE47">
            <v>590</v>
          </cell>
          <cell r="JF47">
            <v>586</v>
          </cell>
          <cell r="JG47">
            <v>495</v>
          </cell>
          <cell r="JH47">
            <v>476</v>
          </cell>
          <cell r="JI47">
            <v>590</v>
          </cell>
          <cell r="JJ47">
            <v>577</v>
          </cell>
          <cell r="JK47">
            <v>548</v>
          </cell>
          <cell r="JL47">
            <v>527</v>
          </cell>
          <cell r="JM47">
            <v>485</v>
          </cell>
          <cell r="JN47">
            <v>520</v>
          </cell>
          <cell r="JO47">
            <v>464</v>
          </cell>
          <cell r="JP47">
            <v>413</v>
          </cell>
          <cell r="JQ47">
            <v>655</v>
          </cell>
          <cell r="JR47">
            <v>577</v>
          </cell>
          <cell r="JS47">
            <v>529</v>
          </cell>
          <cell r="JT47">
            <v>438</v>
          </cell>
          <cell r="JU47">
            <v>531</v>
          </cell>
          <cell r="JV47">
            <v>517</v>
          </cell>
          <cell r="JW47">
            <v>576</v>
          </cell>
          <cell r="JX47">
            <v>524</v>
          </cell>
          <cell r="JY47">
            <v>485</v>
          </cell>
          <cell r="JZ47">
            <v>496</v>
          </cell>
          <cell r="KA47">
            <v>479</v>
          </cell>
          <cell r="KB47">
            <v>501</v>
          </cell>
          <cell r="KC47">
            <v>614</v>
          </cell>
          <cell r="KD47">
            <v>744</v>
          </cell>
          <cell r="KE47">
            <v>542</v>
          </cell>
          <cell r="KF47">
            <v>481</v>
          </cell>
        </row>
        <row r="48">
          <cell r="A48" t="str">
            <v>Nombre de crÃ©ations d'entreprises - Entreprises individuelles y compris micro-entrepreneurs - Aisne - DonnÃ©es mensuelles brutes</v>
          </cell>
          <cell r="B48">
            <v>10755672</v>
          </cell>
          <cell r="C48">
            <v>45317.364583333336</v>
          </cell>
          <cell r="ES48">
            <v>215</v>
          </cell>
          <cell r="ET48">
            <v>185</v>
          </cell>
          <cell r="EU48">
            <v>223</v>
          </cell>
          <cell r="EV48">
            <v>207</v>
          </cell>
          <cell r="EW48">
            <v>180</v>
          </cell>
          <cell r="EX48">
            <v>245</v>
          </cell>
          <cell r="EY48">
            <v>169</v>
          </cell>
          <cell r="EZ48">
            <v>168</v>
          </cell>
          <cell r="FA48">
            <v>178</v>
          </cell>
          <cell r="FB48">
            <v>249</v>
          </cell>
          <cell r="FC48">
            <v>154</v>
          </cell>
          <cell r="FD48">
            <v>146</v>
          </cell>
          <cell r="FE48">
            <v>202</v>
          </cell>
          <cell r="FF48">
            <v>192</v>
          </cell>
          <cell r="FG48">
            <v>196</v>
          </cell>
          <cell r="FH48">
            <v>200</v>
          </cell>
          <cell r="FI48">
            <v>203</v>
          </cell>
          <cell r="FJ48">
            <v>207</v>
          </cell>
          <cell r="FK48">
            <v>174</v>
          </cell>
          <cell r="FL48">
            <v>151</v>
          </cell>
          <cell r="FM48">
            <v>189</v>
          </cell>
          <cell r="FN48">
            <v>215</v>
          </cell>
          <cell r="FO48">
            <v>176</v>
          </cell>
          <cell r="FP48">
            <v>145</v>
          </cell>
          <cell r="FQ48">
            <v>222</v>
          </cell>
          <cell r="FR48">
            <v>199</v>
          </cell>
          <cell r="FS48">
            <v>185</v>
          </cell>
          <cell r="FT48">
            <v>192</v>
          </cell>
          <cell r="FU48">
            <v>178</v>
          </cell>
          <cell r="FV48">
            <v>158</v>
          </cell>
          <cell r="FW48">
            <v>189</v>
          </cell>
          <cell r="FX48">
            <v>123</v>
          </cell>
          <cell r="FY48">
            <v>195</v>
          </cell>
          <cell r="FZ48">
            <v>179</v>
          </cell>
          <cell r="GA48">
            <v>121</v>
          </cell>
          <cell r="GB48">
            <v>179</v>
          </cell>
          <cell r="GC48">
            <v>209</v>
          </cell>
          <cell r="GD48">
            <v>172</v>
          </cell>
          <cell r="GE48">
            <v>201</v>
          </cell>
          <cell r="GF48">
            <v>191</v>
          </cell>
          <cell r="GG48">
            <v>149</v>
          </cell>
          <cell r="GH48">
            <v>163</v>
          </cell>
          <cell r="GI48">
            <v>146</v>
          </cell>
          <cell r="GJ48">
            <v>121</v>
          </cell>
          <cell r="GK48">
            <v>162</v>
          </cell>
          <cell r="GL48">
            <v>164</v>
          </cell>
          <cell r="GM48">
            <v>131</v>
          </cell>
          <cell r="GN48">
            <v>156</v>
          </cell>
          <cell r="GO48">
            <v>173</v>
          </cell>
          <cell r="GP48">
            <v>187</v>
          </cell>
          <cell r="GQ48">
            <v>205</v>
          </cell>
          <cell r="GR48">
            <v>165</v>
          </cell>
          <cell r="GS48">
            <v>173</v>
          </cell>
          <cell r="GT48">
            <v>174</v>
          </cell>
          <cell r="GU48">
            <v>124</v>
          </cell>
          <cell r="GV48">
            <v>132</v>
          </cell>
          <cell r="GW48">
            <v>200</v>
          </cell>
          <cell r="GX48">
            <v>163</v>
          </cell>
          <cell r="GY48">
            <v>135</v>
          </cell>
          <cell r="GZ48">
            <v>165</v>
          </cell>
          <cell r="HA48">
            <v>191</v>
          </cell>
          <cell r="HB48">
            <v>189</v>
          </cell>
          <cell r="HC48">
            <v>189</v>
          </cell>
          <cell r="HD48">
            <v>182</v>
          </cell>
          <cell r="HE48">
            <v>189</v>
          </cell>
          <cell r="HF48">
            <v>192</v>
          </cell>
          <cell r="HG48">
            <v>168</v>
          </cell>
          <cell r="HH48">
            <v>155</v>
          </cell>
          <cell r="HI48">
            <v>219</v>
          </cell>
          <cell r="HJ48">
            <v>230</v>
          </cell>
          <cell r="HK48">
            <v>193</v>
          </cell>
          <cell r="HL48">
            <v>173</v>
          </cell>
          <cell r="HM48">
            <v>216</v>
          </cell>
          <cell r="HN48">
            <v>197</v>
          </cell>
          <cell r="HO48">
            <v>232</v>
          </cell>
          <cell r="HP48">
            <v>207</v>
          </cell>
          <cell r="HQ48">
            <v>224</v>
          </cell>
          <cell r="HR48">
            <v>200</v>
          </cell>
          <cell r="HS48">
            <v>197</v>
          </cell>
          <cell r="HT48">
            <v>193</v>
          </cell>
          <cell r="HU48">
            <v>199</v>
          </cell>
          <cell r="HV48">
            <v>244</v>
          </cell>
          <cell r="HW48">
            <v>195</v>
          </cell>
          <cell r="HX48">
            <v>160</v>
          </cell>
          <cell r="HY48">
            <v>240</v>
          </cell>
          <cell r="HZ48">
            <v>195</v>
          </cell>
          <cell r="IA48">
            <v>302</v>
          </cell>
          <cell r="IB48">
            <v>288</v>
          </cell>
          <cell r="IC48">
            <v>241</v>
          </cell>
          <cell r="ID48">
            <v>195</v>
          </cell>
          <cell r="IE48">
            <v>252</v>
          </cell>
          <cell r="IF48">
            <v>195</v>
          </cell>
          <cell r="IG48">
            <v>221</v>
          </cell>
          <cell r="IH48">
            <v>280</v>
          </cell>
          <cell r="II48">
            <v>229</v>
          </cell>
          <cell r="IJ48">
            <v>190</v>
          </cell>
          <cell r="IK48">
            <v>239</v>
          </cell>
          <cell r="IL48">
            <v>293</v>
          </cell>
          <cell r="IM48">
            <v>193</v>
          </cell>
          <cell r="IN48">
            <v>146</v>
          </cell>
          <cell r="IO48">
            <v>227</v>
          </cell>
          <cell r="IP48">
            <v>272</v>
          </cell>
          <cell r="IQ48">
            <v>294</v>
          </cell>
          <cell r="IR48">
            <v>208</v>
          </cell>
          <cell r="IS48">
            <v>294</v>
          </cell>
          <cell r="IT48">
            <v>284</v>
          </cell>
          <cell r="IU48">
            <v>249</v>
          </cell>
          <cell r="IV48">
            <v>271</v>
          </cell>
          <cell r="IW48">
            <v>295</v>
          </cell>
          <cell r="IX48">
            <v>318</v>
          </cell>
          <cell r="IY48">
            <v>360</v>
          </cell>
          <cell r="IZ48">
            <v>352</v>
          </cell>
          <cell r="JA48">
            <v>285</v>
          </cell>
          <cell r="JB48">
            <v>318</v>
          </cell>
          <cell r="JC48">
            <v>273</v>
          </cell>
          <cell r="JD48">
            <v>204</v>
          </cell>
          <cell r="JE48">
            <v>297</v>
          </cell>
          <cell r="JF48">
            <v>356</v>
          </cell>
          <cell r="JG48">
            <v>251</v>
          </cell>
          <cell r="JH48">
            <v>269</v>
          </cell>
          <cell r="JI48">
            <v>302</v>
          </cell>
          <cell r="JJ48">
            <v>281</v>
          </cell>
          <cell r="JK48">
            <v>339</v>
          </cell>
          <cell r="JL48">
            <v>304</v>
          </cell>
          <cell r="JM48">
            <v>233</v>
          </cell>
          <cell r="JN48">
            <v>258</v>
          </cell>
          <cell r="JO48">
            <v>268</v>
          </cell>
          <cell r="JP48">
            <v>263</v>
          </cell>
          <cell r="JQ48">
            <v>363</v>
          </cell>
          <cell r="JR48">
            <v>334</v>
          </cell>
          <cell r="JS48">
            <v>268</v>
          </cell>
          <cell r="JT48">
            <v>284</v>
          </cell>
          <cell r="JU48">
            <v>252</v>
          </cell>
          <cell r="JV48">
            <v>310</v>
          </cell>
          <cell r="JW48">
            <v>387</v>
          </cell>
          <cell r="JX48">
            <v>288</v>
          </cell>
          <cell r="JY48">
            <v>275</v>
          </cell>
          <cell r="JZ48">
            <v>289</v>
          </cell>
          <cell r="KA48">
            <v>274</v>
          </cell>
          <cell r="KB48">
            <v>303</v>
          </cell>
          <cell r="KC48">
            <v>377</v>
          </cell>
          <cell r="KD48">
            <v>371</v>
          </cell>
          <cell r="KE48">
            <v>355</v>
          </cell>
          <cell r="KF48">
            <v>259</v>
          </cell>
        </row>
        <row r="49">
          <cell r="A49" t="str">
            <v>Nombre de crÃ©ations d'entreprises - Entreprises individuelles y compris micro-entrepreneurs - Allier - DonnÃ©es mensuelles brutes</v>
          </cell>
          <cell r="B49">
            <v>10755673</v>
          </cell>
          <cell r="C49">
            <v>45317.364583333336</v>
          </cell>
          <cell r="ES49">
            <v>151</v>
          </cell>
          <cell r="ET49">
            <v>145</v>
          </cell>
          <cell r="EU49">
            <v>191</v>
          </cell>
          <cell r="EV49">
            <v>114</v>
          </cell>
          <cell r="EW49">
            <v>132</v>
          </cell>
          <cell r="EX49">
            <v>172</v>
          </cell>
          <cell r="EY49">
            <v>143</v>
          </cell>
          <cell r="EZ49">
            <v>104</v>
          </cell>
          <cell r="FA49">
            <v>145</v>
          </cell>
          <cell r="FB49">
            <v>159</v>
          </cell>
          <cell r="FC49">
            <v>132</v>
          </cell>
          <cell r="FD49">
            <v>106</v>
          </cell>
          <cell r="FE49">
            <v>145</v>
          </cell>
          <cell r="FF49">
            <v>122</v>
          </cell>
          <cell r="FG49">
            <v>157</v>
          </cell>
          <cell r="FH49">
            <v>149</v>
          </cell>
          <cell r="FI49">
            <v>163</v>
          </cell>
          <cell r="FJ49">
            <v>135</v>
          </cell>
          <cell r="FK49">
            <v>129</v>
          </cell>
          <cell r="FL49">
            <v>110</v>
          </cell>
          <cell r="FM49">
            <v>132</v>
          </cell>
          <cell r="FN49">
            <v>153</v>
          </cell>
          <cell r="FO49">
            <v>140</v>
          </cell>
          <cell r="FP49">
            <v>137</v>
          </cell>
          <cell r="FQ49">
            <v>122</v>
          </cell>
          <cell r="FR49">
            <v>153</v>
          </cell>
          <cell r="FS49">
            <v>140</v>
          </cell>
          <cell r="FT49">
            <v>183</v>
          </cell>
          <cell r="FU49">
            <v>101</v>
          </cell>
          <cell r="FV49">
            <v>138</v>
          </cell>
          <cell r="FW49">
            <v>157</v>
          </cell>
          <cell r="FX49">
            <v>127</v>
          </cell>
          <cell r="FY49">
            <v>131</v>
          </cell>
          <cell r="FZ49">
            <v>137</v>
          </cell>
          <cell r="GA49">
            <v>110</v>
          </cell>
          <cell r="GB49">
            <v>122</v>
          </cell>
          <cell r="GC49">
            <v>126</v>
          </cell>
          <cell r="GD49">
            <v>121</v>
          </cell>
          <cell r="GE49">
            <v>151</v>
          </cell>
          <cell r="GF49">
            <v>161</v>
          </cell>
          <cell r="GG49">
            <v>122</v>
          </cell>
          <cell r="GH49">
            <v>148</v>
          </cell>
          <cell r="GI49">
            <v>127</v>
          </cell>
          <cell r="GJ49">
            <v>78</v>
          </cell>
          <cell r="GK49">
            <v>127</v>
          </cell>
          <cell r="GL49">
            <v>137</v>
          </cell>
          <cell r="GM49">
            <v>96</v>
          </cell>
          <cell r="GN49">
            <v>127</v>
          </cell>
          <cell r="GO49">
            <v>155</v>
          </cell>
          <cell r="GP49">
            <v>126</v>
          </cell>
          <cell r="GQ49">
            <v>154</v>
          </cell>
          <cell r="GR49">
            <v>110</v>
          </cell>
          <cell r="GS49">
            <v>125</v>
          </cell>
          <cell r="GT49">
            <v>121</v>
          </cell>
          <cell r="GU49">
            <v>91</v>
          </cell>
          <cell r="GV49">
            <v>78</v>
          </cell>
          <cell r="GW49">
            <v>130</v>
          </cell>
          <cell r="GX49">
            <v>124</v>
          </cell>
          <cell r="GY49">
            <v>82</v>
          </cell>
          <cell r="GZ49">
            <v>99</v>
          </cell>
          <cell r="HA49">
            <v>117</v>
          </cell>
          <cell r="HB49">
            <v>116</v>
          </cell>
          <cell r="HC49">
            <v>152</v>
          </cell>
          <cell r="HD49">
            <v>128</v>
          </cell>
          <cell r="HE49">
            <v>125</v>
          </cell>
          <cell r="HF49">
            <v>135</v>
          </cell>
          <cell r="HG49">
            <v>98</v>
          </cell>
          <cell r="HH49">
            <v>117</v>
          </cell>
          <cell r="HI49">
            <v>155</v>
          </cell>
          <cell r="HJ49">
            <v>145</v>
          </cell>
          <cell r="HK49">
            <v>122</v>
          </cell>
          <cell r="HL49">
            <v>140</v>
          </cell>
          <cell r="HM49">
            <v>124</v>
          </cell>
          <cell r="HN49">
            <v>145</v>
          </cell>
          <cell r="HO49">
            <v>187</v>
          </cell>
          <cell r="HP49">
            <v>138</v>
          </cell>
          <cell r="HQ49">
            <v>136</v>
          </cell>
          <cell r="HR49">
            <v>131</v>
          </cell>
          <cell r="HS49">
            <v>136</v>
          </cell>
          <cell r="HT49">
            <v>114</v>
          </cell>
          <cell r="HU49">
            <v>125</v>
          </cell>
          <cell r="HV49">
            <v>153</v>
          </cell>
          <cell r="HW49">
            <v>113</v>
          </cell>
          <cell r="HX49">
            <v>114</v>
          </cell>
          <cell r="HY49">
            <v>147</v>
          </cell>
          <cell r="HZ49">
            <v>181</v>
          </cell>
          <cell r="IA49">
            <v>168</v>
          </cell>
          <cell r="IB49">
            <v>164</v>
          </cell>
          <cell r="IC49">
            <v>152</v>
          </cell>
          <cell r="ID49">
            <v>139</v>
          </cell>
          <cell r="IE49">
            <v>148</v>
          </cell>
          <cell r="IF49">
            <v>137</v>
          </cell>
          <cell r="IG49">
            <v>156</v>
          </cell>
          <cell r="IH49">
            <v>184</v>
          </cell>
          <cell r="II49">
            <v>156</v>
          </cell>
          <cell r="IJ49">
            <v>153</v>
          </cell>
          <cell r="IK49">
            <v>171</v>
          </cell>
          <cell r="IL49">
            <v>178</v>
          </cell>
          <cell r="IM49">
            <v>137</v>
          </cell>
          <cell r="IN49">
            <v>91</v>
          </cell>
          <cell r="IO49">
            <v>147</v>
          </cell>
          <cell r="IP49">
            <v>204</v>
          </cell>
          <cell r="IQ49">
            <v>181</v>
          </cell>
          <cell r="IR49">
            <v>162</v>
          </cell>
          <cell r="IS49">
            <v>169</v>
          </cell>
          <cell r="IT49">
            <v>221</v>
          </cell>
          <cell r="IU49">
            <v>194</v>
          </cell>
          <cell r="IV49">
            <v>164</v>
          </cell>
          <cell r="IW49">
            <v>203</v>
          </cell>
          <cell r="IX49">
            <v>202</v>
          </cell>
          <cell r="IY49">
            <v>206</v>
          </cell>
          <cell r="IZ49">
            <v>203</v>
          </cell>
          <cell r="JA49">
            <v>202</v>
          </cell>
          <cell r="JB49">
            <v>211</v>
          </cell>
          <cell r="JC49">
            <v>249</v>
          </cell>
          <cell r="JD49">
            <v>179</v>
          </cell>
          <cell r="JE49">
            <v>179</v>
          </cell>
          <cell r="JF49">
            <v>238</v>
          </cell>
          <cell r="JG49">
            <v>162</v>
          </cell>
          <cell r="JH49">
            <v>190</v>
          </cell>
          <cell r="JI49">
            <v>195</v>
          </cell>
          <cell r="JJ49">
            <v>194</v>
          </cell>
          <cell r="JK49">
            <v>260</v>
          </cell>
          <cell r="JL49">
            <v>150</v>
          </cell>
          <cell r="JM49">
            <v>209</v>
          </cell>
          <cell r="JN49">
            <v>239</v>
          </cell>
          <cell r="JO49">
            <v>243</v>
          </cell>
          <cell r="JP49">
            <v>208</v>
          </cell>
          <cell r="JQ49">
            <v>221</v>
          </cell>
          <cell r="JR49">
            <v>272</v>
          </cell>
          <cell r="JS49">
            <v>190</v>
          </cell>
          <cell r="JT49">
            <v>228</v>
          </cell>
          <cell r="JU49">
            <v>182</v>
          </cell>
          <cell r="JV49">
            <v>217</v>
          </cell>
          <cell r="JW49">
            <v>264</v>
          </cell>
          <cell r="JX49">
            <v>242</v>
          </cell>
          <cell r="JY49">
            <v>212</v>
          </cell>
          <cell r="JZ49">
            <v>223</v>
          </cell>
          <cell r="KA49">
            <v>201</v>
          </cell>
          <cell r="KB49">
            <v>179</v>
          </cell>
          <cell r="KC49">
            <v>233</v>
          </cell>
          <cell r="KD49">
            <v>244</v>
          </cell>
          <cell r="KE49">
            <v>250</v>
          </cell>
          <cell r="KF49">
            <v>235</v>
          </cell>
        </row>
        <row r="50">
          <cell r="A50" t="str">
            <v>Nombre de crÃ©ations d'entreprises - Entreprises individuelles y compris micro-entrepreneurs - Alpes-de-Haute-Provence - DonnÃ©es mensuelles brutes</v>
          </cell>
          <cell r="B50">
            <v>10755674</v>
          </cell>
          <cell r="C50">
            <v>45317.364583333336</v>
          </cell>
          <cell r="ES50">
            <v>101</v>
          </cell>
          <cell r="ET50">
            <v>105</v>
          </cell>
          <cell r="EU50">
            <v>122</v>
          </cell>
          <cell r="EV50">
            <v>107</v>
          </cell>
          <cell r="EW50">
            <v>118</v>
          </cell>
          <cell r="EX50">
            <v>159</v>
          </cell>
          <cell r="EY50">
            <v>132</v>
          </cell>
          <cell r="EZ50">
            <v>49</v>
          </cell>
          <cell r="FA50">
            <v>158</v>
          </cell>
          <cell r="FB50">
            <v>115</v>
          </cell>
          <cell r="FC50">
            <v>102</v>
          </cell>
          <cell r="FD50">
            <v>78</v>
          </cell>
          <cell r="FE50">
            <v>126</v>
          </cell>
          <cell r="FF50">
            <v>111</v>
          </cell>
          <cell r="FG50">
            <v>146</v>
          </cell>
          <cell r="FH50">
            <v>120</v>
          </cell>
          <cell r="FI50">
            <v>84</v>
          </cell>
          <cell r="FJ50">
            <v>115</v>
          </cell>
          <cell r="FK50">
            <v>116</v>
          </cell>
          <cell r="FL50">
            <v>69</v>
          </cell>
          <cell r="FM50">
            <v>72</v>
          </cell>
          <cell r="FN50">
            <v>155</v>
          </cell>
          <cell r="FO50">
            <v>84</v>
          </cell>
          <cell r="FP50">
            <v>66</v>
          </cell>
          <cell r="FQ50">
            <v>148</v>
          </cell>
          <cell r="FR50">
            <v>86</v>
          </cell>
          <cell r="FS50">
            <v>139</v>
          </cell>
          <cell r="FT50">
            <v>137</v>
          </cell>
          <cell r="FU50">
            <v>117</v>
          </cell>
          <cell r="FV50">
            <v>109</v>
          </cell>
          <cell r="FW50">
            <v>121</v>
          </cell>
          <cell r="FX50">
            <v>70</v>
          </cell>
          <cell r="FY50">
            <v>105</v>
          </cell>
          <cell r="FZ50">
            <v>122</v>
          </cell>
          <cell r="GA50">
            <v>71</v>
          </cell>
          <cell r="GB50">
            <v>84</v>
          </cell>
          <cell r="GC50">
            <v>96</v>
          </cell>
          <cell r="GD50">
            <v>84</v>
          </cell>
          <cell r="GE50">
            <v>131</v>
          </cell>
          <cell r="GF50">
            <v>115</v>
          </cell>
          <cell r="GG50">
            <v>118</v>
          </cell>
          <cell r="GH50">
            <v>119</v>
          </cell>
          <cell r="GI50">
            <v>106</v>
          </cell>
          <cell r="GJ50">
            <v>83</v>
          </cell>
          <cell r="GK50">
            <v>115</v>
          </cell>
          <cell r="GL50">
            <v>111</v>
          </cell>
          <cell r="GM50">
            <v>77</v>
          </cell>
          <cell r="GN50">
            <v>118</v>
          </cell>
          <cell r="GO50">
            <v>102</v>
          </cell>
          <cell r="GP50">
            <v>93</v>
          </cell>
          <cell r="GQ50">
            <v>136</v>
          </cell>
          <cell r="GR50">
            <v>111</v>
          </cell>
          <cell r="GS50">
            <v>92</v>
          </cell>
          <cell r="GT50">
            <v>105</v>
          </cell>
          <cell r="GU50">
            <v>91</v>
          </cell>
          <cell r="GV50">
            <v>61</v>
          </cell>
          <cell r="GW50">
            <v>105</v>
          </cell>
          <cell r="GX50">
            <v>88</v>
          </cell>
          <cell r="GY50">
            <v>78</v>
          </cell>
          <cell r="GZ50">
            <v>85</v>
          </cell>
          <cell r="HA50">
            <v>105</v>
          </cell>
          <cell r="HB50">
            <v>110</v>
          </cell>
          <cell r="HC50">
            <v>103</v>
          </cell>
          <cell r="HD50">
            <v>108</v>
          </cell>
          <cell r="HE50">
            <v>106</v>
          </cell>
          <cell r="HF50">
            <v>111</v>
          </cell>
          <cell r="HG50">
            <v>90</v>
          </cell>
          <cell r="HH50">
            <v>81</v>
          </cell>
          <cell r="HI50">
            <v>101</v>
          </cell>
          <cell r="HJ50">
            <v>94</v>
          </cell>
          <cell r="HK50">
            <v>94</v>
          </cell>
          <cell r="HL50">
            <v>88</v>
          </cell>
          <cell r="HM50">
            <v>118</v>
          </cell>
          <cell r="HN50">
            <v>112</v>
          </cell>
          <cell r="HO50">
            <v>143</v>
          </cell>
          <cell r="HP50">
            <v>98</v>
          </cell>
          <cell r="HQ50">
            <v>133</v>
          </cell>
          <cell r="HR50">
            <v>114</v>
          </cell>
          <cell r="HS50">
            <v>106</v>
          </cell>
          <cell r="HT50">
            <v>91</v>
          </cell>
          <cell r="HU50">
            <v>113</v>
          </cell>
          <cell r="HV50">
            <v>122</v>
          </cell>
          <cell r="HW50">
            <v>111</v>
          </cell>
          <cell r="HX50">
            <v>89</v>
          </cell>
          <cell r="HY50">
            <v>142</v>
          </cell>
          <cell r="HZ50">
            <v>116</v>
          </cell>
          <cell r="IA50">
            <v>133</v>
          </cell>
          <cell r="IB50">
            <v>149</v>
          </cell>
          <cell r="IC50">
            <v>130</v>
          </cell>
          <cell r="ID50">
            <v>115</v>
          </cell>
          <cell r="IE50">
            <v>127</v>
          </cell>
          <cell r="IF50">
            <v>101</v>
          </cell>
          <cell r="IG50">
            <v>130</v>
          </cell>
          <cell r="IH50">
            <v>164</v>
          </cell>
          <cell r="II50">
            <v>126</v>
          </cell>
          <cell r="IJ50">
            <v>135</v>
          </cell>
          <cell r="IK50">
            <v>155</v>
          </cell>
          <cell r="IL50">
            <v>131</v>
          </cell>
          <cell r="IM50">
            <v>95</v>
          </cell>
          <cell r="IN50">
            <v>93</v>
          </cell>
          <cell r="IO50">
            <v>107</v>
          </cell>
          <cell r="IP50">
            <v>145</v>
          </cell>
          <cell r="IQ50">
            <v>161</v>
          </cell>
          <cell r="IR50">
            <v>108</v>
          </cell>
          <cell r="IS50">
            <v>131</v>
          </cell>
          <cell r="IT50">
            <v>158</v>
          </cell>
          <cell r="IU50">
            <v>176</v>
          </cell>
          <cell r="IV50">
            <v>132</v>
          </cell>
          <cell r="IW50">
            <v>138</v>
          </cell>
          <cell r="IX50">
            <v>150</v>
          </cell>
          <cell r="IY50">
            <v>198</v>
          </cell>
          <cell r="IZ50">
            <v>204</v>
          </cell>
          <cell r="JA50">
            <v>160</v>
          </cell>
          <cell r="JB50">
            <v>197</v>
          </cell>
          <cell r="JC50">
            <v>161</v>
          </cell>
          <cell r="JD50">
            <v>85</v>
          </cell>
          <cell r="JE50">
            <v>141</v>
          </cell>
          <cell r="JF50">
            <v>205</v>
          </cell>
          <cell r="JG50">
            <v>161</v>
          </cell>
          <cell r="JH50">
            <v>132</v>
          </cell>
          <cell r="JI50">
            <v>188</v>
          </cell>
          <cell r="JJ50">
            <v>182</v>
          </cell>
          <cell r="JK50">
            <v>206</v>
          </cell>
          <cell r="JL50">
            <v>202</v>
          </cell>
          <cell r="JM50">
            <v>161</v>
          </cell>
          <cell r="JN50">
            <v>185</v>
          </cell>
          <cell r="JO50">
            <v>146</v>
          </cell>
          <cell r="JP50">
            <v>124</v>
          </cell>
          <cell r="JQ50">
            <v>175</v>
          </cell>
          <cell r="JR50">
            <v>187</v>
          </cell>
          <cell r="JS50">
            <v>152</v>
          </cell>
          <cell r="JT50">
            <v>144</v>
          </cell>
          <cell r="JU50">
            <v>169</v>
          </cell>
          <cell r="JV50">
            <v>180</v>
          </cell>
          <cell r="JW50">
            <v>199</v>
          </cell>
          <cell r="JX50">
            <v>181</v>
          </cell>
          <cell r="JY50">
            <v>139</v>
          </cell>
          <cell r="JZ50">
            <v>191</v>
          </cell>
          <cell r="KA50">
            <v>144</v>
          </cell>
          <cell r="KB50">
            <v>106</v>
          </cell>
          <cell r="KC50">
            <v>181</v>
          </cell>
          <cell r="KD50">
            <v>185</v>
          </cell>
          <cell r="KE50">
            <v>160</v>
          </cell>
          <cell r="KF50">
            <v>131</v>
          </cell>
        </row>
        <row r="51">
          <cell r="A51" t="str">
            <v>Nombre de crÃ©ations d'entreprises - Entreprises individuelles y compris micro-entrepreneurs - Alpes-Maritimes - DonnÃ©es mensuelles brutes</v>
          </cell>
          <cell r="B51">
            <v>10755676</v>
          </cell>
          <cell r="C51">
            <v>45317.364583333336</v>
          </cell>
          <cell r="ES51">
            <v>1211</v>
          </cell>
          <cell r="ET51">
            <v>1178</v>
          </cell>
          <cell r="EU51">
            <v>1311</v>
          </cell>
          <cell r="EV51">
            <v>996</v>
          </cell>
          <cell r="EW51">
            <v>999</v>
          </cell>
          <cell r="EX51">
            <v>1068</v>
          </cell>
          <cell r="EY51">
            <v>915</v>
          </cell>
          <cell r="EZ51">
            <v>811</v>
          </cell>
          <cell r="FA51">
            <v>1054</v>
          </cell>
          <cell r="FB51">
            <v>1104</v>
          </cell>
          <cell r="FC51">
            <v>928</v>
          </cell>
          <cell r="FD51">
            <v>718</v>
          </cell>
          <cell r="FE51">
            <v>1110</v>
          </cell>
          <cell r="FF51">
            <v>969</v>
          </cell>
          <cell r="FG51">
            <v>1128</v>
          </cell>
          <cell r="FH51">
            <v>923</v>
          </cell>
          <cell r="FI51">
            <v>868</v>
          </cell>
          <cell r="FJ51">
            <v>935</v>
          </cell>
          <cell r="FK51">
            <v>878</v>
          </cell>
          <cell r="FL51">
            <v>763</v>
          </cell>
          <cell r="FM51">
            <v>955</v>
          </cell>
          <cell r="FN51">
            <v>1253</v>
          </cell>
          <cell r="FO51">
            <v>855</v>
          </cell>
          <cell r="FP51">
            <v>658</v>
          </cell>
          <cell r="FQ51">
            <v>1085</v>
          </cell>
          <cell r="FR51">
            <v>1012</v>
          </cell>
          <cell r="FS51">
            <v>939</v>
          </cell>
          <cell r="FT51">
            <v>1048</v>
          </cell>
          <cell r="FU51">
            <v>968</v>
          </cell>
          <cell r="FV51">
            <v>868</v>
          </cell>
          <cell r="FW51">
            <v>921</v>
          </cell>
          <cell r="FX51">
            <v>661</v>
          </cell>
          <cell r="FY51">
            <v>936</v>
          </cell>
          <cell r="FZ51">
            <v>1072</v>
          </cell>
          <cell r="GA51">
            <v>740</v>
          </cell>
          <cell r="GB51">
            <v>767</v>
          </cell>
          <cell r="GC51">
            <v>1037</v>
          </cell>
          <cell r="GD51">
            <v>883</v>
          </cell>
          <cell r="GE51">
            <v>1054</v>
          </cell>
          <cell r="GF51">
            <v>1119</v>
          </cell>
          <cell r="GG51">
            <v>761</v>
          </cell>
          <cell r="GH51">
            <v>873</v>
          </cell>
          <cell r="GI51">
            <v>857</v>
          </cell>
          <cell r="GJ51">
            <v>580</v>
          </cell>
          <cell r="GK51">
            <v>914</v>
          </cell>
          <cell r="GL51">
            <v>1012</v>
          </cell>
          <cell r="GM51">
            <v>737</v>
          </cell>
          <cell r="GN51">
            <v>717</v>
          </cell>
          <cell r="GO51">
            <v>904</v>
          </cell>
          <cell r="GP51">
            <v>1002</v>
          </cell>
          <cell r="GQ51">
            <v>1013</v>
          </cell>
          <cell r="GR51">
            <v>1009</v>
          </cell>
          <cell r="GS51">
            <v>831</v>
          </cell>
          <cell r="GT51">
            <v>924</v>
          </cell>
          <cell r="GU51">
            <v>741</v>
          </cell>
          <cell r="GV51">
            <v>677</v>
          </cell>
          <cell r="GW51">
            <v>964</v>
          </cell>
          <cell r="GX51">
            <v>915</v>
          </cell>
          <cell r="GY51">
            <v>869</v>
          </cell>
          <cell r="GZ51">
            <v>735</v>
          </cell>
          <cell r="HA51">
            <v>1059</v>
          </cell>
          <cell r="HB51">
            <v>949</v>
          </cell>
          <cell r="HC51">
            <v>1051</v>
          </cell>
          <cell r="HD51">
            <v>948</v>
          </cell>
          <cell r="HE51">
            <v>901</v>
          </cell>
          <cell r="HF51">
            <v>983</v>
          </cell>
          <cell r="HG51">
            <v>743</v>
          </cell>
          <cell r="HH51">
            <v>711</v>
          </cell>
          <cell r="HI51">
            <v>1026</v>
          </cell>
          <cell r="HJ51">
            <v>1085</v>
          </cell>
          <cell r="HK51">
            <v>1032</v>
          </cell>
          <cell r="HL51">
            <v>933</v>
          </cell>
          <cell r="HM51">
            <v>1300</v>
          </cell>
          <cell r="HN51">
            <v>1201</v>
          </cell>
          <cell r="HO51">
            <v>1328</v>
          </cell>
          <cell r="HP51">
            <v>1179</v>
          </cell>
          <cell r="HQ51">
            <v>1123</v>
          </cell>
          <cell r="HR51">
            <v>1218</v>
          </cell>
          <cell r="HS51">
            <v>920</v>
          </cell>
          <cell r="HT51">
            <v>964</v>
          </cell>
          <cell r="HU51">
            <v>1195</v>
          </cell>
          <cell r="HV51">
            <v>1302</v>
          </cell>
          <cell r="HW51">
            <v>1089</v>
          </cell>
          <cell r="HX51">
            <v>841</v>
          </cell>
          <cell r="HY51">
            <v>1554</v>
          </cell>
          <cell r="HZ51">
            <v>1384</v>
          </cell>
          <cell r="IA51">
            <v>1413</v>
          </cell>
          <cell r="IB51">
            <v>1252</v>
          </cell>
          <cell r="IC51">
            <v>1371</v>
          </cell>
          <cell r="ID51">
            <v>1145</v>
          </cell>
          <cell r="IE51">
            <v>1278</v>
          </cell>
          <cell r="IF51">
            <v>1045</v>
          </cell>
          <cell r="IG51">
            <v>1241</v>
          </cell>
          <cell r="IH51">
            <v>1605</v>
          </cell>
          <cell r="II51">
            <v>1358</v>
          </cell>
          <cell r="IJ51">
            <v>1267</v>
          </cell>
          <cell r="IK51">
            <v>1731</v>
          </cell>
          <cell r="IL51">
            <v>1573</v>
          </cell>
          <cell r="IM51">
            <v>1000</v>
          </cell>
          <cell r="IN51">
            <v>849</v>
          </cell>
          <cell r="IO51">
            <v>1031</v>
          </cell>
          <cell r="IP51">
            <v>1418</v>
          </cell>
          <cell r="IQ51">
            <v>1646</v>
          </cell>
          <cell r="IR51">
            <v>1203</v>
          </cell>
          <cell r="IS51">
            <v>1765</v>
          </cell>
          <cell r="IT51">
            <v>1864</v>
          </cell>
          <cell r="IU51">
            <v>1570</v>
          </cell>
          <cell r="IV51">
            <v>1457</v>
          </cell>
          <cell r="IW51">
            <v>1665</v>
          </cell>
          <cell r="IX51">
            <v>1964</v>
          </cell>
          <cell r="IY51">
            <v>2011</v>
          </cell>
          <cell r="IZ51">
            <v>1826</v>
          </cell>
          <cell r="JA51">
            <v>1593</v>
          </cell>
          <cell r="JB51">
            <v>1593</v>
          </cell>
          <cell r="JC51">
            <v>1505</v>
          </cell>
          <cell r="JD51">
            <v>1179</v>
          </cell>
          <cell r="JE51">
            <v>1413</v>
          </cell>
          <cell r="JF51">
            <v>2057</v>
          </cell>
          <cell r="JG51">
            <v>1730</v>
          </cell>
          <cell r="JH51">
            <v>1438</v>
          </cell>
          <cell r="JI51">
            <v>1905</v>
          </cell>
          <cell r="JJ51">
            <v>1735</v>
          </cell>
          <cell r="JK51">
            <v>2166</v>
          </cell>
          <cell r="JL51">
            <v>1788</v>
          </cell>
          <cell r="JM51">
            <v>1602</v>
          </cell>
          <cell r="JN51">
            <v>1730</v>
          </cell>
          <cell r="JO51">
            <v>1554</v>
          </cell>
          <cell r="JP51">
            <v>1384</v>
          </cell>
          <cell r="JQ51">
            <v>1898</v>
          </cell>
          <cell r="JR51">
            <v>1954</v>
          </cell>
          <cell r="JS51">
            <v>1718</v>
          </cell>
          <cell r="JT51">
            <v>1404</v>
          </cell>
          <cell r="JU51">
            <v>1842</v>
          </cell>
          <cell r="JV51">
            <v>1655</v>
          </cell>
          <cell r="JW51">
            <v>1931</v>
          </cell>
          <cell r="JX51">
            <v>1675</v>
          </cell>
          <cell r="JY51">
            <v>1606</v>
          </cell>
          <cell r="JZ51">
            <v>1592</v>
          </cell>
          <cell r="KA51">
            <v>1538</v>
          </cell>
          <cell r="KB51">
            <v>1430</v>
          </cell>
          <cell r="KC51">
            <v>1795</v>
          </cell>
          <cell r="KD51">
            <v>1831</v>
          </cell>
          <cell r="KE51">
            <v>1671</v>
          </cell>
          <cell r="KF51">
            <v>1378</v>
          </cell>
        </row>
        <row r="52">
          <cell r="A52" t="str">
            <v>Nombre de crÃ©ations d'entreprises - Entreprises individuelles y compris micro-entrepreneurs - ArdÃ¨che - DonnÃ©es mensuelles brutes</v>
          </cell>
          <cell r="B52">
            <v>10755677</v>
          </cell>
          <cell r="C52">
            <v>45317.364583333336</v>
          </cell>
          <cell r="ES52">
            <v>174</v>
          </cell>
          <cell r="ET52">
            <v>197</v>
          </cell>
          <cell r="EU52">
            <v>214</v>
          </cell>
          <cell r="EV52">
            <v>207</v>
          </cell>
          <cell r="EW52">
            <v>195</v>
          </cell>
          <cell r="EX52">
            <v>198</v>
          </cell>
          <cell r="EY52">
            <v>178</v>
          </cell>
          <cell r="EZ52">
            <v>142</v>
          </cell>
          <cell r="FA52">
            <v>176</v>
          </cell>
          <cell r="FB52">
            <v>215</v>
          </cell>
          <cell r="FC52">
            <v>152</v>
          </cell>
          <cell r="FD52">
            <v>130</v>
          </cell>
          <cell r="FE52">
            <v>178</v>
          </cell>
          <cell r="FF52">
            <v>211</v>
          </cell>
          <cell r="FG52">
            <v>215</v>
          </cell>
          <cell r="FH52">
            <v>200</v>
          </cell>
          <cell r="FI52">
            <v>221</v>
          </cell>
          <cell r="FJ52">
            <v>197</v>
          </cell>
          <cell r="FK52">
            <v>168</v>
          </cell>
          <cell r="FL52">
            <v>140</v>
          </cell>
          <cell r="FM52">
            <v>158</v>
          </cell>
          <cell r="FN52">
            <v>204</v>
          </cell>
          <cell r="FO52">
            <v>162</v>
          </cell>
          <cell r="FP52">
            <v>114</v>
          </cell>
          <cell r="FQ52">
            <v>208</v>
          </cell>
          <cell r="FR52">
            <v>246</v>
          </cell>
          <cell r="FS52">
            <v>213</v>
          </cell>
          <cell r="FT52">
            <v>238</v>
          </cell>
          <cell r="FU52">
            <v>189</v>
          </cell>
          <cell r="FV52">
            <v>180</v>
          </cell>
          <cell r="FW52">
            <v>183</v>
          </cell>
          <cell r="FX52">
            <v>115</v>
          </cell>
          <cell r="FY52">
            <v>197</v>
          </cell>
          <cell r="FZ52">
            <v>215</v>
          </cell>
          <cell r="GA52">
            <v>144</v>
          </cell>
          <cell r="GB52">
            <v>143</v>
          </cell>
          <cell r="GC52">
            <v>193</v>
          </cell>
          <cell r="GD52">
            <v>153</v>
          </cell>
          <cell r="GE52">
            <v>186</v>
          </cell>
          <cell r="GF52">
            <v>212</v>
          </cell>
          <cell r="GG52">
            <v>160</v>
          </cell>
          <cell r="GH52">
            <v>163</v>
          </cell>
          <cell r="GI52">
            <v>158</v>
          </cell>
          <cell r="GJ52">
            <v>97</v>
          </cell>
          <cell r="GK52">
            <v>180</v>
          </cell>
          <cell r="GL52">
            <v>177</v>
          </cell>
          <cell r="GM52">
            <v>127</v>
          </cell>
          <cell r="GN52">
            <v>172</v>
          </cell>
          <cell r="GO52">
            <v>174</v>
          </cell>
          <cell r="GP52">
            <v>151</v>
          </cell>
          <cell r="GQ52">
            <v>236</v>
          </cell>
          <cell r="GR52">
            <v>173</v>
          </cell>
          <cell r="GS52">
            <v>187</v>
          </cell>
          <cell r="GT52">
            <v>152</v>
          </cell>
          <cell r="GU52">
            <v>138</v>
          </cell>
          <cell r="GV52">
            <v>136</v>
          </cell>
          <cell r="GW52">
            <v>221</v>
          </cell>
          <cell r="GX52">
            <v>159</v>
          </cell>
          <cell r="GY52">
            <v>150</v>
          </cell>
          <cell r="GZ52">
            <v>122</v>
          </cell>
          <cell r="HA52">
            <v>207</v>
          </cell>
          <cell r="HB52">
            <v>190</v>
          </cell>
          <cell r="HC52">
            <v>220</v>
          </cell>
          <cell r="HD52">
            <v>206</v>
          </cell>
          <cell r="HE52">
            <v>153</v>
          </cell>
          <cell r="HF52">
            <v>198</v>
          </cell>
          <cell r="HG52">
            <v>163</v>
          </cell>
          <cell r="HH52">
            <v>138</v>
          </cell>
          <cell r="HI52">
            <v>178</v>
          </cell>
          <cell r="HJ52">
            <v>162</v>
          </cell>
          <cell r="HK52">
            <v>157</v>
          </cell>
          <cell r="HL52">
            <v>123</v>
          </cell>
          <cell r="HM52">
            <v>226</v>
          </cell>
          <cell r="HN52">
            <v>195</v>
          </cell>
          <cell r="HO52">
            <v>243</v>
          </cell>
          <cell r="HP52">
            <v>191</v>
          </cell>
          <cell r="HQ52">
            <v>186</v>
          </cell>
          <cell r="HR52">
            <v>232</v>
          </cell>
          <cell r="HS52">
            <v>180</v>
          </cell>
          <cell r="HT52">
            <v>158</v>
          </cell>
          <cell r="HU52">
            <v>211</v>
          </cell>
          <cell r="HV52">
            <v>241</v>
          </cell>
          <cell r="HW52">
            <v>184</v>
          </cell>
          <cell r="HX52">
            <v>136</v>
          </cell>
          <cell r="HY52">
            <v>259</v>
          </cell>
          <cell r="HZ52">
            <v>231</v>
          </cell>
          <cell r="IA52">
            <v>240</v>
          </cell>
          <cell r="IB52">
            <v>208</v>
          </cell>
          <cell r="IC52">
            <v>249</v>
          </cell>
          <cell r="ID52">
            <v>215</v>
          </cell>
          <cell r="IE52">
            <v>261</v>
          </cell>
          <cell r="IF52">
            <v>164</v>
          </cell>
          <cell r="IG52">
            <v>209</v>
          </cell>
          <cell r="IH52">
            <v>237</v>
          </cell>
          <cell r="II52">
            <v>195</v>
          </cell>
          <cell r="IJ52">
            <v>217</v>
          </cell>
          <cell r="IK52">
            <v>246</v>
          </cell>
          <cell r="IL52">
            <v>240</v>
          </cell>
          <cell r="IM52">
            <v>193</v>
          </cell>
          <cell r="IN52">
            <v>153</v>
          </cell>
          <cell r="IO52">
            <v>167</v>
          </cell>
          <cell r="IP52">
            <v>239</v>
          </cell>
          <cell r="IQ52">
            <v>289</v>
          </cell>
          <cell r="IR52">
            <v>205</v>
          </cell>
          <cell r="IS52">
            <v>282</v>
          </cell>
          <cell r="IT52">
            <v>266</v>
          </cell>
          <cell r="IU52">
            <v>254</v>
          </cell>
          <cell r="IV52">
            <v>232</v>
          </cell>
          <cell r="IW52">
            <v>274</v>
          </cell>
          <cell r="IX52">
            <v>258</v>
          </cell>
          <cell r="IY52">
            <v>304</v>
          </cell>
          <cell r="IZ52">
            <v>271</v>
          </cell>
          <cell r="JA52">
            <v>258</v>
          </cell>
          <cell r="JB52">
            <v>286</v>
          </cell>
          <cell r="JC52">
            <v>305</v>
          </cell>
          <cell r="JD52">
            <v>223</v>
          </cell>
          <cell r="JE52">
            <v>296</v>
          </cell>
          <cell r="JF52">
            <v>296</v>
          </cell>
          <cell r="JG52">
            <v>230</v>
          </cell>
          <cell r="JH52">
            <v>239</v>
          </cell>
          <cell r="JI52">
            <v>278</v>
          </cell>
          <cell r="JJ52">
            <v>274</v>
          </cell>
          <cell r="JK52">
            <v>349</v>
          </cell>
          <cell r="JL52">
            <v>317</v>
          </cell>
          <cell r="JM52">
            <v>264</v>
          </cell>
          <cell r="JN52">
            <v>256</v>
          </cell>
          <cell r="JO52">
            <v>274</v>
          </cell>
          <cell r="JP52">
            <v>202</v>
          </cell>
          <cell r="JQ52">
            <v>316</v>
          </cell>
          <cell r="JR52">
            <v>290</v>
          </cell>
          <cell r="JS52">
            <v>276</v>
          </cell>
          <cell r="JT52">
            <v>278</v>
          </cell>
          <cell r="JU52">
            <v>258</v>
          </cell>
          <cell r="JV52">
            <v>251</v>
          </cell>
          <cell r="JW52">
            <v>292</v>
          </cell>
          <cell r="JX52">
            <v>287</v>
          </cell>
          <cell r="JY52">
            <v>236</v>
          </cell>
          <cell r="JZ52">
            <v>265</v>
          </cell>
          <cell r="KA52">
            <v>241</v>
          </cell>
          <cell r="KB52">
            <v>248</v>
          </cell>
          <cell r="KC52">
            <v>307</v>
          </cell>
          <cell r="KD52">
            <v>332</v>
          </cell>
          <cell r="KE52">
            <v>266</v>
          </cell>
          <cell r="KF52">
            <v>249</v>
          </cell>
        </row>
        <row r="53">
          <cell r="A53" t="str">
            <v>Nombre de crÃ©ations d'entreprises - Entreprises individuelles y compris micro-entrepreneurs - Ardennes - DonnÃ©es mensuelles brutes</v>
          </cell>
          <cell r="B53">
            <v>10755678</v>
          </cell>
          <cell r="C53">
            <v>45317.364583333336</v>
          </cell>
          <cell r="ES53">
            <v>100</v>
          </cell>
          <cell r="ET53">
            <v>111</v>
          </cell>
          <cell r="EU53">
            <v>114</v>
          </cell>
          <cell r="EV53">
            <v>116</v>
          </cell>
          <cell r="EW53">
            <v>103</v>
          </cell>
          <cell r="EX53">
            <v>124</v>
          </cell>
          <cell r="EY53">
            <v>93</v>
          </cell>
          <cell r="EZ53">
            <v>74</v>
          </cell>
          <cell r="FA53">
            <v>91</v>
          </cell>
          <cell r="FB53">
            <v>117</v>
          </cell>
          <cell r="FC53">
            <v>119</v>
          </cell>
          <cell r="FD53">
            <v>67</v>
          </cell>
          <cell r="FE53">
            <v>104</v>
          </cell>
          <cell r="FF53">
            <v>82</v>
          </cell>
          <cell r="FG53">
            <v>130</v>
          </cell>
          <cell r="FH53">
            <v>117</v>
          </cell>
          <cell r="FI53">
            <v>106</v>
          </cell>
          <cell r="FJ53">
            <v>139</v>
          </cell>
          <cell r="FK53">
            <v>131</v>
          </cell>
          <cell r="FL53">
            <v>94</v>
          </cell>
          <cell r="FM53">
            <v>106</v>
          </cell>
          <cell r="FN53">
            <v>144</v>
          </cell>
          <cell r="FO53">
            <v>119</v>
          </cell>
          <cell r="FP53">
            <v>102</v>
          </cell>
          <cell r="FQ53">
            <v>111</v>
          </cell>
          <cell r="FR53">
            <v>113</v>
          </cell>
          <cell r="FS53">
            <v>105</v>
          </cell>
          <cell r="FT53">
            <v>123</v>
          </cell>
          <cell r="FU53">
            <v>142</v>
          </cell>
          <cell r="FV53">
            <v>113</v>
          </cell>
          <cell r="FW53">
            <v>117</v>
          </cell>
          <cell r="FX53">
            <v>87</v>
          </cell>
          <cell r="FY53">
            <v>113</v>
          </cell>
          <cell r="FZ53">
            <v>110</v>
          </cell>
          <cell r="GA53">
            <v>109</v>
          </cell>
          <cell r="GB53">
            <v>103</v>
          </cell>
          <cell r="GC53">
            <v>75</v>
          </cell>
          <cell r="GD53">
            <v>80</v>
          </cell>
          <cell r="GE53">
            <v>73</v>
          </cell>
          <cell r="GF53">
            <v>100</v>
          </cell>
          <cell r="GG53">
            <v>79</v>
          </cell>
          <cell r="GH53">
            <v>87</v>
          </cell>
          <cell r="GI53">
            <v>103</v>
          </cell>
          <cell r="GJ53">
            <v>58</v>
          </cell>
          <cell r="GK53">
            <v>107</v>
          </cell>
          <cell r="GL53">
            <v>104</v>
          </cell>
          <cell r="GM53">
            <v>86</v>
          </cell>
          <cell r="GN53">
            <v>75</v>
          </cell>
          <cell r="GO53">
            <v>92</v>
          </cell>
          <cell r="GP53">
            <v>95</v>
          </cell>
          <cell r="GQ53">
            <v>119</v>
          </cell>
          <cell r="GR53">
            <v>113</v>
          </cell>
          <cell r="GS53">
            <v>83</v>
          </cell>
          <cell r="GT53">
            <v>108</v>
          </cell>
          <cell r="GU53">
            <v>82</v>
          </cell>
          <cell r="GV53">
            <v>95</v>
          </cell>
          <cell r="GW53">
            <v>106</v>
          </cell>
          <cell r="GX53">
            <v>85</v>
          </cell>
          <cell r="GY53">
            <v>73</v>
          </cell>
          <cell r="GZ53">
            <v>91</v>
          </cell>
          <cell r="HA53">
            <v>105</v>
          </cell>
          <cell r="HB53">
            <v>105</v>
          </cell>
          <cell r="HC53">
            <v>111</v>
          </cell>
          <cell r="HD53">
            <v>110</v>
          </cell>
          <cell r="HE53">
            <v>92</v>
          </cell>
          <cell r="HF53">
            <v>103</v>
          </cell>
          <cell r="HG53">
            <v>94</v>
          </cell>
          <cell r="HH53">
            <v>103</v>
          </cell>
          <cell r="HI53">
            <v>94</v>
          </cell>
          <cell r="HJ53">
            <v>147</v>
          </cell>
          <cell r="HK53">
            <v>130</v>
          </cell>
          <cell r="HL53">
            <v>91</v>
          </cell>
          <cell r="HM53">
            <v>109</v>
          </cell>
          <cell r="HN53">
            <v>102</v>
          </cell>
          <cell r="HO53">
            <v>143</v>
          </cell>
          <cell r="HP53">
            <v>118</v>
          </cell>
          <cell r="HQ53">
            <v>91</v>
          </cell>
          <cell r="HR53">
            <v>112</v>
          </cell>
          <cell r="HS53">
            <v>93</v>
          </cell>
          <cell r="HT53">
            <v>79</v>
          </cell>
          <cell r="HU53">
            <v>112</v>
          </cell>
          <cell r="HV53">
            <v>143</v>
          </cell>
          <cell r="HW53">
            <v>83</v>
          </cell>
          <cell r="HX53">
            <v>95</v>
          </cell>
          <cell r="HY53">
            <v>142</v>
          </cell>
          <cell r="HZ53">
            <v>124</v>
          </cell>
          <cell r="IA53">
            <v>134</v>
          </cell>
          <cell r="IB53">
            <v>130</v>
          </cell>
          <cell r="IC53">
            <v>130</v>
          </cell>
          <cell r="ID53">
            <v>126</v>
          </cell>
          <cell r="IE53">
            <v>112</v>
          </cell>
          <cell r="IF53">
            <v>93</v>
          </cell>
          <cell r="IG53">
            <v>125</v>
          </cell>
          <cell r="IH53">
            <v>161</v>
          </cell>
          <cell r="II53">
            <v>137</v>
          </cell>
          <cell r="IJ53">
            <v>94</v>
          </cell>
          <cell r="IK53">
            <v>133</v>
          </cell>
          <cell r="IL53">
            <v>153</v>
          </cell>
          <cell r="IM53">
            <v>119</v>
          </cell>
          <cell r="IN53">
            <v>85</v>
          </cell>
          <cell r="IO53">
            <v>108</v>
          </cell>
          <cell r="IP53">
            <v>155</v>
          </cell>
          <cell r="IQ53">
            <v>155</v>
          </cell>
          <cell r="IR53">
            <v>107</v>
          </cell>
          <cell r="IS53">
            <v>171</v>
          </cell>
          <cell r="IT53">
            <v>179</v>
          </cell>
          <cell r="IU53">
            <v>155</v>
          </cell>
          <cell r="IV53">
            <v>164</v>
          </cell>
          <cell r="IW53">
            <v>150</v>
          </cell>
          <cell r="IX53">
            <v>159</v>
          </cell>
          <cell r="IY53">
            <v>182</v>
          </cell>
          <cell r="IZ53">
            <v>159</v>
          </cell>
          <cell r="JA53">
            <v>131</v>
          </cell>
          <cell r="JB53">
            <v>189</v>
          </cell>
          <cell r="JC53">
            <v>147</v>
          </cell>
          <cell r="JD53">
            <v>106</v>
          </cell>
          <cell r="JE53">
            <v>181</v>
          </cell>
          <cell r="JF53">
            <v>158</v>
          </cell>
          <cell r="JG53">
            <v>142</v>
          </cell>
          <cell r="JH53">
            <v>121</v>
          </cell>
          <cell r="JI53">
            <v>163</v>
          </cell>
          <cell r="JJ53">
            <v>181</v>
          </cell>
          <cell r="JK53">
            <v>207</v>
          </cell>
          <cell r="JL53">
            <v>164</v>
          </cell>
          <cell r="JM53">
            <v>135</v>
          </cell>
          <cell r="JN53">
            <v>189</v>
          </cell>
          <cell r="JO53">
            <v>143</v>
          </cell>
          <cell r="JP53">
            <v>112</v>
          </cell>
          <cell r="JQ53">
            <v>184</v>
          </cell>
          <cell r="JR53">
            <v>215</v>
          </cell>
          <cell r="JS53">
            <v>161</v>
          </cell>
          <cell r="JT53">
            <v>159</v>
          </cell>
          <cell r="JU53">
            <v>142</v>
          </cell>
          <cell r="JV53">
            <v>159</v>
          </cell>
          <cell r="JW53">
            <v>226</v>
          </cell>
          <cell r="JX53">
            <v>176</v>
          </cell>
          <cell r="JY53">
            <v>144</v>
          </cell>
          <cell r="JZ53">
            <v>152</v>
          </cell>
          <cell r="KA53">
            <v>152</v>
          </cell>
          <cell r="KB53">
            <v>140</v>
          </cell>
          <cell r="KC53">
            <v>217</v>
          </cell>
          <cell r="KD53">
            <v>207</v>
          </cell>
          <cell r="KE53">
            <v>176</v>
          </cell>
          <cell r="KF53">
            <v>161</v>
          </cell>
        </row>
        <row r="54">
          <cell r="A54" t="str">
            <v>Nombre de crÃ©ations d'entreprises - Entreprises individuelles y compris micro-entrepreneurs - AriÃ¨ge - DonnÃ©es mensuelles brutes</v>
          </cell>
          <cell r="B54">
            <v>10755679</v>
          </cell>
          <cell r="C54">
            <v>45317.364583333336</v>
          </cell>
          <cell r="ES54">
            <v>124</v>
          </cell>
          <cell r="ET54">
            <v>100</v>
          </cell>
          <cell r="EU54">
            <v>122</v>
          </cell>
          <cell r="EV54">
            <v>122</v>
          </cell>
          <cell r="EW54">
            <v>75</v>
          </cell>
          <cell r="EX54">
            <v>123</v>
          </cell>
          <cell r="EY54">
            <v>127</v>
          </cell>
          <cell r="EZ54">
            <v>88</v>
          </cell>
          <cell r="FA54">
            <v>95</v>
          </cell>
          <cell r="FB54">
            <v>113</v>
          </cell>
          <cell r="FC54">
            <v>83</v>
          </cell>
          <cell r="FD54">
            <v>78</v>
          </cell>
          <cell r="FE54">
            <v>102</v>
          </cell>
          <cell r="FF54">
            <v>96</v>
          </cell>
          <cell r="FG54">
            <v>100</v>
          </cell>
          <cell r="FH54">
            <v>98</v>
          </cell>
          <cell r="FI54">
            <v>94</v>
          </cell>
          <cell r="FJ54">
            <v>116</v>
          </cell>
          <cell r="FK54">
            <v>95</v>
          </cell>
          <cell r="FL54">
            <v>84</v>
          </cell>
          <cell r="FM54">
            <v>96</v>
          </cell>
          <cell r="FN54">
            <v>90</v>
          </cell>
          <cell r="FO54">
            <v>94</v>
          </cell>
          <cell r="FP54">
            <v>79</v>
          </cell>
          <cell r="FQ54">
            <v>125</v>
          </cell>
          <cell r="FR54">
            <v>101</v>
          </cell>
          <cell r="FS54">
            <v>123</v>
          </cell>
          <cell r="FT54">
            <v>115</v>
          </cell>
          <cell r="FU54">
            <v>116</v>
          </cell>
          <cell r="FV54">
            <v>115</v>
          </cell>
          <cell r="FW54">
            <v>115</v>
          </cell>
          <cell r="FX54">
            <v>78</v>
          </cell>
          <cell r="FY54">
            <v>101</v>
          </cell>
          <cell r="FZ54">
            <v>91</v>
          </cell>
          <cell r="GA54">
            <v>71</v>
          </cell>
          <cell r="GB54">
            <v>87</v>
          </cell>
          <cell r="GC54">
            <v>82</v>
          </cell>
          <cell r="GD54">
            <v>78</v>
          </cell>
          <cell r="GE54">
            <v>87</v>
          </cell>
          <cell r="GF54">
            <v>97</v>
          </cell>
          <cell r="GG54">
            <v>69</v>
          </cell>
          <cell r="GH54">
            <v>89</v>
          </cell>
          <cell r="GI54">
            <v>102</v>
          </cell>
          <cell r="GJ54">
            <v>59</v>
          </cell>
          <cell r="GK54">
            <v>90</v>
          </cell>
          <cell r="GL54">
            <v>88</v>
          </cell>
          <cell r="GM54">
            <v>70</v>
          </cell>
          <cell r="GN54">
            <v>73</v>
          </cell>
          <cell r="GO54">
            <v>98</v>
          </cell>
          <cell r="GP54">
            <v>81</v>
          </cell>
          <cell r="GQ54">
            <v>83</v>
          </cell>
          <cell r="GR54">
            <v>84</v>
          </cell>
          <cell r="GS54">
            <v>79</v>
          </cell>
          <cell r="GT54">
            <v>115</v>
          </cell>
          <cell r="GU54">
            <v>86</v>
          </cell>
          <cell r="GV54">
            <v>51</v>
          </cell>
          <cell r="GW54">
            <v>83</v>
          </cell>
          <cell r="GX54">
            <v>95</v>
          </cell>
          <cell r="GY54">
            <v>66</v>
          </cell>
          <cell r="GZ54">
            <v>64</v>
          </cell>
          <cell r="HA54">
            <v>84</v>
          </cell>
          <cell r="HB54">
            <v>80</v>
          </cell>
          <cell r="HC54">
            <v>116</v>
          </cell>
          <cell r="HD54">
            <v>89</v>
          </cell>
          <cell r="HE54">
            <v>87</v>
          </cell>
          <cell r="HF54">
            <v>104</v>
          </cell>
          <cell r="HG54">
            <v>79</v>
          </cell>
          <cell r="HH54">
            <v>63</v>
          </cell>
          <cell r="HI54">
            <v>100</v>
          </cell>
          <cell r="HJ54">
            <v>93</v>
          </cell>
          <cell r="HK54">
            <v>97</v>
          </cell>
          <cell r="HL54">
            <v>74</v>
          </cell>
          <cell r="HM54">
            <v>89</v>
          </cell>
          <cell r="HN54">
            <v>113</v>
          </cell>
          <cell r="HO54">
            <v>115</v>
          </cell>
          <cell r="HP54">
            <v>83</v>
          </cell>
          <cell r="HQ54">
            <v>117</v>
          </cell>
          <cell r="HR54">
            <v>123</v>
          </cell>
          <cell r="HS54">
            <v>87</v>
          </cell>
          <cell r="HT54">
            <v>85</v>
          </cell>
          <cell r="HU54">
            <v>114</v>
          </cell>
          <cell r="HV54">
            <v>146</v>
          </cell>
          <cell r="HW54">
            <v>85</v>
          </cell>
          <cell r="HX54">
            <v>73</v>
          </cell>
          <cell r="HY54">
            <v>128</v>
          </cell>
          <cell r="HZ54">
            <v>104</v>
          </cell>
          <cell r="IA54">
            <v>132</v>
          </cell>
          <cell r="IB54">
            <v>99</v>
          </cell>
          <cell r="IC54">
            <v>97</v>
          </cell>
          <cell r="ID54">
            <v>92</v>
          </cell>
          <cell r="IE54">
            <v>141</v>
          </cell>
          <cell r="IF54">
            <v>98</v>
          </cell>
          <cell r="IG54">
            <v>114</v>
          </cell>
          <cell r="IH54">
            <v>143</v>
          </cell>
          <cell r="II54">
            <v>111</v>
          </cell>
          <cell r="IJ54">
            <v>112</v>
          </cell>
          <cell r="IK54">
            <v>147</v>
          </cell>
          <cell r="IL54">
            <v>104</v>
          </cell>
          <cell r="IM54">
            <v>94</v>
          </cell>
          <cell r="IN54">
            <v>66</v>
          </cell>
          <cell r="IO54">
            <v>73</v>
          </cell>
          <cell r="IP54">
            <v>127</v>
          </cell>
          <cell r="IQ54">
            <v>134</v>
          </cell>
          <cell r="IR54">
            <v>94</v>
          </cell>
          <cell r="IS54">
            <v>167</v>
          </cell>
          <cell r="IT54">
            <v>140</v>
          </cell>
          <cell r="IU54">
            <v>154</v>
          </cell>
          <cell r="IV54">
            <v>133</v>
          </cell>
          <cell r="IW54">
            <v>163</v>
          </cell>
          <cell r="IX54">
            <v>131</v>
          </cell>
          <cell r="IY54">
            <v>133</v>
          </cell>
          <cell r="IZ54">
            <v>137</v>
          </cell>
          <cell r="JA54">
            <v>139</v>
          </cell>
          <cell r="JB54">
            <v>176</v>
          </cell>
          <cell r="JC54">
            <v>129</v>
          </cell>
          <cell r="JD54">
            <v>92</v>
          </cell>
          <cell r="JE54">
            <v>170</v>
          </cell>
          <cell r="JF54">
            <v>151</v>
          </cell>
          <cell r="JG54">
            <v>133</v>
          </cell>
          <cell r="JH54">
            <v>114</v>
          </cell>
          <cell r="JI54">
            <v>142</v>
          </cell>
          <cell r="JJ54">
            <v>136</v>
          </cell>
          <cell r="JK54">
            <v>155</v>
          </cell>
          <cell r="JL54">
            <v>155</v>
          </cell>
          <cell r="JM54">
            <v>140</v>
          </cell>
          <cell r="JN54">
            <v>150</v>
          </cell>
          <cell r="JO54">
            <v>118</v>
          </cell>
          <cell r="JP54">
            <v>115</v>
          </cell>
          <cell r="JQ54">
            <v>153</v>
          </cell>
          <cell r="JR54">
            <v>148</v>
          </cell>
          <cell r="JS54">
            <v>140</v>
          </cell>
          <cell r="JT54">
            <v>131</v>
          </cell>
          <cell r="JU54">
            <v>142</v>
          </cell>
          <cell r="JV54">
            <v>124</v>
          </cell>
          <cell r="JW54">
            <v>142</v>
          </cell>
          <cell r="JX54">
            <v>136</v>
          </cell>
          <cell r="JY54">
            <v>133</v>
          </cell>
          <cell r="JZ54">
            <v>166</v>
          </cell>
          <cell r="KA54">
            <v>120</v>
          </cell>
          <cell r="KB54">
            <v>148</v>
          </cell>
          <cell r="KC54">
            <v>162</v>
          </cell>
          <cell r="KD54">
            <v>145</v>
          </cell>
          <cell r="KE54">
            <v>157</v>
          </cell>
          <cell r="KF54">
            <v>144</v>
          </cell>
        </row>
        <row r="55">
          <cell r="A55" t="str">
            <v>Nombre de crÃ©ations d'entreprises - Entreprises individuelles y compris micro-entrepreneurs - Aube - DonnÃ©es mensuelles brutes</v>
          </cell>
          <cell r="B55">
            <v>10755680</v>
          </cell>
          <cell r="C55">
            <v>45317.364583333336</v>
          </cell>
          <cell r="ES55">
            <v>135</v>
          </cell>
          <cell r="ET55">
            <v>131</v>
          </cell>
          <cell r="EU55">
            <v>141</v>
          </cell>
          <cell r="EV55">
            <v>119</v>
          </cell>
          <cell r="EW55">
            <v>121</v>
          </cell>
          <cell r="EX55">
            <v>141</v>
          </cell>
          <cell r="EY55">
            <v>107</v>
          </cell>
          <cell r="EZ55">
            <v>119</v>
          </cell>
          <cell r="FA55">
            <v>129</v>
          </cell>
          <cell r="FB55">
            <v>137</v>
          </cell>
          <cell r="FC55">
            <v>126</v>
          </cell>
          <cell r="FD55">
            <v>94</v>
          </cell>
          <cell r="FE55">
            <v>137</v>
          </cell>
          <cell r="FF55">
            <v>112</v>
          </cell>
          <cell r="FG55">
            <v>140</v>
          </cell>
          <cell r="FH55">
            <v>120</v>
          </cell>
          <cell r="FI55">
            <v>126</v>
          </cell>
          <cell r="FJ55">
            <v>122</v>
          </cell>
          <cell r="FK55">
            <v>125</v>
          </cell>
          <cell r="FL55">
            <v>92</v>
          </cell>
          <cell r="FM55">
            <v>135</v>
          </cell>
          <cell r="FN55">
            <v>159</v>
          </cell>
          <cell r="FO55">
            <v>114</v>
          </cell>
          <cell r="FP55">
            <v>100</v>
          </cell>
          <cell r="FQ55">
            <v>159</v>
          </cell>
          <cell r="FR55">
            <v>121</v>
          </cell>
          <cell r="FS55">
            <v>139</v>
          </cell>
          <cell r="FT55">
            <v>138</v>
          </cell>
          <cell r="FU55">
            <v>124</v>
          </cell>
          <cell r="FV55">
            <v>120</v>
          </cell>
          <cell r="FW55">
            <v>132</v>
          </cell>
          <cell r="FX55">
            <v>114</v>
          </cell>
          <cell r="FY55">
            <v>119</v>
          </cell>
          <cell r="FZ55">
            <v>147</v>
          </cell>
          <cell r="GA55">
            <v>127</v>
          </cell>
          <cell r="GB55">
            <v>121</v>
          </cell>
          <cell r="GC55">
            <v>109</v>
          </cell>
          <cell r="GD55">
            <v>119</v>
          </cell>
          <cell r="GE55">
            <v>90</v>
          </cell>
          <cell r="GF55">
            <v>93</v>
          </cell>
          <cell r="GG55">
            <v>117</v>
          </cell>
          <cell r="GH55">
            <v>114</v>
          </cell>
          <cell r="GI55">
            <v>79</v>
          </cell>
          <cell r="GJ55">
            <v>88</v>
          </cell>
          <cell r="GK55">
            <v>110</v>
          </cell>
          <cell r="GL55">
            <v>141</v>
          </cell>
          <cell r="GM55">
            <v>102</v>
          </cell>
          <cell r="GN55">
            <v>88</v>
          </cell>
          <cell r="GO55">
            <v>104</v>
          </cell>
          <cell r="GP55">
            <v>104</v>
          </cell>
          <cell r="GQ55">
            <v>134</v>
          </cell>
          <cell r="GR55">
            <v>162</v>
          </cell>
          <cell r="GS55">
            <v>97</v>
          </cell>
          <cell r="GT55">
            <v>92</v>
          </cell>
          <cell r="GU55">
            <v>83</v>
          </cell>
          <cell r="GV55">
            <v>51</v>
          </cell>
          <cell r="GW55">
            <v>114</v>
          </cell>
          <cell r="GX55">
            <v>127</v>
          </cell>
          <cell r="GY55">
            <v>127</v>
          </cell>
          <cell r="GZ55">
            <v>106</v>
          </cell>
          <cell r="HA55">
            <v>114</v>
          </cell>
          <cell r="HB55">
            <v>121</v>
          </cell>
          <cell r="HC55">
            <v>128</v>
          </cell>
          <cell r="HD55">
            <v>114</v>
          </cell>
          <cell r="HE55">
            <v>115</v>
          </cell>
          <cell r="HF55">
            <v>121</v>
          </cell>
          <cell r="HG55">
            <v>92</v>
          </cell>
          <cell r="HH55">
            <v>90</v>
          </cell>
          <cell r="HI55">
            <v>134</v>
          </cell>
          <cell r="HJ55">
            <v>159</v>
          </cell>
          <cell r="HK55">
            <v>113</v>
          </cell>
          <cell r="HL55">
            <v>127</v>
          </cell>
          <cell r="HM55">
            <v>134</v>
          </cell>
          <cell r="HN55">
            <v>157</v>
          </cell>
          <cell r="HO55">
            <v>159</v>
          </cell>
          <cell r="HP55">
            <v>131</v>
          </cell>
          <cell r="HQ55">
            <v>132</v>
          </cell>
          <cell r="HR55">
            <v>166</v>
          </cell>
          <cell r="HS55">
            <v>136</v>
          </cell>
          <cell r="HT55">
            <v>151</v>
          </cell>
          <cell r="HU55">
            <v>150</v>
          </cell>
          <cell r="HV55">
            <v>181</v>
          </cell>
          <cell r="HW55">
            <v>166</v>
          </cell>
          <cell r="HX55">
            <v>132</v>
          </cell>
          <cell r="HY55">
            <v>192</v>
          </cell>
          <cell r="HZ55">
            <v>188</v>
          </cell>
          <cell r="IA55">
            <v>193</v>
          </cell>
          <cell r="IB55">
            <v>197</v>
          </cell>
          <cell r="IC55">
            <v>145</v>
          </cell>
          <cell r="ID55">
            <v>140</v>
          </cell>
          <cell r="IE55">
            <v>159</v>
          </cell>
          <cell r="IF55">
            <v>158</v>
          </cell>
          <cell r="IG55">
            <v>188</v>
          </cell>
          <cell r="IH55">
            <v>213</v>
          </cell>
          <cell r="II55">
            <v>197</v>
          </cell>
          <cell r="IJ55">
            <v>142</v>
          </cell>
          <cell r="IK55">
            <v>176</v>
          </cell>
          <cell r="IL55">
            <v>201</v>
          </cell>
          <cell r="IM55">
            <v>170</v>
          </cell>
          <cell r="IN55">
            <v>88</v>
          </cell>
          <cell r="IO55">
            <v>163</v>
          </cell>
          <cell r="IP55">
            <v>223</v>
          </cell>
          <cell r="IQ55">
            <v>250</v>
          </cell>
          <cell r="IR55">
            <v>177</v>
          </cell>
          <cell r="IS55">
            <v>236</v>
          </cell>
          <cell r="IT55">
            <v>233</v>
          </cell>
          <cell r="IU55">
            <v>239</v>
          </cell>
          <cell r="IV55">
            <v>231</v>
          </cell>
          <cell r="IW55">
            <v>239</v>
          </cell>
          <cell r="IX55">
            <v>254</v>
          </cell>
          <cell r="IY55">
            <v>261</v>
          </cell>
          <cell r="IZ55">
            <v>267</v>
          </cell>
          <cell r="JA55">
            <v>280</v>
          </cell>
          <cell r="JB55">
            <v>233</v>
          </cell>
          <cell r="JC55">
            <v>213</v>
          </cell>
          <cell r="JD55">
            <v>186</v>
          </cell>
          <cell r="JE55">
            <v>240</v>
          </cell>
          <cell r="JF55">
            <v>249</v>
          </cell>
          <cell r="JG55">
            <v>233</v>
          </cell>
          <cell r="JH55">
            <v>213</v>
          </cell>
          <cell r="JI55">
            <v>214</v>
          </cell>
          <cell r="JJ55">
            <v>254</v>
          </cell>
          <cell r="JK55">
            <v>248</v>
          </cell>
          <cell r="JL55">
            <v>249</v>
          </cell>
          <cell r="JM55">
            <v>217</v>
          </cell>
          <cell r="JN55">
            <v>218</v>
          </cell>
          <cell r="JO55">
            <v>248</v>
          </cell>
          <cell r="JP55">
            <v>212</v>
          </cell>
          <cell r="JQ55">
            <v>264</v>
          </cell>
          <cell r="JR55">
            <v>197</v>
          </cell>
          <cell r="JS55">
            <v>240</v>
          </cell>
          <cell r="JT55">
            <v>247</v>
          </cell>
          <cell r="JU55">
            <v>218</v>
          </cell>
          <cell r="JV55">
            <v>262</v>
          </cell>
          <cell r="JW55">
            <v>285</v>
          </cell>
          <cell r="JX55">
            <v>226</v>
          </cell>
          <cell r="JY55">
            <v>248</v>
          </cell>
          <cell r="JZ55">
            <v>218</v>
          </cell>
          <cell r="KA55">
            <v>209</v>
          </cell>
          <cell r="KB55">
            <v>180</v>
          </cell>
          <cell r="KC55">
            <v>272</v>
          </cell>
          <cell r="KD55">
            <v>295</v>
          </cell>
          <cell r="KE55">
            <v>274</v>
          </cell>
          <cell r="KF55">
            <v>200</v>
          </cell>
        </row>
        <row r="56">
          <cell r="A56" t="str">
            <v>Nombre de crÃ©ations d'entreprises - Entreprises individuelles y compris micro-entrepreneurs - Aude - DonnÃ©es mensuelles brutes</v>
          </cell>
          <cell r="B56">
            <v>10755681</v>
          </cell>
          <cell r="C56">
            <v>45317.364583333336</v>
          </cell>
          <cell r="ES56">
            <v>263</v>
          </cell>
          <cell r="ET56">
            <v>211</v>
          </cell>
          <cell r="EU56">
            <v>282</v>
          </cell>
          <cell r="EV56">
            <v>265</v>
          </cell>
          <cell r="EW56">
            <v>180</v>
          </cell>
          <cell r="EX56">
            <v>300</v>
          </cell>
          <cell r="EY56">
            <v>240</v>
          </cell>
          <cell r="EZ56">
            <v>170</v>
          </cell>
          <cell r="FA56">
            <v>209</v>
          </cell>
          <cell r="FB56">
            <v>292</v>
          </cell>
          <cell r="FC56">
            <v>194</v>
          </cell>
          <cell r="FD56">
            <v>168</v>
          </cell>
          <cell r="FE56">
            <v>226</v>
          </cell>
          <cell r="FF56">
            <v>244</v>
          </cell>
          <cell r="FG56">
            <v>247</v>
          </cell>
          <cell r="FH56">
            <v>245</v>
          </cell>
          <cell r="FI56">
            <v>225</v>
          </cell>
          <cell r="FJ56">
            <v>266</v>
          </cell>
          <cell r="FK56">
            <v>269</v>
          </cell>
          <cell r="FL56">
            <v>153</v>
          </cell>
          <cell r="FM56">
            <v>222</v>
          </cell>
          <cell r="FN56">
            <v>284</v>
          </cell>
          <cell r="FO56">
            <v>209</v>
          </cell>
          <cell r="FP56">
            <v>167</v>
          </cell>
          <cell r="FQ56">
            <v>252</v>
          </cell>
          <cell r="FR56">
            <v>261</v>
          </cell>
          <cell r="FS56">
            <v>278</v>
          </cell>
          <cell r="FT56">
            <v>264</v>
          </cell>
          <cell r="FU56">
            <v>204</v>
          </cell>
          <cell r="FV56">
            <v>257</v>
          </cell>
          <cell r="FW56">
            <v>223</v>
          </cell>
          <cell r="FX56">
            <v>129</v>
          </cell>
          <cell r="FY56">
            <v>236</v>
          </cell>
          <cell r="FZ56">
            <v>241</v>
          </cell>
          <cell r="GA56">
            <v>188</v>
          </cell>
          <cell r="GB56">
            <v>194</v>
          </cell>
          <cell r="GC56">
            <v>220</v>
          </cell>
          <cell r="GD56">
            <v>203</v>
          </cell>
          <cell r="GE56">
            <v>247</v>
          </cell>
          <cell r="GF56">
            <v>256</v>
          </cell>
          <cell r="GG56">
            <v>167</v>
          </cell>
          <cell r="GH56">
            <v>230</v>
          </cell>
          <cell r="GI56">
            <v>197</v>
          </cell>
          <cell r="GJ56">
            <v>155</v>
          </cell>
          <cell r="GK56">
            <v>194</v>
          </cell>
          <cell r="GL56">
            <v>229</v>
          </cell>
          <cell r="GM56">
            <v>177</v>
          </cell>
          <cell r="GN56">
            <v>183</v>
          </cell>
          <cell r="GO56">
            <v>251</v>
          </cell>
          <cell r="GP56">
            <v>232</v>
          </cell>
          <cell r="GQ56">
            <v>256</v>
          </cell>
          <cell r="GR56">
            <v>254</v>
          </cell>
          <cell r="GS56">
            <v>206</v>
          </cell>
          <cell r="GT56">
            <v>258</v>
          </cell>
          <cell r="GU56">
            <v>160</v>
          </cell>
          <cell r="GV56">
            <v>153</v>
          </cell>
          <cell r="GW56">
            <v>204</v>
          </cell>
          <cell r="GX56">
            <v>211</v>
          </cell>
          <cell r="GY56">
            <v>177</v>
          </cell>
          <cell r="GZ56">
            <v>192</v>
          </cell>
          <cell r="HA56">
            <v>251</v>
          </cell>
          <cell r="HB56">
            <v>229</v>
          </cell>
          <cell r="HC56">
            <v>249</v>
          </cell>
          <cell r="HD56">
            <v>222</v>
          </cell>
          <cell r="HE56">
            <v>210</v>
          </cell>
          <cell r="HF56">
            <v>225</v>
          </cell>
          <cell r="HG56">
            <v>215</v>
          </cell>
          <cell r="HH56">
            <v>176</v>
          </cell>
          <cell r="HI56">
            <v>229</v>
          </cell>
          <cell r="HJ56">
            <v>268</v>
          </cell>
          <cell r="HK56">
            <v>207</v>
          </cell>
          <cell r="HL56">
            <v>182</v>
          </cell>
          <cell r="HM56">
            <v>297</v>
          </cell>
          <cell r="HN56">
            <v>253</v>
          </cell>
          <cell r="HO56">
            <v>285</v>
          </cell>
          <cell r="HP56">
            <v>270</v>
          </cell>
          <cell r="HQ56">
            <v>239</v>
          </cell>
          <cell r="HR56">
            <v>280</v>
          </cell>
          <cell r="HS56">
            <v>236</v>
          </cell>
          <cell r="HT56">
            <v>201</v>
          </cell>
          <cell r="HU56">
            <v>226</v>
          </cell>
          <cell r="HV56">
            <v>274</v>
          </cell>
          <cell r="HW56">
            <v>200</v>
          </cell>
          <cell r="HX56">
            <v>190</v>
          </cell>
          <cell r="HY56">
            <v>304</v>
          </cell>
          <cell r="HZ56">
            <v>294</v>
          </cell>
          <cell r="IA56">
            <v>292</v>
          </cell>
          <cell r="IB56">
            <v>267</v>
          </cell>
          <cell r="IC56">
            <v>271</v>
          </cell>
          <cell r="ID56">
            <v>299</v>
          </cell>
          <cell r="IE56">
            <v>262</v>
          </cell>
          <cell r="IF56">
            <v>223</v>
          </cell>
          <cell r="IG56">
            <v>332</v>
          </cell>
          <cell r="IH56">
            <v>327</v>
          </cell>
          <cell r="II56">
            <v>277</v>
          </cell>
          <cell r="IJ56">
            <v>263</v>
          </cell>
          <cell r="IK56">
            <v>306</v>
          </cell>
          <cell r="IL56">
            <v>279</v>
          </cell>
          <cell r="IM56">
            <v>236</v>
          </cell>
          <cell r="IN56">
            <v>112</v>
          </cell>
          <cell r="IO56">
            <v>194</v>
          </cell>
          <cell r="IP56">
            <v>315</v>
          </cell>
          <cell r="IQ56">
            <v>321</v>
          </cell>
          <cell r="IR56">
            <v>243</v>
          </cell>
          <cell r="IS56">
            <v>345</v>
          </cell>
          <cell r="IT56">
            <v>380</v>
          </cell>
          <cell r="IU56">
            <v>287</v>
          </cell>
          <cell r="IV56">
            <v>334</v>
          </cell>
          <cell r="IW56">
            <v>359</v>
          </cell>
          <cell r="IX56">
            <v>359</v>
          </cell>
          <cell r="IY56">
            <v>399</v>
          </cell>
          <cell r="IZ56">
            <v>364</v>
          </cell>
          <cell r="JA56">
            <v>283</v>
          </cell>
          <cell r="JB56">
            <v>384</v>
          </cell>
          <cell r="JC56">
            <v>325</v>
          </cell>
          <cell r="JD56">
            <v>233</v>
          </cell>
          <cell r="JE56">
            <v>352</v>
          </cell>
          <cell r="JF56">
            <v>369</v>
          </cell>
          <cell r="JG56">
            <v>310</v>
          </cell>
          <cell r="JH56">
            <v>264</v>
          </cell>
          <cell r="JI56">
            <v>348</v>
          </cell>
          <cell r="JJ56">
            <v>367</v>
          </cell>
          <cell r="JK56">
            <v>446</v>
          </cell>
          <cell r="JL56">
            <v>335</v>
          </cell>
          <cell r="JM56">
            <v>330</v>
          </cell>
          <cell r="JN56">
            <v>306</v>
          </cell>
          <cell r="JO56">
            <v>339</v>
          </cell>
          <cell r="JP56">
            <v>271</v>
          </cell>
          <cell r="JQ56">
            <v>381</v>
          </cell>
          <cell r="JR56">
            <v>375</v>
          </cell>
          <cell r="JS56">
            <v>334</v>
          </cell>
          <cell r="JT56">
            <v>281</v>
          </cell>
          <cell r="JU56">
            <v>339</v>
          </cell>
          <cell r="JV56">
            <v>325</v>
          </cell>
          <cell r="JW56">
            <v>391</v>
          </cell>
          <cell r="JX56">
            <v>368</v>
          </cell>
          <cell r="JY56">
            <v>309</v>
          </cell>
          <cell r="JZ56">
            <v>325</v>
          </cell>
          <cell r="KA56">
            <v>326</v>
          </cell>
          <cell r="KB56">
            <v>336</v>
          </cell>
          <cell r="KC56">
            <v>411</v>
          </cell>
          <cell r="KD56">
            <v>366</v>
          </cell>
          <cell r="KE56">
            <v>359</v>
          </cell>
          <cell r="KF56">
            <v>276</v>
          </cell>
        </row>
        <row r="57">
          <cell r="A57" t="str">
            <v>Nombre de crÃ©ations d'entreprises - Entreprises individuelles y compris micro-entrepreneurs - Aveyron - DonnÃ©es mensuelles brutes</v>
          </cell>
          <cell r="B57">
            <v>10755682</v>
          </cell>
          <cell r="C57">
            <v>45317.364583333336</v>
          </cell>
          <cell r="ES57">
            <v>127</v>
          </cell>
          <cell r="ET57">
            <v>98</v>
          </cell>
          <cell r="EU57">
            <v>170</v>
          </cell>
          <cell r="EV57">
            <v>179</v>
          </cell>
          <cell r="EW57">
            <v>120</v>
          </cell>
          <cell r="EX57">
            <v>136</v>
          </cell>
          <cell r="EY57">
            <v>114</v>
          </cell>
          <cell r="EZ57">
            <v>116</v>
          </cell>
          <cell r="FA57">
            <v>115</v>
          </cell>
          <cell r="FB57">
            <v>123</v>
          </cell>
          <cell r="FC57">
            <v>131</v>
          </cell>
          <cell r="FD57">
            <v>86</v>
          </cell>
          <cell r="FE57">
            <v>129</v>
          </cell>
          <cell r="FF57">
            <v>136</v>
          </cell>
          <cell r="FG57">
            <v>133</v>
          </cell>
          <cell r="FH57">
            <v>122</v>
          </cell>
          <cell r="FI57">
            <v>109</v>
          </cell>
          <cell r="FJ57">
            <v>109</v>
          </cell>
          <cell r="FK57">
            <v>118</v>
          </cell>
          <cell r="FL57">
            <v>94</v>
          </cell>
          <cell r="FM57">
            <v>129</v>
          </cell>
          <cell r="FN57">
            <v>124</v>
          </cell>
          <cell r="FO57">
            <v>126</v>
          </cell>
          <cell r="FP57">
            <v>94</v>
          </cell>
          <cell r="FQ57">
            <v>120</v>
          </cell>
          <cell r="FR57">
            <v>125</v>
          </cell>
          <cell r="FS57">
            <v>113</v>
          </cell>
          <cell r="FT57">
            <v>136</v>
          </cell>
          <cell r="FU57">
            <v>149</v>
          </cell>
          <cell r="FV57">
            <v>132</v>
          </cell>
          <cell r="FW57">
            <v>122</v>
          </cell>
          <cell r="FX57">
            <v>94</v>
          </cell>
          <cell r="FY57">
            <v>127</v>
          </cell>
          <cell r="FZ57">
            <v>140</v>
          </cell>
          <cell r="GA57">
            <v>109</v>
          </cell>
          <cell r="GB57">
            <v>103</v>
          </cell>
          <cell r="GC57">
            <v>123</v>
          </cell>
          <cell r="GD57">
            <v>106</v>
          </cell>
          <cell r="GE57">
            <v>135</v>
          </cell>
          <cell r="GF57">
            <v>104</v>
          </cell>
          <cell r="GG57">
            <v>128</v>
          </cell>
          <cell r="GH57">
            <v>109</v>
          </cell>
          <cell r="GI57">
            <v>116</v>
          </cell>
          <cell r="GJ57">
            <v>68</v>
          </cell>
          <cell r="GK57">
            <v>110</v>
          </cell>
          <cell r="GL57">
            <v>113</v>
          </cell>
          <cell r="GM57">
            <v>81</v>
          </cell>
          <cell r="GN57">
            <v>106</v>
          </cell>
          <cell r="GO57">
            <v>125</v>
          </cell>
          <cell r="GP57">
            <v>119</v>
          </cell>
          <cell r="GQ57">
            <v>125</v>
          </cell>
          <cell r="GR57">
            <v>144</v>
          </cell>
          <cell r="GS57">
            <v>121</v>
          </cell>
          <cell r="GT57">
            <v>120</v>
          </cell>
          <cell r="GU57">
            <v>107</v>
          </cell>
          <cell r="GV57">
            <v>90</v>
          </cell>
          <cell r="GW57">
            <v>116</v>
          </cell>
          <cell r="GX57">
            <v>109</v>
          </cell>
          <cell r="GY57">
            <v>77</v>
          </cell>
          <cell r="GZ57">
            <v>114</v>
          </cell>
          <cell r="HA57">
            <v>127</v>
          </cell>
          <cell r="HB57">
            <v>107</v>
          </cell>
          <cell r="HC57">
            <v>161</v>
          </cell>
          <cell r="HD57">
            <v>118</v>
          </cell>
          <cell r="HE57">
            <v>140</v>
          </cell>
          <cell r="HF57">
            <v>130</v>
          </cell>
          <cell r="HG57">
            <v>109</v>
          </cell>
          <cell r="HH57">
            <v>104</v>
          </cell>
          <cell r="HI57">
            <v>118</v>
          </cell>
          <cell r="HJ57">
            <v>128</v>
          </cell>
          <cell r="HK57">
            <v>95</v>
          </cell>
          <cell r="HL57">
            <v>100</v>
          </cell>
          <cell r="HM57">
            <v>151</v>
          </cell>
          <cell r="HN57">
            <v>130</v>
          </cell>
          <cell r="HO57">
            <v>158</v>
          </cell>
          <cell r="HP57">
            <v>129</v>
          </cell>
          <cell r="HQ57">
            <v>126</v>
          </cell>
          <cell r="HR57">
            <v>124</v>
          </cell>
          <cell r="HS57">
            <v>121</v>
          </cell>
          <cell r="HT57">
            <v>105</v>
          </cell>
          <cell r="HU57">
            <v>132</v>
          </cell>
          <cell r="HV57">
            <v>172</v>
          </cell>
          <cell r="HW57">
            <v>112</v>
          </cell>
          <cell r="HX57">
            <v>112</v>
          </cell>
          <cell r="HY57">
            <v>179</v>
          </cell>
          <cell r="HZ57">
            <v>163</v>
          </cell>
          <cell r="IA57">
            <v>167</v>
          </cell>
          <cell r="IB57">
            <v>135</v>
          </cell>
          <cell r="IC57">
            <v>132</v>
          </cell>
          <cell r="ID57">
            <v>193</v>
          </cell>
          <cell r="IE57">
            <v>155</v>
          </cell>
          <cell r="IF57">
            <v>146</v>
          </cell>
          <cell r="IG57">
            <v>173</v>
          </cell>
          <cell r="IH57">
            <v>154</v>
          </cell>
          <cell r="II57">
            <v>166</v>
          </cell>
          <cell r="IJ57">
            <v>121</v>
          </cell>
          <cell r="IK57">
            <v>204</v>
          </cell>
          <cell r="IL57">
            <v>197</v>
          </cell>
          <cell r="IM57">
            <v>121</v>
          </cell>
          <cell r="IN57">
            <v>90</v>
          </cell>
          <cell r="IO57">
            <v>123</v>
          </cell>
          <cell r="IP57">
            <v>186</v>
          </cell>
          <cell r="IQ57">
            <v>201</v>
          </cell>
          <cell r="IR57">
            <v>137</v>
          </cell>
          <cell r="IS57">
            <v>207</v>
          </cell>
          <cell r="IT57">
            <v>228</v>
          </cell>
          <cell r="IU57">
            <v>213</v>
          </cell>
          <cell r="IV57">
            <v>157</v>
          </cell>
          <cell r="IW57">
            <v>218</v>
          </cell>
          <cell r="IX57">
            <v>186</v>
          </cell>
          <cell r="IY57">
            <v>188</v>
          </cell>
          <cell r="IZ57">
            <v>197</v>
          </cell>
          <cell r="JA57">
            <v>196</v>
          </cell>
          <cell r="JB57">
            <v>226</v>
          </cell>
          <cell r="JC57">
            <v>201</v>
          </cell>
          <cell r="JD57">
            <v>152</v>
          </cell>
          <cell r="JE57">
            <v>193</v>
          </cell>
          <cell r="JF57">
            <v>192</v>
          </cell>
          <cell r="JG57">
            <v>172</v>
          </cell>
          <cell r="JH57">
            <v>158</v>
          </cell>
          <cell r="JI57">
            <v>185</v>
          </cell>
          <cell r="JJ57">
            <v>187</v>
          </cell>
          <cell r="JK57">
            <v>227</v>
          </cell>
          <cell r="JL57">
            <v>264</v>
          </cell>
          <cell r="JM57">
            <v>184</v>
          </cell>
          <cell r="JN57">
            <v>173</v>
          </cell>
          <cell r="JO57">
            <v>200</v>
          </cell>
          <cell r="JP57">
            <v>183</v>
          </cell>
          <cell r="JQ57">
            <v>213</v>
          </cell>
          <cell r="JR57">
            <v>198</v>
          </cell>
          <cell r="JS57">
            <v>182</v>
          </cell>
          <cell r="JT57">
            <v>182</v>
          </cell>
          <cell r="JU57">
            <v>204</v>
          </cell>
          <cell r="JV57">
            <v>211</v>
          </cell>
          <cell r="JW57">
            <v>230</v>
          </cell>
          <cell r="JX57">
            <v>214</v>
          </cell>
          <cell r="JY57">
            <v>198</v>
          </cell>
          <cell r="JZ57">
            <v>211</v>
          </cell>
          <cell r="KA57">
            <v>207</v>
          </cell>
          <cell r="KB57">
            <v>194</v>
          </cell>
          <cell r="KC57">
            <v>269</v>
          </cell>
          <cell r="KD57">
            <v>215</v>
          </cell>
          <cell r="KE57">
            <v>197</v>
          </cell>
          <cell r="KF57">
            <v>210</v>
          </cell>
        </row>
        <row r="58">
          <cell r="A58" t="str">
            <v>Nombre de crÃ©ations d'entreprises - Entreprises individuelles y compris micro-entrepreneurs - Bas-Rhin - DonnÃ©es mensuelles brutes</v>
          </cell>
          <cell r="B58">
            <v>10755738</v>
          </cell>
          <cell r="C58">
            <v>45317.364583333336</v>
          </cell>
          <cell r="ES58">
            <v>558</v>
          </cell>
          <cell r="ET58">
            <v>517</v>
          </cell>
          <cell r="EU58">
            <v>498</v>
          </cell>
          <cell r="EV58">
            <v>418</v>
          </cell>
          <cell r="EW58">
            <v>477</v>
          </cell>
          <cell r="EX58">
            <v>500</v>
          </cell>
          <cell r="EY58">
            <v>515</v>
          </cell>
          <cell r="EZ58">
            <v>431</v>
          </cell>
          <cell r="FA58">
            <v>492</v>
          </cell>
          <cell r="FB58">
            <v>582</v>
          </cell>
          <cell r="FC58">
            <v>488</v>
          </cell>
          <cell r="FD58">
            <v>260</v>
          </cell>
          <cell r="FE58">
            <v>720</v>
          </cell>
          <cell r="FF58">
            <v>568</v>
          </cell>
          <cell r="FG58">
            <v>698</v>
          </cell>
          <cell r="FH58">
            <v>473</v>
          </cell>
          <cell r="FI58">
            <v>505</v>
          </cell>
          <cell r="FJ58">
            <v>527</v>
          </cell>
          <cell r="FK58">
            <v>537</v>
          </cell>
          <cell r="FL58">
            <v>437</v>
          </cell>
          <cell r="FM58">
            <v>536</v>
          </cell>
          <cell r="FN58">
            <v>628</v>
          </cell>
          <cell r="FO58">
            <v>455</v>
          </cell>
          <cell r="FP58">
            <v>433</v>
          </cell>
          <cell r="FQ58">
            <v>599</v>
          </cell>
          <cell r="FR58">
            <v>557</v>
          </cell>
          <cell r="FS58">
            <v>541</v>
          </cell>
          <cell r="FT58">
            <v>578</v>
          </cell>
          <cell r="FU58">
            <v>503</v>
          </cell>
          <cell r="FV58">
            <v>566</v>
          </cell>
          <cell r="FW58">
            <v>497</v>
          </cell>
          <cell r="FX58">
            <v>424</v>
          </cell>
          <cell r="FY58">
            <v>568</v>
          </cell>
          <cell r="FZ58">
            <v>607</v>
          </cell>
          <cell r="GA58">
            <v>481</v>
          </cell>
          <cell r="GB58">
            <v>367</v>
          </cell>
          <cell r="GC58">
            <v>485</v>
          </cell>
          <cell r="GD58">
            <v>460</v>
          </cell>
          <cell r="GE58">
            <v>422</v>
          </cell>
          <cell r="GF58">
            <v>427</v>
          </cell>
          <cell r="GG58">
            <v>449</v>
          </cell>
          <cell r="GH58">
            <v>423</v>
          </cell>
          <cell r="GI58">
            <v>444</v>
          </cell>
          <cell r="GJ58">
            <v>356</v>
          </cell>
          <cell r="GK58">
            <v>458</v>
          </cell>
          <cell r="GL58">
            <v>546</v>
          </cell>
          <cell r="GM58">
            <v>411</v>
          </cell>
          <cell r="GN58">
            <v>415</v>
          </cell>
          <cell r="GO58">
            <v>490</v>
          </cell>
          <cell r="GP58">
            <v>571</v>
          </cell>
          <cell r="GQ58">
            <v>615</v>
          </cell>
          <cell r="GR58">
            <v>552</v>
          </cell>
          <cell r="GS58">
            <v>486</v>
          </cell>
          <cell r="GT58">
            <v>500</v>
          </cell>
          <cell r="GU58">
            <v>429</v>
          </cell>
          <cell r="GV58">
            <v>428</v>
          </cell>
          <cell r="GW58">
            <v>570</v>
          </cell>
          <cell r="GX58">
            <v>462</v>
          </cell>
          <cell r="GY58">
            <v>540</v>
          </cell>
          <cell r="GZ58">
            <v>423</v>
          </cell>
          <cell r="HA58">
            <v>569</v>
          </cell>
          <cell r="HB58">
            <v>593</v>
          </cell>
          <cell r="HC58">
            <v>585</v>
          </cell>
          <cell r="HD58">
            <v>508</v>
          </cell>
          <cell r="HE58">
            <v>484</v>
          </cell>
          <cell r="HF58">
            <v>580</v>
          </cell>
          <cell r="HG58">
            <v>519</v>
          </cell>
          <cell r="HH58">
            <v>487</v>
          </cell>
          <cell r="HI58">
            <v>670</v>
          </cell>
          <cell r="HJ58">
            <v>695</v>
          </cell>
          <cell r="HK58">
            <v>580</v>
          </cell>
          <cell r="HL58">
            <v>521</v>
          </cell>
          <cell r="HM58">
            <v>720</v>
          </cell>
          <cell r="HN58">
            <v>680</v>
          </cell>
          <cell r="HO58">
            <v>635</v>
          </cell>
          <cell r="HP58">
            <v>579</v>
          </cell>
          <cell r="HQ58">
            <v>640</v>
          </cell>
          <cell r="HR58">
            <v>685</v>
          </cell>
          <cell r="HS58">
            <v>515</v>
          </cell>
          <cell r="HT58">
            <v>558</v>
          </cell>
          <cell r="HU58">
            <v>652</v>
          </cell>
          <cell r="HV58">
            <v>815</v>
          </cell>
          <cell r="HW58">
            <v>648</v>
          </cell>
          <cell r="HX58">
            <v>518</v>
          </cell>
          <cell r="HY58">
            <v>765</v>
          </cell>
          <cell r="HZ58">
            <v>660</v>
          </cell>
          <cell r="IA58">
            <v>751</v>
          </cell>
          <cell r="IB58">
            <v>574</v>
          </cell>
          <cell r="IC58">
            <v>758</v>
          </cell>
          <cell r="ID58">
            <v>702</v>
          </cell>
          <cell r="IE58">
            <v>850</v>
          </cell>
          <cell r="IF58">
            <v>744</v>
          </cell>
          <cell r="IG58">
            <v>792</v>
          </cell>
          <cell r="IH58">
            <v>962</v>
          </cell>
          <cell r="II58">
            <v>790</v>
          </cell>
          <cell r="IJ58">
            <v>581</v>
          </cell>
          <cell r="IK58">
            <v>764</v>
          </cell>
          <cell r="IL58">
            <v>725</v>
          </cell>
          <cell r="IM58">
            <v>657</v>
          </cell>
          <cell r="IN58">
            <v>485</v>
          </cell>
          <cell r="IO58">
            <v>614</v>
          </cell>
          <cell r="IP58">
            <v>899</v>
          </cell>
          <cell r="IQ58">
            <v>963</v>
          </cell>
          <cell r="IR58">
            <v>771</v>
          </cell>
          <cell r="IS58">
            <v>1164</v>
          </cell>
          <cell r="IT58">
            <v>1046</v>
          </cell>
          <cell r="IU58">
            <v>853</v>
          </cell>
          <cell r="IV58">
            <v>731</v>
          </cell>
          <cell r="IW58">
            <v>1202</v>
          </cell>
          <cell r="IX58">
            <v>1131</v>
          </cell>
          <cell r="IY58">
            <v>1103</v>
          </cell>
          <cell r="IZ58">
            <v>876</v>
          </cell>
          <cell r="JA58">
            <v>887</v>
          </cell>
          <cell r="JB58">
            <v>910</v>
          </cell>
          <cell r="JC58">
            <v>877</v>
          </cell>
          <cell r="JD58">
            <v>833</v>
          </cell>
          <cell r="JE58">
            <v>1100</v>
          </cell>
          <cell r="JF58">
            <v>1179</v>
          </cell>
          <cell r="JG58">
            <v>872</v>
          </cell>
          <cell r="JH58">
            <v>901</v>
          </cell>
          <cell r="JI58">
            <v>1029</v>
          </cell>
          <cell r="JJ58">
            <v>1008</v>
          </cell>
          <cell r="JK58">
            <v>1138</v>
          </cell>
          <cell r="JL58">
            <v>929</v>
          </cell>
          <cell r="JM58">
            <v>838</v>
          </cell>
          <cell r="JN58">
            <v>1043</v>
          </cell>
          <cell r="JO58">
            <v>858</v>
          </cell>
          <cell r="JP58">
            <v>777</v>
          </cell>
          <cell r="JQ58">
            <v>1137</v>
          </cell>
          <cell r="JR58">
            <v>1077</v>
          </cell>
          <cell r="JS58">
            <v>1018</v>
          </cell>
          <cell r="JT58">
            <v>931</v>
          </cell>
          <cell r="JU58">
            <v>1009</v>
          </cell>
          <cell r="JV58">
            <v>844</v>
          </cell>
          <cell r="JW58">
            <v>958</v>
          </cell>
          <cell r="JX58">
            <v>793</v>
          </cell>
          <cell r="JY58">
            <v>740</v>
          </cell>
          <cell r="JZ58">
            <v>865</v>
          </cell>
          <cell r="KA58">
            <v>906</v>
          </cell>
          <cell r="KB58">
            <v>923</v>
          </cell>
          <cell r="KC58">
            <v>996</v>
          </cell>
          <cell r="KD58">
            <v>1094</v>
          </cell>
          <cell r="KE58">
            <v>905</v>
          </cell>
          <cell r="KF58">
            <v>882</v>
          </cell>
        </row>
        <row r="59">
          <cell r="A59" t="str">
            <v>Nombre de crÃ©ations d'entreprises - Entreprises individuelles y compris micro-entrepreneurs - Bouches-du-RhÃ´ne - DonnÃ©es mensuelles brutes</v>
          </cell>
          <cell r="B59">
            <v>10755683</v>
          </cell>
          <cell r="C59">
            <v>45317.364583333336</v>
          </cell>
          <cell r="ES59">
            <v>1605</v>
          </cell>
          <cell r="ET59">
            <v>1283</v>
          </cell>
          <cell r="EU59">
            <v>1286</v>
          </cell>
          <cell r="EV59">
            <v>1387</v>
          </cell>
          <cell r="EW59">
            <v>1143</v>
          </cell>
          <cell r="EX59">
            <v>1558</v>
          </cell>
          <cell r="EY59">
            <v>1307</v>
          </cell>
          <cell r="EZ59">
            <v>938</v>
          </cell>
          <cell r="FA59">
            <v>1521</v>
          </cell>
          <cell r="FB59">
            <v>1447</v>
          </cell>
          <cell r="FC59">
            <v>1183</v>
          </cell>
          <cell r="FD59">
            <v>888</v>
          </cell>
          <cell r="FE59">
            <v>1501</v>
          </cell>
          <cell r="FF59">
            <v>1150</v>
          </cell>
          <cell r="FG59">
            <v>1619</v>
          </cell>
          <cell r="FH59">
            <v>1271</v>
          </cell>
          <cell r="FI59">
            <v>1367</v>
          </cell>
          <cell r="FJ59">
            <v>1107</v>
          </cell>
          <cell r="FK59">
            <v>1064</v>
          </cell>
          <cell r="FL59">
            <v>748</v>
          </cell>
          <cell r="FM59">
            <v>1442</v>
          </cell>
          <cell r="FN59">
            <v>1523</v>
          </cell>
          <cell r="FO59">
            <v>1194</v>
          </cell>
          <cell r="FP59">
            <v>921</v>
          </cell>
          <cell r="FQ59">
            <v>1440</v>
          </cell>
          <cell r="FR59">
            <v>1335</v>
          </cell>
          <cell r="FS59">
            <v>1294</v>
          </cell>
          <cell r="FT59">
            <v>1231</v>
          </cell>
          <cell r="FU59">
            <v>1252</v>
          </cell>
          <cell r="FV59">
            <v>1065</v>
          </cell>
          <cell r="FW59">
            <v>1113</v>
          </cell>
          <cell r="FX59">
            <v>868</v>
          </cell>
          <cell r="FY59">
            <v>1318</v>
          </cell>
          <cell r="FZ59">
            <v>1444</v>
          </cell>
          <cell r="GA59">
            <v>1159</v>
          </cell>
          <cell r="GB59">
            <v>879</v>
          </cell>
          <cell r="GC59">
            <v>1411</v>
          </cell>
          <cell r="GD59">
            <v>1258</v>
          </cell>
          <cell r="GE59">
            <v>1233</v>
          </cell>
          <cell r="GF59">
            <v>1254</v>
          </cell>
          <cell r="GG59">
            <v>942</v>
          </cell>
          <cell r="GH59">
            <v>1113</v>
          </cell>
          <cell r="GI59">
            <v>1053</v>
          </cell>
          <cell r="GJ59">
            <v>850</v>
          </cell>
          <cell r="GK59">
            <v>1315</v>
          </cell>
          <cell r="GL59">
            <v>1336</v>
          </cell>
          <cell r="GM59">
            <v>918</v>
          </cell>
          <cell r="GN59">
            <v>946</v>
          </cell>
          <cell r="GO59">
            <v>1291</v>
          </cell>
          <cell r="GP59">
            <v>1391</v>
          </cell>
          <cell r="GQ59">
            <v>1278</v>
          </cell>
          <cell r="GR59">
            <v>1335</v>
          </cell>
          <cell r="GS59">
            <v>1053</v>
          </cell>
          <cell r="GT59">
            <v>1177</v>
          </cell>
          <cell r="GU59">
            <v>967</v>
          </cell>
          <cell r="GV59">
            <v>929</v>
          </cell>
          <cell r="GW59">
            <v>1331</v>
          </cell>
          <cell r="GX59">
            <v>1265</v>
          </cell>
          <cell r="GY59">
            <v>1105</v>
          </cell>
          <cell r="GZ59">
            <v>1108</v>
          </cell>
          <cell r="HA59">
            <v>1501</v>
          </cell>
          <cell r="HB59">
            <v>1346</v>
          </cell>
          <cell r="HC59">
            <v>1377</v>
          </cell>
          <cell r="HD59">
            <v>1263</v>
          </cell>
          <cell r="HE59">
            <v>1166</v>
          </cell>
          <cell r="HF59">
            <v>1198</v>
          </cell>
          <cell r="HG59">
            <v>1085</v>
          </cell>
          <cell r="HH59">
            <v>1177</v>
          </cell>
          <cell r="HI59">
            <v>1583</v>
          </cell>
          <cell r="HJ59">
            <v>1614</v>
          </cell>
          <cell r="HK59">
            <v>1417</v>
          </cell>
          <cell r="HL59">
            <v>1256</v>
          </cell>
          <cell r="HM59">
            <v>1897</v>
          </cell>
          <cell r="HN59">
            <v>1748</v>
          </cell>
          <cell r="HO59">
            <v>1922</v>
          </cell>
          <cell r="HP59">
            <v>1659</v>
          </cell>
          <cell r="HQ59">
            <v>1625</v>
          </cell>
          <cell r="HR59">
            <v>1782</v>
          </cell>
          <cell r="HS59">
            <v>1392</v>
          </cell>
          <cell r="HT59">
            <v>1386</v>
          </cell>
          <cell r="HU59">
            <v>1920</v>
          </cell>
          <cell r="HV59">
            <v>2059</v>
          </cell>
          <cell r="HW59">
            <v>1674</v>
          </cell>
          <cell r="HX59">
            <v>1310</v>
          </cell>
          <cell r="HY59">
            <v>2263</v>
          </cell>
          <cell r="HZ59">
            <v>2128</v>
          </cell>
          <cell r="IA59">
            <v>2202</v>
          </cell>
          <cell r="IB59">
            <v>1920</v>
          </cell>
          <cell r="IC59">
            <v>2038</v>
          </cell>
          <cell r="ID59">
            <v>1838</v>
          </cell>
          <cell r="IE59">
            <v>1783</v>
          </cell>
          <cell r="IF59">
            <v>1739</v>
          </cell>
          <cell r="IG59">
            <v>1965</v>
          </cell>
          <cell r="IH59">
            <v>2460</v>
          </cell>
          <cell r="II59">
            <v>1951</v>
          </cell>
          <cell r="IJ59">
            <v>1751</v>
          </cell>
          <cell r="IK59">
            <v>2505</v>
          </cell>
          <cell r="IL59">
            <v>2224</v>
          </cell>
          <cell r="IM59">
            <v>1533</v>
          </cell>
          <cell r="IN59">
            <v>1087</v>
          </cell>
          <cell r="IO59">
            <v>1491</v>
          </cell>
          <cell r="IP59">
            <v>2094</v>
          </cell>
          <cell r="IQ59">
            <v>2247</v>
          </cell>
          <cell r="IR59">
            <v>1798</v>
          </cell>
          <cell r="IS59">
            <v>2762</v>
          </cell>
          <cell r="IT59">
            <v>2826</v>
          </cell>
          <cell r="IU59">
            <v>2495</v>
          </cell>
          <cell r="IV59">
            <v>2002</v>
          </cell>
          <cell r="IW59">
            <v>2532</v>
          </cell>
          <cell r="IX59">
            <v>2812</v>
          </cell>
          <cell r="IY59">
            <v>3247</v>
          </cell>
          <cell r="IZ59">
            <v>3030</v>
          </cell>
          <cell r="JA59">
            <v>3306</v>
          </cell>
          <cell r="JB59">
            <v>2837</v>
          </cell>
          <cell r="JC59">
            <v>2362</v>
          </cell>
          <cell r="JD59">
            <v>1969</v>
          </cell>
          <cell r="JE59">
            <v>2012</v>
          </cell>
          <cell r="JF59">
            <v>3249</v>
          </cell>
          <cell r="JG59">
            <v>2710</v>
          </cell>
          <cell r="JH59">
            <v>2228</v>
          </cell>
          <cell r="JI59">
            <v>3016</v>
          </cell>
          <cell r="JJ59">
            <v>2699</v>
          </cell>
          <cell r="JK59">
            <v>3307</v>
          </cell>
          <cell r="JL59">
            <v>2728</v>
          </cell>
          <cell r="JM59">
            <v>2490</v>
          </cell>
          <cell r="JN59">
            <v>2636</v>
          </cell>
          <cell r="JO59">
            <v>2597</v>
          </cell>
          <cell r="JP59">
            <v>2219</v>
          </cell>
          <cell r="JQ59">
            <v>3149</v>
          </cell>
          <cell r="JR59">
            <v>3049</v>
          </cell>
          <cell r="JS59">
            <v>3041</v>
          </cell>
          <cell r="JT59">
            <v>2625</v>
          </cell>
          <cell r="JU59">
            <v>2837</v>
          </cell>
          <cell r="JV59">
            <v>2526</v>
          </cell>
          <cell r="JW59">
            <v>2629</v>
          </cell>
          <cell r="JX59">
            <v>2271</v>
          </cell>
          <cell r="JY59">
            <v>2366</v>
          </cell>
          <cell r="JZ59">
            <v>2356</v>
          </cell>
          <cell r="KA59">
            <v>2093</v>
          </cell>
          <cell r="KB59">
            <v>2253</v>
          </cell>
          <cell r="KC59">
            <v>2930</v>
          </cell>
          <cell r="KD59">
            <v>2919</v>
          </cell>
          <cell r="KE59">
            <v>2700</v>
          </cell>
          <cell r="KF59">
            <v>1984</v>
          </cell>
        </row>
        <row r="60">
          <cell r="A60" t="str">
            <v>Nombre de crÃ©ations d'entreprises - Entreprises individuelles y compris micro-entrepreneurs - CÃ´te-d'Or - DonnÃ©es mensuelles brutes</v>
          </cell>
          <cell r="B60">
            <v>10755690</v>
          </cell>
          <cell r="C60">
            <v>45317.364583333336</v>
          </cell>
          <cell r="ES60">
            <v>238</v>
          </cell>
          <cell r="ET60">
            <v>247</v>
          </cell>
          <cell r="EU60">
            <v>286</v>
          </cell>
          <cell r="EV60">
            <v>247</v>
          </cell>
          <cell r="EW60">
            <v>223</v>
          </cell>
          <cell r="EX60">
            <v>231</v>
          </cell>
          <cell r="EY60">
            <v>213</v>
          </cell>
          <cell r="EZ60">
            <v>189</v>
          </cell>
          <cell r="FA60">
            <v>294</v>
          </cell>
          <cell r="FB60">
            <v>255</v>
          </cell>
          <cell r="FC60">
            <v>246</v>
          </cell>
          <cell r="FD60">
            <v>207</v>
          </cell>
          <cell r="FE60">
            <v>274</v>
          </cell>
          <cell r="FF60">
            <v>264</v>
          </cell>
          <cell r="FG60">
            <v>240</v>
          </cell>
          <cell r="FH60">
            <v>247</v>
          </cell>
          <cell r="FI60">
            <v>214</v>
          </cell>
          <cell r="FJ60">
            <v>255</v>
          </cell>
          <cell r="FK60">
            <v>238</v>
          </cell>
          <cell r="FL60">
            <v>164</v>
          </cell>
          <cell r="FM60">
            <v>265</v>
          </cell>
          <cell r="FN60">
            <v>283</v>
          </cell>
          <cell r="FO60">
            <v>207</v>
          </cell>
          <cell r="FP60">
            <v>202</v>
          </cell>
          <cell r="FQ60">
            <v>289</v>
          </cell>
          <cell r="FR60">
            <v>246</v>
          </cell>
          <cell r="FS60">
            <v>261</v>
          </cell>
          <cell r="FT60">
            <v>272</v>
          </cell>
          <cell r="FU60">
            <v>263</v>
          </cell>
          <cell r="FV60">
            <v>240</v>
          </cell>
          <cell r="FW60">
            <v>237</v>
          </cell>
          <cell r="FX60">
            <v>241</v>
          </cell>
          <cell r="FY60">
            <v>297</v>
          </cell>
          <cell r="FZ60">
            <v>317</v>
          </cell>
          <cell r="GA60">
            <v>270</v>
          </cell>
          <cell r="GB60">
            <v>205</v>
          </cell>
          <cell r="GC60">
            <v>321</v>
          </cell>
          <cell r="GD60">
            <v>272</v>
          </cell>
          <cell r="GE60">
            <v>248</v>
          </cell>
          <cell r="GF60">
            <v>254</v>
          </cell>
          <cell r="GG60">
            <v>204</v>
          </cell>
          <cell r="GH60">
            <v>225</v>
          </cell>
          <cell r="GI60">
            <v>255</v>
          </cell>
          <cell r="GJ60">
            <v>173</v>
          </cell>
          <cell r="GK60">
            <v>275</v>
          </cell>
          <cell r="GL60">
            <v>279</v>
          </cell>
          <cell r="GM60">
            <v>209</v>
          </cell>
          <cell r="GN60">
            <v>226</v>
          </cell>
          <cell r="GO60">
            <v>259</v>
          </cell>
          <cell r="GP60">
            <v>238</v>
          </cell>
          <cell r="GQ60">
            <v>264</v>
          </cell>
          <cell r="GR60">
            <v>267</v>
          </cell>
          <cell r="GS60">
            <v>230</v>
          </cell>
          <cell r="GT60">
            <v>223</v>
          </cell>
          <cell r="GU60">
            <v>232</v>
          </cell>
          <cell r="GV60">
            <v>175</v>
          </cell>
          <cell r="GW60">
            <v>253</v>
          </cell>
          <cell r="GX60">
            <v>227</v>
          </cell>
          <cell r="GY60">
            <v>239</v>
          </cell>
          <cell r="GZ60">
            <v>216</v>
          </cell>
          <cell r="HA60">
            <v>294</v>
          </cell>
          <cell r="HB60">
            <v>244</v>
          </cell>
          <cell r="HC60">
            <v>272</v>
          </cell>
          <cell r="HD60">
            <v>276</v>
          </cell>
          <cell r="HE60">
            <v>264</v>
          </cell>
          <cell r="HF60">
            <v>256</v>
          </cell>
          <cell r="HG60">
            <v>279</v>
          </cell>
          <cell r="HH60">
            <v>231</v>
          </cell>
          <cell r="HI60">
            <v>339</v>
          </cell>
          <cell r="HJ60">
            <v>318</v>
          </cell>
          <cell r="HK60">
            <v>281</v>
          </cell>
          <cell r="HL60">
            <v>244</v>
          </cell>
          <cell r="HM60">
            <v>357</v>
          </cell>
          <cell r="HN60">
            <v>283</v>
          </cell>
          <cell r="HO60">
            <v>369</v>
          </cell>
          <cell r="HP60">
            <v>281</v>
          </cell>
          <cell r="HQ60">
            <v>297</v>
          </cell>
          <cell r="HR60">
            <v>343</v>
          </cell>
          <cell r="HS60">
            <v>338</v>
          </cell>
          <cell r="HT60">
            <v>279</v>
          </cell>
          <cell r="HU60">
            <v>384</v>
          </cell>
          <cell r="HV60">
            <v>382</v>
          </cell>
          <cell r="HW60">
            <v>298</v>
          </cell>
          <cell r="HX60">
            <v>261</v>
          </cell>
          <cell r="HY60">
            <v>439</v>
          </cell>
          <cell r="HZ60">
            <v>372</v>
          </cell>
          <cell r="IA60">
            <v>446</v>
          </cell>
          <cell r="IB60">
            <v>333</v>
          </cell>
          <cell r="IC60">
            <v>366</v>
          </cell>
          <cell r="ID60">
            <v>325</v>
          </cell>
          <cell r="IE60">
            <v>392</v>
          </cell>
          <cell r="IF60">
            <v>335</v>
          </cell>
          <cell r="IG60">
            <v>440</v>
          </cell>
          <cell r="IH60">
            <v>477</v>
          </cell>
          <cell r="II60">
            <v>364</v>
          </cell>
          <cell r="IJ60">
            <v>346</v>
          </cell>
          <cell r="IK60">
            <v>467</v>
          </cell>
          <cell r="IL60">
            <v>416</v>
          </cell>
          <cell r="IM60">
            <v>305</v>
          </cell>
          <cell r="IN60">
            <v>260</v>
          </cell>
          <cell r="IO60">
            <v>339</v>
          </cell>
          <cell r="IP60">
            <v>463</v>
          </cell>
          <cell r="IQ60">
            <v>528</v>
          </cell>
          <cell r="IR60">
            <v>357</v>
          </cell>
          <cell r="IS60">
            <v>499</v>
          </cell>
          <cell r="IT60">
            <v>502</v>
          </cell>
          <cell r="IU60">
            <v>438</v>
          </cell>
          <cell r="IV60">
            <v>404</v>
          </cell>
          <cell r="IW60">
            <v>483</v>
          </cell>
          <cell r="IX60">
            <v>520</v>
          </cell>
          <cell r="IY60">
            <v>572</v>
          </cell>
          <cell r="IZ60">
            <v>501</v>
          </cell>
          <cell r="JA60">
            <v>447</v>
          </cell>
          <cell r="JB60">
            <v>469</v>
          </cell>
          <cell r="JC60">
            <v>439</v>
          </cell>
          <cell r="JD60">
            <v>367</v>
          </cell>
          <cell r="JE60">
            <v>476</v>
          </cell>
          <cell r="JF60">
            <v>514</v>
          </cell>
          <cell r="JG60">
            <v>370</v>
          </cell>
          <cell r="JH60">
            <v>356</v>
          </cell>
          <cell r="JI60">
            <v>526</v>
          </cell>
          <cell r="JJ60">
            <v>364</v>
          </cell>
          <cell r="JK60">
            <v>508</v>
          </cell>
          <cell r="JL60">
            <v>381</v>
          </cell>
          <cell r="JM60">
            <v>376</v>
          </cell>
          <cell r="JN60">
            <v>370</v>
          </cell>
          <cell r="JO60">
            <v>397</v>
          </cell>
          <cell r="JP60">
            <v>357</v>
          </cell>
          <cell r="JQ60">
            <v>509</v>
          </cell>
          <cell r="JR60">
            <v>465</v>
          </cell>
          <cell r="JS60">
            <v>392</v>
          </cell>
          <cell r="JT60">
            <v>358</v>
          </cell>
          <cell r="JU60">
            <v>477</v>
          </cell>
          <cell r="JV60">
            <v>421</v>
          </cell>
          <cell r="JW60">
            <v>513</v>
          </cell>
          <cell r="JX60">
            <v>434</v>
          </cell>
          <cell r="JY60">
            <v>427</v>
          </cell>
          <cell r="JZ60">
            <v>432</v>
          </cell>
          <cell r="KA60">
            <v>387</v>
          </cell>
          <cell r="KB60">
            <v>385</v>
          </cell>
          <cell r="KC60">
            <v>456</v>
          </cell>
          <cell r="KD60">
            <v>536</v>
          </cell>
          <cell r="KE60">
            <v>406</v>
          </cell>
          <cell r="KF60">
            <v>344</v>
          </cell>
        </row>
        <row r="61">
          <cell r="A61" t="str">
            <v>Nombre de crÃ©ations d'entreprises - Entreprises individuelles y compris micro-entrepreneurs - CÃ´tes-d'Armor - DonnÃ©es mensuelles brutes</v>
          </cell>
          <cell r="B61">
            <v>10755691</v>
          </cell>
          <cell r="C61">
            <v>45317.364583333336</v>
          </cell>
          <cell r="ES61">
            <v>257</v>
          </cell>
          <cell r="ET61">
            <v>254</v>
          </cell>
          <cell r="EU61">
            <v>288</v>
          </cell>
          <cell r="EV61">
            <v>172</v>
          </cell>
          <cell r="EW61">
            <v>242</v>
          </cell>
          <cell r="EX61">
            <v>307</v>
          </cell>
          <cell r="EY61">
            <v>190</v>
          </cell>
          <cell r="EZ61">
            <v>197</v>
          </cell>
          <cell r="FA61">
            <v>247</v>
          </cell>
          <cell r="FB61">
            <v>297</v>
          </cell>
          <cell r="FC61">
            <v>220</v>
          </cell>
          <cell r="FD61">
            <v>142</v>
          </cell>
          <cell r="FE61">
            <v>274</v>
          </cell>
          <cell r="FF61">
            <v>236</v>
          </cell>
          <cell r="FG61">
            <v>281</v>
          </cell>
          <cell r="FH61">
            <v>249</v>
          </cell>
          <cell r="FI61">
            <v>239</v>
          </cell>
          <cell r="FJ61">
            <v>274</v>
          </cell>
          <cell r="FK61">
            <v>206</v>
          </cell>
          <cell r="FL61">
            <v>133</v>
          </cell>
          <cell r="FM61">
            <v>240</v>
          </cell>
          <cell r="FN61">
            <v>250</v>
          </cell>
          <cell r="FO61">
            <v>208</v>
          </cell>
          <cell r="FP61">
            <v>180</v>
          </cell>
          <cell r="FQ61">
            <v>257</v>
          </cell>
          <cell r="FR61">
            <v>253</v>
          </cell>
          <cell r="FS61">
            <v>237</v>
          </cell>
          <cell r="FT61">
            <v>228</v>
          </cell>
          <cell r="FU61">
            <v>277</v>
          </cell>
          <cell r="FV61">
            <v>219</v>
          </cell>
          <cell r="FW61">
            <v>219</v>
          </cell>
          <cell r="FX61">
            <v>193</v>
          </cell>
          <cell r="FY61">
            <v>268</v>
          </cell>
          <cell r="FZ61">
            <v>291</v>
          </cell>
          <cell r="GA61">
            <v>204</v>
          </cell>
          <cell r="GB61">
            <v>216</v>
          </cell>
          <cell r="GC61">
            <v>264</v>
          </cell>
          <cell r="GD61">
            <v>226</v>
          </cell>
          <cell r="GE61">
            <v>287</v>
          </cell>
          <cell r="GF61">
            <v>242</v>
          </cell>
          <cell r="GG61">
            <v>239</v>
          </cell>
          <cell r="GH61">
            <v>222</v>
          </cell>
          <cell r="GI61">
            <v>239</v>
          </cell>
          <cell r="GJ61">
            <v>139</v>
          </cell>
          <cell r="GK61">
            <v>239</v>
          </cell>
          <cell r="GL61">
            <v>272</v>
          </cell>
          <cell r="GM61">
            <v>190</v>
          </cell>
          <cell r="GN61">
            <v>192</v>
          </cell>
          <cell r="GO61">
            <v>231</v>
          </cell>
          <cell r="GP61">
            <v>235</v>
          </cell>
          <cell r="GQ61">
            <v>265</v>
          </cell>
          <cell r="GR61">
            <v>244</v>
          </cell>
          <cell r="GS61">
            <v>211</v>
          </cell>
          <cell r="GT61">
            <v>221</v>
          </cell>
          <cell r="GU61">
            <v>208</v>
          </cell>
          <cell r="GV61">
            <v>147</v>
          </cell>
          <cell r="GW61">
            <v>228</v>
          </cell>
          <cell r="GX61">
            <v>229</v>
          </cell>
          <cell r="GY61">
            <v>205</v>
          </cell>
          <cell r="GZ61">
            <v>218</v>
          </cell>
          <cell r="HA61">
            <v>280</v>
          </cell>
          <cell r="HB61">
            <v>230</v>
          </cell>
          <cell r="HC61">
            <v>270</v>
          </cell>
          <cell r="HD61">
            <v>243</v>
          </cell>
          <cell r="HE61">
            <v>212</v>
          </cell>
          <cell r="HF61">
            <v>274</v>
          </cell>
          <cell r="HG61">
            <v>187</v>
          </cell>
          <cell r="HH61">
            <v>145</v>
          </cell>
          <cell r="HI61">
            <v>280</v>
          </cell>
          <cell r="HJ61">
            <v>255</v>
          </cell>
          <cell r="HK61">
            <v>245</v>
          </cell>
          <cell r="HL61">
            <v>188</v>
          </cell>
          <cell r="HM61">
            <v>276</v>
          </cell>
          <cell r="HN61">
            <v>278</v>
          </cell>
          <cell r="HO61">
            <v>332</v>
          </cell>
          <cell r="HP61">
            <v>299</v>
          </cell>
          <cell r="HQ61">
            <v>251</v>
          </cell>
          <cell r="HR61">
            <v>326</v>
          </cell>
          <cell r="HS61">
            <v>246</v>
          </cell>
          <cell r="HT61">
            <v>181</v>
          </cell>
          <cell r="HU61">
            <v>315</v>
          </cell>
          <cell r="HV61">
            <v>281</v>
          </cell>
          <cell r="HW61">
            <v>256</v>
          </cell>
          <cell r="HX61">
            <v>238</v>
          </cell>
          <cell r="HY61">
            <v>310</v>
          </cell>
          <cell r="HZ61">
            <v>281</v>
          </cell>
          <cell r="IA61">
            <v>359</v>
          </cell>
          <cell r="IB61">
            <v>283</v>
          </cell>
          <cell r="IC61">
            <v>267</v>
          </cell>
          <cell r="ID61">
            <v>280</v>
          </cell>
          <cell r="IE61">
            <v>318</v>
          </cell>
          <cell r="IF61">
            <v>236</v>
          </cell>
          <cell r="IG61">
            <v>311</v>
          </cell>
          <cell r="IH61">
            <v>322</v>
          </cell>
          <cell r="II61">
            <v>302</v>
          </cell>
          <cell r="IJ61">
            <v>255</v>
          </cell>
          <cell r="IK61">
            <v>330</v>
          </cell>
          <cell r="IL61">
            <v>324</v>
          </cell>
          <cell r="IM61">
            <v>219</v>
          </cell>
          <cell r="IN61">
            <v>151</v>
          </cell>
          <cell r="IO61">
            <v>203</v>
          </cell>
          <cell r="IP61">
            <v>292</v>
          </cell>
          <cell r="IQ61">
            <v>338</v>
          </cell>
          <cell r="IR61">
            <v>234</v>
          </cell>
          <cell r="IS61">
            <v>345</v>
          </cell>
          <cell r="IT61">
            <v>384</v>
          </cell>
          <cell r="IU61">
            <v>290</v>
          </cell>
          <cell r="IV61">
            <v>341</v>
          </cell>
          <cell r="IW61">
            <v>383</v>
          </cell>
          <cell r="IX61">
            <v>364</v>
          </cell>
          <cell r="IY61">
            <v>435</v>
          </cell>
          <cell r="IZ61">
            <v>377</v>
          </cell>
          <cell r="JA61">
            <v>371</v>
          </cell>
          <cell r="JB61">
            <v>401</v>
          </cell>
          <cell r="JC61">
            <v>324</v>
          </cell>
          <cell r="JD61">
            <v>258</v>
          </cell>
          <cell r="JE61">
            <v>385</v>
          </cell>
          <cell r="JF61">
            <v>398</v>
          </cell>
          <cell r="JG61">
            <v>344</v>
          </cell>
          <cell r="JH61">
            <v>341</v>
          </cell>
          <cell r="JI61">
            <v>357</v>
          </cell>
          <cell r="JJ61">
            <v>366</v>
          </cell>
          <cell r="JK61">
            <v>518</v>
          </cell>
          <cell r="JL61">
            <v>375</v>
          </cell>
          <cell r="JM61">
            <v>325</v>
          </cell>
          <cell r="JN61">
            <v>402</v>
          </cell>
          <cell r="JO61">
            <v>368</v>
          </cell>
          <cell r="JP61">
            <v>317</v>
          </cell>
          <cell r="JQ61">
            <v>381</v>
          </cell>
          <cell r="JR61">
            <v>436</v>
          </cell>
          <cell r="JS61">
            <v>364</v>
          </cell>
          <cell r="JT61">
            <v>333</v>
          </cell>
          <cell r="JU61">
            <v>400</v>
          </cell>
          <cell r="JV61">
            <v>383</v>
          </cell>
          <cell r="JW61">
            <v>481</v>
          </cell>
          <cell r="JX61">
            <v>423</v>
          </cell>
          <cell r="JY61">
            <v>362</v>
          </cell>
          <cell r="JZ61">
            <v>405</v>
          </cell>
          <cell r="KA61">
            <v>366</v>
          </cell>
          <cell r="KB61">
            <v>345</v>
          </cell>
          <cell r="KC61">
            <v>461</v>
          </cell>
          <cell r="KD61">
            <v>453</v>
          </cell>
          <cell r="KE61">
            <v>392</v>
          </cell>
          <cell r="KF61">
            <v>384</v>
          </cell>
        </row>
        <row r="62">
          <cell r="A62" t="str">
            <v>Nombre de crÃ©ations d'entreprises - Entreprises individuelles y compris micro-entrepreneurs - Calvados - DonnÃ©es mensuelles brutes</v>
          </cell>
          <cell r="B62">
            <v>10755684</v>
          </cell>
          <cell r="C62">
            <v>45317.364583333336</v>
          </cell>
          <cell r="ES62">
            <v>385</v>
          </cell>
          <cell r="ET62">
            <v>307</v>
          </cell>
          <cell r="EU62">
            <v>425</v>
          </cell>
          <cell r="EV62">
            <v>315</v>
          </cell>
          <cell r="EW62">
            <v>312</v>
          </cell>
          <cell r="EX62">
            <v>360</v>
          </cell>
          <cell r="EY62">
            <v>293</v>
          </cell>
          <cell r="EZ62">
            <v>319</v>
          </cell>
          <cell r="FA62">
            <v>358</v>
          </cell>
          <cell r="FB62">
            <v>397</v>
          </cell>
          <cell r="FC62">
            <v>323</v>
          </cell>
          <cell r="FD62">
            <v>239</v>
          </cell>
          <cell r="FE62">
            <v>336</v>
          </cell>
          <cell r="FF62">
            <v>376</v>
          </cell>
          <cell r="FG62">
            <v>336</v>
          </cell>
          <cell r="FH62">
            <v>368</v>
          </cell>
          <cell r="FI62">
            <v>274</v>
          </cell>
          <cell r="FJ62">
            <v>332</v>
          </cell>
          <cell r="FK62">
            <v>288</v>
          </cell>
          <cell r="FL62">
            <v>264</v>
          </cell>
          <cell r="FM62">
            <v>323</v>
          </cell>
          <cell r="FN62">
            <v>357</v>
          </cell>
          <cell r="FO62">
            <v>302</v>
          </cell>
          <cell r="FP62">
            <v>245</v>
          </cell>
          <cell r="FQ62">
            <v>363</v>
          </cell>
          <cell r="FR62">
            <v>322</v>
          </cell>
          <cell r="FS62">
            <v>365</v>
          </cell>
          <cell r="FT62">
            <v>363</v>
          </cell>
          <cell r="FU62">
            <v>333</v>
          </cell>
          <cell r="FV62">
            <v>285</v>
          </cell>
          <cell r="FW62">
            <v>330</v>
          </cell>
          <cell r="FX62">
            <v>267</v>
          </cell>
          <cell r="FY62">
            <v>321</v>
          </cell>
          <cell r="FZ62">
            <v>417</v>
          </cell>
          <cell r="GA62">
            <v>299</v>
          </cell>
          <cell r="GB62">
            <v>258</v>
          </cell>
          <cell r="GC62">
            <v>349</v>
          </cell>
          <cell r="GD62">
            <v>292</v>
          </cell>
          <cell r="GE62">
            <v>299</v>
          </cell>
          <cell r="GF62">
            <v>300</v>
          </cell>
          <cell r="GG62">
            <v>275</v>
          </cell>
          <cell r="GH62">
            <v>281</v>
          </cell>
          <cell r="GI62">
            <v>273</v>
          </cell>
          <cell r="GJ62">
            <v>217</v>
          </cell>
          <cell r="GK62">
            <v>296</v>
          </cell>
          <cell r="GL62">
            <v>342</v>
          </cell>
          <cell r="GM62">
            <v>232</v>
          </cell>
          <cell r="GN62">
            <v>244</v>
          </cell>
          <cell r="GO62">
            <v>332</v>
          </cell>
          <cell r="GP62">
            <v>317</v>
          </cell>
          <cell r="GQ62">
            <v>327</v>
          </cell>
          <cell r="GR62">
            <v>314</v>
          </cell>
          <cell r="GS62">
            <v>284</v>
          </cell>
          <cell r="GT62">
            <v>342</v>
          </cell>
          <cell r="GU62">
            <v>259</v>
          </cell>
          <cell r="GV62">
            <v>221</v>
          </cell>
          <cell r="GW62">
            <v>333</v>
          </cell>
          <cell r="GX62">
            <v>301</v>
          </cell>
          <cell r="GY62">
            <v>261</v>
          </cell>
          <cell r="GZ62">
            <v>247</v>
          </cell>
          <cell r="HA62">
            <v>337</v>
          </cell>
          <cell r="HB62">
            <v>305</v>
          </cell>
          <cell r="HC62">
            <v>354</v>
          </cell>
          <cell r="HD62">
            <v>298</v>
          </cell>
          <cell r="HE62">
            <v>307</v>
          </cell>
          <cell r="HF62">
            <v>304</v>
          </cell>
          <cell r="HG62">
            <v>270</v>
          </cell>
          <cell r="HH62">
            <v>253</v>
          </cell>
          <cell r="HI62">
            <v>406</v>
          </cell>
          <cell r="HJ62">
            <v>383</v>
          </cell>
          <cell r="HK62">
            <v>334</v>
          </cell>
          <cell r="HL62">
            <v>302</v>
          </cell>
          <cell r="HM62">
            <v>391</v>
          </cell>
          <cell r="HN62">
            <v>364</v>
          </cell>
          <cell r="HO62">
            <v>471</v>
          </cell>
          <cell r="HP62">
            <v>390</v>
          </cell>
          <cell r="HQ62">
            <v>370</v>
          </cell>
          <cell r="HR62">
            <v>442</v>
          </cell>
          <cell r="HS62">
            <v>385</v>
          </cell>
          <cell r="HT62">
            <v>361</v>
          </cell>
          <cell r="HU62">
            <v>444</v>
          </cell>
          <cell r="HV62">
            <v>497</v>
          </cell>
          <cell r="HW62">
            <v>396</v>
          </cell>
          <cell r="HX62">
            <v>319</v>
          </cell>
          <cell r="HY62">
            <v>528</v>
          </cell>
          <cell r="HZ62">
            <v>411</v>
          </cell>
          <cell r="IA62">
            <v>567</v>
          </cell>
          <cell r="IB62">
            <v>464</v>
          </cell>
          <cell r="IC62">
            <v>476</v>
          </cell>
          <cell r="ID62">
            <v>430</v>
          </cell>
          <cell r="IE62">
            <v>505</v>
          </cell>
          <cell r="IF62">
            <v>426</v>
          </cell>
          <cell r="IG62">
            <v>502</v>
          </cell>
          <cell r="IH62">
            <v>621</v>
          </cell>
          <cell r="II62">
            <v>475</v>
          </cell>
          <cell r="IJ62">
            <v>443</v>
          </cell>
          <cell r="IK62">
            <v>556</v>
          </cell>
          <cell r="IL62">
            <v>532</v>
          </cell>
          <cell r="IM62">
            <v>361</v>
          </cell>
          <cell r="IN62">
            <v>250</v>
          </cell>
          <cell r="IO62">
            <v>408</v>
          </cell>
          <cell r="IP62">
            <v>557</v>
          </cell>
          <cell r="IQ62">
            <v>611</v>
          </cell>
          <cell r="IR62">
            <v>455</v>
          </cell>
          <cell r="IS62">
            <v>679</v>
          </cell>
          <cell r="IT62">
            <v>626</v>
          </cell>
          <cell r="IU62">
            <v>502</v>
          </cell>
          <cell r="IV62">
            <v>473</v>
          </cell>
          <cell r="IW62">
            <v>639</v>
          </cell>
          <cell r="IX62">
            <v>594</v>
          </cell>
          <cell r="IY62">
            <v>647</v>
          </cell>
          <cell r="IZ62">
            <v>665</v>
          </cell>
          <cell r="JA62">
            <v>509</v>
          </cell>
          <cell r="JB62">
            <v>625</v>
          </cell>
          <cell r="JC62">
            <v>521</v>
          </cell>
          <cell r="JD62">
            <v>511</v>
          </cell>
          <cell r="JE62">
            <v>674</v>
          </cell>
          <cell r="JF62">
            <v>679</v>
          </cell>
          <cell r="JG62">
            <v>476</v>
          </cell>
          <cell r="JH62">
            <v>509</v>
          </cell>
          <cell r="JI62">
            <v>572</v>
          </cell>
          <cell r="JJ62">
            <v>515</v>
          </cell>
          <cell r="JK62">
            <v>663</v>
          </cell>
          <cell r="JL62">
            <v>549</v>
          </cell>
          <cell r="JM62">
            <v>402</v>
          </cell>
          <cell r="JN62">
            <v>440</v>
          </cell>
          <cell r="JO62">
            <v>488</v>
          </cell>
          <cell r="JP62">
            <v>434</v>
          </cell>
          <cell r="JQ62">
            <v>594</v>
          </cell>
          <cell r="JR62">
            <v>707</v>
          </cell>
          <cell r="JS62">
            <v>522</v>
          </cell>
          <cell r="JT62">
            <v>438</v>
          </cell>
          <cell r="JU62">
            <v>480</v>
          </cell>
          <cell r="JV62">
            <v>500</v>
          </cell>
          <cell r="JW62">
            <v>595</v>
          </cell>
          <cell r="JX62">
            <v>497</v>
          </cell>
          <cell r="JY62">
            <v>456</v>
          </cell>
          <cell r="JZ62">
            <v>484</v>
          </cell>
          <cell r="KA62">
            <v>573</v>
          </cell>
          <cell r="KB62">
            <v>532</v>
          </cell>
          <cell r="KC62">
            <v>661</v>
          </cell>
          <cell r="KD62">
            <v>646</v>
          </cell>
          <cell r="KE62">
            <v>539</v>
          </cell>
          <cell r="KF62">
            <v>582</v>
          </cell>
        </row>
        <row r="63">
          <cell r="A63" t="str">
            <v>Nombre de crÃ©ations d'entreprises - Entreprises individuelles y compris micro-entrepreneurs - Cantal - DonnÃ©es mensuelles brutes</v>
          </cell>
          <cell r="B63">
            <v>10755685</v>
          </cell>
          <cell r="C63">
            <v>45317.364583333336</v>
          </cell>
          <cell r="ES63">
            <v>58</v>
          </cell>
          <cell r="ET63">
            <v>60</v>
          </cell>
          <cell r="EU63">
            <v>61</v>
          </cell>
          <cell r="EV63">
            <v>32</v>
          </cell>
          <cell r="EW63">
            <v>56</v>
          </cell>
          <cell r="EX63">
            <v>61</v>
          </cell>
          <cell r="EY63">
            <v>41</v>
          </cell>
          <cell r="EZ63">
            <v>37</v>
          </cell>
          <cell r="FA63">
            <v>53</v>
          </cell>
          <cell r="FB63">
            <v>47</v>
          </cell>
          <cell r="FC63">
            <v>41</v>
          </cell>
          <cell r="FD63">
            <v>46</v>
          </cell>
          <cell r="FE63">
            <v>55</v>
          </cell>
          <cell r="FF63">
            <v>39</v>
          </cell>
          <cell r="FG63">
            <v>46</v>
          </cell>
          <cell r="FH63">
            <v>47</v>
          </cell>
          <cell r="FI63">
            <v>45</v>
          </cell>
          <cell r="FJ63">
            <v>52</v>
          </cell>
          <cell r="FK63">
            <v>48</v>
          </cell>
          <cell r="FL63">
            <v>21</v>
          </cell>
          <cell r="FM63">
            <v>57</v>
          </cell>
          <cell r="FN63">
            <v>50</v>
          </cell>
          <cell r="FO63">
            <v>32</v>
          </cell>
          <cell r="FP63">
            <v>28</v>
          </cell>
          <cell r="FQ63">
            <v>37</v>
          </cell>
          <cell r="FR63">
            <v>68</v>
          </cell>
          <cell r="FS63">
            <v>53</v>
          </cell>
          <cell r="FT63">
            <v>52</v>
          </cell>
          <cell r="FU63">
            <v>44</v>
          </cell>
          <cell r="FV63">
            <v>60</v>
          </cell>
          <cell r="FW63">
            <v>67</v>
          </cell>
          <cell r="FX63">
            <v>51</v>
          </cell>
          <cell r="FY63">
            <v>47</v>
          </cell>
          <cell r="FZ63">
            <v>54</v>
          </cell>
          <cell r="GA63">
            <v>37</v>
          </cell>
          <cell r="GB63">
            <v>39</v>
          </cell>
          <cell r="GC63">
            <v>65</v>
          </cell>
          <cell r="GD63">
            <v>49</v>
          </cell>
          <cell r="GE63">
            <v>49</v>
          </cell>
          <cell r="GF63">
            <v>62</v>
          </cell>
          <cell r="GG63">
            <v>46</v>
          </cell>
          <cell r="GH63">
            <v>56</v>
          </cell>
          <cell r="GI63">
            <v>37</v>
          </cell>
          <cell r="GJ63">
            <v>42</v>
          </cell>
          <cell r="GK63">
            <v>46</v>
          </cell>
          <cell r="GL63">
            <v>37</v>
          </cell>
          <cell r="GM63">
            <v>46</v>
          </cell>
          <cell r="GN63">
            <v>43</v>
          </cell>
          <cell r="GO63">
            <v>47</v>
          </cell>
          <cell r="GP63">
            <v>34</v>
          </cell>
          <cell r="GQ63">
            <v>51</v>
          </cell>
          <cell r="GR63">
            <v>45</v>
          </cell>
          <cell r="GS63">
            <v>47</v>
          </cell>
          <cell r="GT63">
            <v>48</v>
          </cell>
          <cell r="GU63">
            <v>39</v>
          </cell>
          <cell r="GV63">
            <v>32</v>
          </cell>
          <cell r="GW63">
            <v>44</v>
          </cell>
          <cell r="GX63">
            <v>42</v>
          </cell>
          <cell r="GY63">
            <v>38</v>
          </cell>
          <cell r="GZ63">
            <v>39</v>
          </cell>
          <cell r="HA63">
            <v>44</v>
          </cell>
          <cell r="HB63">
            <v>40</v>
          </cell>
          <cell r="HC63">
            <v>57</v>
          </cell>
          <cell r="HD63">
            <v>45</v>
          </cell>
          <cell r="HE63">
            <v>37</v>
          </cell>
          <cell r="HF63">
            <v>52</v>
          </cell>
          <cell r="HG63">
            <v>36</v>
          </cell>
          <cell r="HH63">
            <v>32</v>
          </cell>
          <cell r="HI63">
            <v>44</v>
          </cell>
          <cell r="HJ63">
            <v>50</v>
          </cell>
          <cell r="HK63">
            <v>50</v>
          </cell>
          <cell r="HL63">
            <v>47</v>
          </cell>
          <cell r="HM63">
            <v>54</v>
          </cell>
          <cell r="HN63">
            <v>51</v>
          </cell>
          <cell r="HO63">
            <v>63</v>
          </cell>
          <cell r="HP63">
            <v>57</v>
          </cell>
          <cell r="HQ63">
            <v>59</v>
          </cell>
          <cell r="HR63">
            <v>68</v>
          </cell>
          <cell r="HS63">
            <v>50</v>
          </cell>
          <cell r="HT63">
            <v>44</v>
          </cell>
          <cell r="HU63">
            <v>42</v>
          </cell>
          <cell r="HV63">
            <v>57</v>
          </cell>
          <cell r="HW63">
            <v>46</v>
          </cell>
          <cell r="HX63">
            <v>36</v>
          </cell>
          <cell r="HY63">
            <v>57</v>
          </cell>
          <cell r="HZ63">
            <v>49</v>
          </cell>
          <cell r="IA63">
            <v>65</v>
          </cell>
          <cell r="IB63">
            <v>59</v>
          </cell>
          <cell r="IC63">
            <v>55</v>
          </cell>
          <cell r="ID63">
            <v>55</v>
          </cell>
          <cell r="IE63">
            <v>59</v>
          </cell>
          <cell r="IF63">
            <v>46</v>
          </cell>
          <cell r="IG63">
            <v>66</v>
          </cell>
          <cell r="IH63">
            <v>58</v>
          </cell>
          <cell r="II63">
            <v>44</v>
          </cell>
          <cell r="IJ63">
            <v>66</v>
          </cell>
          <cell r="IK63">
            <v>57</v>
          </cell>
          <cell r="IL63">
            <v>53</v>
          </cell>
          <cell r="IM63">
            <v>31</v>
          </cell>
          <cell r="IN63">
            <v>35</v>
          </cell>
          <cell r="IO63">
            <v>56</v>
          </cell>
          <cell r="IP63">
            <v>82</v>
          </cell>
          <cell r="IQ63">
            <v>78</v>
          </cell>
          <cell r="IR63">
            <v>60</v>
          </cell>
          <cell r="IS63">
            <v>65</v>
          </cell>
          <cell r="IT63">
            <v>61</v>
          </cell>
          <cell r="IU63">
            <v>75</v>
          </cell>
          <cell r="IV63">
            <v>65</v>
          </cell>
          <cell r="IW63">
            <v>74</v>
          </cell>
          <cell r="IX63">
            <v>78</v>
          </cell>
          <cell r="IY63">
            <v>81</v>
          </cell>
          <cell r="IZ63">
            <v>64</v>
          </cell>
          <cell r="JA63">
            <v>54</v>
          </cell>
          <cell r="JB63">
            <v>88</v>
          </cell>
          <cell r="JC63">
            <v>83</v>
          </cell>
          <cell r="JD63">
            <v>56</v>
          </cell>
          <cell r="JE63">
            <v>64</v>
          </cell>
          <cell r="JF63">
            <v>89</v>
          </cell>
          <cell r="JG63">
            <v>60</v>
          </cell>
          <cell r="JH63">
            <v>64</v>
          </cell>
          <cell r="JI63">
            <v>52</v>
          </cell>
          <cell r="JJ63">
            <v>67</v>
          </cell>
          <cell r="JK63">
            <v>94</v>
          </cell>
          <cell r="JL63">
            <v>65</v>
          </cell>
          <cell r="JM63">
            <v>78</v>
          </cell>
          <cell r="JN63">
            <v>90</v>
          </cell>
          <cell r="JO63">
            <v>83</v>
          </cell>
          <cell r="JP63">
            <v>66</v>
          </cell>
          <cell r="JQ63">
            <v>72</v>
          </cell>
          <cell r="JR63">
            <v>109</v>
          </cell>
          <cell r="JS63">
            <v>81</v>
          </cell>
          <cell r="JT63">
            <v>77</v>
          </cell>
          <cell r="JU63">
            <v>68</v>
          </cell>
          <cell r="JV63">
            <v>68</v>
          </cell>
          <cell r="JW63">
            <v>94</v>
          </cell>
          <cell r="JX63">
            <v>62</v>
          </cell>
          <cell r="JY63">
            <v>73</v>
          </cell>
          <cell r="JZ63">
            <v>85</v>
          </cell>
          <cell r="KA63">
            <v>92</v>
          </cell>
          <cell r="KB63">
            <v>51</v>
          </cell>
          <cell r="KC63">
            <v>77</v>
          </cell>
          <cell r="KD63">
            <v>88</v>
          </cell>
          <cell r="KE63">
            <v>73</v>
          </cell>
          <cell r="KF63">
            <v>73</v>
          </cell>
        </row>
        <row r="64">
          <cell r="A64" t="str">
            <v>Nombre de crÃ©ations d'entreprises - Entreprises individuelles y compris micro-entrepreneurs - Charente - DonnÃ©es mensuelles brutes</v>
          </cell>
          <cell r="B64">
            <v>10755686</v>
          </cell>
          <cell r="C64">
            <v>45317.364583333336</v>
          </cell>
          <cell r="ES64">
            <v>166</v>
          </cell>
          <cell r="ET64">
            <v>152</v>
          </cell>
          <cell r="EU64">
            <v>207</v>
          </cell>
          <cell r="EV64">
            <v>145</v>
          </cell>
          <cell r="EW64">
            <v>143</v>
          </cell>
          <cell r="EX64">
            <v>190</v>
          </cell>
          <cell r="EY64">
            <v>139</v>
          </cell>
          <cell r="EZ64">
            <v>140</v>
          </cell>
          <cell r="FA64">
            <v>167</v>
          </cell>
          <cell r="FB64">
            <v>194</v>
          </cell>
          <cell r="FC64">
            <v>158</v>
          </cell>
          <cell r="FD64">
            <v>119</v>
          </cell>
          <cell r="FE64">
            <v>169</v>
          </cell>
          <cell r="FF64">
            <v>176</v>
          </cell>
          <cell r="FG64">
            <v>226</v>
          </cell>
          <cell r="FH64">
            <v>158</v>
          </cell>
          <cell r="FI64">
            <v>165</v>
          </cell>
          <cell r="FJ64">
            <v>196</v>
          </cell>
          <cell r="FK64">
            <v>174</v>
          </cell>
          <cell r="FL64">
            <v>139</v>
          </cell>
          <cell r="FM64">
            <v>152</v>
          </cell>
          <cell r="FN64">
            <v>210</v>
          </cell>
          <cell r="FO64">
            <v>151</v>
          </cell>
          <cell r="FP64">
            <v>125</v>
          </cell>
          <cell r="FQ64">
            <v>204</v>
          </cell>
          <cell r="FR64">
            <v>145</v>
          </cell>
          <cell r="FS64">
            <v>160</v>
          </cell>
          <cell r="FT64">
            <v>176</v>
          </cell>
          <cell r="FU64">
            <v>171</v>
          </cell>
          <cell r="FV64">
            <v>154</v>
          </cell>
          <cell r="FW64">
            <v>191</v>
          </cell>
          <cell r="FX64">
            <v>146</v>
          </cell>
          <cell r="FY64">
            <v>173</v>
          </cell>
          <cell r="FZ64">
            <v>198</v>
          </cell>
          <cell r="GA64">
            <v>148</v>
          </cell>
          <cell r="GB64">
            <v>141</v>
          </cell>
          <cell r="GC64">
            <v>158</v>
          </cell>
          <cell r="GD64">
            <v>171</v>
          </cell>
          <cell r="GE64">
            <v>173</v>
          </cell>
          <cell r="GF64">
            <v>177</v>
          </cell>
          <cell r="GG64">
            <v>123</v>
          </cell>
          <cell r="GH64">
            <v>163</v>
          </cell>
          <cell r="GI64">
            <v>143</v>
          </cell>
          <cell r="GJ64">
            <v>114</v>
          </cell>
          <cell r="GK64">
            <v>173</v>
          </cell>
          <cell r="GL64">
            <v>178</v>
          </cell>
          <cell r="GM64">
            <v>123</v>
          </cell>
          <cell r="GN64">
            <v>144</v>
          </cell>
          <cell r="GO64">
            <v>167</v>
          </cell>
          <cell r="GP64">
            <v>131</v>
          </cell>
          <cell r="GQ64">
            <v>174</v>
          </cell>
          <cell r="GR64">
            <v>155</v>
          </cell>
          <cell r="GS64">
            <v>157</v>
          </cell>
          <cell r="GT64">
            <v>144</v>
          </cell>
          <cell r="GU64">
            <v>128</v>
          </cell>
          <cell r="GV64">
            <v>89</v>
          </cell>
          <cell r="GW64">
            <v>129</v>
          </cell>
          <cell r="GX64">
            <v>160</v>
          </cell>
          <cell r="GY64">
            <v>117</v>
          </cell>
          <cell r="GZ64">
            <v>110</v>
          </cell>
          <cell r="HA64">
            <v>167</v>
          </cell>
          <cell r="HB64">
            <v>175</v>
          </cell>
          <cell r="HC64">
            <v>178</v>
          </cell>
          <cell r="HD64">
            <v>144</v>
          </cell>
          <cell r="HE64">
            <v>152</v>
          </cell>
          <cell r="HF64">
            <v>181</v>
          </cell>
          <cell r="HG64">
            <v>133</v>
          </cell>
          <cell r="HH64">
            <v>129</v>
          </cell>
          <cell r="HI64">
            <v>213</v>
          </cell>
          <cell r="HJ64">
            <v>192</v>
          </cell>
          <cell r="HK64">
            <v>161</v>
          </cell>
          <cell r="HL64">
            <v>104</v>
          </cell>
          <cell r="HM64">
            <v>198</v>
          </cell>
          <cell r="HN64">
            <v>187</v>
          </cell>
          <cell r="HO64">
            <v>217</v>
          </cell>
          <cell r="HP64">
            <v>195</v>
          </cell>
          <cell r="HQ64">
            <v>186</v>
          </cell>
          <cell r="HR64">
            <v>191</v>
          </cell>
          <cell r="HS64">
            <v>180</v>
          </cell>
          <cell r="HT64">
            <v>162</v>
          </cell>
          <cell r="HU64">
            <v>175</v>
          </cell>
          <cell r="HV64">
            <v>202</v>
          </cell>
          <cell r="HW64">
            <v>191</v>
          </cell>
          <cell r="HX64">
            <v>154</v>
          </cell>
          <cell r="HY64">
            <v>237</v>
          </cell>
          <cell r="HZ64">
            <v>211</v>
          </cell>
          <cell r="IA64">
            <v>216</v>
          </cell>
          <cell r="IB64">
            <v>185</v>
          </cell>
          <cell r="IC64">
            <v>224</v>
          </cell>
          <cell r="ID64">
            <v>179</v>
          </cell>
          <cell r="IE64">
            <v>226</v>
          </cell>
          <cell r="IF64">
            <v>187</v>
          </cell>
          <cell r="IG64">
            <v>228</v>
          </cell>
          <cell r="IH64">
            <v>258</v>
          </cell>
          <cell r="II64">
            <v>218</v>
          </cell>
          <cell r="IJ64">
            <v>177</v>
          </cell>
          <cell r="IK64">
            <v>225</v>
          </cell>
          <cell r="IL64">
            <v>231</v>
          </cell>
          <cell r="IM64">
            <v>138</v>
          </cell>
          <cell r="IN64">
            <v>81</v>
          </cell>
          <cell r="IO64">
            <v>186</v>
          </cell>
          <cell r="IP64">
            <v>223</v>
          </cell>
          <cell r="IQ64">
            <v>278</v>
          </cell>
          <cell r="IR64">
            <v>210</v>
          </cell>
          <cell r="IS64">
            <v>321</v>
          </cell>
          <cell r="IT64">
            <v>335</v>
          </cell>
          <cell r="IU64">
            <v>295</v>
          </cell>
          <cell r="IV64">
            <v>301</v>
          </cell>
          <cell r="IW64">
            <v>260</v>
          </cell>
          <cell r="IX64">
            <v>270</v>
          </cell>
          <cell r="IY64">
            <v>280</v>
          </cell>
          <cell r="IZ64">
            <v>241</v>
          </cell>
          <cell r="JA64">
            <v>275</v>
          </cell>
          <cell r="JB64">
            <v>261</v>
          </cell>
          <cell r="JC64">
            <v>261</v>
          </cell>
          <cell r="JD64">
            <v>186</v>
          </cell>
          <cell r="JE64">
            <v>281</v>
          </cell>
          <cell r="JF64">
            <v>331</v>
          </cell>
          <cell r="JG64">
            <v>218</v>
          </cell>
          <cell r="JH64">
            <v>217</v>
          </cell>
          <cell r="JI64">
            <v>260</v>
          </cell>
          <cell r="JJ64">
            <v>280</v>
          </cell>
          <cell r="JK64">
            <v>307</v>
          </cell>
          <cell r="JL64">
            <v>302</v>
          </cell>
          <cell r="JM64">
            <v>216</v>
          </cell>
          <cell r="JN64">
            <v>248</v>
          </cell>
          <cell r="JO64">
            <v>224</v>
          </cell>
          <cell r="JP64">
            <v>207</v>
          </cell>
          <cell r="JQ64">
            <v>284</v>
          </cell>
          <cell r="JR64">
            <v>272</v>
          </cell>
          <cell r="JS64">
            <v>237</v>
          </cell>
          <cell r="JT64">
            <v>229</v>
          </cell>
          <cell r="JU64">
            <v>295</v>
          </cell>
          <cell r="JV64">
            <v>239</v>
          </cell>
          <cell r="JW64">
            <v>336</v>
          </cell>
          <cell r="JX64">
            <v>263</v>
          </cell>
          <cell r="JY64">
            <v>238</v>
          </cell>
          <cell r="JZ64">
            <v>276</v>
          </cell>
          <cell r="KA64">
            <v>230</v>
          </cell>
          <cell r="KB64">
            <v>227</v>
          </cell>
          <cell r="KC64">
            <v>287</v>
          </cell>
          <cell r="KD64">
            <v>300</v>
          </cell>
          <cell r="KE64">
            <v>265</v>
          </cell>
          <cell r="KF64">
            <v>284</v>
          </cell>
        </row>
        <row r="65">
          <cell r="A65" t="str">
            <v>Nombre de crÃ©ations d'entreprises - Entreprises individuelles y compris micro-entrepreneurs - Charente-Maritime - DonnÃ©es mensuelles brutes</v>
          </cell>
          <cell r="B65">
            <v>10755687</v>
          </cell>
          <cell r="C65">
            <v>45317.364583333336</v>
          </cell>
          <cell r="ES65">
            <v>400</v>
          </cell>
          <cell r="ET65">
            <v>397</v>
          </cell>
          <cell r="EU65">
            <v>479</v>
          </cell>
          <cell r="EV65">
            <v>405</v>
          </cell>
          <cell r="EW65">
            <v>381</v>
          </cell>
          <cell r="EX65">
            <v>421</v>
          </cell>
          <cell r="EY65">
            <v>354</v>
          </cell>
          <cell r="EZ65">
            <v>299</v>
          </cell>
          <cell r="FA65">
            <v>334</v>
          </cell>
          <cell r="FB65">
            <v>394</v>
          </cell>
          <cell r="FC65">
            <v>391</v>
          </cell>
          <cell r="FD65">
            <v>288</v>
          </cell>
          <cell r="FE65">
            <v>350</v>
          </cell>
          <cell r="FF65">
            <v>396</v>
          </cell>
          <cell r="FG65">
            <v>468</v>
          </cell>
          <cell r="FH65">
            <v>335</v>
          </cell>
          <cell r="FI65">
            <v>342</v>
          </cell>
          <cell r="FJ65">
            <v>452</v>
          </cell>
          <cell r="FK65">
            <v>336</v>
          </cell>
          <cell r="FL65">
            <v>260</v>
          </cell>
          <cell r="FM65">
            <v>347</v>
          </cell>
          <cell r="FN65">
            <v>436</v>
          </cell>
          <cell r="FO65">
            <v>329</v>
          </cell>
          <cell r="FP65">
            <v>291</v>
          </cell>
          <cell r="FQ65">
            <v>369</v>
          </cell>
          <cell r="FR65">
            <v>335</v>
          </cell>
          <cell r="FS65">
            <v>423</v>
          </cell>
          <cell r="FT65">
            <v>418</v>
          </cell>
          <cell r="FU65">
            <v>390</v>
          </cell>
          <cell r="FV65">
            <v>376</v>
          </cell>
          <cell r="FW65">
            <v>405</v>
          </cell>
          <cell r="FX65">
            <v>258</v>
          </cell>
          <cell r="FY65">
            <v>347</v>
          </cell>
          <cell r="FZ65">
            <v>435</v>
          </cell>
          <cell r="GA65">
            <v>348</v>
          </cell>
          <cell r="GB65">
            <v>330</v>
          </cell>
          <cell r="GC65">
            <v>421</v>
          </cell>
          <cell r="GD65">
            <v>399</v>
          </cell>
          <cell r="GE65">
            <v>401</v>
          </cell>
          <cell r="GF65">
            <v>420</v>
          </cell>
          <cell r="GG65">
            <v>287</v>
          </cell>
          <cell r="GH65">
            <v>404</v>
          </cell>
          <cell r="GI65">
            <v>420</v>
          </cell>
          <cell r="GJ65">
            <v>277</v>
          </cell>
          <cell r="GK65">
            <v>371</v>
          </cell>
          <cell r="GL65">
            <v>360</v>
          </cell>
          <cell r="GM65">
            <v>265</v>
          </cell>
          <cell r="GN65">
            <v>294</v>
          </cell>
          <cell r="GO65">
            <v>339</v>
          </cell>
          <cell r="GP65">
            <v>347</v>
          </cell>
          <cell r="GQ65">
            <v>455</v>
          </cell>
          <cell r="GR65">
            <v>428</v>
          </cell>
          <cell r="GS65">
            <v>359</v>
          </cell>
          <cell r="GT65">
            <v>370</v>
          </cell>
          <cell r="GU65">
            <v>338</v>
          </cell>
          <cell r="GV65">
            <v>242</v>
          </cell>
          <cell r="GW65">
            <v>325</v>
          </cell>
          <cell r="GX65">
            <v>291</v>
          </cell>
          <cell r="GY65">
            <v>336</v>
          </cell>
          <cell r="GZ65">
            <v>265</v>
          </cell>
          <cell r="HA65">
            <v>353</v>
          </cell>
          <cell r="HB65">
            <v>417</v>
          </cell>
          <cell r="HC65">
            <v>502</v>
          </cell>
          <cell r="HD65">
            <v>366</v>
          </cell>
          <cell r="HE65">
            <v>375</v>
          </cell>
          <cell r="HF65">
            <v>398</v>
          </cell>
          <cell r="HG65">
            <v>342</v>
          </cell>
          <cell r="HH65">
            <v>265</v>
          </cell>
          <cell r="HI65">
            <v>439</v>
          </cell>
          <cell r="HJ65">
            <v>411</v>
          </cell>
          <cell r="HK65">
            <v>376</v>
          </cell>
          <cell r="HL65">
            <v>347</v>
          </cell>
          <cell r="HM65">
            <v>467</v>
          </cell>
          <cell r="HN65">
            <v>444</v>
          </cell>
          <cell r="HO65">
            <v>551</v>
          </cell>
          <cell r="HP65">
            <v>431</v>
          </cell>
          <cell r="HQ65">
            <v>446</v>
          </cell>
          <cell r="HR65">
            <v>494</v>
          </cell>
          <cell r="HS65">
            <v>432</v>
          </cell>
          <cell r="HT65">
            <v>365</v>
          </cell>
          <cell r="HU65">
            <v>451</v>
          </cell>
          <cell r="HV65">
            <v>544</v>
          </cell>
          <cell r="HW65">
            <v>408</v>
          </cell>
          <cell r="HX65">
            <v>344</v>
          </cell>
          <cell r="HY65">
            <v>585</v>
          </cell>
          <cell r="HZ65">
            <v>488</v>
          </cell>
          <cell r="IA65">
            <v>581</v>
          </cell>
          <cell r="IB65">
            <v>505</v>
          </cell>
          <cell r="IC65">
            <v>458</v>
          </cell>
          <cell r="ID65">
            <v>548</v>
          </cell>
          <cell r="IE65">
            <v>543</v>
          </cell>
          <cell r="IF65">
            <v>447</v>
          </cell>
          <cell r="IG65">
            <v>558</v>
          </cell>
          <cell r="IH65">
            <v>605</v>
          </cell>
          <cell r="II65">
            <v>536</v>
          </cell>
          <cell r="IJ65">
            <v>424</v>
          </cell>
          <cell r="IK65">
            <v>631</v>
          </cell>
          <cell r="IL65">
            <v>624</v>
          </cell>
          <cell r="IM65">
            <v>401</v>
          </cell>
          <cell r="IN65">
            <v>275</v>
          </cell>
          <cell r="IO65">
            <v>424</v>
          </cell>
          <cell r="IP65">
            <v>554</v>
          </cell>
          <cell r="IQ65">
            <v>626</v>
          </cell>
          <cell r="IR65">
            <v>482</v>
          </cell>
          <cell r="IS65">
            <v>585</v>
          </cell>
          <cell r="IT65">
            <v>717</v>
          </cell>
          <cell r="IU65">
            <v>582</v>
          </cell>
          <cell r="IV65">
            <v>561</v>
          </cell>
          <cell r="IW65">
            <v>674</v>
          </cell>
          <cell r="IX65">
            <v>661</v>
          </cell>
          <cell r="IY65">
            <v>725</v>
          </cell>
          <cell r="IZ65">
            <v>650</v>
          </cell>
          <cell r="JA65">
            <v>551</v>
          </cell>
          <cell r="JB65">
            <v>631</v>
          </cell>
          <cell r="JC65">
            <v>596</v>
          </cell>
          <cell r="JD65">
            <v>459</v>
          </cell>
          <cell r="JE65">
            <v>724</v>
          </cell>
          <cell r="JF65">
            <v>667</v>
          </cell>
          <cell r="JG65">
            <v>545</v>
          </cell>
          <cell r="JH65">
            <v>513</v>
          </cell>
          <cell r="JI65">
            <v>719</v>
          </cell>
          <cell r="JJ65">
            <v>629</v>
          </cell>
          <cell r="JK65">
            <v>673</v>
          </cell>
          <cell r="JL65">
            <v>689</v>
          </cell>
          <cell r="JM65">
            <v>558</v>
          </cell>
          <cell r="JN65">
            <v>602</v>
          </cell>
          <cell r="JO65">
            <v>550</v>
          </cell>
          <cell r="JP65">
            <v>465</v>
          </cell>
          <cell r="JQ65">
            <v>720</v>
          </cell>
          <cell r="JR65">
            <v>605</v>
          </cell>
          <cell r="JS65">
            <v>558</v>
          </cell>
          <cell r="JT65">
            <v>512</v>
          </cell>
          <cell r="JU65">
            <v>564</v>
          </cell>
          <cell r="JV65">
            <v>535</v>
          </cell>
          <cell r="JW65">
            <v>672</v>
          </cell>
          <cell r="JX65">
            <v>611</v>
          </cell>
          <cell r="JY65">
            <v>599</v>
          </cell>
          <cell r="JZ65">
            <v>621</v>
          </cell>
          <cell r="KA65">
            <v>528</v>
          </cell>
          <cell r="KB65">
            <v>521</v>
          </cell>
          <cell r="KC65">
            <v>657</v>
          </cell>
          <cell r="KD65">
            <v>630</v>
          </cell>
          <cell r="KE65">
            <v>483</v>
          </cell>
          <cell r="KF65">
            <v>563</v>
          </cell>
        </row>
        <row r="66">
          <cell r="A66" t="str">
            <v>Nombre de crÃ©ations d'entreprises - Entreprises individuelles y compris micro-entrepreneurs - Cher - DonnÃ©es mensuelles brutes</v>
          </cell>
          <cell r="B66">
            <v>10755688</v>
          </cell>
          <cell r="C66">
            <v>45317.364583333336</v>
          </cell>
          <cell r="ES66">
            <v>126</v>
          </cell>
          <cell r="ET66">
            <v>147</v>
          </cell>
          <cell r="EU66">
            <v>138</v>
          </cell>
          <cell r="EV66">
            <v>133</v>
          </cell>
          <cell r="EW66">
            <v>136</v>
          </cell>
          <cell r="EX66">
            <v>132</v>
          </cell>
          <cell r="EY66">
            <v>95</v>
          </cell>
          <cell r="EZ66">
            <v>88</v>
          </cell>
          <cell r="FA66">
            <v>121</v>
          </cell>
          <cell r="FB66">
            <v>123</v>
          </cell>
          <cell r="FC66">
            <v>99</v>
          </cell>
          <cell r="FD66">
            <v>88</v>
          </cell>
          <cell r="FE66">
            <v>125</v>
          </cell>
          <cell r="FF66">
            <v>122</v>
          </cell>
          <cell r="FG66">
            <v>134</v>
          </cell>
          <cell r="FH66">
            <v>147</v>
          </cell>
          <cell r="FI66">
            <v>107</v>
          </cell>
          <cell r="FJ66">
            <v>101</v>
          </cell>
          <cell r="FK66">
            <v>113</v>
          </cell>
          <cell r="FL66">
            <v>91</v>
          </cell>
          <cell r="FM66">
            <v>100</v>
          </cell>
          <cell r="FN66">
            <v>119</v>
          </cell>
          <cell r="FO66">
            <v>130</v>
          </cell>
          <cell r="FP66">
            <v>80</v>
          </cell>
          <cell r="FQ66">
            <v>152</v>
          </cell>
          <cell r="FR66">
            <v>96</v>
          </cell>
          <cell r="FS66">
            <v>152</v>
          </cell>
          <cell r="FT66">
            <v>118</v>
          </cell>
          <cell r="FU66">
            <v>129</v>
          </cell>
          <cell r="FV66">
            <v>114</v>
          </cell>
          <cell r="FW66">
            <v>122</v>
          </cell>
          <cell r="FX66">
            <v>104</v>
          </cell>
          <cell r="FY66">
            <v>136</v>
          </cell>
          <cell r="FZ66">
            <v>139</v>
          </cell>
          <cell r="GA66">
            <v>95</v>
          </cell>
          <cell r="GB66">
            <v>111</v>
          </cell>
          <cell r="GC66">
            <v>126</v>
          </cell>
          <cell r="GD66">
            <v>100</v>
          </cell>
          <cell r="GE66">
            <v>92</v>
          </cell>
          <cell r="GF66">
            <v>125</v>
          </cell>
          <cell r="GG66">
            <v>93</v>
          </cell>
          <cell r="GH66">
            <v>108</v>
          </cell>
          <cell r="GI66">
            <v>90</v>
          </cell>
          <cell r="GJ66">
            <v>71</v>
          </cell>
          <cell r="GK66">
            <v>111</v>
          </cell>
          <cell r="GL66">
            <v>110</v>
          </cell>
          <cell r="GM66">
            <v>92</v>
          </cell>
          <cell r="GN66">
            <v>119</v>
          </cell>
          <cell r="GO66">
            <v>106</v>
          </cell>
          <cell r="GP66">
            <v>127</v>
          </cell>
          <cell r="GQ66">
            <v>144</v>
          </cell>
          <cell r="GR66">
            <v>104</v>
          </cell>
          <cell r="GS66">
            <v>88</v>
          </cell>
          <cell r="GT66">
            <v>108</v>
          </cell>
          <cell r="GU66">
            <v>92</v>
          </cell>
          <cell r="GV66">
            <v>78</v>
          </cell>
          <cell r="GW66">
            <v>119</v>
          </cell>
          <cell r="GX66">
            <v>97</v>
          </cell>
          <cell r="GY66">
            <v>81</v>
          </cell>
          <cell r="GZ66">
            <v>90</v>
          </cell>
          <cell r="HA66">
            <v>114</v>
          </cell>
          <cell r="HB66">
            <v>103</v>
          </cell>
          <cell r="HC66">
            <v>134</v>
          </cell>
          <cell r="HD66">
            <v>100</v>
          </cell>
          <cell r="HE66">
            <v>88</v>
          </cell>
          <cell r="HF66">
            <v>97</v>
          </cell>
          <cell r="HG66">
            <v>96</v>
          </cell>
          <cell r="HH66">
            <v>93</v>
          </cell>
          <cell r="HI66">
            <v>104</v>
          </cell>
          <cell r="HJ66">
            <v>108</v>
          </cell>
          <cell r="HK66">
            <v>118</v>
          </cell>
          <cell r="HL66">
            <v>82</v>
          </cell>
          <cell r="HM66">
            <v>138</v>
          </cell>
          <cell r="HN66">
            <v>114</v>
          </cell>
          <cell r="HO66">
            <v>149</v>
          </cell>
          <cell r="HP66">
            <v>106</v>
          </cell>
          <cell r="HQ66">
            <v>113</v>
          </cell>
          <cell r="HR66">
            <v>103</v>
          </cell>
          <cell r="HS66">
            <v>100</v>
          </cell>
          <cell r="HT66">
            <v>109</v>
          </cell>
          <cell r="HU66">
            <v>136</v>
          </cell>
          <cell r="HV66">
            <v>156</v>
          </cell>
          <cell r="HW66">
            <v>110</v>
          </cell>
          <cell r="HX66">
            <v>92</v>
          </cell>
          <cell r="HY66">
            <v>137</v>
          </cell>
          <cell r="HZ66">
            <v>127</v>
          </cell>
          <cell r="IA66">
            <v>142</v>
          </cell>
          <cell r="IB66">
            <v>138</v>
          </cell>
          <cell r="IC66">
            <v>138</v>
          </cell>
          <cell r="ID66">
            <v>140</v>
          </cell>
          <cell r="IE66">
            <v>142</v>
          </cell>
          <cell r="IF66">
            <v>128</v>
          </cell>
          <cell r="IG66">
            <v>168</v>
          </cell>
          <cell r="IH66">
            <v>172</v>
          </cell>
          <cell r="II66">
            <v>146</v>
          </cell>
          <cell r="IJ66">
            <v>113</v>
          </cell>
          <cell r="IK66">
            <v>185</v>
          </cell>
          <cell r="IL66">
            <v>192</v>
          </cell>
          <cell r="IM66">
            <v>127</v>
          </cell>
          <cell r="IN66">
            <v>97</v>
          </cell>
          <cell r="IO66">
            <v>132</v>
          </cell>
          <cell r="IP66">
            <v>162</v>
          </cell>
          <cell r="IQ66">
            <v>177</v>
          </cell>
          <cell r="IR66">
            <v>140</v>
          </cell>
          <cell r="IS66">
            <v>223</v>
          </cell>
          <cell r="IT66">
            <v>232</v>
          </cell>
          <cell r="IU66">
            <v>195</v>
          </cell>
          <cell r="IV66">
            <v>183</v>
          </cell>
          <cell r="IW66">
            <v>257</v>
          </cell>
          <cell r="IX66">
            <v>236</v>
          </cell>
          <cell r="IY66">
            <v>248</v>
          </cell>
          <cell r="IZ66">
            <v>202</v>
          </cell>
          <cell r="JA66">
            <v>189</v>
          </cell>
          <cell r="JB66">
            <v>207</v>
          </cell>
          <cell r="JC66">
            <v>196</v>
          </cell>
          <cell r="JD66">
            <v>145</v>
          </cell>
          <cell r="JE66">
            <v>241</v>
          </cell>
          <cell r="JF66">
            <v>233</v>
          </cell>
          <cell r="JG66">
            <v>178</v>
          </cell>
          <cell r="JH66">
            <v>193</v>
          </cell>
          <cell r="JI66">
            <v>210</v>
          </cell>
          <cell r="JJ66">
            <v>214</v>
          </cell>
          <cell r="JK66">
            <v>226</v>
          </cell>
          <cell r="JL66">
            <v>198</v>
          </cell>
          <cell r="JM66">
            <v>194</v>
          </cell>
          <cell r="JN66">
            <v>196</v>
          </cell>
          <cell r="JO66">
            <v>154</v>
          </cell>
          <cell r="JP66">
            <v>162</v>
          </cell>
          <cell r="JQ66">
            <v>176</v>
          </cell>
          <cell r="JR66">
            <v>194</v>
          </cell>
          <cell r="JS66">
            <v>213</v>
          </cell>
          <cell r="JT66">
            <v>198</v>
          </cell>
          <cell r="JU66">
            <v>185</v>
          </cell>
          <cell r="JV66">
            <v>165</v>
          </cell>
          <cell r="JW66">
            <v>232</v>
          </cell>
          <cell r="JX66">
            <v>201</v>
          </cell>
          <cell r="JY66">
            <v>155</v>
          </cell>
          <cell r="JZ66">
            <v>205</v>
          </cell>
          <cell r="KA66">
            <v>206</v>
          </cell>
          <cell r="KB66">
            <v>175</v>
          </cell>
          <cell r="KC66">
            <v>236</v>
          </cell>
          <cell r="KD66">
            <v>250</v>
          </cell>
          <cell r="KE66">
            <v>215</v>
          </cell>
          <cell r="KF66">
            <v>182</v>
          </cell>
        </row>
        <row r="67">
          <cell r="A67" t="str">
            <v>Nombre de crÃ©ations d'entreprises - Entreprises individuelles y compris micro-entrepreneurs - CorrÃ¨ze - DonnÃ©es mensuelles brutes</v>
          </cell>
          <cell r="B67">
            <v>10755689</v>
          </cell>
          <cell r="C67">
            <v>45317.364583333336</v>
          </cell>
          <cell r="ES67">
            <v>121</v>
          </cell>
          <cell r="ET67">
            <v>113</v>
          </cell>
          <cell r="EU67">
            <v>129</v>
          </cell>
          <cell r="EV67">
            <v>99</v>
          </cell>
          <cell r="EW67">
            <v>100</v>
          </cell>
          <cell r="EX67">
            <v>88</v>
          </cell>
          <cell r="EY67">
            <v>84</v>
          </cell>
          <cell r="EZ67">
            <v>92</v>
          </cell>
          <cell r="FA67">
            <v>97</v>
          </cell>
          <cell r="FB67">
            <v>122</v>
          </cell>
          <cell r="FC67">
            <v>110</v>
          </cell>
          <cell r="FD67">
            <v>81</v>
          </cell>
          <cell r="FE67">
            <v>113</v>
          </cell>
          <cell r="FF67">
            <v>84</v>
          </cell>
          <cell r="FG67">
            <v>122</v>
          </cell>
          <cell r="FH67">
            <v>122</v>
          </cell>
          <cell r="FI67">
            <v>91</v>
          </cell>
          <cell r="FJ67">
            <v>118</v>
          </cell>
          <cell r="FK67">
            <v>84</v>
          </cell>
          <cell r="FL67">
            <v>98</v>
          </cell>
          <cell r="FM67">
            <v>101</v>
          </cell>
          <cell r="FN67">
            <v>106</v>
          </cell>
          <cell r="FO67">
            <v>98</v>
          </cell>
          <cell r="FP67">
            <v>99</v>
          </cell>
          <cell r="FQ67">
            <v>115</v>
          </cell>
          <cell r="FR67">
            <v>100</v>
          </cell>
          <cell r="FS67">
            <v>120</v>
          </cell>
          <cell r="FT67">
            <v>105</v>
          </cell>
          <cell r="FU67">
            <v>114</v>
          </cell>
          <cell r="FV67">
            <v>103</v>
          </cell>
          <cell r="FW67">
            <v>98</v>
          </cell>
          <cell r="FX67">
            <v>78</v>
          </cell>
          <cell r="FY67">
            <v>98</v>
          </cell>
          <cell r="FZ67">
            <v>110</v>
          </cell>
          <cell r="GA67">
            <v>78</v>
          </cell>
          <cell r="GB67">
            <v>81</v>
          </cell>
          <cell r="GC67">
            <v>94</v>
          </cell>
          <cell r="GD67">
            <v>97</v>
          </cell>
          <cell r="GE67">
            <v>98</v>
          </cell>
          <cell r="GF67">
            <v>104</v>
          </cell>
          <cell r="GG67">
            <v>77</v>
          </cell>
          <cell r="GH67">
            <v>107</v>
          </cell>
          <cell r="GI67">
            <v>102</v>
          </cell>
          <cell r="GJ67">
            <v>69</v>
          </cell>
          <cell r="GK67">
            <v>109</v>
          </cell>
          <cell r="GL67">
            <v>110</v>
          </cell>
          <cell r="GM67">
            <v>79</v>
          </cell>
          <cell r="GN67">
            <v>87</v>
          </cell>
          <cell r="GO67">
            <v>85</v>
          </cell>
          <cell r="GP67">
            <v>112</v>
          </cell>
          <cell r="GQ67">
            <v>95</v>
          </cell>
          <cell r="GR67">
            <v>97</v>
          </cell>
          <cell r="GS67">
            <v>89</v>
          </cell>
          <cell r="GT67">
            <v>96</v>
          </cell>
          <cell r="GU67">
            <v>64</v>
          </cell>
          <cell r="GV67">
            <v>73</v>
          </cell>
          <cell r="GW67">
            <v>104</v>
          </cell>
          <cell r="GX67">
            <v>85</v>
          </cell>
          <cell r="GY67">
            <v>80</v>
          </cell>
          <cell r="GZ67">
            <v>76</v>
          </cell>
          <cell r="HA67">
            <v>106</v>
          </cell>
          <cell r="HB67">
            <v>104</v>
          </cell>
          <cell r="HC67">
            <v>119</v>
          </cell>
          <cell r="HD67">
            <v>101</v>
          </cell>
          <cell r="HE67">
            <v>102</v>
          </cell>
          <cell r="HF67">
            <v>91</v>
          </cell>
          <cell r="HG67">
            <v>105</v>
          </cell>
          <cell r="HH67">
            <v>84</v>
          </cell>
          <cell r="HI67">
            <v>110</v>
          </cell>
          <cell r="HJ67">
            <v>118</v>
          </cell>
          <cell r="HK67">
            <v>104</v>
          </cell>
          <cell r="HL67">
            <v>93</v>
          </cell>
          <cell r="HM67">
            <v>139</v>
          </cell>
          <cell r="HN67">
            <v>142</v>
          </cell>
          <cell r="HO67">
            <v>128</v>
          </cell>
          <cell r="HP67">
            <v>108</v>
          </cell>
          <cell r="HQ67">
            <v>101</v>
          </cell>
          <cell r="HR67">
            <v>121</v>
          </cell>
          <cell r="HS67">
            <v>110</v>
          </cell>
          <cell r="HT67">
            <v>95</v>
          </cell>
          <cell r="HU67">
            <v>111</v>
          </cell>
          <cell r="HV67">
            <v>138</v>
          </cell>
          <cell r="HW67">
            <v>97</v>
          </cell>
          <cell r="HX67">
            <v>122</v>
          </cell>
          <cell r="HY67">
            <v>158</v>
          </cell>
          <cell r="HZ67">
            <v>115</v>
          </cell>
          <cell r="IA67">
            <v>150</v>
          </cell>
          <cell r="IB67">
            <v>119</v>
          </cell>
          <cell r="IC67">
            <v>148</v>
          </cell>
          <cell r="ID67">
            <v>122</v>
          </cell>
          <cell r="IE67">
            <v>149</v>
          </cell>
          <cell r="IF67">
            <v>98</v>
          </cell>
          <cell r="IG67">
            <v>139</v>
          </cell>
          <cell r="IH67">
            <v>169</v>
          </cell>
          <cell r="II67">
            <v>131</v>
          </cell>
          <cell r="IJ67">
            <v>120</v>
          </cell>
          <cell r="IK67">
            <v>186</v>
          </cell>
          <cell r="IL67">
            <v>138</v>
          </cell>
          <cell r="IM67">
            <v>94</v>
          </cell>
          <cell r="IN67">
            <v>54</v>
          </cell>
          <cell r="IO67">
            <v>126</v>
          </cell>
          <cell r="IP67">
            <v>152</v>
          </cell>
          <cell r="IQ67">
            <v>147</v>
          </cell>
          <cell r="IR67">
            <v>130</v>
          </cell>
          <cell r="IS67">
            <v>160</v>
          </cell>
          <cell r="IT67">
            <v>174</v>
          </cell>
          <cell r="IU67">
            <v>168</v>
          </cell>
          <cell r="IV67">
            <v>147</v>
          </cell>
          <cell r="IW67">
            <v>196</v>
          </cell>
          <cell r="IX67">
            <v>167</v>
          </cell>
          <cell r="IY67">
            <v>230</v>
          </cell>
          <cell r="IZ67">
            <v>192</v>
          </cell>
          <cell r="JA67">
            <v>164</v>
          </cell>
          <cell r="JB67">
            <v>166</v>
          </cell>
          <cell r="JC67">
            <v>152</v>
          </cell>
          <cell r="JD67">
            <v>144</v>
          </cell>
          <cell r="JE67">
            <v>154</v>
          </cell>
          <cell r="JF67">
            <v>171</v>
          </cell>
          <cell r="JG67">
            <v>155</v>
          </cell>
          <cell r="JH67">
            <v>155</v>
          </cell>
          <cell r="JI67">
            <v>162</v>
          </cell>
          <cell r="JJ67">
            <v>138</v>
          </cell>
          <cell r="JK67">
            <v>182</v>
          </cell>
          <cell r="JL67">
            <v>198</v>
          </cell>
          <cell r="JM67">
            <v>177</v>
          </cell>
          <cell r="JN67">
            <v>169</v>
          </cell>
          <cell r="JO67">
            <v>179</v>
          </cell>
          <cell r="JP67">
            <v>130</v>
          </cell>
          <cell r="JQ67">
            <v>205</v>
          </cell>
          <cell r="JR67">
            <v>171</v>
          </cell>
          <cell r="JS67">
            <v>139</v>
          </cell>
          <cell r="JT67">
            <v>161</v>
          </cell>
          <cell r="JU67">
            <v>181</v>
          </cell>
          <cell r="JV67">
            <v>168</v>
          </cell>
          <cell r="JW67">
            <v>220</v>
          </cell>
          <cell r="JX67">
            <v>205</v>
          </cell>
          <cell r="JY67">
            <v>156</v>
          </cell>
          <cell r="JZ67">
            <v>144</v>
          </cell>
          <cell r="KA67">
            <v>178</v>
          </cell>
          <cell r="KB67">
            <v>143</v>
          </cell>
          <cell r="KC67">
            <v>209</v>
          </cell>
          <cell r="KD67">
            <v>169</v>
          </cell>
          <cell r="KE67">
            <v>171</v>
          </cell>
          <cell r="KF67">
            <v>127</v>
          </cell>
        </row>
        <row r="68">
          <cell r="A68" t="str">
            <v>Nombre de crÃ©ations d'entreprises - Entreprises individuelles y compris micro-entrepreneurs - Corse-du-Sud - DonnÃ©es mensuelles brutes</v>
          </cell>
          <cell r="B68">
            <v>10755699</v>
          </cell>
          <cell r="C68">
            <v>45317.364583333336</v>
          </cell>
          <cell r="ES68">
            <v>127</v>
          </cell>
          <cell r="ET68">
            <v>147</v>
          </cell>
          <cell r="EU68">
            <v>126</v>
          </cell>
          <cell r="EV68">
            <v>159</v>
          </cell>
          <cell r="EW68">
            <v>100</v>
          </cell>
          <cell r="EX68">
            <v>134</v>
          </cell>
          <cell r="EY68">
            <v>130</v>
          </cell>
          <cell r="EZ68">
            <v>52</v>
          </cell>
          <cell r="FA68">
            <v>113</v>
          </cell>
          <cell r="FB68">
            <v>115</v>
          </cell>
          <cell r="FC68">
            <v>113</v>
          </cell>
          <cell r="FD68">
            <v>104</v>
          </cell>
          <cell r="FE68">
            <v>119</v>
          </cell>
          <cell r="FF68">
            <v>125</v>
          </cell>
          <cell r="FG68">
            <v>150</v>
          </cell>
          <cell r="FH68">
            <v>121</v>
          </cell>
          <cell r="FI68">
            <v>134</v>
          </cell>
          <cell r="FJ68">
            <v>138</v>
          </cell>
          <cell r="FK68">
            <v>126</v>
          </cell>
          <cell r="FL68">
            <v>79</v>
          </cell>
          <cell r="FM68">
            <v>94</v>
          </cell>
          <cell r="FN68">
            <v>118</v>
          </cell>
          <cell r="FO68">
            <v>114</v>
          </cell>
          <cell r="FP68">
            <v>64</v>
          </cell>
          <cell r="FQ68">
            <v>117</v>
          </cell>
          <cell r="FR68">
            <v>114</v>
          </cell>
          <cell r="FS68">
            <v>128</v>
          </cell>
          <cell r="FT68">
            <v>156</v>
          </cell>
          <cell r="FU68">
            <v>121</v>
          </cell>
          <cell r="FV68">
            <v>148</v>
          </cell>
          <cell r="FW68">
            <v>129</v>
          </cell>
          <cell r="FX68">
            <v>49</v>
          </cell>
          <cell r="FY68">
            <v>117</v>
          </cell>
          <cell r="FZ68">
            <v>121</v>
          </cell>
          <cell r="GA68">
            <v>101</v>
          </cell>
          <cell r="GB68">
            <v>106</v>
          </cell>
          <cell r="GC68">
            <v>100</v>
          </cell>
          <cell r="GD68">
            <v>122</v>
          </cell>
          <cell r="GE68">
            <v>119</v>
          </cell>
          <cell r="GF68">
            <v>159</v>
          </cell>
          <cell r="GG68">
            <v>121</v>
          </cell>
          <cell r="GH68">
            <v>116</v>
          </cell>
          <cell r="GI68">
            <v>119</v>
          </cell>
          <cell r="GJ68">
            <v>52</v>
          </cell>
          <cell r="GK68">
            <v>94</v>
          </cell>
          <cell r="GL68">
            <v>110</v>
          </cell>
          <cell r="GM68">
            <v>95</v>
          </cell>
          <cell r="GN68">
            <v>94</v>
          </cell>
          <cell r="GO68">
            <v>104</v>
          </cell>
          <cell r="GP68">
            <v>132</v>
          </cell>
          <cell r="GQ68">
            <v>129</v>
          </cell>
          <cell r="GR68">
            <v>135</v>
          </cell>
          <cell r="GS68">
            <v>103</v>
          </cell>
          <cell r="GT68">
            <v>129</v>
          </cell>
          <cell r="GU68">
            <v>119</v>
          </cell>
          <cell r="GV68">
            <v>53</v>
          </cell>
          <cell r="GW68">
            <v>78</v>
          </cell>
          <cell r="GX68">
            <v>101</v>
          </cell>
          <cell r="GY68">
            <v>93</v>
          </cell>
          <cell r="GZ68">
            <v>93</v>
          </cell>
          <cell r="HA68">
            <v>96</v>
          </cell>
          <cell r="HB68">
            <v>135</v>
          </cell>
          <cell r="HC68">
            <v>145</v>
          </cell>
          <cell r="HD68">
            <v>136</v>
          </cell>
          <cell r="HE68">
            <v>126</v>
          </cell>
          <cell r="HF68">
            <v>108</v>
          </cell>
          <cell r="HG68">
            <v>86</v>
          </cell>
          <cell r="HH68">
            <v>72</v>
          </cell>
          <cell r="HI68">
            <v>117</v>
          </cell>
          <cell r="HJ68">
            <v>114</v>
          </cell>
          <cell r="HK68">
            <v>101</v>
          </cell>
          <cell r="HL68">
            <v>102</v>
          </cell>
          <cell r="HM68">
            <v>105</v>
          </cell>
          <cell r="HN68">
            <v>135</v>
          </cell>
          <cell r="HO68">
            <v>163</v>
          </cell>
          <cell r="HP68">
            <v>144</v>
          </cell>
          <cell r="HQ68">
            <v>124</v>
          </cell>
          <cell r="HR68">
            <v>160</v>
          </cell>
          <cell r="HS68">
            <v>125</v>
          </cell>
          <cell r="HT68">
            <v>62</v>
          </cell>
          <cell r="HU68">
            <v>123</v>
          </cell>
          <cell r="HV68">
            <v>155</v>
          </cell>
          <cell r="HW68">
            <v>123</v>
          </cell>
          <cell r="HX68">
            <v>101</v>
          </cell>
          <cell r="HY68">
            <v>168</v>
          </cell>
          <cell r="HZ68">
            <v>154</v>
          </cell>
          <cell r="IA68">
            <v>175</v>
          </cell>
          <cell r="IB68">
            <v>167</v>
          </cell>
          <cell r="IC68">
            <v>172</v>
          </cell>
          <cell r="ID68">
            <v>163</v>
          </cell>
          <cell r="IE68">
            <v>170</v>
          </cell>
          <cell r="IF68">
            <v>92</v>
          </cell>
          <cell r="IG68">
            <v>169</v>
          </cell>
          <cell r="IH68">
            <v>196</v>
          </cell>
          <cell r="II68">
            <v>139</v>
          </cell>
          <cell r="IJ68">
            <v>117</v>
          </cell>
          <cell r="IK68">
            <v>197</v>
          </cell>
          <cell r="IL68">
            <v>162</v>
          </cell>
          <cell r="IM68">
            <v>103</v>
          </cell>
          <cell r="IN68">
            <v>43</v>
          </cell>
          <cell r="IO68">
            <v>120</v>
          </cell>
          <cell r="IP68">
            <v>166</v>
          </cell>
          <cell r="IQ68">
            <v>204</v>
          </cell>
          <cell r="IR68">
            <v>102</v>
          </cell>
          <cell r="IS68">
            <v>203</v>
          </cell>
          <cell r="IT68">
            <v>183</v>
          </cell>
          <cell r="IU68">
            <v>175</v>
          </cell>
          <cell r="IV68">
            <v>146</v>
          </cell>
          <cell r="IW68">
            <v>155</v>
          </cell>
          <cell r="IX68">
            <v>181</v>
          </cell>
          <cell r="IY68">
            <v>153</v>
          </cell>
          <cell r="IZ68">
            <v>207</v>
          </cell>
          <cell r="JA68">
            <v>200</v>
          </cell>
          <cell r="JB68">
            <v>187</v>
          </cell>
          <cell r="JC68">
            <v>208</v>
          </cell>
          <cell r="JD68">
            <v>88</v>
          </cell>
          <cell r="JE68">
            <v>207</v>
          </cell>
          <cell r="JF68">
            <v>185</v>
          </cell>
          <cell r="JG68">
            <v>141</v>
          </cell>
          <cell r="JH68">
            <v>116</v>
          </cell>
          <cell r="JI68">
            <v>206</v>
          </cell>
          <cell r="JJ68">
            <v>189</v>
          </cell>
          <cell r="JK68">
            <v>264</v>
          </cell>
          <cell r="JL68">
            <v>197</v>
          </cell>
          <cell r="JM68">
            <v>192</v>
          </cell>
          <cell r="JN68">
            <v>169</v>
          </cell>
          <cell r="JO68">
            <v>170</v>
          </cell>
          <cell r="JP68">
            <v>118</v>
          </cell>
          <cell r="JQ68">
            <v>199</v>
          </cell>
          <cell r="JR68">
            <v>224</v>
          </cell>
          <cell r="JS68">
            <v>160</v>
          </cell>
          <cell r="JT68">
            <v>156</v>
          </cell>
          <cell r="JU68">
            <v>178</v>
          </cell>
          <cell r="JV68">
            <v>230</v>
          </cell>
          <cell r="JW68">
            <v>239</v>
          </cell>
          <cell r="JX68">
            <v>240</v>
          </cell>
          <cell r="JY68">
            <v>204</v>
          </cell>
          <cell r="JZ68">
            <v>195</v>
          </cell>
          <cell r="KA68">
            <v>160</v>
          </cell>
          <cell r="KB68">
            <v>136</v>
          </cell>
          <cell r="KC68">
            <v>213</v>
          </cell>
          <cell r="KD68">
            <v>203</v>
          </cell>
          <cell r="KE68">
            <v>182</v>
          </cell>
          <cell r="KF68">
            <v>112</v>
          </cell>
        </row>
        <row r="69">
          <cell r="A69" t="str">
            <v>Nombre de crÃ©ations d'entreprises - Entreprises individuelles y compris micro-entrepreneurs - Creuse - DonnÃ©es mensuelles brutes</v>
          </cell>
          <cell r="B69">
            <v>10755692</v>
          </cell>
          <cell r="C69">
            <v>45317.364583333336</v>
          </cell>
          <cell r="ES69">
            <v>54</v>
          </cell>
          <cell r="ET69">
            <v>54</v>
          </cell>
          <cell r="EU69">
            <v>70</v>
          </cell>
          <cell r="EV69">
            <v>41</v>
          </cell>
          <cell r="EW69">
            <v>57</v>
          </cell>
          <cell r="EX69">
            <v>63</v>
          </cell>
          <cell r="EY69">
            <v>56</v>
          </cell>
          <cell r="EZ69">
            <v>48</v>
          </cell>
          <cell r="FA69">
            <v>56</v>
          </cell>
          <cell r="FB69">
            <v>69</v>
          </cell>
          <cell r="FC69">
            <v>45</v>
          </cell>
          <cell r="FD69">
            <v>36</v>
          </cell>
          <cell r="FE69">
            <v>36</v>
          </cell>
          <cell r="FF69">
            <v>46</v>
          </cell>
          <cell r="FG69">
            <v>61</v>
          </cell>
          <cell r="FH69">
            <v>49</v>
          </cell>
          <cell r="FI69">
            <v>57</v>
          </cell>
          <cell r="FJ69">
            <v>57</v>
          </cell>
          <cell r="FK69">
            <v>47</v>
          </cell>
          <cell r="FL69">
            <v>52</v>
          </cell>
          <cell r="FM69">
            <v>64</v>
          </cell>
          <cell r="FN69">
            <v>56</v>
          </cell>
          <cell r="FO69">
            <v>52</v>
          </cell>
          <cell r="FP69">
            <v>35</v>
          </cell>
          <cell r="FQ69">
            <v>52</v>
          </cell>
          <cell r="FR69">
            <v>52</v>
          </cell>
          <cell r="FS69">
            <v>73</v>
          </cell>
          <cell r="FT69">
            <v>50</v>
          </cell>
          <cell r="FU69">
            <v>51</v>
          </cell>
          <cell r="FV69">
            <v>53</v>
          </cell>
          <cell r="FW69">
            <v>57</v>
          </cell>
          <cell r="FX69">
            <v>46</v>
          </cell>
          <cell r="FY69">
            <v>51</v>
          </cell>
          <cell r="FZ69">
            <v>63</v>
          </cell>
          <cell r="GA69">
            <v>36</v>
          </cell>
          <cell r="GB69">
            <v>36</v>
          </cell>
          <cell r="GC69">
            <v>48</v>
          </cell>
          <cell r="GD69">
            <v>41</v>
          </cell>
          <cell r="GE69">
            <v>54</v>
          </cell>
          <cell r="GF69">
            <v>52</v>
          </cell>
          <cell r="GG69">
            <v>42</v>
          </cell>
          <cell r="GH69">
            <v>37</v>
          </cell>
          <cell r="GI69">
            <v>65</v>
          </cell>
          <cell r="GJ69">
            <v>31</v>
          </cell>
          <cell r="GK69">
            <v>37</v>
          </cell>
          <cell r="GL69">
            <v>36</v>
          </cell>
          <cell r="GM69">
            <v>44</v>
          </cell>
          <cell r="GN69">
            <v>46</v>
          </cell>
          <cell r="GO69">
            <v>44</v>
          </cell>
          <cell r="GP69">
            <v>42</v>
          </cell>
          <cell r="GQ69">
            <v>51</v>
          </cell>
          <cell r="GR69">
            <v>30</v>
          </cell>
          <cell r="GS69">
            <v>39</v>
          </cell>
          <cell r="GT69">
            <v>49</v>
          </cell>
          <cell r="GU69">
            <v>44</v>
          </cell>
          <cell r="GV69">
            <v>35</v>
          </cell>
          <cell r="GW69">
            <v>46</v>
          </cell>
          <cell r="GX69">
            <v>37</v>
          </cell>
          <cell r="GY69">
            <v>35</v>
          </cell>
          <cell r="GZ69">
            <v>44</v>
          </cell>
          <cell r="HA69">
            <v>53</v>
          </cell>
          <cell r="HB69">
            <v>40</v>
          </cell>
          <cell r="HC69">
            <v>52</v>
          </cell>
          <cell r="HD69">
            <v>37</v>
          </cell>
          <cell r="HE69">
            <v>48</v>
          </cell>
          <cell r="HF69">
            <v>46</v>
          </cell>
          <cell r="HG69">
            <v>48</v>
          </cell>
          <cell r="HH69">
            <v>33</v>
          </cell>
          <cell r="HI69">
            <v>59</v>
          </cell>
          <cell r="HJ69">
            <v>66</v>
          </cell>
          <cell r="HK69">
            <v>33</v>
          </cell>
          <cell r="HL69">
            <v>41</v>
          </cell>
          <cell r="HM69">
            <v>48</v>
          </cell>
          <cell r="HN69">
            <v>37</v>
          </cell>
          <cell r="HO69">
            <v>52</v>
          </cell>
          <cell r="HP69">
            <v>43</v>
          </cell>
          <cell r="HQ69">
            <v>43</v>
          </cell>
          <cell r="HR69">
            <v>49</v>
          </cell>
          <cell r="HS69">
            <v>49</v>
          </cell>
          <cell r="HT69">
            <v>47</v>
          </cell>
          <cell r="HU69">
            <v>66</v>
          </cell>
          <cell r="HV69">
            <v>50</v>
          </cell>
          <cell r="HW69">
            <v>37</v>
          </cell>
          <cell r="HX69">
            <v>45</v>
          </cell>
          <cell r="HY69">
            <v>68</v>
          </cell>
          <cell r="HZ69">
            <v>47</v>
          </cell>
          <cell r="IA69">
            <v>70</v>
          </cell>
          <cell r="IB69">
            <v>43</v>
          </cell>
          <cell r="IC69">
            <v>44</v>
          </cell>
          <cell r="ID69">
            <v>54</v>
          </cell>
          <cell r="IE69">
            <v>67</v>
          </cell>
          <cell r="IF69">
            <v>43</v>
          </cell>
          <cell r="IG69">
            <v>65</v>
          </cell>
          <cell r="IH69">
            <v>55</v>
          </cell>
          <cell r="II69">
            <v>61</v>
          </cell>
          <cell r="IJ69">
            <v>53</v>
          </cell>
          <cell r="IK69">
            <v>77</v>
          </cell>
          <cell r="IL69">
            <v>49</v>
          </cell>
          <cell r="IM69">
            <v>32</v>
          </cell>
          <cell r="IN69">
            <v>37</v>
          </cell>
          <cell r="IO69">
            <v>57</v>
          </cell>
          <cell r="IP69">
            <v>62</v>
          </cell>
          <cell r="IQ69">
            <v>79</v>
          </cell>
          <cell r="IR69">
            <v>53</v>
          </cell>
          <cell r="IS69">
            <v>60</v>
          </cell>
          <cell r="IT69">
            <v>66</v>
          </cell>
          <cell r="IU69">
            <v>71</v>
          </cell>
          <cell r="IV69">
            <v>72</v>
          </cell>
          <cell r="IW69">
            <v>82</v>
          </cell>
          <cell r="IX69">
            <v>64</v>
          </cell>
          <cell r="IY69">
            <v>100</v>
          </cell>
          <cell r="IZ69">
            <v>71</v>
          </cell>
          <cell r="JA69">
            <v>57</v>
          </cell>
          <cell r="JB69">
            <v>57</v>
          </cell>
          <cell r="JC69">
            <v>69</v>
          </cell>
          <cell r="JD69">
            <v>40</v>
          </cell>
          <cell r="JE69">
            <v>75</v>
          </cell>
          <cell r="JF69">
            <v>51</v>
          </cell>
          <cell r="JG69">
            <v>36</v>
          </cell>
          <cell r="JH69">
            <v>67</v>
          </cell>
          <cell r="JI69">
            <v>63</v>
          </cell>
          <cell r="JJ69">
            <v>60</v>
          </cell>
          <cell r="JK69">
            <v>81</v>
          </cell>
          <cell r="JL69">
            <v>72</v>
          </cell>
          <cell r="JM69">
            <v>72</v>
          </cell>
          <cell r="JN69">
            <v>75</v>
          </cell>
          <cell r="JO69">
            <v>70</v>
          </cell>
          <cell r="JP69">
            <v>58</v>
          </cell>
          <cell r="JQ69">
            <v>79</v>
          </cell>
          <cell r="JR69">
            <v>92</v>
          </cell>
          <cell r="JS69">
            <v>64</v>
          </cell>
          <cell r="JT69">
            <v>54</v>
          </cell>
          <cell r="JU69">
            <v>62</v>
          </cell>
          <cell r="JV69">
            <v>82</v>
          </cell>
          <cell r="JW69">
            <v>72</v>
          </cell>
          <cell r="JX69">
            <v>93</v>
          </cell>
          <cell r="JY69">
            <v>71</v>
          </cell>
          <cell r="JZ69">
            <v>85</v>
          </cell>
          <cell r="KA69">
            <v>77</v>
          </cell>
          <cell r="KB69">
            <v>61</v>
          </cell>
          <cell r="KC69">
            <v>101</v>
          </cell>
          <cell r="KD69">
            <v>80</v>
          </cell>
          <cell r="KE69">
            <v>71</v>
          </cell>
          <cell r="KF69">
            <v>58</v>
          </cell>
        </row>
        <row r="70">
          <cell r="A70" t="str">
            <v>Nombre de crÃ©ations d'entreprises - Entreprises individuelles y compris micro-entrepreneurs - Deux-SÃ¨vres - DonnÃ©es mensuelles brutes</v>
          </cell>
          <cell r="B70">
            <v>10755750</v>
          </cell>
          <cell r="C70">
            <v>45317.364583333336</v>
          </cell>
          <cell r="ES70">
            <v>147</v>
          </cell>
          <cell r="ET70">
            <v>138</v>
          </cell>
          <cell r="EU70">
            <v>151</v>
          </cell>
          <cell r="EV70">
            <v>121</v>
          </cell>
          <cell r="EW70">
            <v>130</v>
          </cell>
          <cell r="EX70">
            <v>153</v>
          </cell>
          <cell r="EY70">
            <v>107</v>
          </cell>
          <cell r="EZ70">
            <v>122</v>
          </cell>
          <cell r="FA70">
            <v>131</v>
          </cell>
          <cell r="FB70">
            <v>132</v>
          </cell>
          <cell r="FC70">
            <v>132</v>
          </cell>
          <cell r="FD70">
            <v>97</v>
          </cell>
          <cell r="FE70">
            <v>138</v>
          </cell>
          <cell r="FF70">
            <v>189</v>
          </cell>
          <cell r="FG70">
            <v>217</v>
          </cell>
          <cell r="FH70">
            <v>125</v>
          </cell>
          <cell r="FI70">
            <v>141</v>
          </cell>
          <cell r="FJ70">
            <v>143</v>
          </cell>
          <cell r="FK70">
            <v>131</v>
          </cell>
          <cell r="FL70">
            <v>96</v>
          </cell>
          <cell r="FM70">
            <v>112</v>
          </cell>
          <cell r="FN70">
            <v>207</v>
          </cell>
          <cell r="FO70">
            <v>121</v>
          </cell>
          <cell r="FP70">
            <v>107</v>
          </cell>
          <cell r="FQ70">
            <v>160</v>
          </cell>
          <cell r="FR70">
            <v>142</v>
          </cell>
          <cell r="FS70">
            <v>141</v>
          </cell>
          <cell r="FT70">
            <v>143</v>
          </cell>
          <cell r="FU70">
            <v>139</v>
          </cell>
          <cell r="FV70">
            <v>119</v>
          </cell>
          <cell r="FW70">
            <v>136</v>
          </cell>
          <cell r="FX70">
            <v>85</v>
          </cell>
          <cell r="FY70">
            <v>137</v>
          </cell>
          <cell r="FZ70">
            <v>155</v>
          </cell>
          <cell r="GA70">
            <v>122</v>
          </cell>
          <cell r="GB70">
            <v>133</v>
          </cell>
          <cell r="GC70">
            <v>170</v>
          </cell>
          <cell r="GD70">
            <v>142</v>
          </cell>
          <cell r="GE70">
            <v>131</v>
          </cell>
          <cell r="GF70">
            <v>129</v>
          </cell>
          <cell r="GG70">
            <v>99</v>
          </cell>
          <cell r="GH70">
            <v>132</v>
          </cell>
          <cell r="GI70">
            <v>127</v>
          </cell>
          <cell r="GJ70">
            <v>83</v>
          </cell>
          <cell r="GK70">
            <v>127</v>
          </cell>
          <cell r="GL70">
            <v>148</v>
          </cell>
          <cell r="GM70">
            <v>98</v>
          </cell>
          <cell r="GN70">
            <v>157</v>
          </cell>
          <cell r="GO70">
            <v>106</v>
          </cell>
          <cell r="GP70">
            <v>110</v>
          </cell>
          <cell r="GQ70">
            <v>159</v>
          </cell>
          <cell r="GR70">
            <v>138</v>
          </cell>
          <cell r="GS70">
            <v>137</v>
          </cell>
          <cell r="GT70">
            <v>136</v>
          </cell>
          <cell r="GU70">
            <v>124</v>
          </cell>
          <cell r="GV70">
            <v>105</v>
          </cell>
          <cell r="GW70">
            <v>132</v>
          </cell>
          <cell r="GX70">
            <v>137</v>
          </cell>
          <cell r="GY70">
            <v>126</v>
          </cell>
          <cell r="GZ70">
            <v>121</v>
          </cell>
          <cell r="HA70">
            <v>135</v>
          </cell>
          <cell r="HB70">
            <v>173</v>
          </cell>
          <cell r="HC70">
            <v>164</v>
          </cell>
          <cell r="HD70">
            <v>117</v>
          </cell>
          <cell r="HE70">
            <v>105</v>
          </cell>
          <cell r="HF70">
            <v>143</v>
          </cell>
          <cell r="HG70">
            <v>144</v>
          </cell>
          <cell r="HH70">
            <v>122</v>
          </cell>
          <cell r="HI70">
            <v>137</v>
          </cell>
          <cell r="HJ70">
            <v>153</v>
          </cell>
          <cell r="HK70">
            <v>138</v>
          </cell>
          <cell r="HL70">
            <v>145</v>
          </cell>
          <cell r="HM70">
            <v>188</v>
          </cell>
          <cell r="HN70">
            <v>160</v>
          </cell>
          <cell r="HO70">
            <v>216</v>
          </cell>
          <cell r="HP70">
            <v>135</v>
          </cell>
          <cell r="HQ70">
            <v>187</v>
          </cell>
          <cell r="HR70">
            <v>166</v>
          </cell>
          <cell r="HS70">
            <v>142</v>
          </cell>
          <cell r="HT70">
            <v>126</v>
          </cell>
          <cell r="HU70">
            <v>172</v>
          </cell>
          <cell r="HV70">
            <v>182</v>
          </cell>
          <cell r="HW70">
            <v>143</v>
          </cell>
          <cell r="HX70">
            <v>117</v>
          </cell>
          <cell r="HY70">
            <v>221</v>
          </cell>
          <cell r="HZ70">
            <v>195</v>
          </cell>
          <cell r="IA70">
            <v>191</v>
          </cell>
          <cell r="IB70">
            <v>172</v>
          </cell>
          <cell r="IC70">
            <v>158</v>
          </cell>
          <cell r="ID70">
            <v>178</v>
          </cell>
          <cell r="IE70">
            <v>169</v>
          </cell>
          <cell r="IF70">
            <v>162</v>
          </cell>
          <cell r="IG70">
            <v>182</v>
          </cell>
          <cell r="IH70">
            <v>198</v>
          </cell>
          <cell r="II70">
            <v>162</v>
          </cell>
          <cell r="IJ70">
            <v>158</v>
          </cell>
          <cell r="IK70">
            <v>192</v>
          </cell>
          <cell r="IL70">
            <v>203</v>
          </cell>
          <cell r="IM70">
            <v>173</v>
          </cell>
          <cell r="IN70">
            <v>73</v>
          </cell>
          <cell r="IO70">
            <v>178</v>
          </cell>
          <cell r="IP70">
            <v>172</v>
          </cell>
          <cell r="IQ70">
            <v>224</v>
          </cell>
          <cell r="IR70">
            <v>182</v>
          </cell>
          <cell r="IS70">
            <v>199</v>
          </cell>
          <cell r="IT70">
            <v>264</v>
          </cell>
          <cell r="IU70">
            <v>198</v>
          </cell>
          <cell r="IV70">
            <v>232</v>
          </cell>
          <cell r="IW70">
            <v>250</v>
          </cell>
          <cell r="IX70">
            <v>241</v>
          </cell>
          <cell r="IY70">
            <v>265</v>
          </cell>
          <cell r="IZ70">
            <v>224</v>
          </cell>
          <cell r="JA70">
            <v>201</v>
          </cell>
          <cell r="JB70">
            <v>235</v>
          </cell>
          <cell r="JC70">
            <v>183</v>
          </cell>
          <cell r="JD70">
            <v>176</v>
          </cell>
          <cell r="JE70">
            <v>251</v>
          </cell>
          <cell r="JF70">
            <v>216</v>
          </cell>
          <cell r="JG70">
            <v>161</v>
          </cell>
          <cell r="JH70">
            <v>195</v>
          </cell>
          <cell r="JI70">
            <v>242</v>
          </cell>
          <cell r="JJ70">
            <v>232</v>
          </cell>
          <cell r="JK70">
            <v>270</v>
          </cell>
          <cell r="JL70">
            <v>217</v>
          </cell>
          <cell r="JM70">
            <v>202</v>
          </cell>
          <cell r="JN70">
            <v>212</v>
          </cell>
          <cell r="JO70">
            <v>219</v>
          </cell>
          <cell r="JP70">
            <v>218</v>
          </cell>
          <cell r="JQ70">
            <v>235</v>
          </cell>
          <cell r="JR70">
            <v>237</v>
          </cell>
          <cell r="JS70">
            <v>193</v>
          </cell>
          <cell r="JT70">
            <v>209</v>
          </cell>
          <cell r="JU70">
            <v>202</v>
          </cell>
          <cell r="JV70">
            <v>208</v>
          </cell>
          <cell r="JW70">
            <v>259</v>
          </cell>
          <cell r="JX70">
            <v>221</v>
          </cell>
          <cell r="JY70">
            <v>251</v>
          </cell>
          <cell r="JZ70">
            <v>234</v>
          </cell>
          <cell r="KA70">
            <v>239</v>
          </cell>
          <cell r="KB70">
            <v>220</v>
          </cell>
          <cell r="KC70">
            <v>278</v>
          </cell>
          <cell r="KD70">
            <v>253</v>
          </cell>
          <cell r="KE70">
            <v>220</v>
          </cell>
          <cell r="KF70">
            <v>226</v>
          </cell>
        </row>
        <row r="71">
          <cell r="A71" t="str">
            <v>Nombre de crÃ©ations d'entreprises - Entreprises individuelles y compris micro-entrepreneurs - Dordogne - DonnÃ©es mensuelles brutes</v>
          </cell>
          <cell r="B71">
            <v>10755693</v>
          </cell>
          <cell r="C71">
            <v>45317.364583333336</v>
          </cell>
          <cell r="ES71">
            <v>265</v>
          </cell>
          <cell r="ET71">
            <v>233</v>
          </cell>
          <cell r="EU71">
            <v>326</v>
          </cell>
          <cell r="EV71">
            <v>226</v>
          </cell>
          <cell r="EW71">
            <v>253</v>
          </cell>
          <cell r="EX71">
            <v>257</v>
          </cell>
          <cell r="EY71">
            <v>219</v>
          </cell>
          <cell r="EZ71">
            <v>188</v>
          </cell>
          <cell r="FA71">
            <v>225</v>
          </cell>
          <cell r="FB71">
            <v>258</v>
          </cell>
          <cell r="FC71">
            <v>204</v>
          </cell>
          <cell r="FD71">
            <v>148</v>
          </cell>
          <cell r="FE71">
            <v>240</v>
          </cell>
          <cell r="FF71">
            <v>263</v>
          </cell>
          <cell r="FG71">
            <v>266</v>
          </cell>
          <cell r="FH71">
            <v>236</v>
          </cell>
          <cell r="FI71">
            <v>219</v>
          </cell>
          <cell r="FJ71">
            <v>250</v>
          </cell>
          <cell r="FK71">
            <v>218</v>
          </cell>
          <cell r="FL71">
            <v>214</v>
          </cell>
          <cell r="FM71">
            <v>232</v>
          </cell>
          <cell r="FN71">
            <v>260</v>
          </cell>
          <cell r="FO71">
            <v>186</v>
          </cell>
          <cell r="FP71">
            <v>180</v>
          </cell>
          <cell r="FQ71">
            <v>245</v>
          </cell>
          <cell r="FR71">
            <v>232</v>
          </cell>
          <cell r="FS71">
            <v>262</v>
          </cell>
          <cell r="FT71">
            <v>256</v>
          </cell>
          <cell r="FU71">
            <v>234</v>
          </cell>
          <cell r="FV71">
            <v>260</v>
          </cell>
          <cell r="FW71">
            <v>261</v>
          </cell>
          <cell r="FX71">
            <v>174</v>
          </cell>
          <cell r="FY71">
            <v>236</v>
          </cell>
          <cell r="FZ71">
            <v>260</v>
          </cell>
          <cell r="GA71">
            <v>178</v>
          </cell>
          <cell r="GB71">
            <v>206</v>
          </cell>
          <cell r="GC71">
            <v>215</v>
          </cell>
          <cell r="GD71">
            <v>274</v>
          </cell>
          <cell r="GE71">
            <v>259</v>
          </cell>
          <cell r="GF71">
            <v>261</v>
          </cell>
          <cell r="GG71">
            <v>195</v>
          </cell>
          <cell r="GH71">
            <v>241</v>
          </cell>
          <cell r="GI71">
            <v>231</v>
          </cell>
          <cell r="GJ71">
            <v>178</v>
          </cell>
          <cell r="GK71">
            <v>207</v>
          </cell>
          <cell r="GL71">
            <v>216</v>
          </cell>
          <cell r="GM71">
            <v>164</v>
          </cell>
          <cell r="GN71">
            <v>176</v>
          </cell>
          <cell r="GO71">
            <v>215</v>
          </cell>
          <cell r="GP71">
            <v>260</v>
          </cell>
          <cell r="GQ71">
            <v>280</v>
          </cell>
          <cell r="GR71">
            <v>222</v>
          </cell>
          <cell r="GS71">
            <v>224</v>
          </cell>
          <cell r="GT71">
            <v>261</v>
          </cell>
          <cell r="GU71">
            <v>195</v>
          </cell>
          <cell r="GV71">
            <v>179</v>
          </cell>
          <cell r="GW71">
            <v>195</v>
          </cell>
          <cell r="GX71">
            <v>208</v>
          </cell>
          <cell r="GY71">
            <v>202</v>
          </cell>
          <cell r="GZ71">
            <v>170</v>
          </cell>
          <cell r="HA71">
            <v>253</v>
          </cell>
          <cell r="HB71">
            <v>278</v>
          </cell>
          <cell r="HC71">
            <v>290</v>
          </cell>
          <cell r="HD71">
            <v>232</v>
          </cell>
          <cell r="HE71">
            <v>200</v>
          </cell>
          <cell r="HF71">
            <v>269</v>
          </cell>
          <cell r="HG71">
            <v>220</v>
          </cell>
          <cell r="HH71">
            <v>191</v>
          </cell>
          <cell r="HI71">
            <v>256</v>
          </cell>
          <cell r="HJ71">
            <v>225</v>
          </cell>
          <cell r="HK71">
            <v>237</v>
          </cell>
          <cell r="HL71">
            <v>188</v>
          </cell>
          <cell r="HM71">
            <v>199</v>
          </cell>
          <cell r="HN71">
            <v>332</v>
          </cell>
          <cell r="HO71">
            <v>304</v>
          </cell>
          <cell r="HP71">
            <v>263</v>
          </cell>
          <cell r="HQ71">
            <v>237</v>
          </cell>
          <cell r="HR71">
            <v>294</v>
          </cell>
          <cell r="HS71">
            <v>273</v>
          </cell>
          <cell r="HT71">
            <v>206</v>
          </cell>
          <cell r="HU71">
            <v>262</v>
          </cell>
          <cell r="HV71">
            <v>234</v>
          </cell>
          <cell r="HW71">
            <v>253</v>
          </cell>
          <cell r="HX71">
            <v>174</v>
          </cell>
          <cell r="HY71">
            <v>332</v>
          </cell>
          <cell r="HZ71">
            <v>302</v>
          </cell>
          <cell r="IA71">
            <v>348</v>
          </cell>
          <cell r="IB71">
            <v>288</v>
          </cell>
          <cell r="IC71">
            <v>356</v>
          </cell>
          <cell r="ID71">
            <v>294</v>
          </cell>
          <cell r="IE71">
            <v>309</v>
          </cell>
          <cell r="IF71">
            <v>279</v>
          </cell>
          <cell r="IG71">
            <v>275</v>
          </cell>
          <cell r="IH71">
            <v>371</v>
          </cell>
          <cell r="II71">
            <v>287</v>
          </cell>
          <cell r="IJ71">
            <v>252</v>
          </cell>
          <cell r="IK71">
            <v>403</v>
          </cell>
          <cell r="IL71">
            <v>339</v>
          </cell>
          <cell r="IM71">
            <v>240</v>
          </cell>
          <cell r="IN71">
            <v>145</v>
          </cell>
          <cell r="IO71">
            <v>240</v>
          </cell>
          <cell r="IP71">
            <v>333</v>
          </cell>
          <cell r="IQ71">
            <v>363</v>
          </cell>
          <cell r="IR71">
            <v>331</v>
          </cell>
          <cell r="IS71">
            <v>402</v>
          </cell>
          <cell r="IT71">
            <v>444</v>
          </cell>
          <cell r="IU71">
            <v>286</v>
          </cell>
          <cell r="IV71">
            <v>349</v>
          </cell>
          <cell r="IW71">
            <v>433</v>
          </cell>
          <cell r="IX71">
            <v>382</v>
          </cell>
          <cell r="IY71">
            <v>407</v>
          </cell>
          <cell r="IZ71">
            <v>325</v>
          </cell>
          <cell r="JA71">
            <v>421</v>
          </cell>
          <cell r="JB71">
            <v>396</v>
          </cell>
          <cell r="JC71">
            <v>354</v>
          </cell>
          <cell r="JD71">
            <v>296</v>
          </cell>
          <cell r="JE71">
            <v>337</v>
          </cell>
          <cell r="JF71">
            <v>415</v>
          </cell>
          <cell r="JG71">
            <v>289</v>
          </cell>
          <cell r="JH71">
            <v>276</v>
          </cell>
          <cell r="JI71">
            <v>367</v>
          </cell>
          <cell r="JJ71">
            <v>340</v>
          </cell>
          <cell r="JK71">
            <v>428</v>
          </cell>
          <cell r="JL71">
            <v>362</v>
          </cell>
          <cell r="JM71">
            <v>327</v>
          </cell>
          <cell r="JN71">
            <v>399</v>
          </cell>
          <cell r="JO71">
            <v>309</v>
          </cell>
          <cell r="JP71">
            <v>297</v>
          </cell>
          <cell r="JQ71">
            <v>319</v>
          </cell>
          <cell r="JR71">
            <v>380</v>
          </cell>
          <cell r="JS71">
            <v>377</v>
          </cell>
          <cell r="JT71">
            <v>352</v>
          </cell>
          <cell r="JU71">
            <v>405</v>
          </cell>
          <cell r="JV71">
            <v>336</v>
          </cell>
          <cell r="JW71">
            <v>428</v>
          </cell>
          <cell r="JX71">
            <v>377</v>
          </cell>
          <cell r="JY71">
            <v>312</v>
          </cell>
          <cell r="JZ71">
            <v>382</v>
          </cell>
          <cell r="KA71">
            <v>332</v>
          </cell>
          <cell r="KB71">
            <v>336</v>
          </cell>
          <cell r="KC71">
            <v>409</v>
          </cell>
          <cell r="KD71">
            <v>443</v>
          </cell>
          <cell r="KE71">
            <v>368</v>
          </cell>
          <cell r="KF71">
            <v>330</v>
          </cell>
        </row>
        <row r="72">
          <cell r="A72" t="str">
            <v>Nombre de crÃ©ations d'entreprises - Entreprises individuelles y compris micro-entrepreneurs - Doubs - DonnÃ©es mensuelles brutes</v>
          </cell>
          <cell r="B72">
            <v>10755694</v>
          </cell>
          <cell r="C72">
            <v>45317.364583333336</v>
          </cell>
          <cell r="ES72">
            <v>243</v>
          </cell>
          <cell r="ET72">
            <v>225</v>
          </cell>
          <cell r="EU72">
            <v>250</v>
          </cell>
          <cell r="EV72">
            <v>225</v>
          </cell>
          <cell r="EW72">
            <v>196</v>
          </cell>
          <cell r="EX72">
            <v>254</v>
          </cell>
          <cell r="EY72">
            <v>211</v>
          </cell>
          <cell r="EZ72">
            <v>170</v>
          </cell>
          <cell r="FA72">
            <v>230</v>
          </cell>
          <cell r="FB72">
            <v>273</v>
          </cell>
          <cell r="FC72">
            <v>262</v>
          </cell>
          <cell r="FD72">
            <v>212</v>
          </cell>
          <cell r="FE72">
            <v>268</v>
          </cell>
          <cell r="FF72">
            <v>259</v>
          </cell>
          <cell r="FG72">
            <v>236</v>
          </cell>
          <cell r="FH72">
            <v>245</v>
          </cell>
          <cell r="FI72">
            <v>284</v>
          </cell>
          <cell r="FJ72">
            <v>251</v>
          </cell>
          <cell r="FK72">
            <v>224</v>
          </cell>
          <cell r="FL72">
            <v>214</v>
          </cell>
          <cell r="FM72">
            <v>255</v>
          </cell>
          <cell r="FN72">
            <v>293</v>
          </cell>
          <cell r="FO72">
            <v>193</v>
          </cell>
          <cell r="FP72">
            <v>160</v>
          </cell>
          <cell r="FQ72">
            <v>262</v>
          </cell>
          <cell r="FR72">
            <v>242</v>
          </cell>
          <cell r="FS72">
            <v>233</v>
          </cell>
          <cell r="FT72">
            <v>248</v>
          </cell>
          <cell r="FU72">
            <v>201</v>
          </cell>
          <cell r="FV72">
            <v>220</v>
          </cell>
          <cell r="FW72">
            <v>215</v>
          </cell>
          <cell r="FX72">
            <v>220</v>
          </cell>
          <cell r="FY72">
            <v>229</v>
          </cell>
          <cell r="FZ72">
            <v>298</v>
          </cell>
          <cell r="GA72">
            <v>231</v>
          </cell>
          <cell r="GB72">
            <v>260</v>
          </cell>
          <cell r="GC72">
            <v>229</v>
          </cell>
          <cell r="GD72">
            <v>243</v>
          </cell>
          <cell r="GE72">
            <v>218</v>
          </cell>
          <cell r="GF72">
            <v>231</v>
          </cell>
          <cell r="GG72">
            <v>190</v>
          </cell>
          <cell r="GH72">
            <v>222</v>
          </cell>
          <cell r="GI72">
            <v>197</v>
          </cell>
          <cell r="GJ72">
            <v>156</v>
          </cell>
          <cell r="GK72">
            <v>252</v>
          </cell>
          <cell r="GL72">
            <v>249</v>
          </cell>
          <cell r="GM72">
            <v>192</v>
          </cell>
          <cell r="GN72">
            <v>211</v>
          </cell>
          <cell r="GO72">
            <v>228</v>
          </cell>
          <cell r="GP72">
            <v>266</v>
          </cell>
          <cell r="GQ72">
            <v>288</v>
          </cell>
          <cell r="GR72">
            <v>250</v>
          </cell>
          <cell r="GS72">
            <v>242</v>
          </cell>
          <cell r="GT72">
            <v>241</v>
          </cell>
          <cell r="GU72">
            <v>189</v>
          </cell>
          <cell r="GV72">
            <v>181</v>
          </cell>
          <cell r="GW72">
            <v>259</v>
          </cell>
          <cell r="GX72">
            <v>221</v>
          </cell>
          <cell r="GY72">
            <v>189</v>
          </cell>
          <cell r="GZ72">
            <v>215</v>
          </cell>
          <cell r="HA72">
            <v>235</v>
          </cell>
          <cell r="HB72">
            <v>240</v>
          </cell>
          <cell r="HC72">
            <v>243</v>
          </cell>
          <cell r="HD72">
            <v>244</v>
          </cell>
          <cell r="HE72">
            <v>251</v>
          </cell>
          <cell r="HF72">
            <v>204</v>
          </cell>
          <cell r="HG72">
            <v>248</v>
          </cell>
          <cell r="HH72">
            <v>175</v>
          </cell>
          <cell r="HI72">
            <v>294</v>
          </cell>
          <cell r="HJ72">
            <v>276</v>
          </cell>
          <cell r="HK72">
            <v>231</v>
          </cell>
          <cell r="HL72">
            <v>239</v>
          </cell>
          <cell r="HM72">
            <v>283</v>
          </cell>
          <cell r="HN72">
            <v>244</v>
          </cell>
          <cell r="HO72">
            <v>322</v>
          </cell>
          <cell r="HP72">
            <v>257</v>
          </cell>
          <cell r="HQ72">
            <v>302</v>
          </cell>
          <cell r="HR72">
            <v>303</v>
          </cell>
          <cell r="HS72">
            <v>253</v>
          </cell>
          <cell r="HT72">
            <v>221</v>
          </cell>
          <cell r="HU72">
            <v>307</v>
          </cell>
          <cell r="HV72">
            <v>375</v>
          </cell>
          <cell r="HW72">
            <v>293</v>
          </cell>
          <cell r="HX72">
            <v>266</v>
          </cell>
          <cell r="HY72">
            <v>382</v>
          </cell>
          <cell r="HZ72">
            <v>334</v>
          </cell>
          <cell r="IA72">
            <v>339</v>
          </cell>
          <cell r="IB72">
            <v>284</v>
          </cell>
          <cell r="IC72">
            <v>300</v>
          </cell>
          <cell r="ID72">
            <v>369</v>
          </cell>
          <cell r="IE72">
            <v>296</v>
          </cell>
          <cell r="IF72">
            <v>274</v>
          </cell>
          <cell r="IG72">
            <v>372</v>
          </cell>
          <cell r="IH72">
            <v>441</v>
          </cell>
          <cell r="II72">
            <v>328</v>
          </cell>
          <cell r="IJ72">
            <v>290</v>
          </cell>
          <cell r="IK72">
            <v>378</v>
          </cell>
          <cell r="IL72">
            <v>406</v>
          </cell>
          <cell r="IM72">
            <v>288</v>
          </cell>
          <cell r="IN72">
            <v>204</v>
          </cell>
          <cell r="IO72">
            <v>278</v>
          </cell>
          <cell r="IP72">
            <v>454</v>
          </cell>
          <cell r="IQ72">
            <v>447</v>
          </cell>
          <cell r="IR72">
            <v>343</v>
          </cell>
          <cell r="IS72">
            <v>466</v>
          </cell>
          <cell r="IT72">
            <v>432</v>
          </cell>
          <cell r="IU72">
            <v>223</v>
          </cell>
          <cell r="IV72">
            <v>510</v>
          </cell>
          <cell r="IW72">
            <v>446</v>
          </cell>
          <cell r="IX72">
            <v>417</v>
          </cell>
          <cell r="IY72">
            <v>506</v>
          </cell>
          <cell r="IZ72">
            <v>437</v>
          </cell>
          <cell r="JA72">
            <v>351</v>
          </cell>
          <cell r="JB72">
            <v>450</v>
          </cell>
          <cell r="JC72">
            <v>361</v>
          </cell>
          <cell r="JD72">
            <v>332</v>
          </cell>
          <cell r="JE72">
            <v>447</v>
          </cell>
          <cell r="JF72">
            <v>508</v>
          </cell>
          <cell r="JG72">
            <v>353</v>
          </cell>
          <cell r="JH72">
            <v>307</v>
          </cell>
          <cell r="JI72">
            <v>416</v>
          </cell>
          <cell r="JJ72">
            <v>440</v>
          </cell>
          <cell r="JK72">
            <v>452</v>
          </cell>
          <cell r="JL72">
            <v>361</v>
          </cell>
          <cell r="JM72">
            <v>359</v>
          </cell>
          <cell r="JN72">
            <v>413</v>
          </cell>
          <cell r="JO72">
            <v>358</v>
          </cell>
          <cell r="JP72">
            <v>306</v>
          </cell>
          <cell r="JQ72">
            <v>457</v>
          </cell>
          <cell r="JR72">
            <v>430</v>
          </cell>
          <cell r="JS72">
            <v>377</v>
          </cell>
          <cell r="JT72">
            <v>373</v>
          </cell>
          <cell r="JU72">
            <v>358</v>
          </cell>
          <cell r="JV72">
            <v>362</v>
          </cell>
          <cell r="JW72">
            <v>481</v>
          </cell>
          <cell r="JX72">
            <v>389</v>
          </cell>
          <cell r="JY72">
            <v>356</v>
          </cell>
          <cell r="JZ72">
            <v>405</v>
          </cell>
          <cell r="KA72">
            <v>364</v>
          </cell>
          <cell r="KB72">
            <v>436</v>
          </cell>
          <cell r="KC72">
            <v>478</v>
          </cell>
          <cell r="KD72">
            <v>488</v>
          </cell>
          <cell r="KE72">
            <v>397</v>
          </cell>
          <cell r="KF72">
            <v>349</v>
          </cell>
        </row>
        <row r="73">
          <cell r="A73" t="str">
            <v>Nombre de crÃ©ations d'entreprises - Entreprises individuelles y compris micro-entrepreneurs - DrÃ´me - DonnÃ©es mensuelles brutes</v>
          </cell>
          <cell r="B73">
            <v>10755695</v>
          </cell>
          <cell r="C73">
            <v>45317.364583333336</v>
          </cell>
          <cell r="ES73">
            <v>305</v>
          </cell>
          <cell r="ET73">
            <v>331</v>
          </cell>
          <cell r="EU73">
            <v>403</v>
          </cell>
          <cell r="EV73">
            <v>283</v>
          </cell>
          <cell r="EW73">
            <v>274</v>
          </cell>
          <cell r="EX73">
            <v>317</v>
          </cell>
          <cell r="EY73">
            <v>285</v>
          </cell>
          <cell r="EZ73">
            <v>261</v>
          </cell>
          <cell r="FA73">
            <v>336</v>
          </cell>
          <cell r="FB73">
            <v>335</v>
          </cell>
          <cell r="FC73">
            <v>312</v>
          </cell>
          <cell r="FD73">
            <v>237</v>
          </cell>
          <cell r="FE73">
            <v>308</v>
          </cell>
          <cell r="FF73">
            <v>290</v>
          </cell>
          <cell r="FG73">
            <v>384</v>
          </cell>
          <cell r="FH73">
            <v>353</v>
          </cell>
          <cell r="FI73">
            <v>268</v>
          </cell>
          <cell r="FJ73">
            <v>310</v>
          </cell>
          <cell r="FK73">
            <v>318</v>
          </cell>
          <cell r="FL73">
            <v>217</v>
          </cell>
          <cell r="FM73">
            <v>306</v>
          </cell>
          <cell r="FN73">
            <v>334</v>
          </cell>
          <cell r="FO73">
            <v>267</v>
          </cell>
          <cell r="FP73">
            <v>218</v>
          </cell>
          <cell r="FQ73">
            <v>317</v>
          </cell>
          <cell r="FR73">
            <v>314</v>
          </cell>
          <cell r="FS73">
            <v>349</v>
          </cell>
          <cell r="FT73">
            <v>355</v>
          </cell>
          <cell r="FU73">
            <v>301</v>
          </cell>
          <cell r="FV73">
            <v>319</v>
          </cell>
          <cell r="FW73">
            <v>302</v>
          </cell>
          <cell r="FX73">
            <v>226</v>
          </cell>
          <cell r="FY73">
            <v>316</v>
          </cell>
          <cell r="FZ73">
            <v>373</v>
          </cell>
          <cell r="GA73">
            <v>264</v>
          </cell>
          <cell r="GB73">
            <v>271</v>
          </cell>
          <cell r="GC73">
            <v>328</v>
          </cell>
          <cell r="GD73">
            <v>279</v>
          </cell>
          <cell r="GE73">
            <v>362</v>
          </cell>
          <cell r="GF73">
            <v>316</v>
          </cell>
          <cell r="GG73">
            <v>276</v>
          </cell>
          <cell r="GH73">
            <v>292</v>
          </cell>
          <cell r="GI73">
            <v>278</v>
          </cell>
          <cell r="GJ73">
            <v>191</v>
          </cell>
          <cell r="GK73">
            <v>319</v>
          </cell>
          <cell r="GL73">
            <v>364</v>
          </cell>
          <cell r="GM73">
            <v>264</v>
          </cell>
          <cell r="GN73">
            <v>250</v>
          </cell>
          <cell r="GO73">
            <v>311</v>
          </cell>
          <cell r="GP73">
            <v>293</v>
          </cell>
          <cell r="GQ73">
            <v>344</v>
          </cell>
          <cell r="GR73">
            <v>338</v>
          </cell>
          <cell r="GS73">
            <v>308</v>
          </cell>
          <cell r="GT73">
            <v>349</v>
          </cell>
          <cell r="GU73">
            <v>238</v>
          </cell>
          <cell r="GV73">
            <v>202</v>
          </cell>
          <cell r="GW73">
            <v>330</v>
          </cell>
          <cell r="GX73">
            <v>278</v>
          </cell>
          <cell r="GY73">
            <v>259</v>
          </cell>
          <cell r="GZ73">
            <v>259</v>
          </cell>
          <cell r="HA73">
            <v>346</v>
          </cell>
          <cell r="HB73">
            <v>313</v>
          </cell>
          <cell r="HC73">
            <v>350</v>
          </cell>
          <cell r="HD73">
            <v>281</v>
          </cell>
          <cell r="HE73">
            <v>306</v>
          </cell>
          <cell r="HF73">
            <v>329</v>
          </cell>
          <cell r="HG73">
            <v>259</v>
          </cell>
          <cell r="HH73">
            <v>221</v>
          </cell>
          <cell r="HI73">
            <v>336</v>
          </cell>
          <cell r="HJ73">
            <v>364</v>
          </cell>
          <cell r="HK73">
            <v>300</v>
          </cell>
          <cell r="HL73">
            <v>238</v>
          </cell>
          <cell r="HM73">
            <v>413</v>
          </cell>
          <cell r="HN73">
            <v>340</v>
          </cell>
          <cell r="HO73">
            <v>407</v>
          </cell>
          <cell r="HP73">
            <v>316</v>
          </cell>
          <cell r="HQ73">
            <v>337</v>
          </cell>
          <cell r="HR73">
            <v>316</v>
          </cell>
          <cell r="HS73">
            <v>314</v>
          </cell>
          <cell r="HT73">
            <v>272</v>
          </cell>
          <cell r="HU73">
            <v>398</v>
          </cell>
          <cell r="HV73">
            <v>357</v>
          </cell>
          <cell r="HW73">
            <v>334</v>
          </cell>
          <cell r="HX73">
            <v>260</v>
          </cell>
          <cell r="HY73">
            <v>472</v>
          </cell>
          <cell r="HZ73">
            <v>384</v>
          </cell>
          <cell r="IA73">
            <v>395</v>
          </cell>
          <cell r="IB73">
            <v>408</v>
          </cell>
          <cell r="IC73">
            <v>387</v>
          </cell>
          <cell r="ID73">
            <v>372</v>
          </cell>
          <cell r="IE73">
            <v>427</v>
          </cell>
          <cell r="IF73">
            <v>298</v>
          </cell>
          <cell r="IG73">
            <v>456</v>
          </cell>
          <cell r="IH73">
            <v>454</v>
          </cell>
          <cell r="II73">
            <v>431</v>
          </cell>
          <cell r="IJ73">
            <v>394</v>
          </cell>
          <cell r="IK73">
            <v>527</v>
          </cell>
          <cell r="IL73">
            <v>480</v>
          </cell>
          <cell r="IM73">
            <v>329</v>
          </cell>
          <cell r="IN73">
            <v>210</v>
          </cell>
          <cell r="IO73">
            <v>357</v>
          </cell>
          <cell r="IP73">
            <v>464</v>
          </cell>
          <cell r="IQ73">
            <v>501</v>
          </cell>
          <cell r="IR73">
            <v>367</v>
          </cell>
          <cell r="IS73">
            <v>534</v>
          </cell>
          <cell r="IT73">
            <v>501</v>
          </cell>
          <cell r="IU73">
            <v>480</v>
          </cell>
          <cell r="IV73">
            <v>385</v>
          </cell>
          <cell r="IW73">
            <v>520</v>
          </cell>
          <cell r="IX73">
            <v>469</v>
          </cell>
          <cell r="IY73">
            <v>551</v>
          </cell>
          <cell r="IZ73">
            <v>486</v>
          </cell>
          <cell r="JA73">
            <v>428</v>
          </cell>
          <cell r="JB73">
            <v>477</v>
          </cell>
          <cell r="JC73">
            <v>446</v>
          </cell>
          <cell r="JD73">
            <v>364</v>
          </cell>
          <cell r="JE73">
            <v>567</v>
          </cell>
          <cell r="JF73">
            <v>595</v>
          </cell>
          <cell r="JG73">
            <v>428</v>
          </cell>
          <cell r="JH73">
            <v>418</v>
          </cell>
          <cell r="JI73">
            <v>516</v>
          </cell>
          <cell r="JJ73">
            <v>449</v>
          </cell>
          <cell r="JK73">
            <v>569</v>
          </cell>
          <cell r="JL73">
            <v>423</v>
          </cell>
          <cell r="JM73">
            <v>408</v>
          </cell>
          <cell r="JN73">
            <v>447</v>
          </cell>
          <cell r="JO73">
            <v>374</v>
          </cell>
          <cell r="JP73">
            <v>370</v>
          </cell>
          <cell r="JQ73">
            <v>516</v>
          </cell>
          <cell r="JR73">
            <v>539</v>
          </cell>
          <cell r="JS73">
            <v>468</v>
          </cell>
          <cell r="JT73">
            <v>434</v>
          </cell>
          <cell r="JU73">
            <v>484</v>
          </cell>
          <cell r="JV73">
            <v>469</v>
          </cell>
          <cell r="JW73">
            <v>549</v>
          </cell>
          <cell r="JX73">
            <v>420</v>
          </cell>
          <cell r="JY73">
            <v>430</v>
          </cell>
          <cell r="JZ73">
            <v>478</v>
          </cell>
          <cell r="KA73">
            <v>446</v>
          </cell>
          <cell r="KB73">
            <v>428</v>
          </cell>
          <cell r="KC73">
            <v>508</v>
          </cell>
          <cell r="KD73">
            <v>590</v>
          </cell>
          <cell r="KE73">
            <v>474</v>
          </cell>
          <cell r="KF73">
            <v>457</v>
          </cell>
        </row>
        <row r="74">
          <cell r="A74" t="str">
            <v>Nombre de crÃ©ations d'entreprises - Entreprises individuelles y compris micro-entrepreneurs - Essonne - DonnÃ©es mensuelles brutes</v>
          </cell>
          <cell r="B74">
            <v>10755762</v>
          </cell>
          <cell r="C74">
            <v>45317.364583333336</v>
          </cell>
          <cell r="ES74">
            <v>630</v>
          </cell>
          <cell r="ET74">
            <v>602</v>
          </cell>
          <cell r="EU74">
            <v>690</v>
          </cell>
          <cell r="EV74">
            <v>549</v>
          </cell>
          <cell r="EW74">
            <v>572</v>
          </cell>
          <cell r="EX74">
            <v>575</v>
          </cell>
          <cell r="EY74">
            <v>455</v>
          </cell>
          <cell r="EZ74">
            <v>454</v>
          </cell>
          <cell r="FA74">
            <v>610</v>
          </cell>
          <cell r="FB74">
            <v>688</v>
          </cell>
          <cell r="FC74">
            <v>543</v>
          </cell>
          <cell r="FD74">
            <v>467</v>
          </cell>
          <cell r="FE74">
            <v>674</v>
          </cell>
          <cell r="FF74">
            <v>594</v>
          </cell>
          <cell r="FG74">
            <v>631</v>
          </cell>
          <cell r="FH74">
            <v>554</v>
          </cell>
          <cell r="FI74">
            <v>494</v>
          </cell>
          <cell r="FJ74">
            <v>513</v>
          </cell>
          <cell r="FK74">
            <v>485</v>
          </cell>
          <cell r="FL74">
            <v>439</v>
          </cell>
          <cell r="FM74">
            <v>594</v>
          </cell>
          <cell r="FN74">
            <v>695</v>
          </cell>
          <cell r="FO74">
            <v>532</v>
          </cell>
          <cell r="FP74">
            <v>466</v>
          </cell>
          <cell r="FQ74">
            <v>716</v>
          </cell>
          <cell r="FR74">
            <v>648</v>
          </cell>
          <cell r="FS74">
            <v>701</v>
          </cell>
          <cell r="FT74">
            <v>587</v>
          </cell>
          <cell r="FU74">
            <v>560</v>
          </cell>
          <cell r="FV74">
            <v>531</v>
          </cell>
          <cell r="FW74">
            <v>557</v>
          </cell>
          <cell r="FX74">
            <v>436</v>
          </cell>
          <cell r="FY74">
            <v>592</v>
          </cell>
          <cell r="FZ74">
            <v>741</v>
          </cell>
          <cell r="GA74">
            <v>623</v>
          </cell>
          <cell r="GB74">
            <v>497</v>
          </cell>
          <cell r="GC74">
            <v>600</v>
          </cell>
          <cell r="GD74">
            <v>527</v>
          </cell>
          <cell r="GE74">
            <v>611</v>
          </cell>
          <cell r="GF74">
            <v>624</v>
          </cell>
          <cell r="GG74">
            <v>468</v>
          </cell>
          <cell r="GH74">
            <v>529</v>
          </cell>
          <cell r="GI74">
            <v>480</v>
          </cell>
          <cell r="GJ74">
            <v>401</v>
          </cell>
          <cell r="GK74">
            <v>589</v>
          </cell>
          <cell r="GL74">
            <v>742</v>
          </cell>
          <cell r="GM74">
            <v>494</v>
          </cell>
          <cell r="GN74">
            <v>503</v>
          </cell>
          <cell r="GO74">
            <v>592</v>
          </cell>
          <cell r="GP74">
            <v>677</v>
          </cell>
          <cell r="GQ74">
            <v>662</v>
          </cell>
          <cell r="GR74">
            <v>611</v>
          </cell>
          <cell r="GS74">
            <v>621</v>
          </cell>
          <cell r="GT74">
            <v>626</v>
          </cell>
          <cell r="GU74">
            <v>469</v>
          </cell>
          <cell r="GV74">
            <v>436</v>
          </cell>
          <cell r="GW74">
            <v>681</v>
          </cell>
          <cell r="GX74">
            <v>692</v>
          </cell>
          <cell r="GY74">
            <v>657</v>
          </cell>
          <cell r="GZ74">
            <v>542</v>
          </cell>
          <cell r="HA74">
            <v>634</v>
          </cell>
          <cell r="HB74">
            <v>691</v>
          </cell>
          <cell r="HC74">
            <v>738</v>
          </cell>
          <cell r="HD74">
            <v>620</v>
          </cell>
          <cell r="HE74">
            <v>614</v>
          </cell>
          <cell r="HF74">
            <v>664</v>
          </cell>
          <cell r="HG74">
            <v>637</v>
          </cell>
          <cell r="HH74">
            <v>577</v>
          </cell>
          <cell r="HI74">
            <v>761</v>
          </cell>
          <cell r="HJ74">
            <v>891</v>
          </cell>
          <cell r="HK74">
            <v>863</v>
          </cell>
          <cell r="HL74">
            <v>721</v>
          </cell>
          <cell r="HM74">
            <v>923</v>
          </cell>
          <cell r="HN74">
            <v>892</v>
          </cell>
          <cell r="HO74">
            <v>958</v>
          </cell>
          <cell r="HP74">
            <v>873</v>
          </cell>
          <cell r="HQ74">
            <v>893</v>
          </cell>
          <cell r="HR74">
            <v>904</v>
          </cell>
          <cell r="HS74">
            <v>735</v>
          </cell>
          <cell r="HT74">
            <v>694</v>
          </cell>
          <cell r="HU74">
            <v>984</v>
          </cell>
          <cell r="HV74">
            <v>1118</v>
          </cell>
          <cell r="HW74">
            <v>1009</v>
          </cell>
          <cell r="HX74">
            <v>814</v>
          </cell>
          <cell r="HY74">
            <v>1296</v>
          </cell>
          <cell r="HZ74">
            <v>1125</v>
          </cell>
          <cell r="IA74">
            <v>1165</v>
          </cell>
          <cell r="IB74">
            <v>1082</v>
          </cell>
          <cell r="IC74">
            <v>1098</v>
          </cell>
          <cell r="ID74">
            <v>1096</v>
          </cell>
          <cell r="IE74">
            <v>1044</v>
          </cell>
          <cell r="IF74">
            <v>883</v>
          </cell>
          <cell r="IG74">
            <v>1205</v>
          </cell>
          <cell r="IH74">
            <v>1490</v>
          </cell>
          <cell r="II74">
            <v>1252</v>
          </cell>
          <cell r="IJ74">
            <v>1073</v>
          </cell>
          <cell r="IK74">
            <v>1353</v>
          </cell>
          <cell r="IL74">
            <v>1097</v>
          </cell>
          <cell r="IM74">
            <v>991</v>
          </cell>
          <cell r="IN74">
            <v>686</v>
          </cell>
          <cell r="IO74">
            <v>1022</v>
          </cell>
          <cell r="IP74">
            <v>1364</v>
          </cell>
          <cell r="IQ74">
            <v>1570</v>
          </cell>
          <cell r="IR74">
            <v>1173</v>
          </cell>
          <cell r="IS74">
            <v>1747</v>
          </cell>
          <cell r="IT74">
            <v>1723</v>
          </cell>
          <cell r="IU74">
            <v>1520</v>
          </cell>
          <cell r="IV74">
            <v>1375</v>
          </cell>
          <cell r="IW74">
            <v>1558</v>
          </cell>
          <cell r="IX74">
            <v>1725</v>
          </cell>
          <cell r="IY74">
            <v>1866</v>
          </cell>
          <cell r="IZ74">
            <v>1569</v>
          </cell>
          <cell r="JA74">
            <v>1321</v>
          </cell>
          <cell r="JB74">
            <v>1419</v>
          </cell>
          <cell r="JC74">
            <v>1177</v>
          </cell>
          <cell r="JD74">
            <v>974</v>
          </cell>
          <cell r="JE74">
            <v>1449</v>
          </cell>
          <cell r="JF74">
            <v>1647</v>
          </cell>
          <cell r="JG74">
            <v>1266</v>
          </cell>
          <cell r="JH74">
            <v>1369</v>
          </cell>
          <cell r="JI74">
            <v>1484</v>
          </cell>
          <cell r="JJ74">
            <v>1495</v>
          </cell>
          <cell r="JK74">
            <v>1617</v>
          </cell>
          <cell r="JL74">
            <v>1380</v>
          </cell>
          <cell r="JM74">
            <v>1160</v>
          </cell>
          <cell r="JN74">
            <v>1302</v>
          </cell>
          <cell r="JO74">
            <v>1187</v>
          </cell>
          <cell r="JP74">
            <v>1223</v>
          </cell>
          <cell r="JQ74">
            <v>1696</v>
          </cell>
          <cell r="JR74">
            <v>1754</v>
          </cell>
          <cell r="JS74">
            <v>1623</v>
          </cell>
          <cell r="JT74">
            <v>1395</v>
          </cell>
          <cell r="JU74">
            <v>1531</v>
          </cell>
          <cell r="JV74">
            <v>1545</v>
          </cell>
          <cell r="JW74">
            <v>1620</v>
          </cell>
          <cell r="JX74">
            <v>1358</v>
          </cell>
          <cell r="JY74">
            <v>1209</v>
          </cell>
          <cell r="JZ74">
            <v>1432</v>
          </cell>
          <cell r="KA74">
            <v>1270</v>
          </cell>
          <cell r="KB74">
            <v>1348</v>
          </cell>
          <cell r="KC74">
            <v>1717</v>
          </cell>
          <cell r="KD74">
            <v>1826</v>
          </cell>
          <cell r="KE74">
            <v>1652</v>
          </cell>
          <cell r="KF74">
            <v>1377</v>
          </cell>
        </row>
        <row r="75">
          <cell r="A75" t="str">
            <v>Nombre de crÃ©ations d'entreprises - Entreprises individuelles y compris micro-entrepreneurs - Eure - DonnÃ©es mensuelles brutes</v>
          </cell>
          <cell r="B75">
            <v>10755696</v>
          </cell>
          <cell r="C75">
            <v>45317.364583333336</v>
          </cell>
          <cell r="ES75">
            <v>275</v>
          </cell>
          <cell r="ET75">
            <v>234</v>
          </cell>
          <cell r="EU75">
            <v>298</v>
          </cell>
          <cell r="EV75">
            <v>247</v>
          </cell>
          <cell r="EW75">
            <v>266</v>
          </cell>
          <cell r="EX75">
            <v>273</v>
          </cell>
          <cell r="EY75">
            <v>208</v>
          </cell>
          <cell r="EZ75">
            <v>189</v>
          </cell>
          <cell r="FA75">
            <v>229</v>
          </cell>
          <cell r="FB75">
            <v>281</v>
          </cell>
          <cell r="FC75">
            <v>240</v>
          </cell>
          <cell r="FD75">
            <v>209</v>
          </cell>
          <cell r="FE75">
            <v>230</v>
          </cell>
          <cell r="FF75">
            <v>248</v>
          </cell>
          <cell r="FG75">
            <v>239</v>
          </cell>
          <cell r="FH75">
            <v>262</v>
          </cell>
          <cell r="FI75">
            <v>221</v>
          </cell>
          <cell r="FJ75">
            <v>226</v>
          </cell>
          <cell r="FK75">
            <v>228</v>
          </cell>
          <cell r="FL75">
            <v>201</v>
          </cell>
          <cell r="FM75">
            <v>229</v>
          </cell>
          <cell r="FN75">
            <v>297</v>
          </cell>
          <cell r="FO75">
            <v>242</v>
          </cell>
          <cell r="FP75">
            <v>181</v>
          </cell>
          <cell r="FQ75">
            <v>288</v>
          </cell>
          <cell r="FR75">
            <v>304</v>
          </cell>
          <cell r="FS75">
            <v>277</v>
          </cell>
          <cell r="FT75">
            <v>274</v>
          </cell>
          <cell r="FU75">
            <v>226</v>
          </cell>
          <cell r="FV75">
            <v>259</v>
          </cell>
          <cell r="FW75">
            <v>228</v>
          </cell>
          <cell r="FX75">
            <v>201</v>
          </cell>
          <cell r="FY75">
            <v>265</v>
          </cell>
          <cell r="FZ75">
            <v>314</v>
          </cell>
          <cell r="GA75">
            <v>234</v>
          </cell>
          <cell r="GB75">
            <v>200</v>
          </cell>
          <cell r="GC75">
            <v>246</v>
          </cell>
          <cell r="GD75">
            <v>226</v>
          </cell>
          <cell r="GE75">
            <v>259</v>
          </cell>
          <cell r="GF75">
            <v>250</v>
          </cell>
          <cell r="GG75">
            <v>190</v>
          </cell>
          <cell r="GH75">
            <v>241</v>
          </cell>
          <cell r="GI75">
            <v>170</v>
          </cell>
          <cell r="GJ75">
            <v>184</v>
          </cell>
          <cell r="GK75">
            <v>248</v>
          </cell>
          <cell r="GL75">
            <v>244</v>
          </cell>
          <cell r="GM75">
            <v>204</v>
          </cell>
          <cell r="GN75">
            <v>205</v>
          </cell>
          <cell r="GO75">
            <v>202</v>
          </cell>
          <cell r="GP75">
            <v>256</v>
          </cell>
          <cell r="GQ75">
            <v>288</v>
          </cell>
          <cell r="GR75">
            <v>263</v>
          </cell>
          <cell r="GS75">
            <v>245</v>
          </cell>
          <cell r="GT75">
            <v>230</v>
          </cell>
          <cell r="GU75">
            <v>186</v>
          </cell>
          <cell r="GV75">
            <v>181</v>
          </cell>
          <cell r="GW75">
            <v>252</v>
          </cell>
          <cell r="GX75">
            <v>215</v>
          </cell>
          <cell r="GY75">
            <v>233</v>
          </cell>
          <cell r="GZ75">
            <v>218</v>
          </cell>
          <cell r="HA75">
            <v>306</v>
          </cell>
          <cell r="HB75">
            <v>264</v>
          </cell>
          <cell r="HC75">
            <v>302</v>
          </cell>
          <cell r="HD75">
            <v>219</v>
          </cell>
          <cell r="HE75">
            <v>193</v>
          </cell>
          <cell r="HF75">
            <v>272</v>
          </cell>
          <cell r="HG75">
            <v>205</v>
          </cell>
          <cell r="HH75">
            <v>212</v>
          </cell>
          <cell r="HI75">
            <v>230</v>
          </cell>
          <cell r="HJ75">
            <v>272</v>
          </cell>
          <cell r="HK75">
            <v>240</v>
          </cell>
          <cell r="HL75">
            <v>234</v>
          </cell>
          <cell r="HM75">
            <v>277</v>
          </cell>
          <cell r="HN75">
            <v>276</v>
          </cell>
          <cell r="HO75">
            <v>334</v>
          </cell>
          <cell r="HP75">
            <v>272</v>
          </cell>
          <cell r="HQ75">
            <v>235</v>
          </cell>
          <cell r="HR75">
            <v>326</v>
          </cell>
          <cell r="HS75">
            <v>281</v>
          </cell>
          <cell r="HT75">
            <v>249</v>
          </cell>
          <cell r="HU75">
            <v>313</v>
          </cell>
          <cell r="HV75">
            <v>340</v>
          </cell>
          <cell r="HW75">
            <v>312</v>
          </cell>
          <cell r="HX75">
            <v>249</v>
          </cell>
          <cell r="HY75">
            <v>375</v>
          </cell>
          <cell r="HZ75">
            <v>302</v>
          </cell>
          <cell r="IA75">
            <v>399</v>
          </cell>
          <cell r="IB75">
            <v>302</v>
          </cell>
          <cell r="IC75">
            <v>355</v>
          </cell>
          <cell r="ID75">
            <v>282</v>
          </cell>
          <cell r="IE75">
            <v>305</v>
          </cell>
          <cell r="IF75">
            <v>262</v>
          </cell>
          <cell r="IG75">
            <v>364</v>
          </cell>
          <cell r="IH75">
            <v>360</v>
          </cell>
          <cell r="II75">
            <v>358</v>
          </cell>
          <cell r="IJ75">
            <v>309</v>
          </cell>
          <cell r="IK75">
            <v>354</v>
          </cell>
          <cell r="IL75">
            <v>418</v>
          </cell>
          <cell r="IM75">
            <v>306</v>
          </cell>
          <cell r="IN75">
            <v>207</v>
          </cell>
          <cell r="IO75">
            <v>236</v>
          </cell>
          <cell r="IP75">
            <v>378</v>
          </cell>
          <cell r="IQ75">
            <v>312</v>
          </cell>
          <cell r="IR75">
            <v>283</v>
          </cell>
          <cell r="IS75">
            <v>560</v>
          </cell>
          <cell r="IT75">
            <v>516</v>
          </cell>
          <cell r="IU75">
            <v>432</v>
          </cell>
          <cell r="IV75">
            <v>364</v>
          </cell>
          <cell r="IW75">
            <v>383</v>
          </cell>
          <cell r="IX75">
            <v>456</v>
          </cell>
          <cell r="IY75">
            <v>424</v>
          </cell>
          <cell r="IZ75">
            <v>530</v>
          </cell>
          <cell r="JA75">
            <v>364</v>
          </cell>
          <cell r="JB75">
            <v>409</v>
          </cell>
          <cell r="JC75">
            <v>384</v>
          </cell>
          <cell r="JD75">
            <v>332</v>
          </cell>
          <cell r="JE75">
            <v>441</v>
          </cell>
          <cell r="JF75">
            <v>466</v>
          </cell>
          <cell r="JG75">
            <v>393</v>
          </cell>
          <cell r="JH75">
            <v>351</v>
          </cell>
          <cell r="JI75">
            <v>443</v>
          </cell>
          <cell r="JJ75">
            <v>471</v>
          </cell>
          <cell r="JK75">
            <v>566</v>
          </cell>
          <cell r="JL75">
            <v>453</v>
          </cell>
          <cell r="JM75">
            <v>290</v>
          </cell>
          <cell r="JN75">
            <v>380</v>
          </cell>
          <cell r="JO75">
            <v>364</v>
          </cell>
          <cell r="JP75">
            <v>401</v>
          </cell>
          <cell r="JQ75">
            <v>467</v>
          </cell>
          <cell r="JR75">
            <v>547</v>
          </cell>
          <cell r="JS75">
            <v>407</v>
          </cell>
          <cell r="JT75">
            <v>377</v>
          </cell>
          <cell r="JU75">
            <v>430</v>
          </cell>
          <cell r="JV75">
            <v>433</v>
          </cell>
          <cell r="JW75">
            <v>520</v>
          </cell>
          <cell r="JX75">
            <v>425</v>
          </cell>
          <cell r="JY75">
            <v>393</v>
          </cell>
          <cell r="JZ75">
            <v>395</v>
          </cell>
          <cell r="KA75">
            <v>433</v>
          </cell>
          <cell r="KB75">
            <v>439</v>
          </cell>
          <cell r="KC75">
            <v>493</v>
          </cell>
          <cell r="KD75">
            <v>552</v>
          </cell>
          <cell r="KE75">
            <v>447</v>
          </cell>
          <cell r="KF75">
            <v>386</v>
          </cell>
        </row>
        <row r="76">
          <cell r="A76" t="str">
            <v>Nombre de crÃ©ations d'entreprises - Entreprises individuelles y compris micro-entrepreneurs - Eure-et-Loir - DonnÃ©es mensuelles brutes</v>
          </cell>
          <cell r="B76">
            <v>10755697</v>
          </cell>
          <cell r="C76">
            <v>45317.364583333336</v>
          </cell>
          <cell r="ES76">
            <v>182</v>
          </cell>
          <cell r="ET76">
            <v>158</v>
          </cell>
          <cell r="EU76">
            <v>210</v>
          </cell>
          <cell r="EV76">
            <v>154</v>
          </cell>
          <cell r="EW76">
            <v>159</v>
          </cell>
          <cell r="EX76">
            <v>207</v>
          </cell>
          <cell r="EY76">
            <v>118</v>
          </cell>
          <cell r="EZ76">
            <v>172</v>
          </cell>
          <cell r="FA76">
            <v>177</v>
          </cell>
          <cell r="FB76">
            <v>191</v>
          </cell>
          <cell r="FC76">
            <v>141</v>
          </cell>
          <cell r="FD76">
            <v>114</v>
          </cell>
          <cell r="FE76">
            <v>166</v>
          </cell>
          <cell r="FF76">
            <v>194</v>
          </cell>
          <cell r="FG76">
            <v>199</v>
          </cell>
          <cell r="FH76">
            <v>161</v>
          </cell>
          <cell r="FI76">
            <v>142</v>
          </cell>
          <cell r="FJ76">
            <v>180</v>
          </cell>
          <cell r="FK76">
            <v>149</v>
          </cell>
          <cell r="FL76">
            <v>122</v>
          </cell>
          <cell r="FM76">
            <v>162</v>
          </cell>
          <cell r="FN76">
            <v>184</v>
          </cell>
          <cell r="FO76">
            <v>142</v>
          </cell>
          <cell r="FP76">
            <v>130</v>
          </cell>
          <cell r="FQ76">
            <v>238</v>
          </cell>
          <cell r="FR76">
            <v>157</v>
          </cell>
          <cell r="FS76">
            <v>196</v>
          </cell>
          <cell r="FT76">
            <v>188</v>
          </cell>
          <cell r="FU76">
            <v>162</v>
          </cell>
          <cell r="FV76">
            <v>133</v>
          </cell>
          <cell r="FW76">
            <v>179</v>
          </cell>
          <cell r="FX76">
            <v>132</v>
          </cell>
          <cell r="FY76">
            <v>166</v>
          </cell>
          <cell r="FZ76">
            <v>208</v>
          </cell>
          <cell r="GA76">
            <v>158</v>
          </cell>
          <cell r="GB76">
            <v>146</v>
          </cell>
          <cell r="GC76">
            <v>188</v>
          </cell>
          <cell r="GD76">
            <v>143</v>
          </cell>
          <cell r="GE76">
            <v>179</v>
          </cell>
          <cell r="GF76">
            <v>166</v>
          </cell>
          <cell r="GG76">
            <v>114</v>
          </cell>
          <cell r="GH76">
            <v>130</v>
          </cell>
          <cell r="GI76">
            <v>137</v>
          </cell>
          <cell r="GJ76">
            <v>104</v>
          </cell>
          <cell r="GK76">
            <v>167</v>
          </cell>
          <cell r="GL76">
            <v>183</v>
          </cell>
          <cell r="GM76">
            <v>127</v>
          </cell>
          <cell r="GN76">
            <v>160</v>
          </cell>
          <cell r="GO76">
            <v>179</v>
          </cell>
          <cell r="GP76">
            <v>209</v>
          </cell>
          <cell r="GQ76">
            <v>178</v>
          </cell>
          <cell r="GR76">
            <v>182</v>
          </cell>
          <cell r="GS76">
            <v>162</v>
          </cell>
          <cell r="GT76">
            <v>151</v>
          </cell>
          <cell r="GU76">
            <v>114</v>
          </cell>
          <cell r="GV76">
            <v>135</v>
          </cell>
          <cell r="GW76">
            <v>138</v>
          </cell>
          <cell r="GX76">
            <v>188</v>
          </cell>
          <cell r="GY76">
            <v>151</v>
          </cell>
          <cell r="GZ76">
            <v>154</v>
          </cell>
          <cell r="HA76">
            <v>177</v>
          </cell>
          <cell r="HB76">
            <v>160</v>
          </cell>
          <cell r="HC76">
            <v>211</v>
          </cell>
          <cell r="HD76">
            <v>167</v>
          </cell>
          <cell r="HE76">
            <v>151</v>
          </cell>
          <cell r="HF76">
            <v>168</v>
          </cell>
          <cell r="HG76">
            <v>144</v>
          </cell>
          <cell r="HH76">
            <v>108</v>
          </cell>
          <cell r="HI76">
            <v>206</v>
          </cell>
          <cell r="HJ76">
            <v>184</v>
          </cell>
          <cell r="HK76">
            <v>186</v>
          </cell>
          <cell r="HL76">
            <v>162</v>
          </cell>
          <cell r="HM76">
            <v>185</v>
          </cell>
          <cell r="HN76">
            <v>201</v>
          </cell>
          <cell r="HO76">
            <v>231</v>
          </cell>
          <cell r="HP76">
            <v>177</v>
          </cell>
          <cell r="HQ76">
            <v>196</v>
          </cell>
          <cell r="HR76">
            <v>171</v>
          </cell>
          <cell r="HS76">
            <v>208</v>
          </cell>
          <cell r="HT76">
            <v>175</v>
          </cell>
          <cell r="HU76">
            <v>196</v>
          </cell>
          <cell r="HV76">
            <v>262</v>
          </cell>
          <cell r="HW76">
            <v>184</v>
          </cell>
          <cell r="HX76">
            <v>159</v>
          </cell>
          <cell r="HY76">
            <v>265</v>
          </cell>
          <cell r="HZ76">
            <v>180</v>
          </cell>
          <cell r="IA76">
            <v>262</v>
          </cell>
          <cell r="IB76">
            <v>223</v>
          </cell>
          <cell r="IC76">
            <v>217</v>
          </cell>
          <cell r="ID76">
            <v>209</v>
          </cell>
          <cell r="IE76">
            <v>257</v>
          </cell>
          <cell r="IF76">
            <v>195</v>
          </cell>
          <cell r="IG76">
            <v>269</v>
          </cell>
          <cell r="IH76">
            <v>276</v>
          </cell>
          <cell r="II76">
            <v>229</v>
          </cell>
          <cell r="IJ76">
            <v>222</v>
          </cell>
          <cell r="IK76">
            <v>276</v>
          </cell>
          <cell r="IL76">
            <v>256</v>
          </cell>
          <cell r="IM76">
            <v>202</v>
          </cell>
          <cell r="IN76">
            <v>135</v>
          </cell>
          <cell r="IO76">
            <v>175</v>
          </cell>
          <cell r="IP76">
            <v>303</v>
          </cell>
          <cell r="IQ76">
            <v>316</v>
          </cell>
          <cell r="IR76">
            <v>220</v>
          </cell>
          <cell r="IS76">
            <v>325</v>
          </cell>
          <cell r="IT76">
            <v>309</v>
          </cell>
          <cell r="IU76">
            <v>292</v>
          </cell>
          <cell r="IV76">
            <v>263</v>
          </cell>
          <cell r="IW76">
            <v>313</v>
          </cell>
          <cell r="IX76">
            <v>294</v>
          </cell>
          <cell r="IY76">
            <v>385</v>
          </cell>
          <cell r="IZ76">
            <v>297</v>
          </cell>
          <cell r="JA76">
            <v>285</v>
          </cell>
          <cell r="JB76">
            <v>303</v>
          </cell>
          <cell r="JC76">
            <v>242</v>
          </cell>
          <cell r="JD76">
            <v>245</v>
          </cell>
          <cell r="JE76">
            <v>351</v>
          </cell>
          <cell r="JF76">
            <v>342</v>
          </cell>
          <cell r="JG76">
            <v>274</v>
          </cell>
          <cell r="JH76">
            <v>296</v>
          </cell>
          <cell r="JI76">
            <v>332</v>
          </cell>
          <cell r="JJ76">
            <v>370</v>
          </cell>
          <cell r="JK76">
            <v>340</v>
          </cell>
          <cell r="JL76">
            <v>294</v>
          </cell>
          <cell r="JM76">
            <v>254</v>
          </cell>
          <cell r="JN76">
            <v>291</v>
          </cell>
          <cell r="JO76">
            <v>233</v>
          </cell>
          <cell r="JP76">
            <v>286</v>
          </cell>
          <cell r="JQ76">
            <v>313</v>
          </cell>
          <cell r="JR76">
            <v>332</v>
          </cell>
          <cell r="JS76">
            <v>301</v>
          </cell>
          <cell r="JT76">
            <v>300</v>
          </cell>
          <cell r="JU76">
            <v>296</v>
          </cell>
          <cell r="JV76">
            <v>321</v>
          </cell>
          <cell r="JW76">
            <v>382</v>
          </cell>
          <cell r="JX76">
            <v>298</v>
          </cell>
          <cell r="JY76">
            <v>289</v>
          </cell>
          <cell r="JZ76">
            <v>322</v>
          </cell>
          <cell r="KA76">
            <v>260</v>
          </cell>
          <cell r="KB76">
            <v>297</v>
          </cell>
          <cell r="KC76">
            <v>366</v>
          </cell>
          <cell r="KD76">
            <v>397</v>
          </cell>
          <cell r="KE76">
            <v>376</v>
          </cell>
          <cell r="KF76">
            <v>260</v>
          </cell>
        </row>
        <row r="77">
          <cell r="A77" t="str">
            <v>Nombre de crÃ©ations d'entreprises - Entreprises individuelles y compris micro-entrepreneurs - FinistÃ¨re - DonnÃ©es mensuelles brutes</v>
          </cell>
          <cell r="B77">
            <v>10755698</v>
          </cell>
          <cell r="C77">
            <v>45317.364583333336</v>
          </cell>
          <cell r="ES77">
            <v>396</v>
          </cell>
          <cell r="ET77">
            <v>385</v>
          </cell>
          <cell r="EU77">
            <v>414</v>
          </cell>
          <cell r="EV77">
            <v>363</v>
          </cell>
          <cell r="EW77">
            <v>354</v>
          </cell>
          <cell r="EX77">
            <v>388</v>
          </cell>
          <cell r="EY77">
            <v>302</v>
          </cell>
          <cell r="EZ77">
            <v>309</v>
          </cell>
          <cell r="FA77">
            <v>313</v>
          </cell>
          <cell r="FB77">
            <v>400</v>
          </cell>
          <cell r="FC77">
            <v>299</v>
          </cell>
          <cell r="FD77">
            <v>275</v>
          </cell>
          <cell r="FE77">
            <v>405</v>
          </cell>
          <cell r="FF77">
            <v>395</v>
          </cell>
          <cell r="FG77">
            <v>399</v>
          </cell>
          <cell r="FH77">
            <v>355</v>
          </cell>
          <cell r="FI77">
            <v>294</v>
          </cell>
          <cell r="FJ77">
            <v>364</v>
          </cell>
          <cell r="FK77">
            <v>324</v>
          </cell>
          <cell r="FL77">
            <v>255</v>
          </cell>
          <cell r="FM77">
            <v>357</v>
          </cell>
          <cell r="FN77">
            <v>389</v>
          </cell>
          <cell r="FO77">
            <v>348</v>
          </cell>
          <cell r="FP77">
            <v>284</v>
          </cell>
          <cell r="FQ77">
            <v>465</v>
          </cell>
          <cell r="FR77">
            <v>340</v>
          </cell>
          <cell r="FS77">
            <v>376</v>
          </cell>
          <cell r="FT77">
            <v>398</v>
          </cell>
          <cell r="FU77">
            <v>384</v>
          </cell>
          <cell r="FV77">
            <v>337</v>
          </cell>
          <cell r="FW77">
            <v>398</v>
          </cell>
          <cell r="FX77">
            <v>251</v>
          </cell>
          <cell r="FY77">
            <v>406</v>
          </cell>
          <cell r="FZ77">
            <v>383</v>
          </cell>
          <cell r="GA77">
            <v>341</v>
          </cell>
          <cell r="GB77">
            <v>306</v>
          </cell>
          <cell r="GC77">
            <v>425</v>
          </cell>
          <cell r="GD77">
            <v>323</v>
          </cell>
          <cell r="GE77">
            <v>354</v>
          </cell>
          <cell r="GF77">
            <v>412</v>
          </cell>
          <cell r="GG77">
            <v>309</v>
          </cell>
          <cell r="GH77">
            <v>397</v>
          </cell>
          <cell r="GI77">
            <v>331</v>
          </cell>
          <cell r="GJ77">
            <v>242</v>
          </cell>
          <cell r="GK77">
            <v>353</v>
          </cell>
          <cell r="GL77">
            <v>415</v>
          </cell>
          <cell r="GM77">
            <v>313</v>
          </cell>
          <cell r="GN77">
            <v>277</v>
          </cell>
          <cell r="GO77">
            <v>393</v>
          </cell>
          <cell r="GP77">
            <v>326</v>
          </cell>
          <cell r="GQ77">
            <v>412</v>
          </cell>
          <cell r="GR77">
            <v>320</v>
          </cell>
          <cell r="GS77">
            <v>316</v>
          </cell>
          <cell r="GT77">
            <v>415</v>
          </cell>
          <cell r="GU77">
            <v>309</v>
          </cell>
          <cell r="GV77">
            <v>255</v>
          </cell>
          <cell r="GW77">
            <v>339</v>
          </cell>
          <cell r="GX77">
            <v>351</v>
          </cell>
          <cell r="GY77">
            <v>316</v>
          </cell>
          <cell r="GZ77">
            <v>314</v>
          </cell>
          <cell r="HA77">
            <v>400</v>
          </cell>
          <cell r="HB77">
            <v>372</v>
          </cell>
          <cell r="HC77">
            <v>435</v>
          </cell>
          <cell r="HD77">
            <v>345</v>
          </cell>
          <cell r="HE77">
            <v>352</v>
          </cell>
          <cell r="HF77">
            <v>342</v>
          </cell>
          <cell r="HG77">
            <v>382</v>
          </cell>
          <cell r="HH77">
            <v>265</v>
          </cell>
          <cell r="HI77">
            <v>386</v>
          </cell>
          <cell r="HJ77">
            <v>394</v>
          </cell>
          <cell r="HK77">
            <v>314</v>
          </cell>
          <cell r="HL77">
            <v>353</v>
          </cell>
          <cell r="HM77">
            <v>380</v>
          </cell>
          <cell r="HN77">
            <v>448</v>
          </cell>
          <cell r="HO77">
            <v>484</v>
          </cell>
          <cell r="HP77">
            <v>424</v>
          </cell>
          <cell r="HQ77">
            <v>398</v>
          </cell>
          <cell r="HR77">
            <v>455</v>
          </cell>
          <cell r="HS77">
            <v>372</v>
          </cell>
          <cell r="HT77">
            <v>318</v>
          </cell>
          <cell r="HU77">
            <v>436</v>
          </cell>
          <cell r="HV77">
            <v>523</v>
          </cell>
          <cell r="HW77">
            <v>389</v>
          </cell>
          <cell r="HX77">
            <v>333</v>
          </cell>
          <cell r="HY77">
            <v>515</v>
          </cell>
          <cell r="HZ77">
            <v>512</v>
          </cell>
          <cell r="IA77">
            <v>550</v>
          </cell>
          <cell r="IB77">
            <v>502</v>
          </cell>
          <cell r="IC77">
            <v>435</v>
          </cell>
          <cell r="ID77">
            <v>483</v>
          </cell>
          <cell r="IE77">
            <v>519</v>
          </cell>
          <cell r="IF77">
            <v>395</v>
          </cell>
          <cell r="IG77">
            <v>501</v>
          </cell>
          <cell r="IH77">
            <v>577</v>
          </cell>
          <cell r="II77">
            <v>405</v>
          </cell>
          <cell r="IJ77">
            <v>413</v>
          </cell>
          <cell r="IK77">
            <v>564</v>
          </cell>
          <cell r="IL77">
            <v>488</v>
          </cell>
          <cell r="IM77">
            <v>369</v>
          </cell>
          <cell r="IN77">
            <v>235</v>
          </cell>
          <cell r="IO77">
            <v>377</v>
          </cell>
          <cell r="IP77">
            <v>540</v>
          </cell>
          <cell r="IQ77">
            <v>620</v>
          </cell>
          <cell r="IR77">
            <v>412</v>
          </cell>
          <cell r="IS77">
            <v>639</v>
          </cell>
          <cell r="IT77">
            <v>588</v>
          </cell>
          <cell r="IU77">
            <v>477</v>
          </cell>
          <cell r="IV77">
            <v>544</v>
          </cell>
          <cell r="IW77">
            <v>523</v>
          </cell>
          <cell r="IX77">
            <v>599</v>
          </cell>
          <cell r="IY77">
            <v>637</v>
          </cell>
          <cell r="IZ77">
            <v>625</v>
          </cell>
          <cell r="JA77">
            <v>588</v>
          </cell>
          <cell r="JB77">
            <v>661</v>
          </cell>
          <cell r="JC77">
            <v>515</v>
          </cell>
          <cell r="JD77">
            <v>516</v>
          </cell>
          <cell r="JE77">
            <v>636</v>
          </cell>
          <cell r="JF77">
            <v>756</v>
          </cell>
          <cell r="JG77">
            <v>532</v>
          </cell>
          <cell r="JH77">
            <v>583</v>
          </cell>
          <cell r="JI77">
            <v>663</v>
          </cell>
          <cell r="JJ77">
            <v>656</v>
          </cell>
          <cell r="JK77">
            <v>650</v>
          </cell>
          <cell r="JL77">
            <v>634</v>
          </cell>
          <cell r="JM77">
            <v>535</v>
          </cell>
          <cell r="JN77">
            <v>554</v>
          </cell>
          <cell r="JO77">
            <v>541</v>
          </cell>
          <cell r="JP77">
            <v>484</v>
          </cell>
          <cell r="JQ77">
            <v>604</v>
          </cell>
          <cell r="JR77">
            <v>605</v>
          </cell>
          <cell r="JS77">
            <v>531</v>
          </cell>
          <cell r="JT77">
            <v>566</v>
          </cell>
          <cell r="JU77">
            <v>618</v>
          </cell>
          <cell r="JV77">
            <v>580</v>
          </cell>
          <cell r="JW77">
            <v>802</v>
          </cell>
          <cell r="JX77">
            <v>624</v>
          </cell>
          <cell r="JY77">
            <v>493</v>
          </cell>
          <cell r="JZ77">
            <v>614</v>
          </cell>
          <cell r="KA77">
            <v>626</v>
          </cell>
          <cell r="KB77">
            <v>563</v>
          </cell>
          <cell r="KC77">
            <v>628</v>
          </cell>
          <cell r="KD77">
            <v>696</v>
          </cell>
          <cell r="KE77">
            <v>566</v>
          </cell>
          <cell r="KF77">
            <v>545</v>
          </cell>
        </row>
        <row r="78">
          <cell r="A78" t="str">
            <v>Nombre de crÃ©ations d'entreprises - Entreprises individuelles y compris micro-entrepreneurs - France - DonnÃ©es mensuelles brutes</v>
          </cell>
          <cell r="B78">
            <v>10755772</v>
          </cell>
          <cell r="C78">
            <v>45317.364583333336</v>
          </cell>
          <cell r="E78">
            <v>13386</v>
          </cell>
          <cell r="F78">
            <v>12402</v>
          </cell>
          <cell r="G78">
            <v>13652</v>
          </cell>
          <cell r="H78">
            <v>14591</v>
          </cell>
          <cell r="I78">
            <v>12926</v>
          </cell>
          <cell r="J78">
            <v>11538</v>
          </cell>
          <cell r="K78">
            <v>13253</v>
          </cell>
          <cell r="L78">
            <v>8864</v>
          </cell>
          <cell r="M78">
            <v>10228</v>
          </cell>
          <cell r="N78">
            <v>13961</v>
          </cell>
          <cell r="O78">
            <v>9795</v>
          </cell>
          <cell r="P78">
            <v>9227</v>
          </cell>
          <cell r="Q78">
            <v>14182</v>
          </cell>
          <cell r="R78">
            <v>11462</v>
          </cell>
          <cell r="S78">
            <v>13307</v>
          </cell>
          <cell r="T78">
            <v>14231</v>
          </cell>
          <cell r="U78">
            <v>11857</v>
          </cell>
          <cell r="V78">
            <v>11800</v>
          </cell>
          <cell r="W78">
            <v>13172</v>
          </cell>
          <cell r="X78">
            <v>8597</v>
          </cell>
          <cell r="Y78">
            <v>9752</v>
          </cell>
          <cell r="Z78">
            <v>13873</v>
          </cell>
          <cell r="AA78">
            <v>9444</v>
          </cell>
          <cell r="AB78">
            <v>9102</v>
          </cell>
          <cell r="AC78">
            <v>13919</v>
          </cell>
          <cell r="AD78">
            <v>11070</v>
          </cell>
          <cell r="AE78">
            <v>12997</v>
          </cell>
          <cell r="AF78">
            <v>14794</v>
          </cell>
          <cell r="AG78">
            <v>10804</v>
          </cell>
          <cell r="AH78">
            <v>11631</v>
          </cell>
          <cell r="AI78">
            <v>14048</v>
          </cell>
          <cell r="AJ78">
            <v>7995</v>
          </cell>
          <cell r="AK78">
            <v>10750</v>
          </cell>
          <cell r="AL78">
            <v>13895</v>
          </cell>
          <cell r="AM78">
            <v>9087</v>
          </cell>
          <cell r="AN78">
            <v>10402</v>
          </cell>
          <cell r="AO78">
            <v>14524</v>
          </cell>
          <cell r="AP78">
            <v>11893</v>
          </cell>
          <cell r="AQ78">
            <v>14254</v>
          </cell>
          <cell r="AR78">
            <v>15624</v>
          </cell>
          <cell r="AS78">
            <v>11839</v>
          </cell>
          <cell r="AT78">
            <v>12903</v>
          </cell>
          <cell r="AU78">
            <v>14195</v>
          </cell>
          <cell r="AV78">
            <v>8696</v>
          </cell>
          <cell r="AW78">
            <v>12910</v>
          </cell>
          <cell r="AX78">
            <v>14839</v>
          </cell>
          <cell r="AY78">
            <v>9982</v>
          </cell>
          <cell r="AZ78">
            <v>12049</v>
          </cell>
          <cell r="BA78">
            <v>15290</v>
          </cell>
          <cell r="BB78">
            <v>14711</v>
          </cell>
          <cell r="BC78">
            <v>17708</v>
          </cell>
          <cell r="BD78">
            <v>16264</v>
          </cell>
          <cell r="BE78">
            <v>13460</v>
          </cell>
          <cell r="BF78">
            <v>15542</v>
          </cell>
          <cell r="BG78">
            <v>13545</v>
          </cell>
          <cell r="BH78">
            <v>10271</v>
          </cell>
          <cell r="BI78">
            <v>13295</v>
          </cell>
          <cell r="BJ78">
            <v>13464</v>
          </cell>
          <cell r="BK78">
            <v>10755</v>
          </cell>
          <cell r="BL78">
            <v>12193</v>
          </cell>
          <cell r="BM78">
            <v>14789</v>
          </cell>
          <cell r="BN78">
            <v>14222</v>
          </cell>
          <cell r="BO78">
            <v>16165</v>
          </cell>
          <cell r="BP78">
            <v>16356</v>
          </cell>
          <cell r="BQ78">
            <v>13546</v>
          </cell>
          <cell r="BR78">
            <v>15880</v>
          </cell>
          <cell r="BS78">
            <v>12839</v>
          </cell>
          <cell r="BT78">
            <v>10447</v>
          </cell>
          <cell r="BU78">
            <v>14031</v>
          </cell>
          <cell r="BV78">
            <v>14289</v>
          </cell>
          <cell r="BW78">
            <v>10715</v>
          </cell>
          <cell r="BX78">
            <v>12951</v>
          </cell>
          <cell r="BY78">
            <v>16532</v>
          </cell>
          <cell r="BZ78">
            <v>14541</v>
          </cell>
          <cell r="CA78">
            <v>17647</v>
          </cell>
          <cell r="CB78">
            <v>15006</v>
          </cell>
          <cell r="CC78">
            <v>14605</v>
          </cell>
          <cell r="CD78">
            <v>15304</v>
          </cell>
          <cell r="CE78">
            <v>12494</v>
          </cell>
          <cell r="CF78">
            <v>10915</v>
          </cell>
          <cell r="CG78">
            <v>14972</v>
          </cell>
          <cell r="CH78">
            <v>15983</v>
          </cell>
          <cell r="CI78">
            <v>12473</v>
          </cell>
          <cell r="CJ78">
            <v>12836</v>
          </cell>
          <cell r="CK78">
            <v>17942</v>
          </cell>
          <cell r="CL78">
            <v>15847</v>
          </cell>
          <cell r="CM78">
            <v>18267</v>
          </cell>
          <cell r="CN78">
            <v>17031</v>
          </cell>
          <cell r="CO78">
            <v>14795</v>
          </cell>
          <cell r="CP78">
            <v>16289</v>
          </cell>
          <cell r="CQ78">
            <v>15936</v>
          </cell>
          <cell r="CR78">
            <v>13436</v>
          </cell>
          <cell r="CS78">
            <v>16106</v>
          </cell>
          <cell r="CT78">
            <v>18465</v>
          </cell>
          <cell r="CU78">
            <v>13327</v>
          </cell>
          <cell r="CV78">
            <v>15501</v>
          </cell>
          <cell r="CW78">
            <v>20763</v>
          </cell>
          <cell r="CX78">
            <v>18733</v>
          </cell>
          <cell r="CY78">
            <v>18455</v>
          </cell>
          <cell r="CZ78">
            <v>19745</v>
          </cell>
          <cell r="DA78">
            <v>15338</v>
          </cell>
          <cell r="DB78">
            <v>16999</v>
          </cell>
          <cell r="DC78">
            <v>16467</v>
          </cell>
          <cell r="DD78">
            <v>11684</v>
          </cell>
          <cell r="DE78">
            <v>16558</v>
          </cell>
          <cell r="DF78">
            <v>17501</v>
          </cell>
          <cell r="DG78">
            <v>11973</v>
          </cell>
          <cell r="DH78">
            <v>13462</v>
          </cell>
          <cell r="DI78">
            <v>26685</v>
          </cell>
          <cell r="DJ78">
            <v>31745</v>
          </cell>
          <cell r="DK78">
            <v>43012</v>
          </cell>
          <cell r="DL78">
            <v>42725</v>
          </cell>
          <cell r="DM78">
            <v>37675</v>
          </cell>
          <cell r="DN78">
            <v>40022</v>
          </cell>
          <cell r="DO78">
            <v>35222</v>
          </cell>
          <cell r="DP78">
            <v>27706</v>
          </cell>
          <cell r="DQ78">
            <v>41722</v>
          </cell>
          <cell r="DR78">
            <v>42499</v>
          </cell>
          <cell r="DS78">
            <v>36652</v>
          </cell>
          <cell r="DT78">
            <v>37950</v>
          </cell>
          <cell r="DU78">
            <v>41693</v>
          </cell>
          <cell r="DV78">
            <v>45058</v>
          </cell>
          <cell r="DW78">
            <v>54618</v>
          </cell>
          <cell r="DX78">
            <v>43971</v>
          </cell>
          <cell r="DY78">
            <v>38041</v>
          </cell>
          <cell r="DZ78">
            <v>36274</v>
          </cell>
          <cell r="EA78">
            <v>32698</v>
          </cell>
          <cell r="EB78">
            <v>28815</v>
          </cell>
          <cell r="EC78">
            <v>40829</v>
          </cell>
          <cell r="ED78">
            <v>42394</v>
          </cell>
          <cell r="EE78">
            <v>36797</v>
          </cell>
          <cell r="EF78">
            <v>31586</v>
          </cell>
          <cell r="EG78">
            <v>33763</v>
          </cell>
          <cell r="EH78">
            <v>34731</v>
          </cell>
          <cell r="EI78">
            <v>39649</v>
          </cell>
          <cell r="EJ78">
            <v>33542</v>
          </cell>
          <cell r="EK78">
            <v>34382</v>
          </cell>
          <cell r="EL78">
            <v>32777</v>
          </cell>
          <cell r="EM78">
            <v>28541</v>
          </cell>
          <cell r="EN78">
            <v>25169</v>
          </cell>
          <cell r="EO78">
            <v>36691</v>
          </cell>
          <cell r="EP78">
            <v>33682</v>
          </cell>
          <cell r="EQ78">
            <v>34757</v>
          </cell>
          <cell r="ER78">
            <v>30146</v>
          </cell>
          <cell r="ES78">
            <v>36700</v>
          </cell>
          <cell r="ET78">
            <v>36274</v>
          </cell>
          <cell r="EU78">
            <v>41380</v>
          </cell>
          <cell r="EV78">
            <v>32676</v>
          </cell>
          <cell r="EW78">
            <v>31814</v>
          </cell>
          <cell r="EX78">
            <v>36339</v>
          </cell>
          <cell r="EY78">
            <v>30135</v>
          </cell>
          <cell r="EZ78">
            <v>27569</v>
          </cell>
          <cell r="FA78">
            <v>34595</v>
          </cell>
          <cell r="FB78">
            <v>38186</v>
          </cell>
          <cell r="FC78">
            <v>32436</v>
          </cell>
          <cell r="FD78">
            <v>25813</v>
          </cell>
          <cell r="FE78">
            <v>36899</v>
          </cell>
          <cell r="FF78">
            <v>35259</v>
          </cell>
          <cell r="FG78">
            <v>38394</v>
          </cell>
          <cell r="FH78">
            <v>34388</v>
          </cell>
          <cell r="FI78">
            <v>31887</v>
          </cell>
          <cell r="FJ78">
            <v>33770</v>
          </cell>
          <cell r="FK78">
            <v>31236</v>
          </cell>
          <cell r="FL78">
            <v>25459</v>
          </cell>
          <cell r="FM78">
            <v>34268</v>
          </cell>
          <cell r="FN78">
            <v>39966</v>
          </cell>
          <cell r="FO78">
            <v>33010</v>
          </cell>
          <cell r="FP78">
            <v>26951</v>
          </cell>
          <cell r="FQ78">
            <v>39500</v>
          </cell>
          <cell r="FR78">
            <v>35113</v>
          </cell>
          <cell r="FS78">
            <v>36494</v>
          </cell>
          <cell r="FT78">
            <v>35790</v>
          </cell>
          <cell r="FU78">
            <v>33368</v>
          </cell>
          <cell r="FV78">
            <v>31681</v>
          </cell>
          <cell r="FW78">
            <v>33740</v>
          </cell>
          <cell r="FX78">
            <v>25870</v>
          </cell>
          <cell r="FY78">
            <v>36251</v>
          </cell>
          <cell r="FZ78">
            <v>40455</v>
          </cell>
          <cell r="GA78">
            <v>32495</v>
          </cell>
          <cell r="GB78">
            <v>29661</v>
          </cell>
          <cell r="GC78">
            <v>36310</v>
          </cell>
          <cell r="GD78">
            <v>33054</v>
          </cell>
          <cell r="GE78">
            <v>34447</v>
          </cell>
          <cell r="GF78">
            <v>35195</v>
          </cell>
          <cell r="GG78">
            <v>28506</v>
          </cell>
          <cell r="GH78">
            <v>31490</v>
          </cell>
          <cell r="GI78">
            <v>30722</v>
          </cell>
          <cell r="GJ78">
            <v>23202</v>
          </cell>
          <cell r="GK78">
            <v>34972</v>
          </cell>
          <cell r="GL78">
            <v>38458</v>
          </cell>
          <cell r="GM78">
            <v>29048</v>
          </cell>
          <cell r="GN78">
            <v>30104</v>
          </cell>
          <cell r="GO78">
            <v>35688</v>
          </cell>
          <cell r="GP78">
            <v>36267</v>
          </cell>
          <cell r="GQ78">
            <v>38118</v>
          </cell>
          <cell r="GR78">
            <v>36541</v>
          </cell>
          <cell r="GS78">
            <v>32271</v>
          </cell>
          <cell r="GT78">
            <v>35053</v>
          </cell>
          <cell r="GU78">
            <v>29378</v>
          </cell>
          <cell r="GV78">
            <v>24984</v>
          </cell>
          <cell r="GW78">
            <v>36972</v>
          </cell>
          <cell r="GX78">
            <v>35689</v>
          </cell>
          <cell r="GY78">
            <v>33325</v>
          </cell>
          <cell r="GZ78">
            <v>31929</v>
          </cell>
          <cell r="HA78">
            <v>39218</v>
          </cell>
          <cell r="HB78">
            <v>37185</v>
          </cell>
          <cell r="HC78">
            <v>42613</v>
          </cell>
          <cell r="HD78">
            <v>34663</v>
          </cell>
          <cell r="HE78">
            <v>34279</v>
          </cell>
          <cell r="HF78">
            <v>36939</v>
          </cell>
          <cell r="HG78">
            <v>33800</v>
          </cell>
          <cell r="HH78">
            <v>30026</v>
          </cell>
          <cell r="HI78">
            <v>41609</v>
          </cell>
          <cell r="HJ78">
            <v>43270</v>
          </cell>
          <cell r="HK78">
            <v>41381</v>
          </cell>
          <cell r="HL78">
            <v>35856</v>
          </cell>
          <cell r="HM78">
            <v>46657</v>
          </cell>
          <cell r="HN78">
            <v>45327</v>
          </cell>
          <cell r="HO78">
            <v>51346</v>
          </cell>
          <cell r="HP78">
            <v>42830</v>
          </cell>
          <cell r="HQ78">
            <v>43287</v>
          </cell>
          <cell r="HR78">
            <v>48475</v>
          </cell>
          <cell r="HS78">
            <v>39949</v>
          </cell>
          <cell r="HT78">
            <v>36653</v>
          </cell>
          <cell r="HU78">
            <v>48574</v>
          </cell>
          <cell r="HV78">
            <v>54975</v>
          </cell>
          <cell r="HW78">
            <v>46430</v>
          </cell>
          <cell r="HX78">
            <v>38671</v>
          </cell>
          <cell r="HY78">
            <v>59697</v>
          </cell>
          <cell r="HZ78">
            <v>53405</v>
          </cell>
          <cell r="IA78">
            <v>59264</v>
          </cell>
          <cell r="IB78">
            <v>50836</v>
          </cell>
          <cell r="IC78">
            <v>53478</v>
          </cell>
          <cell r="ID78">
            <v>49936</v>
          </cell>
          <cell r="IE78">
            <v>50892</v>
          </cell>
          <cell r="IF78">
            <v>42800</v>
          </cell>
          <cell r="IG78">
            <v>54955</v>
          </cell>
          <cell r="IH78">
            <v>64986</v>
          </cell>
          <cell r="II78">
            <v>53689</v>
          </cell>
          <cell r="IJ78">
            <v>47015</v>
          </cell>
          <cell r="IK78">
            <v>62822</v>
          </cell>
          <cell r="IL78">
            <v>55731</v>
          </cell>
          <cell r="IM78">
            <v>42471</v>
          </cell>
          <cell r="IN78">
            <v>29206</v>
          </cell>
          <cell r="IO78">
            <v>42178</v>
          </cell>
          <cell r="IP78">
            <v>58482</v>
          </cell>
          <cell r="IQ78">
            <v>64208</v>
          </cell>
          <cell r="IR78">
            <v>49929</v>
          </cell>
          <cell r="IS78">
            <v>71825</v>
          </cell>
          <cell r="IT78">
            <v>76000</v>
          </cell>
          <cell r="IU78">
            <v>62608</v>
          </cell>
          <cell r="IV78">
            <v>60123</v>
          </cell>
          <cell r="IW78">
            <v>68628</v>
          </cell>
          <cell r="IX78">
            <v>69574</v>
          </cell>
          <cell r="IY78">
            <v>76632</v>
          </cell>
          <cell r="IZ78">
            <v>68431</v>
          </cell>
          <cell r="JA78">
            <v>60141</v>
          </cell>
          <cell r="JB78">
            <v>65761</v>
          </cell>
          <cell r="JC78">
            <v>58102</v>
          </cell>
          <cell r="JD78">
            <v>48029</v>
          </cell>
          <cell r="JE78">
            <v>67351</v>
          </cell>
          <cell r="JF78">
            <v>72070</v>
          </cell>
          <cell r="JG78">
            <v>57311</v>
          </cell>
          <cell r="JH78">
            <v>58620</v>
          </cell>
          <cell r="JI78">
            <v>69815</v>
          </cell>
          <cell r="JJ78">
            <v>63943</v>
          </cell>
          <cell r="JK78">
            <v>73375</v>
          </cell>
          <cell r="JL78">
            <v>62156</v>
          </cell>
          <cell r="JM78">
            <v>56426</v>
          </cell>
          <cell r="JN78">
            <v>60395</v>
          </cell>
          <cell r="JO78">
            <v>57116</v>
          </cell>
          <cell r="JP78">
            <v>52951</v>
          </cell>
          <cell r="JQ78">
            <v>73273</v>
          </cell>
          <cell r="JR78">
            <v>74071</v>
          </cell>
          <cell r="JS78">
            <v>65613</v>
          </cell>
          <cell r="JT78">
            <v>59677</v>
          </cell>
          <cell r="JU78">
            <v>65374</v>
          </cell>
          <cell r="JV78">
            <v>62570</v>
          </cell>
          <cell r="JW78">
            <v>71823</v>
          </cell>
          <cell r="JX78">
            <v>62004</v>
          </cell>
          <cell r="JY78">
            <v>57491</v>
          </cell>
          <cell r="JZ78">
            <v>63797</v>
          </cell>
          <cell r="KA78">
            <v>58637</v>
          </cell>
          <cell r="KB78">
            <v>59210</v>
          </cell>
          <cell r="KC78">
            <v>74957</v>
          </cell>
          <cell r="KD78">
            <v>77204</v>
          </cell>
          <cell r="KE78">
            <v>68918</v>
          </cell>
          <cell r="KF78">
            <v>59586</v>
          </cell>
        </row>
        <row r="79">
          <cell r="A79" t="str">
            <v>Nombre de crÃ©ations d'entreprises - Entreprises individuelles y compris micro-entrepreneurs - Gard - DonnÃ©es mensuelles brutes</v>
          </cell>
          <cell r="B79">
            <v>10755701</v>
          </cell>
          <cell r="C79">
            <v>45317.364583333336</v>
          </cell>
          <cell r="ES79">
            <v>550</v>
          </cell>
          <cell r="ET79">
            <v>513</v>
          </cell>
          <cell r="EU79">
            <v>686</v>
          </cell>
          <cell r="EV79">
            <v>492</v>
          </cell>
          <cell r="EW79">
            <v>511</v>
          </cell>
          <cell r="EX79">
            <v>460</v>
          </cell>
          <cell r="EY79">
            <v>405</v>
          </cell>
          <cell r="EZ79">
            <v>371</v>
          </cell>
          <cell r="FA79">
            <v>460</v>
          </cell>
          <cell r="FB79">
            <v>570</v>
          </cell>
          <cell r="FC79">
            <v>429</v>
          </cell>
          <cell r="FD79">
            <v>412</v>
          </cell>
          <cell r="FE79">
            <v>468</v>
          </cell>
          <cell r="FF79">
            <v>493</v>
          </cell>
          <cell r="FG79">
            <v>562</v>
          </cell>
          <cell r="FH79">
            <v>481</v>
          </cell>
          <cell r="FI79">
            <v>433</v>
          </cell>
          <cell r="FJ79">
            <v>454</v>
          </cell>
          <cell r="FK79">
            <v>520</v>
          </cell>
          <cell r="FL79">
            <v>303</v>
          </cell>
          <cell r="FM79">
            <v>441</v>
          </cell>
          <cell r="FN79">
            <v>536</v>
          </cell>
          <cell r="FO79">
            <v>409</v>
          </cell>
          <cell r="FP79">
            <v>328</v>
          </cell>
          <cell r="FQ79">
            <v>575</v>
          </cell>
          <cell r="FR79">
            <v>447</v>
          </cell>
          <cell r="FS79">
            <v>527</v>
          </cell>
          <cell r="FT79">
            <v>546</v>
          </cell>
          <cell r="FU79">
            <v>457</v>
          </cell>
          <cell r="FV79">
            <v>385</v>
          </cell>
          <cell r="FW79">
            <v>445</v>
          </cell>
          <cell r="FX79">
            <v>328</v>
          </cell>
          <cell r="FY79">
            <v>491</v>
          </cell>
          <cell r="FZ79">
            <v>527</v>
          </cell>
          <cell r="GA79">
            <v>426</v>
          </cell>
          <cell r="GB79">
            <v>422</v>
          </cell>
          <cell r="GC79">
            <v>546</v>
          </cell>
          <cell r="GD79">
            <v>427</v>
          </cell>
          <cell r="GE79">
            <v>430</v>
          </cell>
          <cell r="GF79">
            <v>474</v>
          </cell>
          <cell r="GG79">
            <v>435</v>
          </cell>
          <cell r="GH79">
            <v>432</v>
          </cell>
          <cell r="GI79">
            <v>391</v>
          </cell>
          <cell r="GJ79">
            <v>273</v>
          </cell>
          <cell r="GK79">
            <v>476</v>
          </cell>
          <cell r="GL79">
            <v>484</v>
          </cell>
          <cell r="GM79">
            <v>370</v>
          </cell>
          <cell r="GN79">
            <v>373</v>
          </cell>
          <cell r="GO79">
            <v>507</v>
          </cell>
          <cell r="GP79">
            <v>503</v>
          </cell>
          <cell r="GQ79">
            <v>509</v>
          </cell>
          <cell r="GR79">
            <v>449</v>
          </cell>
          <cell r="GS79">
            <v>438</v>
          </cell>
          <cell r="GT79">
            <v>446</v>
          </cell>
          <cell r="GU79">
            <v>365</v>
          </cell>
          <cell r="GV79">
            <v>296</v>
          </cell>
          <cell r="GW79">
            <v>415</v>
          </cell>
          <cell r="GX79">
            <v>417</v>
          </cell>
          <cell r="GY79">
            <v>362</v>
          </cell>
          <cell r="GZ79">
            <v>331</v>
          </cell>
          <cell r="HA79">
            <v>488</v>
          </cell>
          <cell r="HB79">
            <v>424</v>
          </cell>
          <cell r="HC79">
            <v>529</v>
          </cell>
          <cell r="HD79">
            <v>404</v>
          </cell>
          <cell r="HE79">
            <v>437</v>
          </cell>
          <cell r="HF79">
            <v>468</v>
          </cell>
          <cell r="HG79">
            <v>340</v>
          </cell>
          <cell r="HH79">
            <v>292</v>
          </cell>
          <cell r="HI79">
            <v>472</v>
          </cell>
          <cell r="HJ79">
            <v>478</v>
          </cell>
          <cell r="HK79">
            <v>399</v>
          </cell>
          <cell r="HL79">
            <v>330</v>
          </cell>
          <cell r="HM79">
            <v>547</v>
          </cell>
          <cell r="HN79">
            <v>481</v>
          </cell>
          <cell r="HO79">
            <v>576</v>
          </cell>
          <cell r="HP79">
            <v>495</v>
          </cell>
          <cell r="HQ79">
            <v>494</v>
          </cell>
          <cell r="HR79">
            <v>576</v>
          </cell>
          <cell r="HS79">
            <v>468</v>
          </cell>
          <cell r="HT79">
            <v>378</v>
          </cell>
          <cell r="HU79">
            <v>516</v>
          </cell>
          <cell r="HV79">
            <v>553</v>
          </cell>
          <cell r="HW79">
            <v>459</v>
          </cell>
          <cell r="HX79">
            <v>489</v>
          </cell>
          <cell r="HY79">
            <v>680</v>
          </cell>
          <cell r="HZ79">
            <v>659</v>
          </cell>
          <cell r="IA79">
            <v>612</v>
          </cell>
          <cell r="IB79">
            <v>611</v>
          </cell>
          <cell r="IC79">
            <v>569</v>
          </cell>
          <cell r="ID79">
            <v>558</v>
          </cell>
          <cell r="IE79">
            <v>579</v>
          </cell>
          <cell r="IF79">
            <v>432</v>
          </cell>
          <cell r="IG79">
            <v>662</v>
          </cell>
          <cell r="IH79">
            <v>670</v>
          </cell>
          <cell r="II79">
            <v>581</v>
          </cell>
          <cell r="IJ79">
            <v>517</v>
          </cell>
          <cell r="IK79">
            <v>749</v>
          </cell>
          <cell r="IL79">
            <v>693</v>
          </cell>
          <cell r="IM79">
            <v>471</v>
          </cell>
          <cell r="IN79">
            <v>321</v>
          </cell>
          <cell r="IO79">
            <v>429</v>
          </cell>
          <cell r="IP79">
            <v>590</v>
          </cell>
          <cell r="IQ79">
            <v>637</v>
          </cell>
          <cell r="IR79">
            <v>611</v>
          </cell>
          <cell r="IS79">
            <v>749</v>
          </cell>
          <cell r="IT79">
            <v>686</v>
          </cell>
          <cell r="IU79">
            <v>552</v>
          </cell>
          <cell r="IV79">
            <v>662</v>
          </cell>
          <cell r="IW79">
            <v>780</v>
          </cell>
          <cell r="IX79">
            <v>726</v>
          </cell>
          <cell r="IY79">
            <v>857</v>
          </cell>
          <cell r="IZ79">
            <v>793</v>
          </cell>
          <cell r="JA79">
            <v>648</v>
          </cell>
          <cell r="JB79">
            <v>799</v>
          </cell>
          <cell r="JC79">
            <v>634</v>
          </cell>
          <cell r="JD79">
            <v>534</v>
          </cell>
          <cell r="JE79">
            <v>773</v>
          </cell>
          <cell r="JF79">
            <v>783</v>
          </cell>
          <cell r="JG79">
            <v>630</v>
          </cell>
          <cell r="JH79">
            <v>661</v>
          </cell>
          <cell r="JI79">
            <v>786</v>
          </cell>
          <cell r="JJ79">
            <v>739</v>
          </cell>
          <cell r="JK79">
            <v>901</v>
          </cell>
          <cell r="JL79">
            <v>786</v>
          </cell>
          <cell r="JM79">
            <v>654</v>
          </cell>
          <cell r="JN79">
            <v>722</v>
          </cell>
          <cell r="JO79">
            <v>625</v>
          </cell>
          <cell r="JP79">
            <v>593</v>
          </cell>
          <cell r="JQ79">
            <v>824</v>
          </cell>
          <cell r="JR79">
            <v>854</v>
          </cell>
          <cell r="JS79">
            <v>663</v>
          </cell>
          <cell r="JT79">
            <v>612</v>
          </cell>
          <cell r="JU79">
            <v>796</v>
          </cell>
          <cell r="JV79">
            <v>736</v>
          </cell>
          <cell r="JW79">
            <v>892</v>
          </cell>
          <cell r="JX79">
            <v>759</v>
          </cell>
          <cell r="JY79">
            <v>724</v>
          </cell>
          <cell r="JZ79">
            <v>791</v>
          </cell>
          <cell r="KA79">
            <v>648</v>
          </cell>
          <cell r="KB79">
            <v>752</v>
          </cell>
          <cell r="KC79">
            <v>916</v>
          </cell>
          <cell r="KD79">
            <v>765</v>
          </cell>
          <cell r="KE79">
            <v>808</v>
          </cell>
          <cell r="KF79">
            <v>718</v>
          </cell>
        </row>
        <row r="80">
          <cell r="A80" t="str">
            <v>Nombre de crÃ©ations d'entreprises - Entreprises individuelles y compris micro-entrepreneurs - Gers - DonnÃ©es mensuelles brutes</v>
          </cell>
          <cell r="B80">
            <v>10755703</v>
          </cell>
          <cell r="C80">
            <v>45317.364583333336</v>
          </cell>
          <cell r="ES80">
            <v>119</v>
          </cell>
          <cell r="ET80">
            <v>95</v>
          </cell>
          <cell r="EU80">
            <v>117</v>
          </cell>
          <cell r="EV80">
            <v>136</v>
          </cell>
          <cell r="EW80">
            <v>105</v>
          </cell>
          <cell r="EX80">
            <v>101</v>
          </cell>
          <cell r="EY80">
            <v>95</v>
          </cell>
          <cell r="EZ80">
            <v>84</v>
          </cell>
          <cell r="FA80">
            <v>89</v>
          </cell>
          <cell r="FB80">
            <v>97</v>
          </cell>
          <cell r="FC80">
            <v>74</v>
          </cell>
          <cell r="FD80">
            <v>76</v>
          </cell>
          <cell r="FE80">
            <v>104</v>
          </cell>
          <cell r="FF80">
            <v>120</v>
          </cell>
          <cell r="FG80">
            <v>93</v>
          </cell>
          <cell r="FH80">
            <v>96</v>
          </cell>
          <cell r="FI80">
            <v>76</v>
          </cell>
          <cell r="FJ80">
            <v>101</v>
          </cell>
          <cell r="FK80">
            <v>105</v>
          </cell>
          <cell r="FL80">
            <v>72</v>
          </cell>
          <cell r="FM80">
            <v>102</v>
          </cell>
          <cell r="FN80">
            <v>109</v>
          </cell>
          <cell r="FO80">
            <v>76</v>
          </cell>
          <cell r="FP80">
            <v>76</v>
          </cell>
          <cell r="FQ80">
            <v>124</v>
          </cell>
          <cell r="FR80">
            <v>123</v>
          </cell>
          <cell r="FS80">
            <v>101</v>
          </cell>
          <cell r="FT80">
            <v>124</v>
          </cell>
          <cell r="FU80">
            <v>94</v>
          </cell>
          <cell r="FV80">
            <v>98</v>
          </cell>
          <cell r="FW80">
            <v>119</v>
          </cell>
          <cell r="FX80">
            <v>74</v>
          </cell>
          <cell r="FY80">
            <v>104</v>
          </cell>
          <cell r="FZ80">
            <v>118</v>
          </cell>
          <cell r="GA80">
            <v>98</v>
          </cell>
          <cell r="GB80">
            <v>100</v>
          </cell>
          <cell r="GC80">
            <v>106</v>
          </cell>
          <cell r="GD80">
            <v>102</v>
          </cell>
          <cell r="GE80">
            <v>110</v>
          </cell>
          <cell r="GF80">
            <v>110</v>
          </cell>
          <cell r="GG80">
            <v>81</v>
          </cell>
          <cell r="GH80">
            <v>98</v>
          </cell>
          <cell r="GI80">
            <v>86</v>
          </cell>
          <cell r="GJ80">
            <v>89</v>
          </cell>
          <cell r="GK80">
            <v>89</v>
          </cell>
          <cell r="GL80">
            <v>112</v>
          </cell>
          <cell r="GM80">
            <v>74</v>
          </cell>
          <cell r="GN80">
            <v>81</v>
          </cell>
          <cell r="GO80">
            <v>118</v>
          </cell>
          <cell r="GP80">
            <v>116</v>
          </cell>
          <cell r="GQ80">
            <v>93</v>
          </cell>
          <cell r="GR80">
            <v>109</v>
          </cell>
          <cell r="GS80">
            <v>106</v>
          </cell>
          <cell r="GT80">
            <v>86</v>
          </cell>
          <cell r="GU80">
            <v>102</v>
          </cell>
          <cell r="GV80">
            <v>86</v>
          </cell>
          <cell r="GW80">
            <v>105</v>
          </cell>
          <cell r="GX80">
            <v>93</v>
          </cell>
          <cell r="GY80">
            <v>82</v>
          </cell>
          <cell r="GZ80">
            <v>91</v>
          </cell>
          <cell r="HA80">
            <v>86</v>
          </cell>
          <cell r="HB80">
            <v>100</v>
          </cell>
          <cell r="HC80">
            <v>114</v>
          </cell>
          <cell r="HD80">
            <v>71</v>
          </cell>
          <cell r="HE80">
            <v>82</v>
          </cell>
          <cell r="HF80">
            <v>105</v>
          </cell>
          <cell r="HG80">
            <v>90</v>
          </cell>
          <cell r="HH80">
            <v>77</v>
          </cell>
          <cell r="HI80">
            <v>99</v>
          </cell>
          <cell r="HJ80">
            <v>102</v>
          </cell>
          <cell r="HK80">
            <v>82</v>
          </cell>
          <cell r="HL80">
            <v>90</v>
          </cell>
          <cell r="HM80">
            <v>105</v>
          </cell>
          <cell r="HN80">
            <v>118</v>
          </cell>
          <cell r="HO80">
            <v>161</v>
          </cell>
          <cell r="HP80">
            <v>115</v>
          </cell>
          <cell r="HQ80">
            <v>107</v>
          </cell>
          <cell r="HR80">
            <v>120</v>
          </cell>
          <cell r="HS80">
            <v>88</v>
          </cell>
          <cell r="HT80">
            <v>86</v>
          </cell>
          <cell r="HU80">
            <v>123</v>
          </cell>
          <cell r="HV80">
            <v>121</v>
          </cell>
          <cell r="HW80">
            <v>133</v>
          </cell>
          <cell r="HX80">
            <v>77</v>
          </cell>
          <cell r="HY80">
            <v>139</v>
          </cell>
          <cell r="HZ80">
            <v>128</v>
          </cell>
          <cell r="IA80">
            <v>130</v>
          </cell>
          <cell r="IB80">
            <v>117</v>
          </cell>
          <cell r="IC80">
            <v>114</v>
          </cell>
          <cell r="ID80">
            <v>127</v>
          </cell>
          <cell r="IE80">
            <v>114</v>
          </cell>
          <cell r="IF80">
            <v>99</v>
          </cell>
          <cell r="IG80">
            <v>128</v>
          </cell>
          <cell r="IH80">
            <v>173</v>
          </cell>
          <cell r="II80">
            <v>126</v>
          </cell>
          <cell r="IJ80">
            <v>104</v>
          </cell>
          <cell r="IK80">
            <v>145</v>
          </cell>
          <cell r="IL80">
            <v>146</v>
          </cell>
          <cell r="IM80">
            <v>93</v>
          </cell>
          <cell r="IN80">
            <v>79</v>
          </cell>
          <cell r="IO80">
            <v>94</v>
          </cell>
          <cell r="IP80">
            <v>160</v>
          </cell>
          <cell r="IQ80">
            <v>166</v>
          </cell>
          <cell r="IR80">
            <v>120</v>
          </cell>
          <cell r="IS80">
            <v>201</v>
          </cell>
          <cell r="IT80">
            <v>176</v>
          </cell>
          <cell r="IU80">
            <v>139</v>
          </cell>
          <cell r="IV80">
            <v>136</v>
          </cell>
          <cell r="IW80">
            <v>171</v>
          </cell>
          <cell r="IX80">
            <v>171</v>
          </cell>
          <cell r="IY80">
            <v>209</v>
          </cell>
          <cell r="IZ80">
            <v>165</v>
          </cell>
          <cell r="JA80">
            <v>141</v>
          </cell>
          <cell r="JB80">
            <v>184</v>
          </cell>
          <cell r="JC80">
            <v>153</v>
          </cell>
          <cell r="JD80">
            <v>127</v>
          </cell>
          <cell r="JE80">
            <v>157</v>
          </cell>
          <cell r="JF80">
            <v>180</v>
          </cell>
          <cell r="JG80">
            <v>147</v>
          </cell>
          <cell r="JH80">
            <v>119</v>
          </cell>
          <cell r="JI80">
            <v>157</v>
          </cell>
          <cell r="JJ80">
            <v>161</v>
          </cell>
          <cell r="JK80">
            <v>193</v>
          </cell>
          <cell r="JL80">
            <v>181</v>
          </cell>
          <cell r="JM80">
            <v>163</v>
          </cell>
          <cell r="JN80">
            <v>152</v>
          </cell>
          <cell r="JO80">
            <v>133</v>
          </cell>
          <cell r="JP80">
            <v>132</v>
          </cell>
          <cell r="JQ80">
            <v>174</v>
          </cell>
          <cell r="JR80">
            <v>164</v>
          </cell>
          <cell r="JS80">
            <v>136</v>
          </cell>
          <cell r="JT80">
            <v>129</v>
          </cell>
          <cell r="JU80">
            <v>154</v>
          </cell>
          <cell r="JV80">
            <v>164</v>
          </cell>
          <cell r="JW80">
            <v>166</v>
          </cell>
          <cell r="JX80">
            <v>181</v>
          </cell>
          <cell r="JY80">
            <v>164</v>
          </cell>
          <cell r="JZ80">
            <v>166</v>
          </cell>
          <cell r="KA80">
            <v>151</v>
          </cell>
          <cell r="KB80">
            <v>112</v>
          </cell>
          <cell r="KC80">
            <v>174</v>
          </cell>
          <cell r="KD80">
            <v>182</v>
          </cell>
          <cell r="KE80">
            <v>155</v>
          </cell>
          <cell r="KF80">
            <v>138</v>
          </cell>
        </row>
        <row r="81">
          <cell r="A81" t="str">
            <v>Nombre de crÃ©ations d'entreprises - Entreprises individuelles y compris micro-entrepreneurs - Gironde - DonnÃ©es mensuelles brutes</v>
          </cell>
          <cell r="B81">
            <v>10755704</v>
          </cell>
          <cell r="C81">
            <v>45317.364583333336</v>
          </cell>
          <cell r="ES81">
            <v>1029</v>
          </cell>
          <cell r="ET81">
            <v>1061</v>
          </cell>
          <cell r="EU81">
            <v>1217</v>
          </cell>
          <cell r="EV81">
            <v>967</v>
          </cell>
          <cell r="EW81">
            <v>989</v>
          </cell>
          <cell r="EX81">
            <v>980</v>
          </cell>
          <cell r="EY81">
            <v>934</v>
          </cell>
          <cell r="EZ81">
            <v>967</v>
          </cell>
          <cell r="FA81">
            <v>961</v>
          </cell>
          <cell r="FB81">
            <v>1006</v>
          </cell>
          <cell r="FC81">
            <v>871</v>
          </cell>
          <cell r="FD81">
            <v>619</v>
          </cell>
          <cell r="FE81">
            <v>1106</v>
          </cell>
          <cell r="FF81">
            <v>1151</v>
          </cell>
          <cell r="FG81">
            <v>1026</v>
          </cell>
          <cell r="FH81">
            <v>1272</v>
          </cell>
          <cell r="FI81">
            <v>1063</v>
          </cell>
          <cell r="FJ81">
            <v>954</v>
          </cell>
          <cell r="FK81">
            <v>1144</v>
          </cell>
          <cell r="FL81">
            <v>838</v>
          </cell>
          <cell r="FM81">
            <v>744</v>
          </cell>
          <cell r="FN81">
            <v>1305</v>
          </cell>
          <cell r="FO81">
            <v>1228</v>
          </cell>
          <cell r="FP81">
            <v>940</v>
          </cell>
          <cell r="FQ81">
            <v>1245</v>
          </cell>
          <cell r="FR81">
            <v>1088</v>
          </cell>
          <cell r="FS81">
            <v>1195</v>
          </cell>
          <cell r="FT81">
            <v>1207</v>
          </cell>
          <cell r="FU81">
            <v>1066</v>
          </cell>
          <cell r="FV81">
            <v>1000</v>
          </cell>
          <cell r="FW81">
            <v>1115</v>
          </cell>
          <cell r="FX81">
            <v>868</v>
          </cell>
          <cell r="FY81">
            <v>1210</v>
          </cell>
          <cell r="FZ81">
            <v>1246</v>
          </cell>
          <cell r="GA81">
            <v>1002</v>
          </cell>
          <cell r="GB81">
            <v>878</v>
          </cell>
          <cell r="GC81">
            <v>1155</v>
          </cell>
          <cell r="GD81">
            <v>993</v>
          </cell>
          <cell r="GE81">
            <v>1270</v>
          </cell>
          <cell r="GF81">
            <v>1143</v>
          </cell>
          <cell r="GG81">
            <v>940</v>
          </cell>
          <cell r="GH81">
            <v>1041</v>
          </cell>
          <cell r="GI81">
            <v>1053</v>
          </cell>
          <cell r="GJ81">
            <v>793</v>
          </cell>
          <cell r="GK81">
            <v>1166</v>
          </cell>
          <cell r="GL81">
            <v>1241</v>
          </cell>
          <cell r="GM81">
            <v>934</v>
          </cell>
          <cell r="GN81">
            <v>1078</v>
          </cell>
          <cell r="GO81">
            <v>1202</v>
          </cell>
          <cell r="GP81">
            <v>1105</v>
          </cell>
          <cell r="GQ81">
            <v>1185</v>
          </cell>
          <cell r="GR81">
            <v>1235</v>
          </cell>
          <cell r="GS81">
            <v>1042</v>
          </cell>
          <cell r="GT81">
            <v>1118</v>
          </cell>
          <cell r="GU81">
            <v>963</v>
          </cell>
          <cell r="GV81">
            <v>886</v>
          </cell>
          <cell r="GW81">
            <v>1167</v>
          </cell>
          <cell r="GX81">
            <v>1215</v>
          </cell>
          <cell r="GY81">
            <v>1164</v>
          </cell>
          <cell r="GZ81">
            <v>1076</v>
          </cell>
          <cell r="HA81">
            <v>1367</v>
          </cell>
          <cell r="HB81">
            <v>1189</v>
          </cell>
          <cell r="HC81">
            <v>1348</v>
          </cell>
          <cell r="HD81">
            <v>1271</v>
          </cell>
          <cell r="HE81">
            <v>1192</v>
          </cell>
          <cell r="HF81">
            <v>1296</v>
          </cell>
          <cell r="HG81">
            <v>1115</v>
          </cell>
          <cell r="HH81">
            <v>1096</v>
          </cell>
          <cell r="HI81">
            <v>1448</v>
          </cell>
          <cell r="HJ81">
            <v>1538</v>
          </cell>
          <cell r="HK81">
            <v>1412</v>
          </cell>
          <cell r="HL81">
            <v>1233</v>
          </cell>
          <cell r="HM81">
            <v>1604</v>
          </cell>
          <cell r="HN81">
            <v>1568</v>
          </cell>
          <cell r="HO81">
            <v>1742</v>
          </cell>
          <cell r="HP81">
            <v>1391</v>
          </cell>
          <cell r="HQ81">
            <v>1575</v>
          </cell>
          <cell r="HR81">
            <v>1617</v>
          </cell>
          <cell r="HS81">
            <v>1305</v>
          </cell>
          <cell r="HT81">
            <v>1379</v>
          </cell>
          <cell r="HU81">
            <v>1706</v>
          </cell>
          <cell r="HV81">
            <v>1876</v>
          </cell>
          <cell r="HW81">
            <v>1634</v>
          </cell>
          <cell r="HX81">
            <v>1324</v>
          </cell>
          <cell r="HY81">
            <v>2017</v>
          </cell>
          <cell r="HZ81">
            <v>1693</v>
          </cell>
          <cell r="IA81">
            <v>2032</v>
          </cell>
          <cell r="IB81">
            <v>1771</v>
          </cell>
          <cell r="IC81">
            <v>1670</v>
          </cell>
          <cell r="ID81">
            <v>1543</v>
          </cell>
          <cell r="IE81">
            <v>1735</v>
          </cell>
          <cell r="IF81">
            <v>1488</v>
          </cell>
          <cell r="IG81">
            <v>1943</v>
          </cell>
          <cell r="IH81">
            <v>2114</v>
          </cell>
          <cell r="II81">
            <v>1779</v>
          </cell>
          <cell r="IJ81">
            <v>1428</v>
          </cell>
          <cell r="IK81">
            <v>2274</v>
          </cell>
          <cell r="IL81">
            <v>1801</v>
          </cell>
          <cell r="IM81">
            <v>1287</v>
          </cell>
          <cell r="IN81">
            <v>871</v>
          </cell>
          <cell r="IO81">
            <v>1317</v>
          </cell>
          <cell r="IP81">
            <v>1701</v>
          </cell>
          <cell r="IQ81">
            <v>1854</v>
          </cell>
          <cell r="IR81">
            <v>1710</v>
          </cell>
          <cell r="IS81">
            <v>2030</v>
          </cell>
          <cell r="IT81">
            <v>2593</v>
          </cell>
          <cell r="IU81">
            <v>1752</v>
          </cell>
          <cell r="IV81">
            <v>1999</v>
          </cell>
          <cell r="IW81">
            <v>2131</v>
          </cell>
          <cell r="IX81">
            <v>2397</v>
          </cell>
          <cell r="IY81">
            <v>2483</v>
          </cell>
          <cell r="IZ81">
            <v>2241</v>
          </cell>
          <cell r="JA81">
            <v>1737</v>
          </cell>
          <cell r="JB81">
            <v>2550</v>
          </cell>
          <cell r="JC81">
            <v>1987</v>
          </cell>
          <cell r="JD81">
            <v>1755</v>
          </cell>
          <cell r="JE81">
            <v>2100</v>
          </cell>
          <cell r="JF81">
            <v>2161</v>
          </cell>
          <cell r="JG81">
            <v>1903</v>
          </cell>
          <cell r="JH81">
            <v>1789</v>
          </cell>
          <cell r="JI81">
            <v>1943</v>
          </cell>
          <cell r="JJ81">
            <v>1973</v>
          </cell>
          <cell r="JK81">
            <v>2566</v>
          </cell>
          <cell r="JL81">
            <v>2338</v>
          </cell>
          <cell r="JM81">
            <v>2129</v>
          </cell>
          <cell r="JN81">
            <v>2066</v>
          </cell>
          <cell r="JO81">
            <v>1735</v>
          </cell>
          <cell r="JP81">
            <v>1631</v>
          </cell>
          <cell r="JQ81">
            <v>2417</v>
          </cell>
          <cell r="JR81">
            <v>2294</v>
          </cell>
          <cell r="JS81">
            <v>1928</v>
          </cell>
          <cell r="JT81">
            <v>1957</v>
          </cell>
          <cell r="JU81">
            <v>2071</v>
          </cell>
          <cell r="JV81">
            <v>1955</v>
          </cell>
          <cell r="JW81">
            <v>2282</v>
          </cell>
          <cell r="JX81">
            <v>1905</v>
          </cell>
          <cell r="JY81">
            <v>1789</v>
          </cell>
          <cell r="JZ81">
            <v>1982</v>
          </cell>
          <cell r="KA81">
            <v>1770</v>
          </cell>
          <cell r="KB81">
            <v>1866</v>
          </cell>
          <cell r="KC81">
            <v>2338</v>
          </cell>
          <cell r="KD81">
            <v>2406</v>
          </cell>
          <cell r="KE81">
            <v>2149</v>
          </cell>
          <cell r="KF81">
            <v>2113</v>
          </cell>
        </row>
        <row r="82">
          <cell r="A82" t="str">
            <v>Nombre de crÃ©ations d'entreprises - Entreprises individuelles y compris micro-entrepreneurs - Guadeloupe - DonnÃ©es mensuelles brutes</v>
          </cell>
          <cell r="B82">
            <v>10755767</v>
          </cell>
          <cell r="C82">
            <v>45317.364583333336</v>
          </cell>
          <cell r="ES82">
            <v>294</v>
          </cell>
          <cell r="ET82">
            <v>355</v>
          </cell>
          <cell r="EU82">
            <v>387</v>
          </cell>
          <cell r="EV82">
            <v>255</v>
          </cell>
          <cell r="EW82">
            <v>262</v>
          </cell>
          <cell r="EX82">
            <v>365</v>
          </cell>
          <cell r="EY82">
            <v>268</v>
          </cell>
          <cell r="EZ82">
            <v>207</v>
          </cell>
          <cell r="FA82">
            <v>301</v>
          </cell>
          <cell r="FB82">
            <v>314</v>
          </cell>
          <cell r="FC82">
            <v>309</v>
          </cell>
          <cell r="FD82">
            <v>249</v>
          </cell>
          <cell r="FE82">
            <v>300</v>
          </cell>
          <cell r="FF82">
            <v>294</v>
          </cell>
          <cell r="FG82">
            <v>265</v>
          </cell>
          <cell r="FH82">
            <v>253</v>
          </cell>
          <cell r="FI82">
            <v>234</v>
          </cell>
          <cell r="FJ82">
            <v>278</v>
          </cell>
          <cell r="FK82">
            <v>255</v>
          </cell>
          <cell r="FL82">
            <v>213</v>
          </cell>
          <cell r="FM82">
            <v>266</v>
          </cell>
          <cell r="FN82">
            <v>302</v>
          </cell>
          <cell r="FO82">
            <v>219</v>
          </cell>
          <cell r="FP82">
            <v>150</v>
          </cell>
          <cell r="FQ82">
            <v>297</v>
          </cell>
          <cell r="FR82">
            <v>209</v>
          </cell>
          <cell r="FS82">
            <v>223</v>
          </cell>
          <cell r="FT82">
            <v>182</v>
          </cell>
          <cell r="FU82">
            <v>238</v>
          </cell>
          <cell r="FV82">
            <v>187</v>
          </cell>
          <cell r="FW82">
            <v>230</v>
          </cell>
          <cell r="FX82">
            <v>209</v>
          </cell>
          <cell r="FY82">
            <v>207</v>
          </cell>
          <cell r="FZ82">
            <v>320</v>
          </cell>
          <cell r="GA82">
            <v>246</v>
          </cell>
          <cell r="GB82">
            <v>246</v>
          </cell>
          <cell r="GC82">
            <v>285</v>
          </cell>
          <cell r="GD82">
            <v>220</v>
          </cell>
          <cell r="GE82">
            <v>210</v>
          </cell>
          <cell r="GF82">
            <v>228</v>
          </cell>
          <cell r="GG82">
            <v>184</v>
          </cell>
          <cell r="GH82">
            <v>202</v>
          </cell>
          <cell r="GI82">
            <v>192</v>
          </cell>
          <cell r="GJ82">
            <v>158</v>
          </cell>
          <cell r="GK82">
            <v>205</v>
          </cell>
          <cell r="GL82">
            <v>251</v>
          </cell>
          <cell r="GM82">
            <v>190</v>
          </cell>
          <cell r="GN82">
            <v>254</v>
          </cell>
          <cell r="GO82">
            <v>203</v>
          </cell>
          <cell r="GP82">
            <v>192</v>
          </cell>
          <cell r="GQ82">
            <v>175</v>
          </cell>
          <cell r="GR82">
            <v>233</v>
          </cell>
          <cell r="GS82">
            <v>172</v>
          </cell>
          <cell r="GT82">
            <v>177</v>
          </cell>
          <cell r="GU82">
            <v>185</v>
          </cell>
          <cell r="GV82">
            <v>161</v>
          </cell>
          <cell r="GW82">
            <v>244</v>
          </cell>
          <cell r="GX82">
            <v>175</v>
          </cell>
          <cell r="GY82">
            <v>155</v>
          </cell>
          <cell r="GZ82">
            <v>162</v>
          </cell>
          <cell r="HA82">
            <v>179</v>
          </cell>
          <cell r="HB82">
            <v>203</v>
          </cell>
          <cell r="HC82">
            <v>171</v>
          </cell>
          <cell r="HD82">
            <v>219</v>
          </cell>
          <cell r="HE82">
            <v>206</v>
          </cell>
          <cell r="HF82">
            <v>156</v>
          </cell>
          <cell r="HG82">
            <v>193</v>
          </cell>
          <cell r="HH82">
            <v>187</v>
          </cell>
          <cell r="HI82">
            <v>155</v>
          </cell>
          <cell r="HJ82">
            <v>249</v>
          </cell>
          <cell r="HK82">
            <v>245</v>
          </cell>
          <cell r="HL82">
            <v>196</v>
          </cell>
          <cell r="HM82">
            <v>218</v>
          </cell>
          <cell r="HN82">
            <v>189</v>
          </cell>
          <cell r="HO82">
            <v>283</v>
          </cell>
          <cell r="HP82">
            <v>226</v>
          </cell>
          <cell r="HQ82">
            <v>245</v>
          </cell>
          <cell r="HR82">
            <v>272</v>
          </cell>
          <cell r="HS82">
            <v>233</v>
          </cell>
          <cell r="HT82">
            <v>217</v>
          </cell>
          <cell r="HU82">
            <v>213</v>
          </cell>
          <cell r="HV82">
            <v>320</v>
          </cell>
          <cell r="HW82">
            <v>238</v>
          </cell>
          <cell r="HX82">
            <v>174</v>
          </cell>
          <cell r="HY82">
            <v>296</v>
          </cell>
          <cell r="HZ82">
            <v>302</v>
          </cell>
          <cell r="IA82">
            <v>255</v>
          </cell>
          <cell r="IB82">
            <v>234</v>
          </cell>
          <cell r="IC82">
            <v>249</v>
          </cell>
          <cell r="ID82">
            <v>285</v>
          </cell>
          <cell r="IE82">
            <v>258</v>
          </cell>
          <cell r="IF82">
            <v>237</v>
          </cell>
          <cell r="IG82">
            <v>298</v>
          </cell>
          <cell r="IH82">
            <v>356</v>
          </cell>
          <cell r="II82">
            <v>279</v>
          </cell>
          <cell r="IJ82">
            <v>248</v>
          </cell>
          <cell r="IK82">
            <v>354</v>
          </cell>
          <cell r="IL82">
            <v>282</v>
          </cell>
          <cell r="IM82">
            <v>207</v>
          </cell>
          <cell r="IN82">
            <v>70</v>
          </cell>
          <cell r="IO82">
            <v>190</v>
          </cell>
          <cell r="IP82">
            <v>327</v>
          </cell>
          <cell r="IQ82">
            <v>312</v>
          </cell>
          <cell r="IR82">
            <v>290</v>
          </cell>
          <cell r="IS82">
            <v>339</v>
          </cell>
          <cell r="IT82">
            <v>381</v>
          </cell>
          <cell r="IU82">
            <v>253</v>
          </cell>
          <cell r="IV82">
            <v>245</v>
          </cell>
          <cell r="IW82">
            <v>359</v>
          </cell>
          <cell r="IX82">
            <v>315</v>
          </cell>
          <cell r="IY82">
            <v>347</v>
          </cell>
          <cell r="IZ82">
            <v>298</v>
          </cell>
          <cell r="JA82">
            <v>261</v>
          </cell>
          <cell r="JB82">
            <v>372</v>
          </cell>
          <cell r="JC82">
            <v>355</v>
          </cell>
          <cell r="JD82">
            <v>286</v>
          </cell>
          <cell r="JE82">
            <v>331</v>
          </cell>
          <cell r="JF82">
            <v>358</v>
          </cell>
          <cell r="JG82">
            <v>299</v>
          </cell>
          <cell r="JH82">
            <v>311</v>
          </cell>
          <cell r="JI82">
            <v>384</v>
          </cell>
          <cell r="JJ82">
            <v>378</v>
          </cell>
          <cell r="JK82">
            <v>397</v>
          </cell>
          <cell r="JL82">
            <v>412</v>
          </cell>
          <cell r="JM82">
            <v>412</v>
          </cell>
          <cell r="JN82">
            <v>384</v>
          </cell>
          <cell r="JO82">
            <v>351</v>
          </cell>
          <cell r="JP82">
            <v>365</v>
          </cell>
          <cell r="JQ82">
            <v>398</v>
          </cell>
          <cell r="JR82">
            <v>462</v>
          </cell>
          <cell r="JS82">
            <v>387</v>
          </cell>
          <cell r="JT82">
            <v>358</v>
          </cell>
          <cell r="JU82">
            <v>353</v>
          </cell>
          <cell r="JV82">
            <v>349</v>
          </cell>
          <cell r="JW82">
            <v>489</v>
          </cell>
          <cell r="JX82">
            <v>441</v>
          </cell>
          <cell r="JY82">
            <v>469</v>
          </cell>
          <cell r="JZ82">
            <v>431</v>
          </cell>
          <cell r="KA82">
            <v>376</v>
          </cell>
          <cell r="KB82">
            <v>437</v>
          </cell>
          <cell r="KC82">
            <v>486</v>
          </cell>
          <cell r="KD82">
            <v>445</v>
          </cell>
          <cell r="KE82">
            <v>422</v>
          </cell>
          <cell r="KF82">
            <v>362</v>
          </cell>
        </row>
        <row r="83">
          <cell r="A83" t="str">
            <v>Nombre de crÃ©ations d'entreprises - Entreprises individuelles y compris micro-entrepreneurs - Guyane - DonnÃ©es mensuelles brutes</v>
          </cell>
          <cell r="B83">
            <v>10755769</v>
          </cell>
          <cell r="C83">
            <v>45317.364583333336</v>
          </cell>
          <cell r="ES83">
            <v>123</v>
          </cell>
          <cell r="ET83">
            <v>114</v>
          </cell>
          <cell r="EU83">
            <v>96</v>
          </cell>
          <cell r="EV83">
            <v>164</v>
          </cell>
          <cell r="EW83">
            <v>101</v>
          </cell>
          <cell r="EX83">
            <v>130</v>
          </cell>
          <cell r="EY83">
            <v>95</v>
          </cell>
          <cell r="EZ83">
            <v>94</v>
          </cell>
          <cell r="FA83">
            <v>120</v>
          </cell>
          <cell r="FB83">
            <v>130</v>
          </cell>
          <cell r="FC83">
            <v>97</v>
          </cell>
          <cell r="FD83">
            <v>91</v>
          </cell>
          <cell r="FE83">
            <v>107</v>
          </cell>
          <cell r="FF83">
            <v>107</v>
          </cell>
          <cell r="FG83">
            <v>119</v>
          </cell>
          <cell r="FH83">
            <v>101</v>
          </cell>
          <cell r="FI83">
            <v>91</v>
          </cell>
          <cell r="FJ83">
            <v>91</v>
          </cell>
          <cell r="FK83">
            <v>93</v>
          </cell>
          <cell r="FL83">
            <v>99</v>
          </cell>
          <cell r="FM83">
            <v>110</v>
          </cell>
          <cell r="FN83">
            <v>109</v>
          </cell>
          <cell r="FO83">
            <v>121</v>
          </cell>
          <cell r="FP83">
            <v>81</v>
          </cell>
          <cell r="FQ83">
            <v>114</v>
          </cell>
          <cell r="FR83">
            <v>125</v>
          </cell>
          <cell r="FS83">
            <v>102</v>
          </cell>
          <cell r="FT83">
            <v>104</v>
          </cell>
          <cell r="FU83">
            <v>81</v>
          </cell>
          <cell r="FV83">
            <v>70</v>
          </cell>
          <cell r="FW83">
            <v>101</v>
          </cell>
          <cell r="FX83">
            <v>93</v>
          </cell>
          <cell r="FY83">
            <v>109</v>
          </cell>
          <cell r="FZ83">
            <v>122</v>
          </cell>
          <cell r="GA83">
            <v>84</v>
          </cell>
          <cell r="GB83">
            <v>93</v>
          </cell>
          <cell r="GC83">
            <v>80</v>
          </cell>
          <cell r="GD83">
            <v>77</v>
          </cell>
          <cell r="GE83">
            <v>96</v>
          </cell>
          <cell r="GF83">
            <v>95</v>
          </cell>
          <cell r="GG83">
            <v>71</v>
          </cell>
          <cell r="GH83">
            <v>78</v>
          </cell>
          <cell r="GI83">
            <v>87</v>
          </cell>
          <cell r="GJ83">
            <v>103</v>
          </cell>
          <cell r="GK83">
            <v>67</v>
          </cell>
          <cell r="GL83">
            <v>121</v>
          </cell>
          <cell r="GM83">
            <v>78</v>
          </cell>
          <cell r="GN83">
            <v>88</v>
          </cell>
          <cell r="GO83">
            <v>74</v>
          </cell>
          <cell r="GP83">
            <v>70</v>
          </cell>
          <cell r="GQ83">
            <v>92</v>
          </cell>
          <cell r="GR83">
            <v>77</v>
          </cell>
          <cell r="GS83">
            <v>77</v>
          </cell>
          <cell r="GT83">
            <v>94</v>
          </cell>
          <cell r="GU83">
            <v>65</v>
          </cell>
          <cell r="GV83">
            <v>67</v>
          </cell>
          <cell r="GW83">
            <v>77</v>
          </cell>
          <cell r="GX83">
            <v>80</v>
          </cell>
          <cell r="GY83">
            <v>93</v>
          </cell>
          <cell r="GZ83">
            <v>74</v>
          </cell>
          <cell r="HA83">
            <v>69</v>
          </cell>
          <cell r="HB83">
            <v>81</v>
          </cell>
          <cell r="HC83">
            <v>71</v>
          </cell>
          <cell r="HD83">
            <v>19</v>
          </cell>
          <cell r="HE83">
            <v>51</v>
          </cell>
          <cell r="HF83">
            <v>77</v>
          </cell>
          <cell r="HG83">
            <v>71</v>
          </cell>
          <cell r="HH83">
            <v>74</v>
          </cell>
          <cell r="HI83">
            <v>76</v>
          </cell>
          <cell r="HJ83">
            <v>104</v>
          </cell>
          <cell r="HK83">
            <v>94</v>
          </cell>
          <cell r="HL83">
            <v>54</v>
          </cell>
          <cell r="HM83">
            <v>97</v>
          </cell>
          <cell r="HN83">
            <v>74</v>
          </cell>
          <cell r="HO83">
            <v>111</v>
          </cell>
          <cell r="HP83">
            <v>92</v>
          </cell>
          <cell r="HQ83">
            <v>64</v>
          </cell>
          <cell r="HR83">
            <v>95</v>
          </cell>
          <cell r="HS83">
            <v>81</v>
          </cell>
          <cell r="HT83">
            <v>69</v>
          </cell>
          <cell r="HU83">
            <v>116</v>
          </cell>
          <cell r="HV83">
            <v>96</v>
          </cell>
          <cell r="HW83">
            <v>83</v>
          </cell>
          <cell r="HX83">
            <v>69</v>
          </cell>
          <cell r="HY83">
            <v>99</v>
          </cell>
          <cell r="HZ83">
            <v>121</v>
          </cell>
          <cell r="IA83">
            <v>83</v>
          </cell>
          <cell r="IB83">
            <v>77</v>
          </cell>
          <cell r="IC83">
            <v>97</v>
          </cell>
          <cell r="ID83">
            <v>85</v>
          </cell>
          <cell r="IE83">
            <v>94</v>
          </cell>
          <cell r="IF83">
            <v>111</v>
          </cell>
          <cell r="IG83">
            <v>108</v>
          </cell>
          <cell r="IH83">
            <v>106</v>
          </cell>
          <cell r="II83">
            <v>101</v>
          </cell>
          <cell r="IJ83">
            <v>72</v>
          </cell>
          <cell r="IK83">
            <v>97</v>
          </cell>
          <cell r="IL83">
            <v>87</v>
          </cell>
          <cell r="IM83">
            <v>58</v>
          </cell>
          <cell r="IN83">
            <v>27</v>
          </cell>
          <cell r="IO83">
            <v>71</v>
          </cell>
          <cell r="IP83">
            <v>115</v>
          </cell>
          <cell r="IQ83">
            <v>141</v>
          </cell>
          <cell r="IR83">
            <v>138</v>
          </cell>
          <cell r="IS83">
            <v>149</v>
          </cell>
          <cell r="IT83">
            <v>141</v>
          </cell>
          <cell r="IU83">
            <v>115</v>
          </cell>
          <cell r="IV83">
            <v>127</v>
          </cell>
          <cell r="IW83">
            <v>129</v>
          </cell>
          <cell r="IX83">
            <v>129</v>
          </cell>
          <cell r="IY83">
            <v>162</v>
          </cell>
          <cell r="IZ83">
            <v>127</v>
          </cell>
          <cell r="JA83">
            <v>112</v>
          </cell>
          <cell r="JB83">
            <v>163</v>
          </cell>
          <cell r="JC83">
            <v>159</v>
          </cell>
          <cell r="JD83">
            <v>141</v>
          </cell>
          <cell r="JE83">
            <v>177</v>
          </cell>
          <cell r="JF83">
            <v>153</v>
          </cell>
          <cell r="JG83">
            <v>158</v>
          </cell>
          <cell r="JH83">
            <v>178</v>
          </cell>
          <cell r="JI83">
            <v>110</v>
          </cell>
          <cell r="JJ83">
            <v>179</v>
          </cell>
          <cell r="JK83">
            <v>168</v>
          </cell>
          <cell r="JL83">
            <v>188</v>
          </cell>
          <cell r="JM83">
            <v>148</v>
          </cell>
          <cell r="JN83">
            <v>195</v>
          </cell>
          <cell r="JO83">
            <v>165</v>
          </cell>
          <cell r="JP83">
            <v>137</v>
          </cell>
          <cell r="JQ83">
            <v>190</v>
          </cell>
          <cell r="JR83">
            <v>169</v>
          </cell>
          <cell r="JS83">
            <v>146</v>
          </cell>
          <cell r="JT83">
            <v>160</v>
          </cell>
          <cell r="JU83">
            <v>167</v>
          </cell>
          <cell r="JV83">
            <v>117</v>
          </cell>
          <cell r="JW83">
            <v>154</v>
          </cell>
          <cell r="JX83">
            <v>181</v>
          </cell>
          <cell r="JY83">
            <v>128</v>
          </cell>
          <cell r="JZ83">
            <v>177</v>
          </cell>
          <cell r="KA83">
            <v>192</v>
          </cell>
          <cell r="KB83">
            <v>194</v>
          </cell>
          <cell r="KC83">
            <v>206</v>
          </cell>
          <cell r="KD83">
            <v>190</v>
          </cell>
          <cell r="KE83">
            <v>212</v>
          </cell>
          <cell r="KF83">
            <v>171</v>
          </cell>
        </row>
        <row r="84">
          <cell r="A84" t="str">
            <v>Nombre de crÃ©ations d'entreprises - Entreprises individuelles y compris micro-entrepreneurs - HÃ©rault - DonnÃ©es mensuelles brutes</v>
          </cell>
          <cell r="B84">
            <v>10755705</v>
          </cell>
          <cell r="C84">
            <v>45317.364583333336</v>
          </cell>
          <cell r="ES84">
            <v>742</v>
          </cell>
          <cell r="ET84">
            <v>949</v>
          </cell>
          <cell r="EU84">
            <v>1198</v>
          </cell>
          <cell r="EV84">
            <v>739</v>
          </cell>
          <cell r="EW84">
            <v>965</v>
          </cell>
          <cell r="EX84">
            <v>912</v>
          </cell>
          <cell r="EY84">
            <v>712</v>
          </cell>
          <cell r="EZ84">
            <v>780</v>
          </cell>
          <cell r="FA84">
            <v>800</v>
          </cell>
          <cell r="FB84">
            <v>961</v>
          </cell>
          <cell r="FC84">
            <v>818</v>
          </cell>
          <cell r="FD84">
            <v>737</v>
          </cell>
          <cell r="FE84">
            <v>816</v>
          </cell>
          <cell r="FF84">
            <v>821</v>
          </cell>
          <cell r="FG84">
            <v>906</v>
          </cell>
          <cell r="FH84">
            <v>860</v>
          </cell>
          <cell r="FI84">
            <v>846</v>
          </cell>
          <cell r="FJ84">
            <v>816</v>
          </cell>
          <cell r="FK84">
            <v>959</v>
          </cell>
          <cell r="FL84">
            <v>632</v>
          </cell>
          <cell r="FM84">
            <v>808</v>
          </cell>
          <cell r="FN84">
            <v>1047</v>
          </cell>
          <cell r="FO84">
            <v>772</v>
          </cell>
          <cell r="FP84">
            <v>613</v>
          </cell>
          <cell r="FQ84">
            <v>1031</v>
          </cell>
          <cell r="FR84">
            <v>859</v>
          </cell>
          <cell r="FS84">
            <v>976</v>
          </cell>
          <cell r="FT84">
            <v>1029</v>
          </cell>
          <cell r="FU84">
            <v>810</v>
          </cell>
          <cell r="FV84">
            <v>787</v>
          </cell>
          <cell r="FW84">
            <v>890</v>
          </cell>
          <cell r="FX84">
            <v>627</v>
          </cell>
          <cell r="FY84">
            <v>948</v>
          </cell>
          <cell r="FZ84">
            <v>893</v>
          </cell>
          <cell r="GA84">
            <v>729</v>
          </cell>
          <cell r="GB84">
            <v>613</v>
          </cell>
          <cell r="GC84">
            <v>904</v>
          </cell>
          <cell r="GD84">
            <v>776</v>
          </cell>
          <cell r="GE84">
            <v>868</v>
          </cell>
          <cell r="GF84">
            <v>908</v>
          </cell>
          <cell r="GG84">
            <v>767</v>
          </cell>
          <cell r="GH84">
            <v>825</v>
          </cell>
          <cell r="GI84">
            <v>743</v>
          </cell>
          <cell r="GJ84">
            <v>594</v>
          </cell>
          <cell r="GK84">
            <v>838</v>
          </cell>
          <cell r="GL84">
            <v>956</v>
          </cell>
          <cell r="GM84">
            <v>692</v>
          </cell>
          <cell r="GN84">
            <v>650</v>
          </cell>
          <cell r="GO84">
            <v>888</v>
          </cell>
          <cell r="GP84">
            <v>875</v>
          </cell>
          <cell r="GQ84">
            <v>919</v>
          </cell>
          <cell r="GR84">
            <v>858</v>
          </cell>
          <cell r="GS84">
            <v>808</v>
          </cell>
          <cell r="GT84">
            <v>843</v>
          </cell>
          <cell r="GU84">
            <v>694</v>
          </cell>
          <cell r="GV84">
            <v>564</v>
          </cell>
          <cell r="GW84">
            <v>906</v>
          </cell>
          <cell r="GX84">
            <v>822</v>
          </cell>
          <cell r="GY84">
            <v>745</v>
          </cell>
          <cell r="GZ84">
            <v>733</v>
          </cell>
          <cell r="HA84">
            <v>884</v>
          </cell>
          <cell r="HB84">
            <v>836</v>
          </cell>
          <cell r="HC84">
            <v>955</v>
          </cell>
          <cell r="HD84">
            <v>802</v>
          </cell>
          <cell r="HE84">
            <v>913</v>
          </cell>
          <cell r="HF84">
            <v>889</v>
          </cell>
          <cell r="HG84">
            <v>810</v>
          </cell>
          <cell r="HH84">
            <v>763</v>
          </cell>
          <cell r="HI84">
            <v>1096</v>
          </cell>
          <cell r="HJ84">
            <v>1085</v>
          </cell>
          <cell r="HK84">
            <v>975</v>
          </cell>
          <cell r="HL84">
            <v>734</v>
          </cell>
          <cell r="HM84">
            <v>1073</v>
          </cell>
          <cell r="HN84">
            <v>1039</v>
          </cell>
          <cell r="HO84">
            <v>1145</v>
          </cell>
          <cell r="HP84">
            <v>972</v>
          </cell>
          <cell r="HQ84">
            <v>1084</v>
          </cell>
          <cell r="HR84">
            <v>1185</v>
          </cell>
          <cell r="HS84">
            <v>981</v>
          </cell>
          <cell r="HT84">
            <v>766</v>
          </cell>
          <cell r="HU84">
            <v>1043</v>
          </cell>
          <cell r="HV84">
            <v>1085</v>
          </cell>
          <cell r="HW84">
            <v>923</v>
          </cell>
          <cell r="HX84">
            <v>849</v>
          </cell>
          <cell r="HY84">
            <v>1436</v>
          </cell>
          <cell r="HZ84">
            <v>1231</v>
          </cell>
          <cell r="IA84">
            <v>1325</v>
          </cell>
          <cell r="IB84">
            <v>1144</v>
          </cell>
          <cell r="IC84">
            <v>1234</v>
          </cell>
          <cell r="ID84">
            <v>1154</v>
          </cell>
          <cell r="IE84">
            <v>1192</v>
          </cell>
          <cell r="IF84">
            <v>925</v>
          </cell>
          <cell r="IG84">
            <v>1179</v>
          </cell>
          <cell r="IH84">
            <v>1405</v>
          </cell>
          <cell r="II84">
            <v>1231</v>
          </cell>
          <cell r="IJ84">
            <v>984</v>
          </cell>
          <cell r="IK84">
            <v>1465</v>
          </cell>
          <cell r="IL84">
            <v>1314</v>
          </cell>
          <cell r="IM84">
            <v>853</v>
          </cell>
          <cell r="IN84">
            <v>504</v>
          </cell>
          <cell r="IO84">
            <v>986</v>
          </cell>
          <cell r="IP84">
            <v>1481</v>
          </cell>
          <cell r="IQ84">
            <v>1328</v>
          </cell>
          <cell r="IR84">
            <v>1034</v>
          </cell>
          <cell r="IS84">
            <v>1747</v>
          </cell>
          <cell r="IT84">
            <v>1920</v>
          </cell>
          <cell r="IU84">
            <v>1240</v>
          </cell>
          <cell r="IV84">
            <v>1379</v>
          </cell>
          <cell r="IW84">
            <v>1612</v>
          </cell>
          <cell r="IX84">
            <v>1535</v>
          </cell>
          <cell r="IY84">
            <v>1877</v>
          </cell>
          <cell r="IZ84">
            <v>1539</v>
          </cell>
          <cell r="JA84">
            <v>1361</v>
          </cell>
          <cell r="JB84">
            <v>1479</v>
          </cell>
          <cell r="JC84">
            <v>1402</v>
          </cell>
          <cell r="JD84">
            <v>1148</v>
          </cell>
          <cell r="JE84">
            <v>1603</v>
          </cell>
          <cell r="JF84">
            <v>1706</v>
          </cell>
          <cell r="JG84">
            <v>1274</v>
          </cell>
          <cell r="JH84">
            <v>1237</v>
          </cell>
          <cell r="JI84">
            <v>1627</v>
          </cell>
          <cell r="JJ84">
            <v>1503</v>
          </cell>
          <cell r="JK84">
            <v>1618</v>
          </cell>
          <cell r="JL84">
            <v>1488</v>
          </cell>
          <cell r="JM84">
            <v>1391</v>
          </cell>
          <cell r="JN84">
            <v>1249</v>
          </cell>
          <cell r="JO84">
            <v>1246</v>
          </cell>
          <cell r="JP84">
            <v>1191</v>
          </cell>
          <cell r="JQ84">
            <v>1605</v>
          </cell>
          <cell r="JR84">
            <v>1719</v>
          </cell>
          <cell r="JS84">
            <v>1417</v>
          </cell>
          <cell r="JT84">
            <v>1295</v>
          </cell>
          <cell r="JU84">
            <v>1520</v>
          </cell>
          <cell r="JV84">
            <v>1475</v>
          </cell>
          <cell r="JW84">
            <v>1676</v>
          </cell>
          <cell r="JX84">
            <v>1514</v>
          </cell>
          <cell r="JY84">
            <v>1306</v>
          </cell>
          <cell r="JZ84">
            <v>1528</v>
          </cell>
          <cell r="KA84">
            <v>1310</v>
          </cell>
          <cell r="KB84">
            <v>1307</v>
          </cell>
          <cell r="KC84">
            <v>1802</v>
          </cell>
          <cell r="KD84">
            <v>1823</v>
          </cell>
          <cell r="KE84">
            <v>1669</v>
          </cell>
          <cell r="KF84">
            <v>1259</v>
          </cell>
        </row>
        <row r="85">
          <cell r="A85" t="str">
            <v>Nombre de crÃ©ations d'entreprises - Entreprises individuelles y compris micro-entrepreneurs - Haute-Corse - DonnÃ©es mensuelles brutes</v>
          </cell>
          <cell r="B85">
            <v>10755700</v>
          </cell>
          <cell r="C85">
            <v>45317.364583333336</v>
          </cell>
          <cell r="ES85">
            <v>140</v>
          </cell>
          <cell r="ET85">
            <v>129</v>
          </cell>
          <cell r="EU85">
            <v>157</v>
          </cell>
          <cell r="EV85">
            <v>134</v>
          </cell>
          <cell r="EW85">
            <v>133</v>
          </cell>
          <cell r="EX85">
            <v>171</v>
          </cell>
          <cell r="EY85">
            <v>116</v>
          </cell>
          <cell r="EZ85">
            <v>92</v>
          </cell>
          <cell r="FA85">
            <v>120</v>
          </cell>
          <cell r="FB85">
            <v>139</v>
          </cell>
          <cell r="FC85">
            <v>113</v>
          </cell>
          <cell r="FD85">
            <v>115</v>
          </cell>
          <cell r="FE85">
            <v>139</v>
          </cell>
          <cell r="FF85">
            <v>94</v>
          </cell>
          <cell r="FG85">
            <v>126</v>
          </cell>
          <cell r="FH85">
            <v>129</v>
          </cell>
          <cell r="FI85">
            <v>144</v>
          </cell>
          <cell r="FJ85">
            <v>146</v>
          </cell>
          <cell r="FK85">
            <v>105</v>
          </cell>
          <cell r="FL85">
            <v>88</v>
          </cell>
          <cell r="FM85">
            <v>105</v>
          </cell>
          <cell r="FN85">
            <v>137</v>
          </cell>
          <cell r="FO85">
            <v>106</v>
          </cell>
          <cell r="FP85">
            <v>84</v>
          </cell>
          <cell r="FQ85">
            <v>154</v>
          </cell>
          <cell r="FR85">
            <v>136</v>
          </cell>
          <cell r="FS85">
            <v>113</v>
          </cell>
          <cell r="FT85">
            <v>149</v>
          </cell>
          <cell r="FU85">
            <v>135</v>
          </cell>
          <cell r="FV85">
            <v>123</v>
          </cell>
          <cell r="FW85">
            <v>102</v>
          </cell>
          <cell r="FX85">
            <v>71</v>
          </cell>
          <cell r="FY85">
            <v>111</v>
          </cell>
          <cell r="FZ85">
            <v>142</v>
          </cell>
          <cell r="GA85">
            <v>97</v>
          </cell>
          <cell r="GB85">
            <v>85</v>
          </cell>
          <cell r="GC85">
            <v>123</v>
          </cell>
          <cell r="GD85">
            <v>106</v>
          </cell>
          <cell r="GE85">
            <v>124</v>
          </cell>
          <cell r="GF85">
            <v>135</v>
          </cell>
          <cell r="GG85">
            <v>108</v>
          </cell>
          <cell r="GH85">
            <v>128</v>
          </cell>
          <cell r="GI85">
            <v>106</v>
          </cell>
          <cell r="GJ85">
            <v>63</v>
          </cell>
          <cell r="GK85">
            <v>99</v>
          </cell>
          <cell r="GL85">
            <v>108</v>
          </cell>
          <cell r="GM85">
            <v>103</v>
          </cell>
          <cell r="GN85">
            <v>101</v>
          </cell>
          <cell r="GO85">
            <v>135</v>
          </cell>
          <cell r="GP85">
            <v>128</v>
          </cell>
          <cell r="GQ85">
            <v>135</v>
          </cell>
          <cell r="GR85">
            <v>127</v>
          </cell>
          <cell r="GS85">
            <v>130</v>
          </cell>
          <cell r="GT85">
            <v>127</v>
          </cell>
          <cell r="GU85">
            <v>114</v>
          </cell>
          <cell r="GV85">
            <v>54</v>
          </cell>
          <cell r="GW85">
            <v>102</v>
          </cell>
          <cell r="GX85">
            <v>126</v>
          </cell>
          <cell r="GY85">
            <v>92</v>
          </cell>
          <cell r="GZ85">
            <v>90</v>
          </cell>
          <cell r="HA85">
            <v>106</v>
          </cell>
          <cell r="HB85">
            <v>140</v>
          </cell>
          <cell r="HC85">
            <v>142</v>
          </cell>
          <cell r="HD85">
            <v>134</v>
          </cell>
          <cell r="HE85">
            <v>121</v>
          </cell>
          <cell r="HF85">
            <v>132</v>
          </cell>
          <cell r="HG85">
            <v>100</v>
          </cell>
          <cell r="HH85">
            <v>70</v>
          </cell>
          <cell r="HI85">
            <v>86</v>
          </cell>
          <cell r="HJ85">
            <v>154</v>
          </cell>
          <cell r="HK85">
            <v>84</v>
          </cell>
          <cell r="HL85">
            <v>105</v>
          </cell>
          <cell r="HM85">
            <v>141</v>
          </cell>
          <cell r="HN85">
            <v>134</v>
          </cell>
          <cell r="HO85">
            <v>145</v>
          </cell>
          <cell r="HP85">
            <v>160</v>
          </cell>
          <cell r="HQ85">
            <v>134</v>
          </cell>
          <cell r="HR85">
            <v>167</v>
          </cell>
          <cell r="HS85">
            <v>114</v>
          </cell>
          <cell r="HT85">
            <v>68</v>
          </cell>
          <cell r="HU85">
            <v>134</v>
          </cell>
          <cell r="HV85">
            <v>152</v>
          </cell>
          <cell r="HW85">
            <v>114</v>
          </cell>
          <cell r="HX85">
            <v>96</v>
          </cell>
          <cell r="HY85">
            <v>161</v>
          </cell>
          <cell r="HZ85">
            <v>155</v>
          </cell>
          <cell r="IA85">
            <v>161</v>
          </cell>
          <cell r="IB85">
            <v>151</v>
          </cell>
          <cell r="IC85">
            <v>140</v>
          </cell>
          <cell r="ID85">
            <v>150</v>
          </cell>
          <cell r="IE85">
            <v>100</v>
          </cell>
          <cell r="IF85">
            <v>113</v>
          </cell>
          <cell r="IG85">
            <v>160</v>
          </cell>
          <cell r="IH85">
            <v>180</v>
          </cell>
          <cell r="II85">
            <v>150</v>
          </cell>
          <cell r="IJ85">
            <v>113</v>
          </cell>
          <cell r="IK85">
            <v>154</v>
          </cell>
          <cell r="IL85">
            <v>153</v>
          </cell>
          <cell r="IM85">
            <v>125</v>
          </cell>
          <cell r="IN85">
            <v>62</v>
          </cell>
          <cell r="IO85">
            <v>113</v>
          </cell>
          <cell r="IP85">
            <v>155</v>
          </cell>
          <cell r="IQ85">
            <v>164</v>
          </cell>
          <cell r="IR85">
            <v>110</v>
          </cell>
          <cell r="IS85">
            <v>169</v>
          </cell>
          <cell r="IT85">
            <v>178</v>
          </cell>
          <cell r="IU85">
            <v>157</v>
          </cell>
          <cell r="IV85">
            <v>149</v>
          </cell>
          <cell r="IW85">
            <v>157</v>
          </cell>
          <cell r="IX85">
            <v>162</v>
          </cell>
          <cell r="IY85">
            <v>212</v>
          </cell>
          <cell r="IZ85">
            <v>199</v>
          </cell>
          <cell r="JA85">
            <v>131</v>
          </cell>
          <cell r="JB85">
            <v>191</v>
          </cell>
          <cell r="JC85">
            <v>137</v>
          </cell>
          <cell r="JD85">
            <v>112</v>
          </cell>
          <cell r="JE85">
            <v>178</v>
          </cell>
          <cell r="JF85">
            <v>195</v>
          </cell>
          <cell r="JG85">
            <v>148</v>
          </cell>
          <cell r="JH85">
            <v>154</v>
          </cell>
          <cell r="JI85">
            <v>151</v>
          </cell>
          <cell r="JJ85">
            <v>170</v>
          </cell>
          <cell r="JK85">
            <v>214</v>
          </cell>
          <cell r="JL85">
            <v>194</v>
          </cell>
          <cell r="JM85">
            <v>169</v>
          </cell>
          <cell r="JN85">
            <v>159</v>
          </cell>
          <cell r="JO85">
            <v>178</v>
          </cell>
          <cell r="JP85">
            <v>111</v>
          </cell>
          <cell r="JQ85">
            <v>202</v>
          </cell>
          <cell r="JR85">
            <v>176</v>
          </cell>
          <cell r="JS85">
            <v>145</v>
          </cell>
          <cell r="JT85">
            <v>144</v>
          </cell>
          <cell r="JU85">
            <v>153</v>
          </cell>
          <cell r="JV85">
            <v>193</v>
          </cell>
          <cell r="JW85">
            <v>223</v>
          </cell>
          <cell r="JX85">
            <v>187</v>
          </cell>
          <cell r="JY85">
            <v>142</v>
          </cell>
          <cell r="JZ85">
            <v>199</v>
          </cell>
          <cell r="KA85">
            <v>175</v>
          </cell>
          <cell r="KB85">
            <v>136</v>
          </cell>
          <cell r="KC85">
            <v>160</v>
          </cell>
          <cell r="KD85">
            <v>219</v>
          </cell>
          <cell r="KE85">
            <v>175</v>
          </cell>
          <cell r="KF85">
            <v>125</v>
          </cell>
        </row>
        <row r="86">
          <cell r="A86" t="str">
            <v>Nombre de crÃ©ations d'entreprises - Entreprises individuelles y compris micro-entrepreneurs - Haute-Garonne - DonnÃ©es mensuelles brutes</v>
          </cell>
          <cell r="B86">
            <v>10755702</v>
          </cell>
          <cell r="C86">
            <v>45317.364583333336</v>
          </cell>
          <cell r="ES86">
            <v>977</v>
          </cell>
          <cell r="ET86">
            <v>937</v>
          </cell>
          <cell r="EU86">
            <v>1003</v>
          </cell>
          <cell r="EV86">
            <v>708</v>
          </cell>
          <cell r="EW86">
            <v>698</v>
          </cell>
          <cell r="EX86">
            <v>811</v>
          </cell>
          <cell r="EY86">
            <v>595</v>
          </cell>
          <cell r="EZ86">
            <v>702</v>
          </cell>
          <cell r="FA86">
            <v>802</v>
          </cell>
          <cell r="FB86">
            <v>894</v>
          </cell>
          <cell r="FC86">
            <v>777</v>
          </cell>
          <cell r="FD86">
            <v>597</v>
          </cell>
          <cell r="FE86">
            <v>879</v>
          </cell>
          <cell r="FF86">
            <v>851</v>
          </cell>
          <cell r="FG86">
            <v>866</v>
          </cell>
          <cell r="FH86">
            <v>847</v>
          </cell>
          <cell r="FI86">
            <v>668</v>
          </cell>
          <cell r="FJ86">
            <v>733</v>
          </cell>
          <cell r="FK86">
            <v>708</v>
          </cell>
          <cell r="FL86">
            <v>568</v>
          </cell>
          <cell r="FM86">
            <v>797</v>
          </cell>
          <cell r="FN86">
            <v>870</v>
          </cell>
          <cell r="FO86">
            <v>853</v>
          </cell>
          <cell r="FP86">
            <v>750</v>
          </cell>
          <cell r="FQ86">
            <v>1025</v>
          </cell>
          <cell r="FR86">
            <v>831</v>
          </cell>
          <cell r="FS86">
            <v>878</v>
          </cell>
          <cell r="FT86">
            <v>813</v>
          </cell>
          <cell r="FU86">
            <v>720</v>
          </cell>
          <cell r="FV86">
            <v>739</v>
          </cell>
          <cell r="FW86">
            <v>830</v>
          </cell>
          <cell r="FX86">
            <v>589</v>
          </cell>
          <cell r="FY86">
            <v>914</v>
          </cell>
          <cell r="FZ86">
            <v>961</v>
          </cell>
          <cell r="GA86">
            <v>759</v>
          </cell>
          <cell r="GB86">
            <v>718</v>
          </cell>
          <cell r="GC86">
            <v>924</v>
          </cell>
          <cell r="GD86">
            <v>778</v>
          </cell>
          <cell r="GE86">
            <v>798</v>
          </cell>
          <cell r="GF86">
            <v>800</v>
          </cell>
          <cell r="GG86">
            <v>633</v>
          </cell>
          <cell r="GH86">
            <v>688</v>
          </cell>
          <cell r="GI86">
            <v>639</v>
          </cell>
          <cell r="GJ86">
            <v>556</v>
          </cell>
          <cell r="GK86">
            <v>910</v>
          </cell>
          <cell r="GL86">
            <v>864</v>
          </cell>
          <cell r="GM86">
            <v>704</v>
          </cell>
          <cell r="GN86">
            <v>769</v>
          </cell>
          <cell r="GO86">
            <v>993</v>
          </cell>
          <cell r="GP86">
            <v>927</v>
          </cell>
          <cell r="GQ86">
            <v>852</v>
          </cell>
          <cell r="GR86">
            <v>817</v>
          </cell>
          <cell r="GS86">
            <v>677</v>
          </cell>
          <cell r="GT86">
            <v>783</v>
          </cell>
          <cell r="GU86">
            <v>669</v>
          </cell>
          <cell r="GV86">
            <v>607</v>
          </cell>
          <cell r="GW86">
            <v>913</v>
          </cell>
          <cell r="GX86">
            <v>907</v>
          </cell>
          <cell r="GY86">
            <v>828</v>
          </cell>
          <cell r="GZ86">
            <v>762</v>
          </cell>
          <cell r="HA86">
            <v>989</v>
          </cell>
          <cell r="HB86">
            <v>922</v>
          </cell>
          <cell r="HC86">
            <v>1050</v>
          </cell>
          <cell r="HD86">
            <v>767</v>
          </cell>
          <cell r="HE86">
            <v>833</v>
          </cell>
          <cell r="HF86">
            <v>917</v>
          </cell>
          <cell r="HG86">
            <v>835</v>
          </cell>
          <cell r="HH86">
            <v>752</v>
          </cell>
          <cell r="HI86">
            <v>1128</v>
          </cell>
          <cell r="HJ86">
            <v>1154</v>
          </cell>
          <cell r="HK86">
            <v>1063</v>
          </cell>
          <cell r="HL86">
            <v>931</v>
          </cell>
          <cell r="HM86">
            <v>1195</v>
          </cell>
          <cell r="HN86">
            <v>1182</v>
          </cell>
          <cell r="HO86">
            <v>1279</v>
          </cell>
          <cell r="HP86">
            <v>1099</v>
          </cell>
          <cell r="HQ86">
            <v>1118</v>
          </cell>
          <cell r="HR86">
            <v>1295</v>
          </cell>
          <cell r="HS86">
            <v>984</v>
          </cell>
          <cell r="HT86">
            <v>951</v>
          </cell>
          <cell r="HU86">
            <v>1360</v>
          </cell>
          <cell r="HV86">
            <v>1474</v>
          </cell>
          <cell r="HW86">
            <v>1182</v>
          </cell>
          <cell r="HX86">
            <v>977</v>
          </cell>
          <cell r="HY86">
            <v>1595</v>
          </cell>
          <cell r="HZ86">
            <v>1537</v>
          </cell>
          <cell r="IA86">
            <v>1591</v>
          </cell>
          <cell r="IB86">
            <v>1441</v>
          </cell>
          <cell r="IC86">
            <v>1367</v>
          </cell>
          <cell r="ID86">
            <v>1327</v>
          </cell>
          <cell r="IE86">
            <v>1431</v>
          </cell>
          <cell r="IF86">
            <v>1260</v>
          </cell>
          <cell r="IG86">
            <v>1609</v>
          </cell>
          <cell r="IH86">
            <v>1792</v>
          </cell>
          <cell r="II86">
            <v>1532</v>
          </cell>
          <cell r="IJ86">
            <v>1225</v>
          </cell>
          <cell r="IK86">
            <v>1780</v>
          </cell>
          <cell r="IL86">
            <v>1569</v>
          </cell>
          <cell r="IM86">
            <v>1107</v>
          </cell>
          <cell r="IN86">
            <v>843</v>
          </cell>
          <cell r="IO86">
            <v>1114</v>
          </cell>
          <cell r="IP86">
            <v>1426</v>
          </cell>
          <cell r="IQ86">
            <v>1824</v>
          </cell>
          <cell r="IR86">
            <v>1381</v>
          </cell>
          <cell r="IS86">
            <v>2047</v>
          </cell>
          <cell r="IT86">
            <v>2095</v>
          </cell>
          <cell r="IU86">
            <v>1775</v>
          </cell>
          <cell r="IV86">
            <v>1589</v>
          </cell>
          <cell r="IW86">
            <v>2011</v>
          </cell>
          <cell r="IX86">
            <v>1793</v>
          </cell>
          <cell r="IY86">
            <v>1938</v>
          </cell>
          <cell r="IZ86">
            <v>1707</v>
          </cell>
          <cell r="JA86">
            <v>1487</v>
          </cell>
          <cell r="JB86">
            <v>1858</v>
          </cell>
          <cell r="JC86">
            <v>1471</v>
          </cell>
          <cell r="JD86">
            <v>1190</v>
          </cell>
          <cell r="JE86">
            <v>1947</v>
          </cell>
          <cell r="JF86">
            <v>1860</v>
          </cell>
          <cell r="JG86">
            <v>1562</v>
          </cell>
          <cell r="JH86">
            <v>1569</v>
          </cell>
          <cell r="JI86">
            <v>1753</v>
          </cell>
          <cell r="JJ86">
            <v>1516</v>
          </cell>
          <cell r="JK86">
            <v>1762</v>
          </cell>
          <cell r="JL86">
            <v>1377</v>
          </cell>
          <cell r="JM86">
            <v>1323</v>
          </cell>
          <cell r="JN86">
            <v>1659</v>
          </cell>
          <cell r="JO86">
            <v>1372</v>
          </cell>
          <cell r="JP86">
            <v>1352</v>
          </cell>
          <cell r="JQ86">
            <v>1869</v>
          </cell>
          <cell r="JR86">
            <v>1891</v>
          </cell>
          <cell r="JS86">
            <v>1506</v>
          </cell>
          <cell r="JT86">
            <v>1359</v>
          </cell>
          <cell r="JU86">
            <v>1643</v>
          </cell>
          <cell r="JV86">
            <v>1483</v>
          </cell>
          <cell r="JW86">
            <v>1747</v>
          </cell>
          <cell r="JX86">
            <v>1474</v>
          </cell>
          <cell r="JY86">
            <v>1461</v>
          </cell>
          <cell r="JZ86">
            <v>1646</v>
          </cell>
          <cell r="KA86">
            <v>1432</v>
          </cell>
          <cell r="KB86">
            <v>1513</v>
          </cell>
          <cell r="KC86">
            <v>1809</v>
          </cell>
          <cell r="KD86">
            <v>1932</v>
          </cell>
          <cell r="KE86">
            <v>1708</v>
          </cell>
          <cell r="KF86">
            <v>1562</v>
          </cell>
        </row>
        <row r="87">
          <cell r="A87" t="str">
            <v>Nombre de crÃ©ations d'entreprises - Entreprises individuelles y compris micro-entrepreneurs - Haute-Loire - DonnÃ©es mensuelles brutes</v>
          </cell>
          <cell r="B87">
            <v>10755714</v>
          </cell>
          <cell r="C87">
            <v>45317.364583333336</v>
          </cell>
          <cell r="ES87">
            <v>93</v>
          </cell>
          <cell r="ET87">
            <v>67</v>
          </cell>
          <cell r="EU87">
            <v>110</v>
          </cell>
          <cell r="EV87">
            <v>94</v>
          </cell>
          <cell r="EW87">
            <v>81</v>
          </cell>
          <cell r="EX87">
            <v>109</v>
          </cell>
          <cell r="EY87">
            <v>83</v>
          </cell>
          <cell r="EZ87">
            <v>62</v>
          </cell>
          <cell r="FA87">
            <v>80</v>
          </cell>
          <cell r="FB87">
            <v>112</v>
          </cell>
          <cell r="FC87">
            <v>76</v>
          </cell>
          <cell r="FD87">
            <v>74</v>
          </cell>
          <cell r="FE87">
            <v>100</v>
          </cell>
          <cell r="FF87">
            <v>103</v>
          </cell>
          <cell r="FG87">
            <v>108</v>
          </cell>
          <cell r="FH87">
            <v>106</v>
          </cell>
          <cell r="FI87">
            <v>107</v>
          </cell>
          <cell r="FJ87">
            <v>107</v>
          </cell>
          <cell r="FK87">
            <v>95</v>
          </cell>
          <cell r="FL87">
            <v>69</v>
          </cell>
          <cell r="FM87">
            <v>78</v>
          </cell>
          <cell r="FN87">
            <v>95</v>
          </cell>
          <cell r="FO87">
            <v>76</v>
          </cell>
          <cell r="FP87">
            <v>80</v>
          </cell>
          <cell r="FQ87">
            <v>90</v>
          </cell>
          <cell r="FR87">
            <v>95</v>
          </cell>
          <cell r="FS87">
            <v>71</v>
          </cell>
          <cell r="FT87">
            <v>112</v>
          </cell>
          <cell r="FU87">
            <v>102</v>
          </cell>
          <cell r="FV87">
            <v>89</v>
          </cell>
          <cell r="FW87">
            <v>105</v>
          </cell>
          <cell r="FX87">
            <v>77</v>
          </cell>
          <cell r="FY87">
            <v>91</v>
          </cell>
          <cell r="FZ87">
            <v>98</v>
          </cell>
          <cell r="GA87">
            <v>78</v>
          </cell>
          <cell r="GB87">
            <v>91</v>
          </cell>
          <cell r="GC87">
            <v>92</v>
          </cell>
          <cell r="GD87">
            <v>87</v>
          </cell>
          <cell r="GE87">
            <v>103</v>
          </cell>
          <cell r="GF87">
            <v>86</v>
          </cell>
          <cell r="GG87">
            <v>76</v>
          </cell>
          <cell r="GH87">
            <v>85</v>
          </cell>
          <cell r="GI87">
            <v>97</v>
          </cell>
          <cell r="GJ87">
            <v>57</v>
          </cell>
          <cell r="GK87">
            <v>85</v>
          </cell>
          <cell r="GL87">
            <v>90</v>
          </cell>
          <cell r="GM87">
            <v>92</v>
          </cell>
          <cell r="GN87">
            <v>95</v>
          </cell>
          <cell r="GO87">
            <v>84</v>
          </cell>
          <cell r="GP87">
            <v>74</v>
          </cell>
          <cell r="GQ87">
            <v>78</v>
          </cell>
          <cell r="GR87">
            <v>76</v>
          </cell>
          <cell r="GS87">
            <v>76</v>
          </cell>
          <cell r="GT87">
            <v>81</v>
          </cell>
          <cell r="GU87">
            <v>80</v>
          </cell>
          <cell r="GV87">
            <v>48</v>
          </cell>
          <cell r="GW87">
            <v>86</v>
          </cell>
          <cell r="GX87">
            <v>81</v>
          </cell>
          <cell r="GY87">
            <v>62</v>
          </cell>
          <cell r="GZ87">
            <v>89</v>
          </cell>
          <cell r="HA87">
            <v>95</v>
          </cell>
          <cell r="HB87">
            <v>79</v>
          </cell>
          <cell r="HC87">
            <v>98</v>
          </cell>
          <cell r="HD87">
            <v>99</v>
          </cell>
          <cell r="HE87">
            <v>109</v>
          </cell>
          <cell r="HF87">
            <v>87</v>
          </cell>
          <cell r="HG87">
            <v>76</v>
          </cell>
          <cell r="HH87">
            <v>58</v>
          </cell>
          <cell r="HI87">
            <v>101</v>
          </cell>
          <cell r="HJ87">
            <v>97</v>
          </cell>
          <cell r="HK87">
            <v>71</v>
          </cell>
          <cell r="HL87">
            <v>77</v>
          </cell>
          <cell r="HM87">
            <v>102</v>
          </cell>
          <cell r="HN87">
            <v>86</v>
          </cell>
          <cell r="HO87">
            <v>133</v>
          </cell>
          <cell r="HP87">
            <v>89</v>
          </cell>
          <cell r="HQ87">
            <v>87</v>
          </cell>
          <cell r="HR87">
            <v>115</v>
          </cell>
          <cell r="HS87">
            <v>99</v>
          </cell>
          <cell r="HT87">
            <v>83</v>
          </cell>
          <cell r="HU87">
            <v>87</v>
          </cell>
          <cell r="HV87">
            <v>121</v>
          </cell>
          <cell r="HW87">
            <v>90</v>
          </cell>
          <cell r="HX87">
            <v>81</v>
          </cell>
          <cell r="HY87">
            <v>91</v>
          </cell>
          <cell r="HZ87">
            <v>106</v>
          </cell>
          <cell r="IA87">
            <v>113</v>
          </cell>
          <cell r="IB87">
            <v>88</v>
          </cell>
          <cell r="IC87">
            <v>136</v>
          </cell>
          <cell r="ID87">
            <v>109</v>
          </cell>
          <cell r="IE87">
            <v>121</v>
          </cell>
          <cell r="IF87">
            <v>87</v>
          </cell>
          <cell r="IG87">
            <v>129</v>
          </cell>
          <cell r="IH87">
            <v>144</v>
          </cell>
          <cell r="II87">
            <v>119</v>
          </cell>
          <cell r="IJ87">
            <v>110</v>
          </cell>
          <cell r="IK87">
            <v>132</v>
          </cell>
          <cell r="IL87">
            <v>133</v>
          </cell>
          <cell r="IM87">
            <v>65</v>
          </cell>
          <cell r="IN87">
            <v>65</v>
          </cell>
          <cell r="IO87">
            <v>103</v>
          </cell>
          <cell r="IP87">
            <v>129</v>
          </cell>
          <cell r="IQ87">
            <v>115</v>
          </cell>
          <cell r="IR87">
            <v>117</v>
          </cell>
          <cell r="IS87">
            <v>141</v>
          </cell>
          <cell r="IT87">
            <v>149</v>
          </cell>
          <cell r="IU87">
            <v>139</v>
          </cell>
          <cell r="IV87">
            <v>137</v>
          </cell>
          <cell r="IW87">
            <v>140</v>
          </cell>
          <cell r="IX87">
            <v>134</v>
          </cell>
          <cell r="IY87">
            <v>173</v>
          </cell>
          <cell r="IZ87">
            <v>104</v>
          </cell>
          <cell r="JA87">
            <v>149</v>
          </cell>
          <cell r="JB87">
            <v>131</v>
          </cell>
          <cell r="JC87">
            <v>133</v>
          </cell>
          <cell r="JD87">
            <v>92</v>
          </cell>
          <cell r="JE87">
            <v>157</v>
          </cell>
          <cell r="JF87">
            <v>172</v>
          </cell>
          <cell r="JG87">
            <v>120</v>
          </cell>
          <cell r="JH87">
            <v>123</v>
          </cell>
          <cell r="JI87">
            <v>133</v>
          </cell>
          <cell r="JJ87">
            <v>160</v>
          </cell>
          <cell r="JK87">
            <v>199</v>
          </cell>
          <cell r="JL87">
            <v>117</v>
          </cell>
          <cell r="JM87">
            <v>184</v>
          </cell>
          <cell r="JN87">
            <v>144</v>
          </cell>
          <cell r="JO87">
            <v>178</v>
          </cell>
          <cell r="JP87">
            <v>107</v>
          </cell>
          <cell r="JQ87">
            <v>171</v>
          </cell>
          <cell r="JR87">
            <v>169</v>
          </cell>
          <cell r="JS87">
            <v>150</v>
          </cell>
          <cell r="JT87">
            <v>161</v>
          </cell>
          <cell r="JU87">
            <v>151</v>
          </cell>
          <cell r="JV87">
            <v>158</v>
          </cell>
          <cell r="JW87">
            <v>187</v>
          </cell>
          <cell r="JX87">
            <v>148</v>
          </cell>
          <cell r="JY87">
            <v>140</v>
          </cell>
          <cell r="JZ87">
            <v>166</v>
          </cell>
          <cell r="KA87">
            <v>108</v>
          </cell>
          <cell r="KB87">
            <v>117</v>
          </cell>
          <cell r="KC87">
            <v>160</v>
          </cell>
          <cell r="KD87">
            <v>195</v>
          </cell>
          <cell r="KE87">
            <v>177</v>
          </cell>
          <cell r="KF87">
            <v>164</v>
          </cell>
        </row>
        <row r="88">
          <cell r="A88" t="str">
            <v>Nombre de crÃ©ations d'entreprises - Entreprises individuelles y compris micro-entrepreneurs - Haute-Marne - DonnÃ©es mensuelles brutes</v>
          </cell>
          <cell r="B88">
            <v>10755723</v>
          </cell>
          <cell r="C88">
            <v>45317.364583333336</v>
          </cell>
          <cell r="ES88">
            <v>54</v>
          </cell>
          <cell r="ET88">
            <v>49</v>
          </cell>
          <cell r="EU88">
            <v>69</v>
          </cell>
          <cell r="EV88">
            <v>62</v>
          </cell>
          <cell r="EW88">
            <v>64</v>
          </cell>
          <cell r="EX88">
            <v>71</v>
          </cell>
          <cell r="EY88">
            <v>60</v>
          </cell>
          <cell r="EZ88">
            <v>62</v>
          </cell>
          <cell r="FA88">
            <v>77</v>
          </cell>
          <cell r="FB88">
            <v>62</v>
          </cell>
          <cell r="FC88">
            <v>50</v>
          </cell>
          <cell r="FD88">
            <v>57</v>
          </cell>
          <cell r="FE88">
            <v>76</v>
          </cell>
          <cell r="FF88">
            <v>54</v>
          </cell>
          <cell r="FG88">
            <v>78</v>
          </cell>
          <cell r="FH88">
            <v>73</v>
          </cell>
          <cell r="FI88">
            <v>68</v>
          </cell>
          <cell r="FJ88">
            <v>59</v>
          </cell>
          <cell r="FK88">
            <v>62</v>
          </cell>
          <cell r="FL88">
            <v>58</v>
          </cell>
          <cell r="FM88">
            <v>59</v>
          </cell>
          <cell r="FN88">
            <v>82</v>
          </cell>
          <cell r="FO88">
            <v>55</v>
          </cell>
          <cell r="FP88">
            <v>39</v>
          </cell>
          <cell r="FQ88">
            <v>84</v>
          </cell>
          <cell r="FR88">
            <v>63</v>
          </cell>
          <cell r="FS88">
            <v>76</v>
          </cell>
          <cell r="FT88">
            <v>71</v>
          </cell>
          <cell r="FU88">
            <v>60</v>
          </cell>
          <cell r="FV88">
            <v>53</v>
          </cell>
          <cell r="FW88">
            <v>57</v>
          </cell>
          <cell r="FX88">
            <v>45</v>
          </cell>
          <cell r="FY88">
            <v>55</v>
          </cell>
          <cell r="FZ88">
            <v>65</v>
          </cell>
          <cell r="GA88">
            <v>50</v>
          </cell>
          <cell r="GB88">
            <v>44</v>
          </cell>
          <cell r="GC88">
            <v>47</v>
          </cell>
          <cell r="GD88">
            <v>41</v>
          </cell>
          <cell r="GE88">
            <v>48</v>
          </cell>
          <cell r="GF88">
            <v>47</v>
          </cell>
          <cell r="GG88">
            <v>50</v>
          </cell>
          <cell r="GH88">
            <v>42</v>
          </cell>
          <cell r="GI88">
            <v>45</v>
          </cell>
          <cell r="GJ88">
            <v>42</v>
          </cell>
          <cell r="GK88">
            <v>35</v>
          </cell>
          <cell r="GL88">
            <v>67</v>
          </cell>
          <cell r="GM88">
            <v>33</v>
          </cell>
          <cell r="GN88">
            <v>46</v>
          </cell>
          <cell r="GO88">
            <v>47</v>
          </cell>
          <cell r="GP88">
            <v>62</v>
          </cell>
          <cell r="GQ88">
            <v>71</v>
          </cell>
          <cell r="GR88">
            <v>67</v>
          </cell>
          <cell r="GS88">
            <v>45</v>
          </cell>
          <cell r="GT88">
            <v>46</v>
          </cell>
          <cell r="GU88">
            <v>56</v>
          </cell>
          <cell r="GV88">
            <v>33</v>
          </cell>
          <cell r="GW88">
            <v>57</v>
          </cell>
          <cell r="GX88">
            <v>48</v>
          </cell>
          <cell r="GY88">
            <v>48</v>
          </cell>
          <cell r="GZ88">
            <v>63</v>
          </cell>
          <cell r="HA88">
            <v>55</v>
          </cell>
          <cell r="HB88">
            <v>60</v>
          </cell>
          <cell r="HC88">
            <v>78</v>
          </cell>
          <cell r="HD88">
            <v>60</v>
          </cell>
          <cell r="HE88">
            <v>56</v>
          </cell>
          <cell r="HF88">
            <v>74</v>
          </cell>
          <cell r="HG88">
            <v>40</v>
          </cell>
          <cell r="HH88">
            <v>48</v>
          </cell>
          <cell r="HI88">
            <v>43</v>
          </cell>
          <cell r="HJ88">
            <v>59</v>
          </cell>
          <cell r="HK88">
            <v>48</v>
          </cell>
          <cell r="HL88">
            <v>52</v>
          </cell>
          <cell r="HM88">
            <v>55</v>
          </cell>
          <cell r="HN88">
            <v>68</v>
          </cell>
          <cell r="HO88">
            <v>56</v>
          </cell>
          <cell r="HP88">
            <v>74</v>
          </cell>
          <cell r="HQ88">
            <v>63</v>
          </cell>
          <cell r="HR88">
            <v>80</v>
          </cell>
          <cell r="HS88">
            <v>65</v>
          </cell>
          <cell r="HT88">
            <v>61</v>
          </cell>
          <cell r="HU88">
            <v>71</v>
          </cell>
          <cell r="HV88">
            <v>73</v>
          </cell>
          <cell r="HW88">
            <v>76</v>
          </cell>
          <cell r="HX88">
            <v>43</v>
          </cell>
          <cell r="HY88">
            <v>69</v>
          </cell>
          <cell r="HZ88">
            <v>63</v>
          </cell>
          <cell r="IA88">
            <v>107</v>
          </cell>
          <cell r="IB88">
            <v>73</v>
          </cell>
          <cell r="IC88">
            <v>76</v>
          </cell>
          <cell r="ID88">
            <v>81</v>
          </cell>
          <cell r="IE88">
            <v>68</v>
          </cell>
          <cell r="IF88">
            <v>65</v>
          </cell>
          <cell r="IG88">
            <v>75</v>
          </cell>
          <cell r="IH88">
            <v>96</v>
          </cell>
          <cell r="II88">
            <v>54</v>
          </cell>
          <cell r="IJ88">
            <v>67</v>
          </cell>
          <cell r="IK88">
            <v>93</v>
          </cell>
          <cell r="IL88">
            <v>100</v>
          </cell>
          <cell r="IM88">
            <v>45</v>
          </cell>
          <cell r="IN88">
            <v>45</v>
          </cell>
          <cell r="IO88">
            <v>67</v>
          </cell>
          <cell r="IP88">
            <v>100</v>
          </cell>
          <cell r="IQ88">
            <v>89</v>
          </cell>
          <cell r="IR88">
            <v>83</v>
          </cell>
          <cell r="IS88">
            <v>86</v>
          </cell>
          <cell r="IT88">
            <v>111</v>
          </cell>
          <cell r="IU88">
            <v>72</v>
          </cell>
          <cell r="IV88">
            <v>95</v>
          </cell>
          <cell r="IW88">
            <v>102</v>
          </cell>
          <cell r="IX88">
            <v>131</v>
          </cell>
          <cell r="IY88">
            <v>94</v>
          </cell>
          <cell r="IZ88">
            <v>111</v>
          </cell>
          <cell r="JA88">
            <v>89</v>
          </cell>
          <cell r="JB88">
            <v>97</v>
          </cell>
          <cell r="JC88">
            <v>97</v>
          </cell>
          <cell r="JD88">
            <v>66</v>
          </cell>
          <cell r="JE88">
            <v>97</v>
          </cell>
          <cell r="JF88">
            <v>117</v>
          </cell>
          <cell r="JG88">
            <v>79</v>
          </cell>
          <cell r="JH88">
            <v>120</v>
          </cell>
          <cell r="JI88">
            <v>98</v>
          </cell>
          <cell r="JJ88">
            <v>100</v>
          </cell>
          <cell r="JK88">
            <v>129</v>
          </cell>
          <cell r="JL88">
            <v>94</v>
          </cell>
          <cell r="JM88">
            <v>83</v>
          </cell>
          <cell r="JN88">
            <v>93</v>
          </cell>
          <cell r="JO88">
            <v>87</v>
          </cell>
          <cell r="JP88">
            <v>91</v>
          </cell>
          <cell r="JQ88">
            <v>93</v>
          </cell>
          <cell r="JR88">
            <v>106</v>
          </cell>
          <cell r="JS88">
            <v>98</v>
          </cell>
          <cell r="JT88">
            <v>79</v>
          </cell>
          <cell r="JU88">
            <v>81</v>
          </cell>
          <cell r="JV88">
            <v>89</v>
          </cell>
          <cell r="JW88">
            <v>111</v>
          </cell>
          <cell r="JX88">
            <v>82</v>
          </cell>
          <cell r="JY88">
            <v>101</v>
          </cell>
          <cell r="JZ88">
            <v>99</v>
          </cell>
          <cell r="KA88">
            <v>96</v>
          </cell>
          <cell r="KB88">
            <v>97</v>
          </cell>
          <cell r="KC88">
            <v>101</v>
          </cell>
          <cell r="KD88">
            <v>95</v>
          </cell>
          <cell r="KE88">
            <v>92</v>
          </cell>
          <cell r="KF88">
            <v>77</v>
          </cell>
        </row>
        <row r="89">
          <cell r="A89" t="str">
            <v>Nombre de crÃ©ations d'entreprises - Entreprises individuelles y compris micro-entrepreneurs - Haute-SaÃ´ne - DonnÃ©es mensuelles brutes</v>
          </cell>
          <cell r="B89">
            <v>10755741</v>
          </cell>
          <cell r="C89">
            <v>45317.364583333336</v>
          </cell>
          <cell r="ES89">
            <v>102</v>
          </cell>
          <cell r="ET89">
            <v>97</v>
          </cell>
          <cell r="EU89">
            <v>110</v>
          </cell>
          <cell r="EV89">
            <v>92</v>
          </cell>
          <cell r="EW89">
            <v>94</v>
          </cell>
          <cell r="EX89">
            <v>110</v>
          </cell>
          <cell r="EY89">
            <v>95</v>
          </cell>
          <cell r="EZ89">
            <v>66</v>
          </cell>
          <cell r="FA89">
            <v>110</v>
          </cell>
          <cell r="FB89">
            <v>102</v>
          </cell>
          <cell r="FC89">
            <v>87</v>
          </cell>
          <cell r="FD89">
            <v>95</v>
          </cell>
          <cell r="FE89">
            <v>107</v>
          </cell>
          <cell r="FF89">
            <v>92</v>
          </cell>
          <cell r="FG89">
            <v>107</v>
          </cell>
          <cell r="FH89">
            <v>115</v>
          </cell>
          <cell r="FI89">
            <v>98</v>
          </cell>
          <cell r="FJ89">
            <v>107</v>
          </cell>
          <cell r="FK89">
            <v>108</v>
          </cell>
          <cell r="FL89">
            <v>75</v>
          </cell>
          <cell r="FM89">
            <v>90</v>
          </cell>
          <cell r="FN89">
            <v>99</v>
          </cell>
          <cell r="FO89">
            <v>87</v>
          </cell>
          <cell r="FP89">
            <v>66</v>
          </cell>
          <cell r="FQ89">
            <v>117</v>
          </cell>
          <cell r="FR89">
            <v>98</v>
          </cell>
          <cell r="FS89">
            <v>89</v>
          </cell>
          <cell r="FT89">
            <v>126</v>
          </cell>
          <cell r="FU89">
            <v>77</v>
          </cell>
          <cell r="FV89">
            <v>89</v>
          </cell>
          <cell r="FW89">
            <v>100</v>
          </cell>
          <cell r="FX89">
            <v>99</v>
          </cell>
          <cell r="FY89">
            <v>103</v>
          </cell>
          <cell r="FZ89">
            <v>117</v>
          </cell>
          <cell r="GA89">
            <v>86</v>
          </cell>
          <cell r="GB89">
            <v>97</v>
          </cell>
          <cell r="GC89">
            <v>93</v>
          </cell>
          <cell r="GD89">
            <v>114</v>
          </cell>
          <cell r="GE89">
            <v>112</v>
          </cell>
          <cell r="GF89">
            <v>99</v>
          </cell>
          <cell r="GG89">
            <v>81</v>
          </cell>
          <cell r="GH89">
            <v>71</v>
          </cell>
          <cell r="GI89">
            <v>82</v>
          </cell>
          <cell r="GJ89">
            <v>54</v>
          </cell>
          <cell r="GK89">
            <v>85</v>
          </cell>
          <cell r="GL89">
            <v>103</v>
          </cell>
          <cell r="GM89">
            <v>64</v>
          </cell>
          <cell r="GN89">
            <v>96</v>
          </cell>
          <cell r="GO89">
            <v>60</v>
          </cell>
          <cell r="GP89">
            <v>101</v>
          </cell>
          <cell r="GQ89">
            <v>106</v>
          </cell>
          <cell r="GR89">
            <v>88</v>
          </cell>
          <cell r="GS89">
            <v>99</v>
          </cell>
          <cell r="GT89">
            <v>88</v>
          </cell>
          <cell r="GU89">
            <v>71</v>
          </cell>
          <cell r="GV89">
            <v>73</v>
          </cell>
          <cell r="GW89">
            <v>81</v>
          </cell>
          <cell r="GX89">
            <v>75</v>
          </cell>
          <cell r="GY89">
            <v>79</v>
          </cell>
          <cell r="GZ89">
            <v>99</v>
          </cell>
          <cell r="HA89">
            <v>106</v>
          </cell>
          <cell r="HB89">
            <v>83</v>
          </cell>
          <cell r="HC89">
            <v>115</v>
          </cell>
          <cell r="HD89">
            <v>100</v>
          </cell>
          <cell r="HE89">
            <v>78</v>
          </cell>
          <cell r="HF89">
            <v>85</v>
          </cell>
          <cell r="HG89">
            <v>67</v>
          </cell>
          <cell r="HH89">
            <v>80</v>
          </cell>
          <cell r="HI89">
            <v>102</v>
          </cell>
          <cell r="HJ89">
            <v>105</v>
          </cell>
          <cell r="HK89">
            <v>97</v>
          </cell>
          <cell r="HL89">
            <v>67</v>
          </cell>
          <cell r="HM89">
            <v>97</v>
          </cell>
          <cell r="HN89">
            <v>89</v>
          </cell>
          <cell r="HO89">
            <v>146</v>
          </cell>
          <cell r="HP89">
            <v>80</v>
          </cell>
          <cell r="HQ89">
            <v>98</v>
          </cell>
          <cell r="HR89">
            <v>110</v>
          </cell>
          <cell r="HS89">
            <v>91</v>
          </cell>
          <cell r="HT89">
            <v>66</v>
          </cell>
          <cell r="HU89">
            <v>122</v>
          </cell>
          <cell r="HV89">
            <v>122</v>
          </cell>
          <cell r="HW89">
            <v>100</v>
          </cell>
          <cell r="HX89">
            <v>98</v>
          </cell>
          <cell r="HY89">
            <v>126</v>
          </cell>
          <cell r="HZ89">
            <v>107</v>
          </cell>
          <cell r="IA89">
            <v>127</v>
          </cell>
          <cell r="IB89">
            <v>115</v>
          </cell>
          <cell r="IC89">
            <v>127</v>
          </cell>
          <cell r="ID89">
            <v>123</v>
          </cell>
          <cell r="IE89">
            <v>99</v>
          </cell>
          <cell r="IF89">
            <v>114</v>
          </cell>
          <cell r="IG89">
            <v>148</v>
          </cell>
          <cell r="IH89">
            <v>139</v>
          </cell>
          <cell r="II89">
            <v>102</v>
          </cell>
          <cell r="IJ89">
            <v>93</v>
          </cell>
          <cell r="IK89">
            <v>142</v>
          </cell>
          <cell r="IL89">
            <v>140</v>
          </cell>
          <cell r="IM89">
            <v>69</v>
          </cell>
          <cell r="IN89">
            <v>76</v>
          </cell>
          <cell r="IO89">
            <v>123</v>
          </cell>
          <cell r="IP89">
            <v>163</v>
          </cell>
          <cell r="IQ89">
            <v>168</v>
          </cell>
          <cell r="IR89">
            <v>120</v>
          </cell>
          <cell r="IS89">
            <v>154</v>
          </cell>
          <cell r="IT89">
            <v>145</v>
          </cell>
          <cell r="IU89">
            <v>88</v>
          </cell>
          <cell r="IV89">
            <v>194</v>
          </cell>
          <cell r="IW89">
            <v>140</v>
          </cell>
          <cell r="IX89">
            <v>132</v>
          </cell>
          <cell r="IY89">
            <v>138</v>
          </cell>
          <cell r="IZ89">
            <v>153</v>
          </cell>
          <cell r="JA89">
            <v>139</v>
          </cell>
          <cell r="JB89">
            <v>152</v>
          </cell>
          <cell r="JC89">
            <v>135</v>
          </cell>
          <cell r="JD89">
            <v>134</v>
          </cell>
          <cell r="JE89">
            <v>147</v>
          </cell>
          <cell r="JF89">
            <v>170</v>
          </cell>
          <cell r="JG89">
            <v>118</v>
          </cell>
          <cell r="JH89">
            <v>122</v>
          </cell>
          <cell r="JI89">
            <v>137</v>
          </cell>
          <cell r="JJ89">
            <v>149</v>
          </cell>
          <cell r="JK89">
            <v>168</v>
          </cell>
          <cell r="JL89">
            <v>140</v>
          </cell>
          <cell r="JM89">
            <v>115</v>
          </cell>
          <cell r="JN89">
            <v>144</v>
          </cell>
          <cell r="JO89">
            <v>141</v>
          </cell>
          <cell r="JP89">
            <v>134</v>
          </cell>
          <cell r="JQ89">
            <v>148</v>
          </cell>
          <cell r="JR89">
            <v>150</v>
          </cell>
          <cell r="JS89">
            <v>143</v>
          </cell>
          <cell r="JT89">
            <v>159</v>
          </cell>
          <cell r="JU89">
            <v>151</v>
          </cell>
          <cell r="JV89">
            <v>158</v>
          </cell>
          <cell r="JW89">
            <v>182</v>
          </cell>
          <cell r="JX89">
            <v>166</v>
          </cell>
          <cell r="JY89">
            <v>114</v>
          </cell>
          <cell r="JZ89">
            <v>147</v>
          </cell>
          <cell r="KA89">
            <v>138</v>
          </cell>
          <cell r="KB89">
            <v>154</v>
          </cell>
          <cell r="KC89">
            <v>195</v>
          </cell>
          <cell r="KD89">
            <v>190</v>
          </cell>
          <cell r="KE89">
            <v>143</v>
          </cell>
          <cell r="KF89">
            <v>143</v>
          </cell>
        </row>
        <row r="90">
          <cell r="A90" t="str">
            <v>Nombre de crÃ©ations d'entreprises - Entreprises individuelles y compris micro-entrepreneurs - Hautes-Alpes - DonnÃ©es mensuelles brutes</v>
          </cell>
          <cell r="B90">
            <v>10755675</v>
          </cell>
          <cell r="C90">
            <v>45317.364583333336</v>
          </cell>
          <cell r="ES90">
            <v>101</v>
          </cell>
          <cell r="ET90">
            <v>128</v>
          </cell>
          <cell r="EU90">
            <v>93</v>
          </cell>
          <cell r="EV90">
            <v>83</v>
          </cell>
          <cell r="EW90">
            <v>102</v>
          </cell>
          <cell r="EX90">
            <v>140</v>
          </cell>
          <cell r="EY90">
            <v>136</v>
          </cell>
          <cell r="EZ90">
            <v>72</v>
          </cell>
          <cell r="FA90">
            <v>87</v>
          </cell>
          <cell r="FB90">
            <v>116</v>
          </cell>
          <cell r="FC90">
            <v>78</v>
          </cell>
          <cell r="FD90">
            <v>79</v>
          </cell>
          <cell r="FE90">
            <v>130</v>
          </cell>
          <cell r="FF90">
            <v>93</v>
          </cell>
          <cell r="FG90">
            <v>100</v>
          </cell>
          <cell r="FH90">
            <v>106</v>
          </cell>
          <cell r="FI90">
            <v>90</v>
          </cell>
          <cell r="FJ90">
            <v>101</v>
          </cell>
          <cell r="FK90">
            <v>112</v>
          </cell>
          <cell r="FL90">
            <v>65</v>
          </cell>
          <cell r="FM90">
            <v>81</v>
          </cell>
          <cell r="FN90">
            <v>109</v>
          </cell>
          <cell r="FO90">
            <v>109</v>
          </cell>
          <cell r="FP90">
            <v>89</v>
          </cell>
          <cell r="FQ90">
            <v>109</v>
          </cell>
          <cell r="FR90">
            <v>91</v>
          </cell>
          <cell r="FS90">
            <v>108</v>
          </cell>
          <cell r="FT90">
            <v>103</v>
          </cell>
          <cell r="FU90">
            <v>123</v>
          </cell>
          <cell r="FV90">
            <v>106</v>
          </cell>
          <cell r="FW90">
            <v>116</v>
          </cell>
          <cell r="FX90">
            <v>55</v>
          </cell>
          <cell r="FY90">
            <v>91</v>
          </cell>
          <cell r="FZ90">
            <v>105</v>
          </cell>
          <cell r="GA90">
            <v>89</v>
          </cell>
          <cell r="GB90">
            <v>96</v>
          </cell>
          <cell r="GC90">
            <v>97</v>
          </cell>
          <cell r="GD90">
            <v>91</v>
          </cell>
          <cell r="GE90">
            <v>75</v>
          </cell>
          <cell r="GF90">
            <v>98</v>
          </cell>
          <cell r="GG90">
            <v>82</v>
          </cell>
          <cell r="GH90">
            <v>131</v>
          </cell>
          <cell r="GI90">
            <v>109</v>
          </cell>
          <cell r="GJ90">
            <v>68</v>
          </cell>
          <cell r="GK90">
            <v>92</v>
          </cell>
          <cell r="GL90">
            <v>84</v>
          </cell>
          <cell r="GM90">
            <v>71</v>
          </cell>
          <cell r="GN90">
            <v>105</v>
          </cell>
          <cell r="GO90">
            <v>96</v>
          </cell>
          <cell r="GP90">
            <v>100</v>
          </cell>
          <cell r="GQ90">
            <v>99</v>
          </cell>
          <cell r="GR90">
            <v>90</v>
          </cell>
          <cell r="GS90">
            <v>97</v>
          </cell>
          <cell r="GT90">
            <v>103</v>
          </cell>
          <cell r="GU90">
            <v>86</v>
          </cell>
          <cell r="GV90">
            <v>78</v>
          </cell>
          <cell r="GW90">
            <v>108</v>
          </cell>
          <cell r="GX90">
            <v>71</v>
          </cell>
          <cell r="GY90">
            <v>63</v>
          </cell>
          <cell r="GZ90">
            <v>96</v>
          </cell>
          <cell r="HA90">
            <v>92</v>
          </cell>
          <cell r="HB90">
            <v>93</v>
          </cell>
          <cell r="HC90">
            <v>83</v>
          </cell>
          <cell r="HD90">
            <v>72</v>
          </cell>
          <cell r="HE90">
            <v>102</v>
          </cell>
          <cell r="HF90">
            <v>104</v>
          </cell>
          <cell r="HG90">
            <v>108</v>
          </cell>
          <cell r="HH90">
            <v>74</v>
          </cell>
          <cell r="HI90">
            <v>78</v>
          </cell>
          <cell r="HJ90">
            <v>92</v>
          </cell>
          <cell r="HK90">
            <v>111</v>
          </cell>
          <cell r="HL90">
            <v>110</v>
          </cell>
          <cell r="HM90">
            <v>123</v>
          </cell>
          <cell r="HN90">
            <v>119</v>
          </cell>
          <cell r="HO90">
            <v>114</v>
          </cell>
          <cell r="HP90">
            <v>93</v>
          </cell>
          <cell r="HQ90">
            <v>119</v>
          </cell>
          <cell r="HR90">
            <v>130</v>
          </cell>
          <cell r="HS90">
            <v>95</v>
          </cell>
          <cell r="HT90">
            <v>82</v>
          </cell>
          <cell r="HU90">
            <v>100</v>
          </cell>
          <cell r="HV90">
            <v>111</v>
          </cell>
          <cell r="HW90">
            <v>108</v>
          </cell>
          <cell r="HX90">
            <v>108</v>
          </cell>
          <cell r="HY90">
            <v>166</v>
          </cell>
          <cell r="HZ90">
            <v>110</v>
          </cell>
          <cell r="IA90">
            <v>125</v>
          </cell>
          <cell r="IB90">
            <v>99</v>
          </cell>
          <cell r="IC90">
            <v>133</v>
          </cell>
          <cell r="ID90">
            <v>146</v>
          </cell>
          <cell r="IE90">
            <v>127</v>
          </cell>
          <cell r="IF90">
            <v>102</v>
          </cell>
          <cell r="IG90">
            <v>110</v>
          </cell>
          <cell r="IH90">
            <v>129</v>
          </cell>
          <cell r="II90">
            <v>104</v>
          </cell>
          <cell r="IJ90">
            <v>126</v>
          </cell>
          <cell r="IK90">
            <v>128</v>
          </cell>
          <cell r="IL90">
            <v>118</v>
          </cell>
          <cell r="IM90">
            <v>76</v>
          </cell>
          <cell r="IN90">
            <v>72</v>
          </cell>
          <cell r="IO90">
            <v>106</v>
          </cell>
          <cell r="IP90">
            <v>126</v>
          </cell>
          <cell r="IQ90">
            <v>140</v>
          </cell>
          <cell r="IR90">
            <v>97</v>
          </cell>
          <cell r="IS90">
            <v>155</v>
          </cell>
          <cell r="IT90">
            <v>153</v>
          </cell>
          <cell r="IU90">
            <v>148</v>
          </cell>
          <cell r="IV90">
            <v>141</v>
          </cell>
          <cell r="IW90">
            <v>131</v>
          </cell>
          <cell r="IX90">
            <v>127</v>
          </cell>
          <cell r="IY90">
            <v>146</v>
          </cell>
          <cell r="IZ90">
            <v>149</v>
          </cell>
          <cell r="JA90">
            <v>137</v>
          </cell>
          <cell r="JB90">
            <v>171</v>
          </cell>
          <cell r="JC90">
            <v>133</v>
          </cell>
          <cell r="JD90">
            <v>87</v>
          </cell>
          <cell r="JE90">
            <v>133</v>
          </cell>
          <cell r="JF90">
            <v>158</v>
          </cell>
          <cell r="JG90">
            <v>158</v>
          </cell>
          <cell r="JH90">
            <v>162</v>
          </cell>
          <cell r="JI90">
            <v>184</v>
          </cell>
          <cell r="JJ90">
            <v>147</v>
          </cell>
          <cell r="JK90">
            <v>161</v>
          </cell>
          <cell r="JL90">
            <v>164</v>
          </cell>
          <cell r="JM90">
            <v>147</v>
          </cell>
          <cell r="JN90">
            <v>187</v>
          </cell>
          <cell r="JO90">
            <v>178</v>
          </cell>
          <cell r="JP90">
            <v>129</v>
          </cell>
          <cell r="JQ90">
            <v>165</v>
          </cell>
          <cell r="JR90">
            <v>189</v>
          </cell>
          <cell r="JS90">
            <v>157</v>
          </cell>
          <cell r="JT90">
            <v>148</v>
          </cell>
          <cell r="JU90">
            <v>119</v>
          </cell>
          <cell r="JV90">
            <v>147</v>
          </cell>
          <cell r="JW90">
            <v>186</v>
          </cell>
          <cell r="JX90">
            <v>123</v>
          </cell>
          <cell r="JY90">
            <v>126</v>
          </cell>
          <cell r="JZ90">
            <v>154</v>
          </cell>
          <cell r="KA90">
            <v>132</v>
          </cell>
          <cell r="KB90">
            <v>117</v>
          </cell>
          <cell r="KC90">
            <v>163</v>
          </cell>
          <cell r="KD90">
            <v>177</v>
          </cell>
          <cell r="KE90">
            <v>128</v>
          </cell>
          <cell r="KF90">
            <v>172</v>
          </cell>
        </row>
        <row r="91">
          <cell r="A91" t="str">
            <v>Nombre de crÃ©ations d'entreprises - Entreprises individuelles y compris micro-entrepreneurs - Haute-Savoie - DonnÃ©es mensuelles brutes</v>
          </cell>
          <cell r="B91">
            <v>10755745</v>
          </cell>
          <cell r="C91">
            <v>45317.364583333336</v>
          </cell>
          <cell r="ES91">
            <v>452</v>
          </cell>
          <cell r="ET91">
            <v>464</v>
          </cell>
          <cell r="EU91">
            <v>559</v>
          </cell>
          <cell r="EV91">
            <v>399</v>
          </cell>
          <cell r="EW91">
            <v>435</v>
          </cell>
          <cell r="EX91">
            <v>409</v>
          </cell>
          <cell r="EY91">
            <v>414</v>
          </cell>
          <cell r="EZ91">
            <v>398</v>
          </cell>
          <cell r="FA91">
            <v>451</v>
          </cell>
          <cell r="FB91">
            <v>521</v>
          </cell>
          <cell r="FC91">
            <v>487</v>
          </cell>
          <cell r="FD91">
            <v>406</v>
          </cell>
          <cell r="FE91">
            <v>518</v>
          </cell>
          <cell r="FF91">
            <v>451</v>
          </cell>
          <cell r="FG91">
            <v>539</v>
          </cell>
          <cell r="FH91">
            <v>447</v>
          </cell>
          <cell r="FI91">
            <v>370</v>
          </cell>
          <cell r="FJ91">
            <v>467</v>
          </cell>
          <cell r="FK91">
            <v>508</v>
          </cell>
          <cell r="FL91">
            <v>396</v>
          </cell>
          <cell r="FM91">
            <v>420</v>
          </cell>
          <cell r="FN91">
            <v>552</v>
          </cell>
          <cell r="FO91">
            <v>494</v>
          </cell>
          <cell r="FP91">
            <v>369</v>
          </cell>
          <cell r="FQ91">
            <v>549</v>
          </cell>
          <cell r="FR91">
            <v>465</v>
          </cell>
          <cell r="FS91">
            <v>492</v>
          </cell>
          <cell r="FT91">
            <v>510</v>
          </cell>
          <cell r="FU91">
            <v>442</v>
          </cell>
          <cell r="FV91">
            <v>472</v>
          </cell>
          <cell r="FW91">
            <v>504</v>
          </cell>
          <cell r="FX91">
            <v>394</v>
          </cell>
          <cell r="FY91">
            <v>514</v>
          </cell>
          <cell r="FZ91">
            <v>522</v>
          </cell>
          <cell r="GA91">
            <v>380</v>
          </cell>
          <cell r="GB91">
            <v>534</v>
          </cell>
          <cell r="GC91">
            <v>535</v>
          </cell>
          <cell r="GD91">
            <v>458</v>
          </cell>
          <cell r="GE91">
            <v>462</v>
          </cell>
          <cell r="GF91">
            <v>462</v>
          </cell>
          <cell r="GG91">
            <v>318</v>
          </cell>
          <cell r="GH91">
            <v>478</v>
          </cell>
          <cell r="GI91">
            <v>448</v>
          </cell>
          <cell r="GJ91">
            <v>266</v>
          </cell>
          <cell r="GK91">
            <v>493</v>
          </cell>
          <cell r="GL91">
            <v>477</v>
          </cell>
          <cell r="GM91">
            <v>357</v>
          </cell>
          <cell r="GN91">
            <v>482</v>
          </cell>
          <cell r="GO91">
            <v>493</v>
          </cell>
          <cell r="GP91">
            <v>497</v>
          </cell>
          <cell r="GQ91">
            <v>523</v>
          </cell>
          <cell r="GR91">
            <v>451</v>
          </cell>
          <cell r="GS91">
            <v>371</v>
          </cell>
          <cell r="GT91">
            <v>501</v>
          </cell>
          <cell r="GU91">
            <v>394</v>
          </cell>
          <cell r="GV91">
            <v>372</v>
          </cell>
          <cell r="GW91">
            <v>476</v>
          </cell>
          <cell r="GX91">
            <v>444</v>
          </cell>
          <cell r="GY91">
            <v>484</v>
          </cell>
          <cell r="GZ91">
            <v>527</v>
          </cell>
          <cell r="HA91">
            <v>545</v>
          </cell>
          <cell r="HB91">
            <v>491</v>
          </cell>
          <cell r="HC91">
            <v>538</v>
          </cell>
          <cell r="HD91">
            <v>452</v>
          </cell>
          <cell r="HE91">
            <v>387</v>
          </cell>
          <cell r="HF91">
            <v>528</v>
          </cell>
          <cell r="HG91">
            <v>424</v>
          </cell>
          <cell r="HH91">
            <v>408</v>
          </cell>
          <cell r="HI91">
            <v>529</v>
          </cell>
          <cell r="HJ91">
            <v>551</v>
          </cell>
          <cell r="HK91">
            <v>510</v>
          </cell>
          <cell r="HL91">
            <v>512</v>
          </cell>
          <cell r="HM91">
            <v>647</v>
          </cell>
          <cell r="HN91">
            <v>578</v>
          </cell>
          <cell r="HO91">
            <v>602</v>
          </cell>
          <cell r="HP91">
            <v>473</v>
          </cell>
          <cell r="HQ91">
            <v>456</v>
          </cell>
          <cell r="HR91">
            <v>542</v>
          </cell>
          <cell r="HS91">
            <v>458</v>
          </cell>
          <cell r="HT91">
            <v>501</v>
          </cell>
          <cell r="HU91">
            <v>599</v>
          </cell>
          <cell r="HV91">
            <v>670</v>
          </cell>
          <cell r="HW91">
            <v>582</v>
          </cell>
          <cell r="HX91">
            <v>529</v>
          </cell>
          <cell r="HY91">
            <v>880</v>
          </cell>
          <cell r="HZ91">
            <v>636</v>
          </cell>
          <cell r="IA91">
            <v>688</v>
          </cell>
          <cell r="IB91">
            <v>579</v>
          </cell>
          <cell r="IC91">
            <v>681</v>
          </cell>
          <cell r="ID91">
            <v>609</v>
          </cell>
          <cell r="IE91">
            <v>745</v>
          </cell>
          <cell r="IF91">
            <v>620</v>
          </cell>
          <cell r="IG91">
            <v>684</v>
          </cell>
          <cell r="IH91">
            <v>848</v>
          </cell>
          <cell r="II91">
            <v>734</v>
          </cell>
          <cell r="IJ91">
            <v>716</v>
          </cell>
          <cell r="IK91">
            <v>976</v>
          </cell>
          <cell r="IL91">
            <v>840</v>
          </cell>
          <cell r="IM91">
            <v>581</v>
          </cell>
          <cell r="IN91">
            <v>405</v>
          </cell>
          <cell r="IO91">
            <v>569</v>
          </cell>
          <cell r="IP91">
            <v>768</v>
          </cell>
          <cell r="IQ91">
            <v>830</v>
          </cell>
          <cell r="IR91">
            <v>792</v>
          </cell>
          <cell r="IS91">
            <v>800</v>
          </cell>
          <cell r="IT91">
            <v>962</v>
          </cell>
          <cell r="IU91">
            <v>789</v>
          </cell>
          <cell r="IV91">
            <v>929</v>
          </cell>
          <cell r="IW91">
            <v>850</v>
          </cell>
          <cell r="IX91">
            <v>917</v>
          </cell>
          <cell r="IY91">
            <v>999</v>
          </cell>
          <cell r="IZ91">
            <v>883</v>
          </cell>
          <cell r="JA91">
            <v>742</v>
          </cell>
          <cell r="JB91">
            <v>857</v>
          </cell>
          <cell r="JC91">
            <v>709</v>
          </cell>
          <cell r="JD91">
            <v>644</v>
          </cell>
          <cell r="JE91">
            <v>836</v>
          </cell>
          <cell r="JF91">
            <v>889</v>
          </cell>
          <cell r="JG91">
            <v>763</v>
          </cell>
          <cell r="JH91">
            <v>778</v>
          </cell>
          <cell r="JI91">
            <v>1044</v>
          </cell>
          <cell r="JJ91">
            <v>742</v>
          </cell>
          <cell r="JK91">
            <v>879</v>
          </cell>
          <cell r="JL91">
            <v>731</v>
          </cell>
          <cell r="JM91">
            <v>672</v>
          </cell>
          <cell r="JN91">
            <v>701</v>
          </cell>
          <cell r="JO91">
            <v>692</v>
          </cell>
          <cell r="JP91">
            <v>685</v>
          </cell>
          <cell r="JQ91">
            <v>1062</v>
          </cell>
          <cell r="JR91">
            <v>993</v>
          </cell>
          <cell r="JS91">
            <v>954</v>
          </cell>
          <cell r="JT91">
            <v>811</v>
          </cell>
          <cell r="JU91">
            <v>921</v>
          </cell>
          <cell r="JV91">
            <v>783</v>
          </cell>
          <cell r="JW91">
            <v>891</v>
          </cell>
          <cell r="JX91">
            <v>742</v>
          </cell>
          <cell r="JY91">
            <v>743</v>
          </cell>
          <cell r="JZ91">
            <v>753</v>
          </cell>
          <cell r="KA91">
            <v>696</v>
          </cell>
          <cell r="KB91">
            <v>749</v>
          </cell>
          <cell r="KC91">
            <v>873</v>
          </cell>
          <cell r="KD91">
            <v>984</v>
          </cell>
          <cell r="KE91">
            <v>896</v>
          </cell>
          <cell r="KF91">
            <v>797</v>
          </cell>
        </row>
        <row r="92">
          <cell r="A92" t="str">
            <v>Nombre de crÃ©ations d'entreprises - Entreprises individuelles y compris micro-entrepreneurs - Hautes-PyrÃ©nÃ©es - DonnÃ©es mensuelles brutes</v>
          </cell>
          <cell r="B92">
            <v>10755736</v>
          </cell>
          <cell r="C92">
            <v>45317.364583333336</v>
          </cell>
          <cell r="ES92">
            <v>132</v>
          </cell>
          <cell r="ET92">
            <v>108</v>
          </cell>
          <cell r="EU92">
            <v>135</v>
          </cell>
          <cell r="EV92">
            <v>176</v>
          </cell>
          <cell r="EW92">
            <v>138</v>
          </cell>
          <cell r="EX92">
            <v>147</v>
          </cell>
          <cell r="EY92">
            <v>123</v>
          </cell>
          <cell r="EZ92">
            <v>118</v>
          </cell>
          <cell r="FA92">
            <v>129</v>
          </cell>
          <cell r="FB92">
            <v>139</v>
          </cell>
          <cell r="FC92">
            <v>110</v>
          </cell>
          <cell r="FD92">
            <v>111</v>
          </cell>
          <cell r="FE92">
            <v>123</v>
          </cell>
          <cell r="FF92">
            <v>120</v>
          </cell>
          <cell r="FG92">
            <v>167</v>
          </cell>
          <cell r="FH92">
            <v>150</v>
          </cell>
          <cell r="FI92">
            <v>116</v>
          </cell>
          <cell r="FJ92">
            <v>140</v>
          </cell>
          <cell r="FK92">
            <v>135</v>
          </cell>
          <cell r="FL92">
            <v>71</v>
          </cell>
          <cell r="FM92">
            <v>139</v>
          </cell>
          <cell r="FN92">
            <v>135</v>
          </cell>
          <cell r="FO92">
            <v>118</v>
          </cell>
          <cell r="FP92">
            <v>100</v>
          </cell>
          <cell r="FQ92">
            <v>128</v>
          </cell>
          <cell r="FR92">
            <v>109</v>
          </cell>
          <cell r="FS92">
            <v>138</v>
          </cell>
          <cell r="FT92">
            <v>123</v>
          </cell>
          <cell r="FU92">
            <v>117</v>
          </cell>
          <cell r="FV92">
            <v>122</v>
          </cell>
          <cell r="FW92">
            <v>116</v>
          </cell>
          <cell r="FX92">
            <v>109</v>
          </cell>
          <cell r="FY92">
            <v>111</v>
          </cell>
          <cell r="FZ92">
            <v>149</v>
          </cell>
          <cell r="GA92">
            <v>108</v>
          </cell>
          <cell r="GB92">
            <v>105</v>
          </cell>
          <cell r="GC92">
            <v>126</v>
          </cell>
          <cell r="GD92">
            <v>117</v>
          </cell>
          <cell r="GE92">
            <v>139</v>
          </cell>
          <cell r="GF92">
            <v>118</v>
          </cell>
          <cell r="GG92">
            <v>103</v>
          </cell>
          <cell r="GH92">
            <v>105</v>
          </cell>
          <cell r="GI92">
            <v>109</v>
          </cell>
          <cell r="GJ92">
            <v>89</v>
          </cell>
          <cell r="GK92">
            <v>120</v>
          </cell>
          <cell r="GL92">
            <v>112</v>
          </cell>
          <cell r="GM92">
            <v>126</v>
          </cell>
          <cell r="GN92">
            <v>98</v>
          </cell>
          <cell r="GO92">
            <v>131</v>
          </cell>
          <cell r="GP92">
            <v>112</v>
          </cell>
          <cell r="GQ92">
            <v>125</v>
          </cell>
          <cell r="GR92">
            <v>138</v>
          </cell>
          <cell r="GS92">
            <v>118</v>
          </cell>
          <cell r="GT92">
            <v>135</v>
          </cell>
          <cell r="GU92">
            <v>112</v>
          </cell>
          <cell r="GV92">
            <v>90</v>
          </cell>
          <cell r="GW92">
            <v>130</v>
          </cell>
          <cell r="GX92">
            <v>99</v>
          </cell>
          <cell r="GY92">
            <v>119</v>
          </cell>
          <cell r="GZ92">
            <v>126</v>
          </cell>
          <cell r="HA92">
            <v>130</v>
          </cell>
          <cell r="HB92">
            <v>112</v>
          </cell>
          <cell r="HC92">
            <v>136</v>
          </cell>
          <cell r="HD92">
            <v>137</v>
          </cell>
          <cell r="HE92">
            <v>134</v>
          </cell>
          <cell r="HF92">
            <v>136</v>
          </cell>
          <cell r="HG92">
            <v>124</v>
          </cell>
          <cell r="HH92">
            <v>87</v>
          </cell>
          <cell r="HI92">
            <v>124</v>
          </cell>
          <cell r="HJ92">
            <v>119</v>
          </cell>
          <cell r="HK92">
            <v>100</v>
          </cell>
          <cell r="HL92">
            <v>114</v>
          </cell>
          <cell r="HM92">
            <v>133</v>
          </cell>
          <cell r="HN92">
            <v>112</v>
          </cell>
          <cell r="HO92">
            <v>171</v>
          </cell>
          <cell r="HP92">
            <v>120</v>
          </cell>
          <cell r="HQ92">
            <v>120</v>
          </cell>
          <cell r="HR92">
            <v>159</v>
          </cell>
          <cell r="HS92">
            <v>110</v>
          </cell>
          <cell r="HT92">
            <v>134</v>
          </cell>
          <cell r="HU92">
            <v>145</v>
          </cell>
          <cell r="HV92">
            <v>131</v>
          </cell>
          <cell r="HW92">
            <v>136</v>
          </cell>
          <cell r="HX92">
            <v>94</v>
          </cell>
          <cell r="HY92">
            <v>193</v>
          </cell>
          <cell r="HZ92">
            <v>169</v>
          </cell>
          <cell r="IA92">
            <v>221</v>
          </cell>
          <cell r="IB92">
            <v>169</v>
          </cell>
          <cell r="IC92">
            <v>169</v>
          </cell>
          <cell r="ID92">
            <v>129</v>
          </cell>
          <cell r="IE92">
            <v>172</v>
          </cell>
          <cell r="IF92">
            <v>137</v>
          </cell>
          <cell r="IG92">
            <v>176</v>
          </cell>
          <cell r="IH92">
            <v>203</v>
          </cell>
          <cell r="II92">
            <v>167</v>
          </cell>
          <cell r="IJ92">
            <v>129</v>
          </cell>
          <cell r="IK92">
            <v>224</v>
          </cell>
          <cell r="IL92">
            <v>181</v>
          </cell>
          <cell r="IM92">
            <v>122</v>
          </cell>
          <cell r="IN92">
            <v>93</v>
          </cell>
          <cell r="IO92">
            <v>141</v>
          </cell>
          <cell r="IP92">
            <v>206</v>
          </cell>
          <cell r="IQ92">
            <v>196</v>
          </cell>
          <cell r="IR92">
            <v>164</v>
          </cell>
          <cell r="IS92">
            <v>256</v>
          </cell>
          <cell r="IT92">
            <v>196</v>
          </cell>
          <cell r="IU92">
            <v>190</v>
          </cell>
          <cell r="IV92">
            <v>184</v>
          </cell>
          <cell r="IW92">
            <v>155</v>
          </cell>
          <cell r="IX92">
            <v>196</v>
          </cell>
          <cell r="IY92">
            <v>252</v>
          </cell>
          <cell r="IZ92">
            <v>246</v>
          </cell>
          <cell r="JA92">
            <v>176</v>
          </cell>
          <cell r="JB92">
            <v>255</v>
          </cell>
          <cell r="JC92">
            <v>171</v>
          </cell>
          <cell r="JD92">
            <v>149</v>
          </cell>
          <cell r="JE92">
            <v>207</v>
          </cell>
          <cell r="JF92">
            <v>181</v>
          </cell>
          <cell r="JG92">
            <v>160</v>
          </cell>
          <cell r="JH92">
            <v>168</v>
          </cell>
          <cell r="JI92">
            <v>230</v>
          </cell>
          <cell r="JJ92">
            <v>213</v>
          </cell>
          <cell r="JK92">
            <v>187</v>
          </cell>
          <cell r="JL92">
            <v>203</v>
          </cell>
          <cell r="JM92">
            <v>184</v>
          </cell>
          <cell r="JN92">
            <v>220</v>
          </cell>
          <cell r="JO92">
            <v>162</v>
          </cell>
          <cell r="JP92">
            <v>182</v>
          </cell>
          <cell r="JQ92">
            <v>218</v>
          </cell>
          <cell r="JR92">
            <v>224</v>
          </cell>
          <cell r="JS92">
            <v>173</v>
          </cell>
          <cell r="JT92">
            <v>163</v>
          </cell>
          <cell r="JU92">
            <v>197</v>
          </cell>
          <cell r="JV92">
            <v>177</v>
          </cell>
          <cell r="JW92">
            <v>210</v>
          </cell>
          <cell r="JX92">
            <v>199</v>
          </cell>
          <cell r="JY92">
            <v>190</v>
          </cell>
          <cell r="JZ92">
            <v>221</v>
          </cell>
          <cell r="KA92">
            <v>165</v>
          </cell>
          <cell r="KB92">
            <v>171</v>
          </cell>
          <cell r="KC92">
            <v>212</v>
          </cell>
          <cell r="KD92">
            <v>216</v>
          </cell>
          <cell r="KE92">
            <v>193</v>
          </cell>
          <cell r="KF92">
            <v>175</v>
          </cell>
        </row>
        <row r="93">
          <cell r="A93" t="str">
            <v>Nombre de crÃ©ations d'entreprises - Entreprises individuelles y compris micro-entrepreneurs - Haute-Vienne - DonnÃ©es mensuelles brutes</v>
          </cell>
          <cell r="B93">
            <v>10755758</v>
          </cell>
          <cell r="C93">
            <v>45317.364583333336</v>
          </cell>
          <cell r="ES93">
            <v>165</v>
          </cell>
          <cell r="ET93">
            <v>137</v>
          </cell>
          <cell r="EU93">
            <v>193</v>
          </cell>
          <cell r="EV93">
            <v>135</v>
          </cell>
          <cell r="EW93">
            <v>131</v>
          </cell>
          <cell r="EX93">
            <v>150</v>
          </cell>
          <cell r="EY93">
            <v>132</v>
          </cell>
          <cell r="EZ93">
            <v>128</v>
          </cell>
          <cell r="FA93">
            <v>171</v>
          </cell>
          <cell r="FB93">
            <v>164</v>
          </cell>
          <cell r="FC93">
            <v>157</v>
          </cell>
          <cell r="FD93">
            <v>111</v>
          </cell>
          <cell r="FE93">
            <v>161</v>
          </cell>
          <cell r="FF93">
            <v>143</v>
          </cell>
          <cell r="FG93">
            <v>172</v>
          </cell>
          <cell r="FH93">
            <v>160</v>
          </cell>
          <cell r="FI93">
            <v>152</v>
          </cell>
          <cell r="FJ93">
            <v>159</v>
          </cell>
          <cell r="FK93">
            <v>149</v>
          </cell>
          <cell r="FL93">
            <v>98</v>
          </cell>
          <cell r="FM93">
            <v>171</v>
          </cell>
          <cell r="FN93">
            <v>201</v>
          </cell>
          <cell r="FO93">
            <v>141</v>
          </cell>
          <cell r="FP93">
            <v>148</v>
          </cell>
          <cell r="FQ93">
            <v>180</v>
          </cell>
          <cell r="FR93">
            <v>161</v>
          </cell>
          <cell r="FS93">
            <v>180</v>
          </cell>
          <cell r="FT93">
            <v>161</v>
          </cell>
          <cell r="FU93">
            <v>139</v>
          </cell>
          <cell r="FV93">
            <v>149</v>
          </cell>
          <cell r="FW93">
            <v>157</v>
          </cell>
          <cell r="FX93">
            <v>107</v>
          </cell>
          <cell r="FY93">
            <v>165</v>
          </cell>
          <cell r="FZ93">
            <v>182</v>
          </cell>
          <cell r="GA93">
            <v>131</v>
          </cell>
          <cell r="GB93">
            <v>143</v>
          </cell>
          <cell r="GC93">
            <v>167</v>
          </cell>
          <cell r="GD93">
            <v>133</v>
          </cell>
          <cell r="GE93">
            <v>158</v>
          </cell>
          <cell r="GF93">
            <v>166</v>
          </cell>
          <cell r="GG93">
            <v>105</v>
          </cell>
          <cell r="GH93">
            <v>131</v>
          </cell>
          <cell r="GI93">
            <v>137</v>
          </cell>
          <cell r="GJ93">
            <v>128</v>
          </cell>
          <cell r="GK93">
            <v>153</v>
          </cell>
          <cell r="GL93">
            <v>141</v>
          </cell>
          <cell r="GM93">
            <v>124</v>
          </cell>
          <cell r="GN93">
            <v>134</v>
          </cell>
          <cell r="GO93">
            <v>161</v>
          </cell>
          <cell r="GP93">
            <v>163</v>
          </cell>
          <cell r="GQ93">
            <v>169</v>
          </cell>
          <cell r="GR93">
            <v>160</v>
          </cell>
          <cell r="GS93">
            <v>164</v>
          </cell>
          <cell r="GT93">
            <v>159</v>
          </cell>
          <cell r="GU93">
            <v>119</v>
          </cell>
          <cell r="GV93">
            <v>125</v>
          </cell>
          <cell r="GW93">
            <v>153</v>
          </cell>
          <cell r="GX93">
            <v>116</v>
          </cell>
          <cell r="GY93">
            <v>122</v>
          </cell>
          <cell r="GZ93">
            <v>117</v>
          </cell>
          <cell r="HA93">
            <v>168</v>
          </cell>
          <cell r="HB93">
            <v>157</v>
          </cell>
          <cell r="HC93">
            <v>177</v>
          </cell>
          <cell r="HD93">
            <v>153</v>
          </cell>
          <cell r="HE93">
            <v>133</v>
          </cell>
          <cell r="HF93">
            <v>175</v>
          </cell>
          <cell r="HG93">
            <v>159</v>
          </cell>
          <cell r="HH93">
            <v>152</v>
          </cell>
          <cell r="HI93">
            <v>178</v>
          </cell>
          <cell r="HJ93">
            <v>201</v>
          </cell>
          <cell r="HK93">
            <v>139</v>
          </cell>
          <cell r="HL93">
            <v>132</v>
          </cell>
          <cell r="HM93">
            <v>202</v>
          </cell>
          <cell r="HN93">
            <v>175</v>
          </cell>
          <cell r="HO93">
            <v>216</v>
          </cell>
          <cell r="HP93">
            <v>189</v>
          </cell>
          <cell r="HQ93">
            <v>169</v>
          </cell>
          <cell r="HR93">
            <v>230</v>
          </cell>
          <cell r="HS93">
            <v>192</v>
          </cell>
          <cell r="HT93">
            <v>189</v>
          </cell>
          <cell r="HU93">
            <v>197</v>
          </cell>
          <cell r="HV93">
            <v>221</v>
          </cell>
          <cell r="HW93">
            <v>199</v>
          </cell>
          <cell r="HX93">
            <v>154</v>
          </cell>
          <cell r="HY93">
            <v>222</v>
          </cell>
          <cell r="HZ93">
            <v>200</v>
          </cell>
          <cell r="IA93">
            <v>264</v>
          </cell>
          <cell r="IB93">
            <v>186</v>
          </cell>
          <cell r="IC93">
            <v>234</v>
          </cell>
          <cell r="ID93">
            <v>222</v>
          </cell>
          <cell r="IE93">
            <v>242</v>
          </cell>
          <cell r="IF93">
            <v>176</v>
          </cell>
          <cell r="IG93">
            <v>234</v>
          </cell>
          <cell r="IH93">
            <v>273</v>
          </cell>
          <cell r="II93">
            <v>211</v>
          </cell>
          <cell r="IJ93">
            <v>191</v>
          </cell>
          <cell r="IK93">
            <v>247</v>
          </cell>
          <cell r="IL93">
            <v>214</v>
          </cell>
          <cell r="IM93">
            <v>134</v>
          </cell>
          <cell r="IN93">
            <v>95</v>
          </cell>
          <cell r="IO93">
            <v>192</v>
          </cell>
          <cell r="IP93">
            <v>229</v>
          </cell>
          <cell r="IQ93">
            <v>283</v>
          </cell>
          <cell r="IR93">
            <v>250</v>
          </cell>
          <cell r="IS93">
            <v>277</v>
          </cell>
          <cell r="IT93">
            <v>315</v>
          </cell>
          <cell r="IU93">
            <v>259</v>
          </cell>
          <cell r="IV93">
            <v>273</v>
          </cell>
          <cell r="IW93">
            <v>353</v>
          </cell>
          <cell r="IX93">
            <v>319</v>
          </cell>
          <cell r="IY93">
            <v>342</v>
          </cell>
          <cell r="IZ93">
            <v>292</v>
          </cell>
          <cell r="JA93">
            <v>245</v>
          </cell>
          <cell r="JB93">
            <v>294</v>
          </cell>
          <cell r="JC93">
            <v>305</v>
          </cell>
          <cell r="JD93">
            <v>268</v>
          </cell>
          <cell r="JE93">
            <v>296</v>
          </cell>
          <cell r="JF93">
            <v>275</v>
          </cell>
          <cell r="JG93">
            <v>242</v>
          </cell>
          <cell r="JH93">
            <v>260</v>
          </cell>
          <cell r="JI93">
            <v>283</v>
          </cell>
          <cell r="JJ93">
            <v>266</v>
          </cell>
          <cell r="JK93">
            <v>288</v>
          </cell>
          <cell r="JL93">
            <v>239</v>
          </cell>
          <cell r="JM93">
            <v>247</v>
          </cell>
          <cell r="JN93">
            <v>237</v>
          </cell>
          <cell r="JO93">
            <v>260</v>
          </cell>
          <cell r="JP93">
            <v>231</v>
          </cell>
          <cell r="JQ93">
            <v>350</v>
          </cell>
          <cell r="JR93">
            <v>302</v>
          </cell>
          <cell r="JS93">
            <v>266</v>
          </cell>
          <cell r="JT93">
            <v>234</v>
          </cell>
          <cell r="JU93">
            <v>274</v>
          </cell>
          <cell r="JV93">
            <v>258</v>
          </cell>
          <cell r="JW93">
            <v>327</v>
          </cell>
          <cell r="JX93">
            <v>261</v>
          </cell>
          <cell r="JY93">
            <v>253</v>
          </cell>
          <cell r="JZ93">
            <v>305</v>
          </cell>
          <cell r="KA93">
            <v>289</v>
          </cell>
          <cell r="KB93">
            <v>252</v>
          </cell>
          <cell r="KC93">
            <v>320</v>
          </cell>
          <cell r="KD93">
            <v>328</v>
          </cell>
          <cell r="KE93">
            <v>291</v>
          </cell>
          <cell r="KF93">
            <v>237</v>
          </cell>
        </row>
        <row r="94">
          <cell r="A94" t="str">
            <v>Nombre de crÃ©ations d'entreprises - Entreprises individuelles y compris micro-entrepreneurs - Haut-Rhin - DonnÃ©es mensuelles brutes</v>
          </cell>
          <cell r="B94">
            <v>10755739</v>
          </cell>
          <cell r="C94">
            <v>45317.364583333336</v>
          </cell>
          <cell r="ES94">
            <v>338</v>
          </cell>
          <cell r="ET94">
            <v>296</v>
          </cell>
          <cell r="EU94">
            <v>386</v>
          </cell>
          <cell r="EV94">
            <v>291</v>
          </cell>
          <cell r="EW94">
            <v>324</v>
          </cell>
          <cell r="EX94">
            <v>368</v>
          </cell>
          <cell r="EY94">
            <v>339</v>
          </cell>
          <cell r="EZ94">
            <v>275</v>
          </cell>
          <cell r="FA94">
            <v>339</v>
          </cell>
          <cell r="FB94">
            <v>326</v>
          </cell>
          <cell r="FC94">
            <v>286</v>
          </cell>
          <cell r="FD94">
            <v>185</v>
          </cell>
          <cell r="FE94">
            <v>373</v>
          </cell>
          <cell r="FF94">
            <v>324</v>
          </cell>
          <cell r="FG94">
            <v>400</v>
          </cell>
          <cell r="FH94">
            <v>307</v>
          </cell>
          <cell r="FI94">
            <v>328</v>
          </cell>
          <cell r="FJ94">
            <v>277</v>
          </cell>
          <cell r="FK94">
            <v>345</v>
          </cell>
          <cell r="FL94">
            <v>306</v>
          </cell>
          <cell r="FM94">
            <v>339</v>
          </cell>
          <cell r="FN94">
            <v>385</v>
          </cell>
          <cell r="FO94">
            <v>268</v>
          </cell>
          <cell r="FP94">
            <v>284</v>
          </cell>
          <cell r="FQ94">
            <v>338</v>
          </cell>
          <cell r="FR94">
            <v>349</v>
          </cell>
          <cell r="FS94">
            <v>348</v>
          </cell>
          <cell r="FT94">
            <v>321</v>
          </cell>
          <cell r="FU94">
            <v>305</v>
          </cell>
          <cell r="FV94">
            <v>305</v>
          </cell>
          <cell r="FW94">
            <v>314</v>
          </cell>
          <cell r="FX94">
            <v>224</v>
          </cell>
          <cell r="FY94">
            <v>330</v>
          </cell>
          <cell r="FZ94">
            <v>370</v>
          </cell>
          <cell r="GA94">
            <v>287</v>
          </cell>
          <cell r="GB94">
            <v>269</v>
          </cell>
          <cell r="GC94">
            <v>294</v>
          </cell>
          <cell r="GD94">
            <v>326</v>
          </cell>
          <cell r="GE94">
            <v>292</v>
          </cell>
          <cell r="GF94">
            <v>274</v>
          </cell>
          <cell r="GG94">
            <v>246</v>
          </cell>
          <cell r="GH94">
            <v>270</v>
          </cell>
          <cell r="GI94">
            <v>242</v>
          </cell>
          <cell r="GJ94">
            <v>243</v>
          </cell>
          <cell r="GK94">
            <v>280</v>
          </cell>
          <cell r="GL94">
            <v>308</v>
          </cell>
          <cell r="GM94">
            <v>262</v>
          </cell>
          <cell r="GN94">
            <v>242</v>
          </cell>
          <cell r="GO94">
            <v>329</v>
          </cell>
          <cell r="GP94">
            <v>366</v>
          </cell>
          <cell r="GQ94">
            <v>326</v>
          </cell>
          <cell r="GR94">
            <v>314</v>
          </cell>
          <cell r="GS94">
            <v>335</v>
          </cell>
          <cell r="GT94">
            <v>292</v>
          </cell>
          <cell r="GU94">
            <v>281</v>
          </cell>
          <cell r="GV94">
            <v>248</v>
          </cell>
          <cell r="GW94">
            <v>311</v>
          </cell>
          <cell r="GX94">
            <v>324</v>
          </cell>
          <cell r="GY94">
            <v>286</v>
          </cell>
          <cell r="GZ94">
            <v>242</v>
          </cell>
          <cell r="HA94">
            <v>362</v>
          </cell>
          <cell r="HB94">
            <v>330</v>
          </cell>
          <cell r="HC94">
            <v>388</v>
          </cell>
          <cell r="HD94">
            <v>315</v>
          </cell>
          <cell r="HE94">
            <v>288</v>
          </cell>
          <cell r="HF94">
            <v>294</v>
          </cell>
          <cell r="HG94">
            <v>286</v>
          </cell>
          <cell r="HH94">
            <v>294</v>
          </cell>
          <cell r="HI94">
            <v>322</v>
          </cell>
          <cell r="HJ94">
            <v>371</v>
          </cell>
          <cell r="HK94">
            <v>306</v>
          </cell>
          <cell r="HL94">
            <v>286</v>
          </cell>
          <cell r="HM94">
            <v>337</v>
          </cell>
          <cell r="HN94">
            <v>369</v>
          </cell>
          <cell r="HO94">
            <v>431</v>
          </cell>
          <cell r="HP94">
            <v>343</v>
          </cell>
          <cell r="HQ94">
            <v>342</v>
          </cell>
          <cell r="HR94">
            <v>384</v>
          </cell>
          <cell r="HS94">
            <v>314</v>
          </cell>
          <cell r="HT94">
            <v>310</v>
          </cell>
          <cell r="HU94">
            <v>355</v>
          </cell>
          <cell r="HV94">
            <v>477</v>
          </cell>
          <cell r="HW94">
            <v>361</v>
          </cell>
          <cell r="HX94">
            <v>262</v>
          </cell>
          <cell r="HY94">
            <v>411</v>
          </cell>
          <cell r="HZ94">
            <v>459</v>
          </cell>
          <cell r="IA94">
            <v>436</v>
          </cell>
          <cell r="IB94">
            <v>383</v>
          </cell>
          <cell r="IC94">
            <v>404</v>
          </cell>
          <cell r="ID94">
            <v>398</v>
          </cell>
          <cell r="IE94">
            <v>467</v>
          </cell>
          <cell r="IF94">
            <v>404</v>
          </cell>
          <cell r="IG94">
            <v>468</v>
          </cell>
          <cell r="IH94">
            <v>568</v>
          </cell>
          <cell r="II94">
            <v>443</v>
          </cell>
          <cell r="IJ94">
            <v>382</v>
          </cell>
          <cell r="IK94">
            <v>512</v>
          </cell>
          <cell r="IL94">
            <v>560</v>
          </cell>
          <cell r="IM94">
            <v>334</v>
          </cell>
          <cell r="IN94">
            <v>230</v>
          </cell>
          <cell r="IO94">
            <v>342</v>
          </cell>
          <cell r="IP94">
            <v>528</v>
          </cell>
          <cell r="IQ94">
            <v>531</v>
          </cell>
          <cell r="IR94">
            <v>505</v>
          </cell>
          <cell r="IS94">
            <v>648</v>
          </cell>
          <cell r="IT94">
            <v>618</v>
          </cell>
          <cell r="IU94">
            <v>524</v>
          </cell>
          <cell r="IV94">
            <v>443</v>
          </cell>
          <cell r="IW94">
            <v>614</v>
          </cell>
          <cell r="IX94">
            <v>636</v>
          </cell>
          <cell r="IY94">
            <v>724</v>
          </cell>
          <cell r="IZ94">
            <v>617</v>
          </cell>
          <cell r="JA94">
            <v>551</v>
          </cell>
          <cell r="JB94">
            <v>566</v>
          </cell>
          <cell r="JC94">
            <v>507</v>
          </cell>
          <cell r="JD94">
            <v>481</v>
          </cell>
          <cell r="JE94">
            <v>570</v>
          </cell>
          <cell r="JF94">
            <v>608</v>
          </cell>
          <cell r="JG94">
            <v>501</v>
          </cell>
          <cell r="JH94">
            <v>503</v>
          </cell>
          <cell r="JI94">
            <v>558</v>
          </cell>
          <cell r="JJ94">
            <v>520</v>
          </cell>
          <cell r="JK94">
            <v>564</v>
          </cell>
          <cell r="JL94">
            <v>582</v>
          </cell>
          <cell r="JM94">
            <v>451</v>
          </cell>
          <cell r="JN94">
            <v>533</v>
          </cell>
          <cell r="JO94">
            <v>513</v>
          </cell>
          <cell r="JP94">
            <v>503</v>
          </cell>
          <cell r="JQ94">
            <v>629</v>
          </cell>
          <cell r="JR94">
            <v>632</v>
          </cell>
          <cell r="JS94">
            <v>564</v>
          </cell>
          <cell r="JT94">
            <v>627</v>
          </cell>
          <cell r="JU94">
            <v>555</v>
          </cell>
          <cell r="JV94">
            <v>515</v>
          </cell>
          <cell r="JW94">
            <v>680</v>
          </cell>
          <cell r="JX94">
            <v>519</v>
          </cell>
          <cell r="JY94">
            <v>510</v>
          </cell>
          <cell r="JZ94">
            <v>536</v>
          </cell>
          <cell r="KA94">
            <v>541</v>
          </cell>
          <cell r="KB94">
            <v>533</v>
          </cell>
          <cell r="KC94">
            <v>668</v>
          </cell>
          <cell r="KD94">
            <v>662</v>
          </cell>
          <cell r="KE94">
            <v>631</v>
          </cell>
          <cell r="KF94">
            <v>514</v>
          </cell>
        </row>
        <row r="95">
          <cell r="A95" t="str">
            <v>Nombre de crÃ©ations d'entreprises - Entreprises individuelles y compris micro-entrepreneurs - Hauts-de-Seine - DonnÃ©es mensuelles brutes</v>
          </cell>
          <cell r="B95">
            <v>10755763</v>
          </cell>
          <cell r="C95">
            <v>45317.364583333336</v>
          </cell>
          <cell r="ES95">
            <v>1036</v>
          </cell>
          <cell r="ET95">
            <v>969</v>
          </cell>
          <cell r="EU95">
            <v>1067</v>
          </cell>
          <cell r="EV95">
            <v>862</v>
          </cell>
          <cell r="EW95">
            <v>836</v>
          </cell>
          <cell r="EX95">
            <v>951</v>
          </cell>
          <cell r="EY95">
            <v>727</v>
          </cell>
          <cell r="EZ95">
            <v>660</v>
          </cell>
          <cell r="FA95">
            <v>988</v>
          </cell>
          <cell r="FB95">
            <v>1070</v>
          </cell>
          <cell r="FC95">
            <v>979</v>
          </cell>
          <cell r="FD95">
            <v>749</v>
          </cell>
          <cell r="FE95">
            <v>999</v>
          </cell>
          <cell r="FF95">
            <v>976</v>
          </cell>
          <cell r="FG95">
            <v>975</v>
          </cell>
          <cell r="FH95">
            <v>916</v>
          </cell>
          <cell r="FI95">
            <v>825</v>
          </cell>
          <cell r="FJ95">
            <v>900</v>
          </cell>
          <cell r="FK95">
            <v>776</v>
          </cell>
          <cell r="FL95">
            <v>583</v>
          </cell>
          <cell r="FM95">
            <v>1002</v>
          </cell>
          <cell r="FN95">
            <v>1170</v>
          </cell>
          <cell r="FO95">
            <v>912</v>
          </cell>
          <cell r="FP95">
            <v>751</v>
          </cell>
          <cell r="FQ95">
            <v>1054</v>
          </cell>
          <cell r="FR95">
            <v>952</v>
          </cell>
          <cell r="FS95">
            <v>965</v>
          </cell>
          <cell r="FT95">
            <v>928</v>
          </cell>
          <cell r="FU95">
            <v>895</v>
          </cell>
          <cell r="FV95">
            <v>806</v>
          </cell>
          <cell r="FW95">
            <v>912</v>
          </cell>
          <cell r="FX95">
            <v>670</v>
          </cell>
          <cell r="FY95">
            <v>1081</v>
          </cell>
          <cell r="FZ95">
            <v>1254</v>
          </cell>
          <cell r="GA95">
            <v>1092</v>
          </cell>
          <cell r="GB95">
            <v>872</v>
          </cell>
          <cell r="GC95">
            <v>1096</v>
          </cell>
          <cell r="GD95">
            <v>975</v>
          </cell>
          <cell r="GE95">
            <v>1030</v>
          </cell>
          <cell r="GF95">
            <v>1035</v>
          </cell>
          <cell r="GG95">
            <v>794</v>
          </cell>
          <cell r="GH95">
            <v>837</v>
          </cell>
          <cell r="GI95">
            <v>934</v>
          </cell>
          <cell r="GJ95">
            <v>612</v>
          </cell>
          <cell r="GK95">
            <v>1061</v>
          </cell>
          <cell r="GL95">
            <v>1281</v>
          </cell>
          <cell r="GM95">
            <v>996</v>
          </cell>
          <cell r="GN95">
            <v>989</v>
          </cell>
          <cell r="GO95">
            <v>1070</v>
          </cell>
          <cell r="GP95">
            <v>1153</v>
          </cell>
          <cell r="GQ95">
            <v>1143</v>
          </cell>
          <cell r="GR95">
            <v>1215</v>
          </cell>
          <cell r="GS95">
            <v>990</v>
          </cell>
          <cell r="GT95">
            <v>1188</v>
          </cell>
          <cell r="GU95">
            <v>1040</v>
          </cell>
          <cell r="GV95">
            <v>763</v>
          </cell>
          <cell r="GW95">
            <v>1421</v>
          </cell>
          <cell r="GX95">
            <v>1387</v>
          </cell>
          <cell r="GY95">
            <v>1286</v>
          </cell>
          <cell r="GZ95">
            <v>1170</v>
          </cell>
          <cell r="HA95">
            <v>1297</v>
          </cell>
          <cell r="HB95">
            <v>1296</v>
          </cell>
          <cell r="HC95">
            <v>1503</v>
          </cell>
          <cell r="HD95">
            <v>1192</v>
          </cell>
          <cell r="HE95">
            <v>1130</v>
          </cell>
          <cell r="HF95">
            <v>1341</v>
          </cell>
          <cell r="HG95">
            <v>1320</v>
          </cell>
          <cell r="HH95">
            <v>1138</v>
          </cell>
          <cell r="HI95">
            <v>1483</v>
          </cell>
          <cell r="HJ95">
            <v>1552</v>
          </cell>
          <cell r="HK95">
            <v>1866</v>
          </cell>
          <cell r="HL95">
            <v>1498</v>
          </cell>
          <cell r="HM95">
            <v>1857</v>
          </cell>
          <cell r="HN95">
            <v>1738</v>
          </cell>
          <cell r="HO95">
            <v>1950</v>
          </cell>
          <cell r="HP95">
            <v>1578</v>
          </cell>
          <cell r="HQ95">
            <v>1602</v>
          </cell>
          <cell r="HR95">
            <v>1793</v>
          </cell>
          <cell r="HS95">
            <v>1442</v>
          </cell>
          <cell r="HT95">
            <v>1205</v>
          </cell>
          <cell r="HU95">
            <v>1886</v>
          </cell>
          <cell r="HV95">
            <v>2251</v>
          </cell>
          <cell r="HW95">
            <v>1970</v>
          </cell>
          <cell r="HX95">
            <v>1531</v>
          </cell>
          <cell r="HY95">
            <v>2128</v>
          </cell>
          <cell r="HZ95">
            <v>2112</v>
          </cell>
          <cell r="IA95">
            <v>2015</v>
          </cell>
          <cell r="IB95">
            <v>1773</v>
          </cell>
          <cell r="IC95">
            <v>2096</v>
          </cell>
          <cell r="ID95">
            <v>1887</v>
          </cell>
          <cell r="IE95">
            <v>1735</v>
          </cell>
          <cell r="IF95">
            <v>1302</v>
          </cell>
          <cell r="IG95">
            <v>1877</v>
          </cell>
          <cell r="IH95">
            <v>2378</v>
          </cell>
          <cell r="II95">
            <v>1877</v>
          </cell>
          <cell r="IJ95">
            <v>1661</v>
          </cell>
          <cell r="IK95">
            <v>2242</v>
          </cell>
          <cell r="IL95">
            <v>1630</v>
          </cell>
          <cell r="IM95">
            <v>1641</v>
          </cell>
          <cell r="IN95">
            <v>1008</v>
          </cell>
          <cell r="IO95">
            <v>1510</v>
          </cell>
          <cell r="IP95">
            <v>1981</v>
          </cell>
          <cell r="IQ95">
            <v>2088</v>
          </cell>
          <cell r="IR95">
            <v>1493</v>
          </cell>
          <cell r="IS95">
            <v>2656</v>
          </cell>
          <cell r="IT95">
            <v>2663</v>
          </cell>
          <cell r="IU95">
            <v>2169</v>
          </cell>
          <cell r="IV95">
            <v>2189</v>
          </cell>
          <cell r="IW95">
            <v>2260</v>
          </cell>
          <cell r="IX95">
            <v>2271</v>
          </cell>
          <cell r="IY95">
            <v>2435</v>
          </cell>
          <cell r="IZ95">
            <v>1992</v>
          </cell>
          <cell r="JA95">
            <v>1870</v>
          </cell>
          <cell r="JB95">
            <v>1905</v>
          </cell>
          <cell r="JC95">
            <v>1726</v>
          </cell>
          <cell r="JD95">
            <v>1232</v>
          </cell>
          <cell r="JE95">
            <v>2493</v>
          </cell>
          <cell r="JF95">
            <v>2294</v>
          </cell>
          <cell r="JG95">
            <v>1832</v>
          </cell>
          <cell r="JH95">
            <v>1981</v>
          </cell>
          <cell r="JI95">
            <v>2425</v>
          </cell>
          <cell r="JJ95">
            <v>1900</v>
          </cell>
          <cell r="JK95">
            <v>2207</v>
          </cell>
          <cell r="JL95">
            <v>1750</v>
          </cell>
          <cell r="JM95">
            <v>1742</v>
          </cell>
          <cell r="JN95">
            <v>1844</v>
          </cell>
          <cell r="JO95">
            <v>1617</v>
          </cell>
          <cell r="JP95">
            <v>1829</v>
          </cell>
          <cell r="JQ95">
            <v>2467</v>
          </cell>
          <cell r="JR95">
            <v>2523</v>
          </cell>
          <cell r="JS95">
            <v>2197</v>
          </cell>
          <cell r="JT95">
            <v>1935</v>
          </cell>
          <cell r="JU95">
            <v>2200</v>
          </cell>
          <cell r="JV95">
            <v>2131</v>
          </cell>
          <cell r="JW95">
            <v>2286</v>
          </cell>
          <cell r="JX95">
            <v>1924</v>
          </cell>
          <cell r="JY95">
            <v>1846</v>
          </cell>
          <cell r="JZ95">
            <v>2116</v>
          </cell>
          <cell r="KA95">
            <v>1811</v>
          </cell>
          <cell r="KB95">
            <v>1726</v>
          </cell>
          <cell r="KC95">
            <v>2641</v>
          </cell>
          <cell r="KD95">
            <v>2548</v>
          </cell>
          <cell r="KE95">
            <v>2251</v>
          </cell>
          <cell r="KF95">
            <v>2019</v>
          </cell>
        </row>
        <row r="96">
          <cell r="A96" t="str">
            <v>Nombre de crÃ©ations d'entreprises - Entreprises individuelles y compris micro-entrepreneurs - Ille-et-Vilaine - DonnÃ©es mensuelles brutes</v>
          </cell>
          <cell r="B96">
            <v>10755706</v>
          </cell>
          <cell r="C96">
            <v>45317.364583333336</v>
          </cell>
          <cell r="ES96">
            <v>463</v>
          </cell>
          <cell r="ET96">
            <v>418</v>
          </cell>
          <cell r="EU96">
            <v>477</v>
          </cell>
          <cell r="EV96">
            <v>371</v>
          </cell>
          <cell r="EW96">
            <v>344</v>
          </cell>
          <cell r="EX96">
            <v>401</v>
          </cell>
          <cell r="EY96">
            <v>342</v>
          </cell>
          <cell r="EZ96">
            <v>348</v>
          </cell>
          <cell r="FA96">
            <v>451</v>
          </cell>
          <cell r="FB96">
            <v>494</v>
          </cell>
          <cell r="FC96">
            <v>390</v>
          </cell>
          <cell r="FD96">
            <v>284</v>
          </cell>
          <cell r="FE96">
            <v>511</v>
          </cell>
          <cell r="FF96">
            <v>517</v>
          </cell>
          <cell r="FG96">
            <v>500</v>
          </cell>
          <cell r="FH96">
            <v>406</v>
          </cell>
          <cell r="FI96">
            <v>400</v>
          </cell>
          <cell r="FJ96">
            <v>425</v>
          </cell>
          <cell r="FK96">
            <v>380</v>
          </cell>
          <cell r="FL96">
            <v>298</v>
          </cell>
          <cell r="FM96">
            <v>475</v>
          </cell>
          <cell r="FN96">
            <v>553</v>
          </cell>
          <cell r="FO96">
            <v>365</v>
          </cell>
          <cell r="FP96">
            <v>342</v>
          </cell>
          <cell r="FQ96">
            <v>553</v>
          </cell>
          <cell r="FR96">
            <v>433</v>
          </cell>
          <cell r="FS96">
            <v>442</v>
          </cell>
          <cell r="FT96">
            <v>423</v>
          </cell>
          <cell r="FU96">
            <v>378</v>
          </cell>
          <cell r="FV96">
            <v>398</v>
          </cell>
          <cell r="FW96">
            <v>469</v>
          </cell>
          <cell r="FX96">
            <v>332</v>
          </cell>
          <cell r="FY96">
            <v>491</v>
          </cell>
          <cell r="FZ96">
            <v>543</v>
          </cell>
          <cell r="GA96">
            <v>408</v>
          </cell>
          <cell r="GB96">
            <v>363</v>
          </cell>
          <cell r="GC96">
            <v>458</v>
          </cell>
          <cell r="GD96">
            <v>429</v>
          </cell>
          <cell r="GE96">
            <v>395</v>
          </cell>
          <cell r="GF96">
            <v>433</v>
          </cell>
          <cell r="GG96">
            <v>338</v>
          </cell>
          <cell r="GH96">
            <v>383</v>
          </cell>
          <cell r="GI96">
            <v>404</v>
          </cell>
          <cell r="GJ96">
            <v>279</v>
          </cell>
          <cell r="GK96">
            <v>462</v>
          </cell>
          <cell r="GL96">
            <v>528</v>
          </cell>
          <cell r="GM96">
            <v>374</v>
          </cell>
          <cell r="GN96">
            <v>370</v>
          </cell>
          <cell r="GO96">
            <v>503</v>
          </cell>
          <cell r="GP96">
            <v>433</v>
          </cell>
          <cell r="GQ96">
            <v>475</v>
          </cell>
          <cell r="GR96">
            <v>463</v>
          </cell>
          <cell r="GS96">
            <v>405</v>
          </cell>
          <cell r="GT96">
            <v>438</v>
          </cell>
          <cell r="GU96">
            <v>388</v>
          </cell>
          <cell r="GV96">
            <v>277</v>
          </cell>
          <cell r="GW96">
            <v>518</v>
          </cell>
          <cell r="GX96">
            <v>448</v>
          </cell>
          <cell r="GY96">
            <v>464</v>
          </cell>
          <cell r="GZ96">
            <v>417</v>
          </cell>
          <cell r="HA96">
            <v>519</v>
          </cell>
          <cell r="HB96">
            <v>477</v>
          </cell>
          <cell r="HC96">
            <v>539</v>
          </cell>
          <cell r="HD96">
            <v>427</v>
          </cell>
          <cell r="HE96">
            <v>437</v>
          </cell>
          <cell r="HF96">
            <v>476</v>
          </cell>
          <cell r="HG96">
            <v>457</v>
          </cell>
          <cell r="HH96">
            <v>363</v>
          </cell>
          <cell r="HI96">
            <v>538</v>
          </cell>
          <cell r="HJ96">
            <v>538</v>
          </cell>
          <cell r="HK96">
            <v>479</v>
          </cell>
          <cell r="HL96">
            <v>427</v>
          </cell>
          <cell r="HM96">
            <v>614</v>
          </cell>
          <cell r="HN96">
            <v>543</v>
          </cell>
          <cell r="HO96">
            <v>594</v>
          </cell>
          <cell r="HP96">
            <v>513</v>
          </cell>
          <cell r="HQ96">
            <v>537</v>
          </cell>
          <cell r="HR96">
            <v>600</v>
          </cell>
          <cell r="HS96">
            <v>552</v>
          </cell>
          <cell r="HT96">
            <v>518</v>
          </cell>
          <cell r="HU96">
            <v>662</v>
          </cell>
          <cell r="HV96">
            <v>700</v>
          </cell>
          <cell r="HW96">
            <v>581</v>
          </cell>
          <cell r="HX96">
            <v>504</v>
          </cell>
          <cell r="HY96">
            <v>780</v>
          </cell>
          <cell r="HZ96">
            <v>621</v>
          </cell>
          <cell r="IA96">
            <v>773</v>
          </cell>
          <cell r="IB96">
            <v>603</v>
          </cell>
          <cell r="IC96">
            <v>643</v>
          </cell>
          <cell r="ID96">
            <v>564</v>
          </cell>
          <cell r="IE96">
            <v>634</v>
          </cell>
          <cell r="IF96">
            <v>533</v>
          </cell>
          <cell r="IG96">
            <v>690</v>
          </cell>
          <cell r="IH96">
            <v>839</v>
          </cell>
          <cell r="II96">
            <v>671</v>
          </cell>
          <cell r="IJ96">
            <v>635</v>
          </cell>
          <cell r="IK96">
            <v>722</v>
          </cell>
          <cell r="IL96">
            <v>743</v>
          </cell>
          <cell r="IM96">
            <v>583</v>
          </cell>
          <cell r="IN96">
            <v>344</v>
          </cell>
          <cell r="IO96">
            <v>486</v>
          </cell>
          <cell r="IP96">
            <v>694</v>
          </cell>
          <cell r="IQ96">
            <v>895</v>
          </cell>
          <cell r="IR96">
            <v>584</v>
          </cell>
          <cell r="IS96">
            <v>871</v>
          </cell>
          <cell r="IT96">
            <v>930</v>
          </cell>
          <cell r="IU96">
            <v>734</v>
          </cell>
          <cell r="IV96">
            <v>749</v>
          </cell>
          <cell r="IW96">
            <v>826</v>
          </cell>
          <cell r="IX96">
            <v>859</v>
          </cell>
          <cell r="IY96">
            <v>1023</v>
          </cell>
          <cell r="IZ96">
            <v>920</v>
          </cell>
          <cell r="JA96">
            <v>778</v>
          </cell>
          <cell r="JB96">
            <v>967</v>
          </cell>
          <cell r="JC96">
            <v>751</v>
          </cell>
          <cell r="JD96">
            <v>669</v>
          </cell>
          <cell r="JE96">
            <v>941</v>
          </cell>
          <cell r="JF96">
            <v>960</v>
          </cell>
          <cell r="JG96">
            <v>728</v>
          </cell>
          <cell r="JH96">
            <v>801</v>
          </cell>
          <cell r="JI96">
            <v>945</v>
          </cell>
          <cell r="JJ96">
            <v>891</v>
          </cell>
          <cell r="JK96">
            <v>910</v>
          </cell>
          <cell r="JL96">
            <v>896</v>
          </cell>
          <cell r="JM96">
            <v>794</v>
          </cell>
          <cell r="JN96">
            <v>825</v>
          </cell>
          <cell r="JO96">
            <v>721</v>
          </cell>
          <cell r="JP96">
            <v>705</v>
          </cell>
          <cell r="JQ96">
            <v>1000</v>
          </cell>
          <cell r="JR96">
            <v>1030</v>
          </cell>
          <cell r="JS96">
            <v>861</v>
          </cell>
          <cell r="JT96">
            <v>758</v>
          </cell>
          <cell r="JU96">
            <v>881</v>
          </cell>
          <cell r="JV96">
            <v>778</v>
          </cell>
          <cell r="JW96">
            <v>918</v>
          </cell>
          <cell r="JX96">
            <v>806</v>
          </cell>
          <cell r="JY96">
            <v>735</v>
          </cell>
          <cell r="JZ96">
            <v>854</v>
          </cell>
          <cell r="KA96">
            <v>803</v>
          </cell>
          <cell r="KB96">
            <v>771</v>
          </cell>
          <cell r="KC96">
            <v>997</v>
          </cell>
          <cell r="KD96">
            <v>1099</v>
          </cell>
          <cell r="KE96">
            <v>859</v>
          </cell>
          <cell r="KF96">
            <v>777</v>
          </cell>
        </row>
        <row r="97">
          <cell r="A97" t="str">
            <v>Nombre de crÃ©ations d'entreprises - Entreprises individuelles y compris micro-entrepreneurs - Indre - DonnÃ©es mensuelles brutes</v>
          </cell>
          <cell r="B97">
            <v>10755707</v>
          </cell>
          <cell r="C97">
            <v>45317.364583333336</v>
          </cell>
          <cell r="ES97">
            <v>104</v>
          </cell>
          <cell r="ET97">
            <v>96</v>
          </cell>
          <cell r="EU97">
            <v>104</v>
          </cell>
          <cell r="EV97">
            <v>82</v>
          </cell>
          <cell r="EW97">
            <v>85</v>
          </cell>
          <cell r="EX97">
            <v>88</v>
          </cell>
          <cell r="EY97">
            <v>68</v>
          </cell>
          <cell r="EZ97">
            <v>81</v>
          </cell>
          <cell r="FA97">
            <v>90</v>
          </cell>
          <cell r="FB97">
            <v>92</v>
          </cell>
          <cell r="FC97">
            <v>69</v>
          </cell>
          <cell r="FD97">
            <v>73</v>
          </cell>
          <cell r="FE97">
            <v>102</v>
          </cell>
          <cell r="FF97">
            <v>92</v>
          </cell>
          <cell r="FG97">
            <v>83</v>
          </cell>
          <cell r="FH97">
            <v>77</v>
          </cell>
          <cell r="FI97">
            <v>57</v>
          </cell>
          <cell r="FJ97">
            <v>81</v>
          </cell>
          <cell r="FK97">
            <v>52</v>
          </cell>
          <cell r="FL97">
            <v>59</v>
          </cell>
          <cell r="FM97">
            <v>78</v>
          </cell>
          <cell r="FN97">
            <v>75</v>
          </cell>
          <cell r="FO97">
            <v>70</v>
          </cell>
          <cell r="FP97">
            <v>58</v>
          </cell>
          <cell r="FQ97">
            <v>82</v>
          </cell>
          <cell r="FR97">
            <v>83</v>
          </cell>
          <cell r="FS97">
            <v>90</v>
          </cell>
          <cell r="FT97">
            <v>79</v>
          </cell>
          <cell r="FU97">
            <v>79</v>
          </cell>
          <cell r="FV97">
            <v>86</v>
          </cell>
          <cell r="FW97">
            <v>73</v>
          </cell>
          <cell r="FX97">
            <v>68</v>
          </cell>
          <cell r="FY97">
            <v>99</v>
          </cell>
          <cell r="FZ97">
            <v>100</v>
          </cell>
          <cell r="GA97">
            <v>80</v>
          </cell>
          <cell r="GB97">
            <v>72</v>
          </cell>
          <cell r="GC97">
            <v>80</v>
          </cell>
          <cell r="GD97">
            <v>69</v>
          </cell>
          <cell r="GE97">
            <v>72</v>
          </cell>
          <cell r="GF97">
            <v>102</v>
          </cell>
          <cell r="GG97">
            <v>59</v>
          </cell>
          <cell r="GH97">
            <v>84</v>
          </cell>
          <cell r="GI97">
            <v>67</v>
          </cell>
          <cell r="GJ97">
            <v>48</v>
          </cell>
          <cell r="GK97">
            <v>104</v>
          </cell>
          <cell r="GL97">
            <v>76</v>
          </cell>
          <cell r="GM97">
            <v>59</v>
          </cell>
          <cell r="GN97">
            <v>68</v>
          </cell>
          <cell r="GO97">
            <v>69</v>
          </cell>
          <cell r="GP97">
            <v>75</v>
          </cell>
          <cell r="GQ97">
            <v>97</v>
          </cell>
          <cell r="GR97">
            <v>75</v>
          </cell>
          <cell r="GS97">
            <v>64</v>
          </cell>
          <cell r="GT97">
            <v>74</v>
          </cell>
          <cell r="GU97">
            <v>71</v>
          </cell>
          <cell r="GV97">
            <v>62</v>
          </cell>
          <cell r="GW97">
            <v>86</v>
          </cell>
          <cell r="GX97">
            <v>75</v>
          </cell>
          <cell r="GY97">
            <v>64</v>
          </cell>
          <cell r="GZ97">
            <v>77</v>
          </cell>
          <cell r="HA97">
            <v>100</v>
          </cell>
          <cell r="HB97">
            <v>61</v>
          </cell>
          <cell r="HC97">
            <v>88</v>
          </cell>
          <cell r="HD97">
            <v>82</v>
          </cell>
          <cell r="HE97">
            <v>67</v>
          </cell>
          <cell r="HF97">
            <v>83</v>
          </cell>
          <cell r="HG97">
            <v>78</v>
          </cell>
          <cell r="HH97">
            <v>77</v>
          </cell>
          <cell r="HI97">
            <v>80</v>
          </cell>
          <cell r="HJ97">
            <v>99</v>
          </cell>
          <cell r="HK97">
            <v>77</v>
          </cell>
          <cell r="HL97">
            <v>78</v>
          </cell>
          <cell r="HM97">
            <v>98</v>
          </cell>
          <cell r="HN97">
            <v>90</v>
          </cell>
          <cell r="HO97">
            <v>91</v>
          </cell>
          <cell r="HP97">
            <v>84</v>
          </cell>
          <cell r="HQ97">
            <v>102</v>
          </cell>
          <cell r="HR97">
            <v>85</v>
          </cell>
          <cell r="HS97">
            <v>68</v>
          </cell>
          <cell r="HT97">
            <v>78</v>
          </cell>
          <cell r="HU97">
            <v>83</v>
          </cell>
          <cell r="HV97">
            <v>110</v>
          </cell>
          <cell r="HW97">
            <v>69</v>
          </cell>
          <cell r="HX97">
            <v>79</v>
          </cell>
          <cell r="HY97">
            <v>95</v>
          </cell>
          <cell r="HZ97">
            <v>96</v>
          </cell>
          <cell r="IA97">
            <v>116</v>
          </cell>
          <cell r="IB97">
            <v>108</v>
          </cell>
          <cell r="IC97">
            <v>105</v>
          </cell>
          <cell r="ID97">
            <v>82</v>
          </cell>
          <cell r="IE97">
            <v>101</v>
          </cell>
          <cell r="IF97">
            <v>107</v>
          </cell>
          <cell r="IG97">
            <v>101</v>
          </cell>
          <cell r="IH97">
            <v>117</v>
          </cell>
          <cell r="II97">
            <v>95</v>
          </cell>
          <cell r="IJ97">
            <v>88</v>
          </cell>
          <cell r="IK97">
            <v>131</v>
          </cell>
          <cell r="IL97">
            <v>96</v>
          </cell>
          <cell r="IM97">
            <v>100</v>
          </cell>
          <cell r="IN97">
            <v>53</v>
          </cell>
          <cell r="IO97">
            <v>75</v>
          </cell>
          <cell r="IP97">
            <v>110</v>
          </cell>
          <cell r="IQ97">
            <v>131</v>
          </cell>
          <cell r="IR97">
            <v>94</v>
          </cell>
          <cell r="IS97">
            <v>125</v>
          </cell>
          <cell r="IT97">
            <v>137</v>
          </cell>
          <cell r="IU97">
            <v>142</v>
          </cell>
          <cell r="IV97">
            <v>131</v>
          </cell>
          <cell r="IW97">
            <v>148</v>
          </cell>
          <cell r="IX97">
            <v>143</v>
          </cell>
          <cell r="IY97">
            <v>164</v>
          </cell>
          <cell r="IZ97">
            <v>127</v>
          </cell>
          <cell r="JA97">
            <v>127</v>
          </cell>
          <cell r="JB97">
            <v>125</v>
          </cell>
          <cell r="JC97">
            <v>128</v>
          </cell>
          <cell r="JD97">
            <v>105</v>
          </cell>
          <cell r="JE97">
            <v>155</v>
          </cell>
          <cell r="JF97">
            <v>145</v>
          </cell>
          <cell r="JG97">
            <v>115</v>
          </cell>
          <cell r="JH97">
            <v>106</v>
          </cell>
          <cell r="JI97">
            <v>148</v>
          </cell>
          <cell r="JJ97">
            <v>122</v>
          </cell>
          <cell r="JK97">
            <v>136</v>
          </cell>
          <cell r="JL97">
            <v>116</v>
          </cell>
          <cell r="JM97">
            <v>96</v>
          </cell>
          <cell r="JN97">
            <v>134</v>
          </cell>
          <cell r="JO97">
            <v>132</v>
          </cell>
          <cell r="JP97">
            <v>116</v>
          </cell>
          <cell r="JQ97">
            <v>125</v>
          </cell>
          <cell r="JR97">
            <v>116</v>
          </cell>
          <cell r="JS97">
            <v>147</v>
          </cell>
          <cell r="JT97">
            <v>144</v>
          </cell>
          <cell r="JU97">
            <v>129</v>
          </cell>
          <cell r="JV97">
            <v>119</v>
          </cell>
          <cell r="JW97">
            <v>160</v>
          </cell>
          <cell r="JX97">
            <v>120</v>
          </cell>
          <cell r="JY97">
            <v>104</v>
          </cell>
          <cell r="JZ97">
            <v>137</v>
          </cell>
          <cell r="KA97">
            <v>137</v>
          </cell>
          <cell r="KB97">
            <v>120</v>
          </cell>
          <cell r="KC97">
            <v>146</v>
          </cell>
          <cell r="KD97">
            <v>157</v>
          </cell>
          <cell r="KE97">
            <v>134</v>
          </cell>
          <cell r="KF97">
            <v>101</v>
          </cell>
        </row>
        <row r="98">
          <cell r="A98" t="str">
            <v>Nombre de crÃ©ations d'entreprises - Entreprises individuelles y compris micro-entrepreneurs - Indre-et-Loire - DonnÃ©es mensuelles brutes</v>
          </cell>
          <cell r="B98">
            <v>10755708</v>
          </cell>
          <cell r="C98">
            <v>45317.364583333336</v>
          </cell>
          <cell r="ES98">
            <v>289</v>
          </cell>
          <cell r="ET98">
            <v>302</v>
          </cell>
          <cell r="EU98">
            <v>357</v>
          </cell>
          <cell r="EV98">
            <v>267</v>
          </cell>
          <cell r="EW98">
            <v>241</v>
          </cell>
          <cell r="EX98">
            <v>302</v>
          </cell>
          <cell r="EY98">
            <v>222</v>
          </cell>
          <cell r="EZ98">
            <v>224</v>
          </cell>
          <cell r="FA98">
            <v>321</v>
          </cell>
          <cell r="FB98">
            <v>289</v>
          </cell>
          <cell r="FC98">
            <v>265</v>
          </cell>
          <cell r="FD98">
            <v>248</v>
          </cell>
          <cell r="FE98">
            <v>289</v>
          </cell>
          <cell r="FF98">
            <v>312</v>
          </cell>
          <cell r="FG98">
            <v>384</v>
          </cell>
          <cell r="FH98">
            <v>248</v>
          </cell>
          <cell r="FI98">
            <v>220</v>
          </cell>
          <cell r="FJ98">
            <v>286</v>
          </cell>
          <cell r="FK98">
            <v>230</v>
          </cell>
          <cell r="FL98">
            <v>230</v>
          </cell>
          <cell r="FM98">
            <v>292</v>
          </cell>
          <cell r="FN98">
            <v>266</v>
          </cell>
          <cell r="FO98">
            <v>278</v>
          </cell>
          <cell r="FP98">
            <v>263</v>
          </cell>
          <cell r="FQ98">
            <v>330</v>
          </cell>
          <cell r="FR98">
            <v>254</v>
          </cell>
          <cell r="FS98">
            <v>249</v>
          </cell>
          <cell r="FT98">
            <v>287</v>
          </cell>
          <cell r="FU98">
            <v>261</v>
          </cell>
          <cell r="FV98">
            <v>229</v>
          </cell>
          <cell r="FW98">
            <v>310</v>
          </cell>
          <cell r="FX98">
            <v>234</v>
          </cell>
          <cell r="FY98">
            <v>288</v>
          </cell>
          <cell r="FZ98">
            <v>330</v>
          </cell>
          <cell r="GA98">
            <v>279</v>
          </cell>
          <cell r="GB98">
            <v>253</v>
          </cell>
          <cell r="GC98">
            <v>287</v>
          </cell>
          <cell r="GD98">
            <v>244</v>
          </cell>
          <cell r="GE98">
            <v>256</v>
          </cell>
          <cell r="GF98">
            <v>288</v>
          </cell>
          <cell r="GG98">
            <v>189</v>
          </cell>
          <cell r="GH98">
            <v>242</v>
          </cell>
          <cell r="GI98">
            <v>245</v>
          </cell>
          <cell r="GJ98">
            <v>220</v>
          </cell>
          <cell r="GK98">
            <v>282</v>
          </cell>
          <cell r="GL98">
            <v>314</v>
          </cell>
          <cell r="GM98">
            <v>214</v>
          </cell>
          <cell r="GN98">
            <v>238</v>
          </cell>
          <cell r="GO98">
            <v>280</v>
          </cell>
          <cell r="GP98">
            <v>278</v>
          </cell>
          <cell r="GQ98">
            <v>327</v>
          </cell>
          <cell r="GR98">
            <v>296</v>
          </cell>
          <cell r="GS98">
            <v>240</v>
          </cell>
          <cell r="GT98">
            <v>228</v>
          </cell>
          <cell r="GU98">
            <v>249</v>
          </cell>
          <cell r="GV98">
            <v>191</v>
          </cell>
          <cell r="GW98">
            <v>280</v>
          </cell>
          <cell r="GX98">
            <v>268</v>
          </cell>
          <cell r="GY98">
            <v>230</v>
          </cell>
          <cell r="GZ98">
            <v>245</v>
          </cell>
          <cell r="HA98">
            <v>327</v>
          </cell>
          <cell r="HB98">
            <v>270</v>
          </cell>
          <cell r="HC98">
            <v>365</v>
          </cell>
          <cell r="HD98">
            <v>280</v>
          </cell>
          <cell r="HE98">
            <v>239</v>
          </cell>
          <cell r="HF98">
            <v>299</v>
          </cell>
          <cell r="HG98">
            <v>230</v>
          </cell>
          <cell r="HH98">
            <v>216</v>
          </cell>
          <cell r="HI98">
            <v>330</v>
          </cell>
          <cell r="HJ98">
            <v>404</v>
          </cell>
          <cell r="HK98">
            <v>321</v>
          </cell>
          <cell r="HL98">
            <v>274</v>
          </cell>
          <cell r="HM98">
            <v>372</v>
          </cell>
          <cell r="HN98">
            <v>346</v>
          </cell>
          <cell r="HO98">
            <v>435</v>
          </cell>
          <cell r="HP98">
            <v>368</v>
          </cell>
          <cell r="HQ98">
            <v>354</v>
          </cell>
          <cell r="HR98">
            <v>394</v>
          </cell>
          <cell r="HS98">
            <v>317</v>
          </cell>
          <cell r="HT98">
            <v>292</v>
          </cell>
          <cell r="HU98">
            <v>414</v>
          </cell>
          <cell r="HV98">
            <v>455</v>
          </cell>
          <cell r="HW98">
            <v>380</v>
          </cell>
          <cell r="HX98">
            <v>305</v>
          </cell>
          <cell r="HY98">
            <v>495</v>
          </cell>
          <cell r="HZ98">
            <v>395</v>
          </cell>
          <cell r="IA98">
            <v>444</v>
          </cell>
          <cell r="IB98">
            <v>398</v>
          </cell>
          <cell r="IC98">
            <v>417</v>
          </cell>
          <cell r="ID98">
            <v>393</v>
          </cell>
          <cell r="IE98">
            <v>410</v>
          </cell>
          <cell r="IF98">
            <v>382</v>
          </cell>
          <cell r="IG98">
            <v>428</v>
          </cell>
          <cell r="IH98">
            <v>528</v>
          </cell>
          <cell r="II98">
            <v>432</v>
          </cell>
          <cell r="IJ98">
            <v>365</v>
          </cell>
          <cell r="IK98">
            <v>489</v>
          </cell>
          <cell r="IL98">
            <v>411</v>
          </cell>
          <cell r="IM98">
            <v>333</v>
          </cell>
          <cell r="IN98">
            <v>222</v>
          </cell>
          <cell r="IO98">
            <v>280</v>
          </cell>
          <cell r="IP98">
            <v>432</v>
          </cell>
          <cell r="IQ98">
            <v>532</v>
          </cell>
          <cell r="IR98">
            <v>418</v>
          </cell>
          <cell r="IS98">
            <v>548</v>
          </cell>
          <cell r="IT98">
            <v>630</v>
          </cell>
          <cell r="IU98">
            <v>507</v>
          </cell>
          <cell r="IV98">
            <v>488</v>
          </cell>
          <cell r="IW98">
            <v>611</v>
          </cell>
          <cell r="IX98">
            <v>616</v>
          </cell>
          <cell r="IY98">
            <v>623</v>
          </cell>
          <cell r="IZ98">
            <v>517</v>
          </cell>
          <cell r="JA98">
            <v>506</v>
          </cell>
          <cell r="JB98">
            <v>548</v>
          </cell>
          <cell r="JC98">
            <v>467</v>
          </cell>
          <cell r="JD98">
            <v>433</v>
          </cell>
          <cell r="JE98">
            <v>538</v>
          </cell>
          <cell r="JF98">
            <v>610</v>
          </cell>
          <cell r="JG98">
            <v>526</v>
          </cell>
          <cell r="JH98">
            <v>558</v>
          </cell>
          <cell r="JI98">
            <v>596</v>
          </cell>
          <cell r="JJ98">
            <v>523</v>
          </cell>
          <cell r="JK98">
            <v>622</v>
          </cell>
          <cell r="JL98">
            <v>521</v>
          </cell>
          <cell r="JM98">
            <v>468</v>
          </cell>
          <cell r="JN98">
            <v>490</v>
          </cell>
          <cell r="JO98">
            <v>479</v>
          </cell>
          <cell r="JP98">
            <v>442</v>
          </cell>
          <cell r="JQ98">
            <v>575</v>
          </cell>
          <cell r="JR98">
            <v>543</v>
          </cell>
          <cell r="JS98">
            <v>486</v>
          </cell>
          <cell r="JT98">
            <v>512</v>
          </cell>
          <cell r="JU98">
            <v>518</v>
          </cell>
          <cell r="JV98">
            <v>431</v>
          </cell>
          <cell r="JW98">
            <v>574</v>
          </cell>
          <cell r="JX98">
            <v>476</v>
          </cell>
          <cell r="JY98">
            <v>435</v>
          </cell>
          <cell r="JZ98">
            <v>497</v>
          </cell>
          <cell r="KA98">
            <v>451</v>
          </cell>
          <cell r="KB98">
            <v>509</v>
          </cell>
          <cell r="KC98">
            <v>656</v>
          </cell>
          <cell r="KD98">
            <v>628</v>
          </cell>
          <cell r="KE98">
            <v>545</v>
          </cell>
          <cell r="KF98">
            <v>435</v>
          </cell>
        </row>
        <row r="99">
          <cell r="A99" t="str">
            <v>Nombre de crÃ©ations d'entreprises - Entreprises individuelles y compris micro-entrepreneurs - IsÃ¨re - DonnÃ©es mensuelles brutes</v>
          </cell>
          <cell r="B99">
            <v>10755709</v>
          </cell>
          <cell r="C99">
            <v>45317.364583333336</v>
          </cell>
          <cell r="ES99">
            <v>671</v>
          </cell>
          <cell r="ET99">
            <v>748</v>
          </cell>
          <cell r="EU99">
            <v>840</v>
          </cell>
          <cell r="EV99">
            <v>638</v>
          </cell>
          <cell r="EW99">
            <v>611</v>
          </cell>
          <cell r="EX99">
            <v>751</v>
          </cell>
          <cell r="EY99">
            <v>578</v>
          </cell>
          <cell r="EZ99">
            <v>559</v>
          </cell>
          <cell r="FA99">
            <v>686</v>
          </cell>
          <cell r="FB99">
            <v>814</v>
          </cell>
          <cell r="FC99">
            <v>649</v>
          </cell>
          <cell r="FD99">
            <v>524</v>
          </cell>
          <cell r="FE99">
            <v>792</v>
          </cell>
          <cell r="FF99">
            <v>643</v>
          </cell>
          <cell r="FG99">
            <v>844</v>
          </cell>
          <cell r="FH99">
            <v>745</v>
          </cell>
          <cell r="FI99">
            <v>636</v>
          </cell>
          <cell r="FJ99">
            <v>674</v>
          </cell>
          <cell r="FK99">
            <v>601</v>
          </cell>
          <cell r="FL99">
            <v>490</v>
          </cell>
          <cell r="FM99">
            <v>737</v>
          </cell>
          <cell r="FN99">
            <v>858</v>
          </cell>
          <cell r="FO99">
            <v>649</v>
          </cell>
          <cell r="FP99">
            <v>635</v>
          </cell>
          <cell r="FQ99">
            <v>859</v>
          </cell>
          <cell r="FR99">
            <v>758</v>
          </cell>
          <cell r="FS99">
            <v>809</v>
          </cell>
          <cell r="FT99">
            <v>778</v>
          </cell>
          <cell r="FU99">
            <v>672</v>
          </cell>
          <cell r="FV99">
            <v>631</v>
          </cell>
          <cell r="FW99">
            <v>716</v>
          </cell>
          <cell r="FX99">
            <v>546</v>
          </cell>
          <cell r="FY99">
            <v>711</v>
          </cell>
          <cell r="FZ99">
            <v>897</v>
          </cell>
          <cell r="GA99">
            <v>636</v>
          </cell>
          <cell r="GB99">
            <v>606</v>
          </cell>
          <cell r="GC99">
            <v>771</v>
          </cell>
          <cell r="GD99">
            <v>677</v>
          </cell>
          <cell r="GE99">
            <v>699</v>
          </cell>
          <cell r="GF99">
            <v>641</v>
          </cell>
          <cell r="GG99">
            <v>568</v>
          </cell>
          <cell r="GH99">
            <v>630</v>
          </cell>
          <cell r="GI99">
            <v>573</v>
          </cell>
          <cell r="GJ99">
            <v>528</v>
          </cell>
          <cell r="GK99">
            <v>726</v>
          </cell>
          <cell r="GL99">
            <v>713</v>
          </cell>
          <cell r="GM99">
            <v>552</v>
          </cell>
          <cell r="GN99">
            <v>639</v>
          </cell>
          <cell r="GO99">
            <v>750</v>
          </cell>
          <cell r="GP99">
            <v>711</v>
          </cell>
          <cell r="GQ99">
            <v>717</v>
          </cell>
          <cell r="GR99">
            <v>721</v>
          </cell>
          <cell r="GS99">
            <v>602</v>
          </cell>
          <cell r="GT99">
            <v>686</v>
          </cell>
          <cell r="GU99">
            <v>561</v>
          </cell>
          <cell r="GV99">
            <v>550</v>
          </cell>
          <cell r="GW99">
            <v>737</v>
          </cell>
          <cell r="GX99">
            <v>675</v>
          </cell>
          <cell r="GY99">
            <v>658</v>
          </cell>
          <cell r="GZ99">
            <v>638</v>
          </cell>
          <cell r="HA99">
            <v>877</v>
          </cell>
          <cell r="HB99">
            <v>756</v>
          </cell>
          <cell r="HC99">
            <v>867</v>
          </cell>
          <cell r="HD99">
            <v>626</v>
          </cell>
          <cell r="HE99">
            <v>660</v>
          </cell>
          <cell r="HF99">
            <v>648</v>
          </cell>
          <cell r="HG99">
            <v>695</v>
          </cell>
          <cell r="HH99">
            <v>646</v>
          </cell>
          <cell r="HI99">
            <v>816</v>
          </cell>
          <cell r="HJ99">
            <v>885</v>
          </cell>
          <cell r="HK99">
            <v>791</v>
          </cell>
          <cell r="HL99">
            <v>687</v>
          </cell>
          <cell r="HM99">
            <v>953</v>
          </cell>
          <cell r="HN99">
            <v>830</v>
          </cell>
          <cell r="HO99">
            <v>1075</v>
          </cell>
          <cell r="HP99">
            <v>848</v>
          </cell>
          <cell r="HQ99">
            <v>803</v>
          </cell>
          <cell r="HR99">
            <v>913</v>
          </cell>
          <cell r="HS99">
            <v>825</v>
          </cell>
          <cell r="HT99">
            <v>704</v>
          </cell>
          <cell r="HU99">
            <v>984</v>
          </cell>
          <cell r="HV99">
            <v>1050</v>
          </cell>
          <cell r="HW99">
            <v>913</v>
          </cell>
          <cell r="HX99">
            <v>727</v>
          </cell>
          <cell r="HY99">
            <v>1228</v>
          </cell>
          <cell r="HZ99">
            <v>1050</v>
          </cell>
          <cell r="IA99">
            <v>1213</v>
          </cell>
          <cell r="IB99">
            <v>1023</v>
          </cell>
          <cell r="IC99">
            <v>1076</v>
          </cell>
          <cell r="ID99">
            <v>990</v>
          </cell>
          <cell r="IE99">
            <v>1008</v>
          </cell>
          <cell r="IF99">
            <v>932</v>
          </cell>
          <cell r="IG99">
            <v>1122</v>
          </cell>
          <cell r="IH99">
            <v>1328</v>
          </cell>
          <cell r="II99">
            <v>1122</v>
          </cell>
          <cell r="IJ99">
            <v>1013</v>
          </cell>
          <cell r="IK99">
            <v>1340</v>
          </cell>
          <cell r="IL99">
            <v>1167</v>
          </cell>
          <cell r="IM99">
            <v>783</v>
          </cell>
          <cell r="IN99">
            <v>580</v>
          </cell>
          <cell r="IO99">
            <v>837</v>
          </cell>
          <cell r="IP99">
            <v>1152</v>
          </cell>
          <cell r="IQ99">
            <v>1267</v>
          </cell>
          <cell r="IR99">
            <v>942</v>
          </cell>
          <cell r="IS99">
            <v>1467</v>
          </cell>
          <cell r="IT99">
            <v>1488</v>
          </cell>
          <cell r="IU99">
            <v>1244</v>
          </cell>
          <cell r="IV99">
            <v>1107</v>
          </cell>
          <cell r="IW99">
            <v>1236</v>
          </cell>
          <cell r="IX99">
            <v>1259</v>
          </cell>
          <cell r="IY99">
            <v>1496</v>
          </cell>
          <cell r="IZ99">
            <v>1276</v>
          </cell>
          <cell r="JA99">
            <v>1135</v>
          </cell>
          <cell r="JB99">
            <v>1215</v>
          </cell>
          <cell r="JC99">
            <v>1023</v>
          </cell>
          <cell r="JD99">
            <v>915</v>
          </cell>
          <cell r="JE99">
            <v>1387</v>
          </cell>
          <cell r="JF99">
            <v>1457</v>
          </cell>
          <cell r="JG99">
            <v>1133</v>
          </cell>
          <cell r="JH99">
            <v>1190</v>
          </cell>
          <cell r="JI99">
            <v>1390</v>
          </cell>
          <cell r="JJ99">
            <v>1206</v>
          </cell>
          <cell r="JK99">
            <v>1412</v>
          </cell>
          <cell r="JL99">
            <v>1201</v>
          </cell>
          <cell r="JM99">
            <v>1038</v>
          </cell>
          <cell r="JN99">
            <v>1084</v>
          </cell>
          <cell r="JO99">
            <v>1050</v>
          </cell>
          <cell r="JP99">
            <v>956</v>
          </cell>
          <cell r="JQ99">
            <v>1388</v>
          </cell>
          <cell r="JR99">
            <v>1573</v>
          </cell>
          <cell r="JS99">
            <v>1250</v>
          </cell>
          <cell r="JT99">
            <v>1136</v>
          </cell>
          <cell r="JU99">
            <v>1242</v>
          </cell>
          <cell r="JV99">
            <v>1196</v>
          </cell>
          <cell r="JW99">
            <v>1316</v>
          </cell>
          <cell r="JX99">
            <v>1083</v>
          </cell>
          <cell r="JY99">
            <v>1072</v>
          </cell>
          <cell r="JZ99">
            <v>1137</v>
          </cell>
          <cell r="KA99">
            <v>1159</v>
          </cell>
          <cell r="KB99">
            <v>1060</v>
          </cell>
          <cell r="KC99">
            <v>1362</v>
          </cell>
          <cell r="KD99">
            <v>1548</v>
          </cell>
          <cell r="KE99">
            <v>1308</v>
          </cell>
          <cell r="KF99">
            <v>1173</v>
          </cell>
        </row>
        <row r="100">
          <cell r="A100" t="str">
            <v>Nombre de crÃ©ations d'entreprises - Entreprises individuelles y compris micro-entrepreneurs - Jura - DonnÃ©es mensuelles brutes</v>
          </cell>
          <cell r="B100">
            <v>10755710</v>
          </cell>
          <cell r="C100">
            <v>45317.364583333336</v>
          </cell>
          <cell r="ES100">
            <v>136</v>
          </cell>
          <cell r="ET100">
            <v>133</v>
          </cell>
          <cell r="EU100">
            <v>167</v>
          </cell>
          <cell r="EV100">
            <v>125</v>
          </cell>
          <cell r="EW100">
            <v>104</v>
          </cell>
          <cell r="EX100">
            <v>116</v>
          </cell>
          <cell r="EY100">
            <v>120</v>
          </cell>
          <cell r="EZ100">
            <v>84</v>
          </cell>
          <cell r="FA100">
            <v>108</v>
          </cell>
          <cell r="FB100">
            <v>135</v>
          </cell>
          <cell r="FC100">
            <v>96</v>
          </cell>
          <cell r="FD100">
            <v>108</v>
          </cell>
          <cell r="FE100">
            <v>107</v>
          </cell>
          <cell r="FF100">
            <v>149</v>
          </cell>
          <cell r="FG100">
            <v>170</v>
          </cell>
          <cell r="FH100">
            <v>116</v>
          </cell>
          <cell r="FI100">
            <v>109</v>
          </cell>
          <cell r="FJ100">
            <v>123</v>
          </cell>
          <cell r="FK100">
            <v>87</v>
          </cell>
          <cell r="FL100">
            <v>98</v>
          </cell>
          <cell r="FM100">
            <v>131</v>
          </cell>
          <cell r="FN100">
            <v>142</v>
          </cell>
          <cell r="FO100">
            <v>111</v>
          </cell>
          <cell r="FP100">
            <v>75</v>
          </cell>
          <cell r="FQ100">
            <v>156</v>
          </cell>
          <cell r="FR100">
            <v>110</v>
          </cell>
          <cell r="FS100">
            <v>107</v>
          </cell>
          <cell r="FT100">
            <v>137</v>
          </cell>
          <cell r="FU100">
            <v>88</v>
          </cell>
          <cell r="FV100">
            <v>84</v>
          </cell>
          <cell r="FW100">
            <v>118</v>
          </cell>
          <cell r="FX100">
            <v>101</v>
          </cell>
          <cell r="FY100">
            <v>120</v>
          </cell>
          <cell r="FZ100">
            <v>138</v>
          </cell>
          <cell r="GA100">
            <v>100</v>
          </cell>
          <cell r="GB100">
            <v>100</v>
          </cell>
          <cell r="GC100">
            <v>98</v>
          </cell>
          <cell r="GD100">
            <v>121</v>
          </cell>
          <cell r="GE100">
            <v>96</v>
          </cell>
          <cell r="GF100">
            <v>121</v>
          </cell>
          <cell r="GG100">
            <v>79</v>
          </cell>
          <cell r="GH100">
            <v>120</v>
          </cell>
          <cell r="GI100">
            <v>97</v>
          </cell>
          <cell r="GJ100">
            <v>81</v>
          </cell>
          <cell r="GK100">
            <v>114</v>
          </cell>
          <cell r="GL100">
            <v>114</v>
          </cell>
          <cell r="GM100">
            <v>84</v>
          </cell>
          <cell r="GN100">
            <v>85</v>
          </cell>
          <cell r="GO100">
            <v>83</v>
          </cell>
          <cell r="GP100">
            <v>124</v>
          </cell>
          <cell r="GQ100">
            <v>110</v>
          </cell>
          <cell r="GR100">
            <v>100</v>
          </cell>
          <cell r="GS100">
            <v>96</v>
          </cell>
          <cell r="GT100">
            <v>113</v>
          </cell>
          <cell r="GU100">
            <v>92</v>
          </cell>
          <cell r="GV100">
            <v>77</v>
          </cell>
          <cell r="GW100">
            <v>100</v>
          </cell>
          <cell r="GX100">
            <v>113</v>
          </cell>
          <cell r="GY100">
            <v>115</v>
          </cell>
          <cell r="GZ100">
            <v>121</v>
          </cell>
          <cell r="HA100">
            <v>112</v>
          </cell>
          <cell r="HB100">
            <v>125</v>
          </cell>
          <cell r="HC100">
            <v>138</v>
          </cell>
          <cell r="HD100">
            <v>134</v>
          </cell>
          <cell r="HE100">
            <v>107</v>
          </cell>
          <cell r="HF100">
            <v>103</v>
          </cell>
          <cell r="HG100">
            <v>113</v>
          </cell>
          <cell r="HH100">
            <v>87</v>
          </cell>
          <cell r="HI100">
            <v>118</v>
          </cell>
          <cell r="HJ100">
            <v>127</v>
          </cell>
          <cell r="HK100">
            <v>113</v>
          </cell>
          <cell r="HL100">
            <v>101</v>
          </cell>
          <cell r="HM100">
            <v>143</v>
          </cell>
          <cell r="HN100">
            <v>123</v>
          </cell>
          <cell r="HO100">
            <v>176</v>
          </cell>
          <cell r="HP100">
            <v>132</v>
          </cell>
          <cell r="HQ100">
            <v>149</v>
          </cell>
          <cell r="HR100">
            <v>137</v>
          </cell>
          <cell r="HS100">
            <v>117</v>
          </cell>
          <cell r="HT100">
            <v>90</v>
          </cell>
          <cell r="HU100">
            <v>155</v>
          </cell>
          <cell r="HV100">
            <v>128</v>
          </cell>
          <cell r="HW100">
            <v>125</v>
          </cell>
          <cell r="HX100">
            <v>107</v>
          </cell>
          <cell r="HY100">
            <v>162</v>
          </cell>
          <cell r="HZ100">
            <v>147</v>
          </cell>
          <cell r="IA100">
            <v>125</v>
          </cell>
          <cell r="IB100">
            <v>153</v>
          </cell>
          <cell r="IC100">
            <v>134</v>
          </cell>
          <cell r="ID100">
            <v>153</v>
          </cell>
          <cell r="IE100">
            <v>146</v>
          </cell>
          <cell r="IF100">
            <v>105</v>
          </cell>
          <cell r="IG100">
            <v>141</v>
          </cell>
          <cell r="IH100">
            <v>181</v>
          </cell>
          <cell r="II100">
            <v>178</v>
          </cell>
          <cell r="IJ100">
            <v>138</v>
          </cell>
          <cell r="IK100">
            <v>174</v>
          </cell>
          <cell r="IL100">
            <v>201</v>
          </cell>
          <cell r="IM100">
            <v>103</v>
          </cell>
          <cell r="IN100">
            <v>70</v>
          </cell>
          <cell r="IO100">
            <v>115</v>
          </cell>
          <cell r="IP100">
            <v>168</v>
          </cell>
          <cell r="IQ100">
            <v>192</v>
          </cell>
          <cell r="IR100">
            <v>113</v>
          </cell>
          <cell r="IS100">
            <v>200</v>
          </cell>
          <cell r="IT100">
            <v>203</v>
          </cell>
          <cell r="IU100">
            <v>93</v>
          </cell>
          <cell r="IV100">
            <v>260</v>
          </cell>
          <cell r="IW100">
            <v>199</v>
          </cell>
          <cell r="IX100">
            <v>179</v>
          </cell>
          <cell r="IY100">
            <v>200</v>
          </cell>
          <cell r="IZ100">
            <v>159</v>
          </cell>
          <cell r="JA100">
            <v>194</v>
          </cell>
          <cell r="JB100">
            <v>198</v>
          </cell>
          <cell r="JC100">
            <v>148</v>
          </cell>
          <cell r="JD100">
            <v>121</v>
          </cell>
          <cell r="JE100">
            <v>177</v>
          </cell>
          <cell r="JF100">
            <v>201</v>
          </cell>
          <cell r="JG100">
            <v>162</v>
          </cell>
          <cell r="JH100">
            <v>136</v>
          </cell>
          <cell r="JI100">
            <v>177</v>
          </cell>
          <cell r="JJ100">
            <v>194</v>
          </cell>
          <cell r="JK100">
            <v>175</v>
          </cell>
          <cell r="JL100">
            <v>154</v>
          </cell>
          <cell r="JM100">
            <v>167</v>
          </cell>
          <cell r="JN100">
            <v>178</v>
          </cell>
          <cell r="JO100">
            <v>184</v>
          </cell>
          <cell r="JP100">
            <v>115</v>
          </cell>
          <cell r="JQ100">
            <v>217</v>
          </cell>
          <cell r="JR100">
            <v>193</v>
          </cell>
          <cell r="JS100">
            <v>173</v>
          </cell>
          <cell r="JT100">
            <v>202</v>
          </cell>
          <cell r="JU100">
            <v>177</v>
          </cell>
          <cell r="JV100">
            <v>169</v>
          </cell>
          <cell r="JW100">
            <v>209</v>
          </cell>
          <cell r="JX100">
            <v>174</v>
          </cell>
          <cell r="JY100">
            <v>173</v>
          </cell>
          <cell r="JZ100">
            <v>191</v>
          </cell>
          <cell r="KA100">
            <v>165</v>
          </cell>
          <cell r="KB100">
            <v>164</v>
          </cell>
          <cell r="KC100">
            <v>204</v>
          </cell>
          <cell r="KD100">
            <v>230</v>
          </cell>
          <cell r="KE100">
            <v>190</v>
          </cell>
          <cell r="KF100">
            <v>154</v>
          </cell>
        </row>
        <row r="101">
          <cell r="A101" t="str">
            <v>Nombre de crÃ©ations d'entreprises - Entreprises individuelles y compris micro-entrepreneurs - La RÃ©union - DonnÃ©es mensuelles brutes</v>
          </cell>
          <cell r="B101">
            <v>10755770</v>
          </cell>
          <cell r="C101">
            <v>45317.364583333336</v>
          </cell>
          <cell r="ES101">
            <v>446</v>
          </cell>
          <cell r="ET101">
            <v>465</v>
          </cell>
          <cell r="EU101">
            <v>488</v>
          </cell>
          <cell r="EV101">
            <v>452</v>
          </cell>
          <cell r="EW101">
            <v>317</v>
          </cell>
          <cell r="EX101">
            <v>431</v>
          </cell>
          <cell r="EY101">
            <v>387</v>
          </cell>
          <cell r="EZ101">
            <v>447</v>
          </cell>
          <cell r="FA101">
            <v>471</v>
          </cell>
          <cell r="FB101">
            <v>482</v>
          </cell>
          <cell r="FC101">
            <v>457</v>
          </cell>
          <cell r="FD101">
            <v>288</v>
          </cell>
          <cell r="FE101">
            <v>434</v>
          </cell>
          <cell r="FF101">
            <v>444</v>
          </cell>
          <cell r="FG101">
            <v>496</v>
          </cell>
          <cell r="FH101">
            <v>415</v>
          </cell>
          <cell r="FI101">
            <v>435</v>
          </cell>
          <cell r="FJ101">
            <v>396</v>
          </cell>
          <cell r="FK101">
            <v>427</v>
          </cell>
          <cell r="FL101">
            <v>392</v>
          </cell>
          <cell r="FM101">
            <v>408</v>
          </cell>
          <cell r="FN101">
            <v>420</v>
          </cell>
          <cell r="FO101">
            <v>365</v>
          </cell>
          <cell r="FP101">
            <v>238</v>
          </cell>
          <cell r="FQ101">
            <v>409</v>
          </cell>
          <cell r="FR101">
            <v>417</v>
          </cell>
          <cell r="FS101">
            <v>417</v>
          </cell>
          <cell r="FT101">
            <v>376</v>
          </cell>
          <cell r="FU101">
            <v>319</v>
          </cell>
          <cell r="FV101">
            <v>353</v>
          </cell>
          <cell r="FW101">
            <v>380</v>
          </cell>
          <cell r="FX101">
            <v>341</v>
          </cell>
          <cell r="FY101">
            <v>411</v>
          </cell>
          <cell r="FZ101">
            <v>377</v>
          </cell>
          <cell r="GA101">
            <v>396</v>
          </cell>
          <cell r="GB101">
            <v>299</v>
          </cell>
          <cell r="GC101">
            <v>396</v>
          </cell>
          <cell r="GD101">
            <v>348</v>
          </cell>
          <cell r="GE101">
            <v>359</v>
          </cell>
          <cell r="GF101">
            <v>371</v>
          </cell>
          <cell r="GG101">
            <v>361</v>
          </cell>
          <cell r="GH101">
            <v>311</v>
          </cell>
          <cell r="GI101">
            <v>374</v>
          </cell>
          <cell r="GJ101">
            <v>346</v>
          </cell>
          <cell r="GK101">
            <v>403</v>
          </cell>
          <cell r="GL101">
            <v>397</v>
          </cell>
          <cell r="GM101">
            <v>274</v>
          </cell>
          <cell r="GN101">
            <v>257</v>
          </cell>
          <cell r="GO101">
            <v>366</v>
          </cell>
          <cell r="GP101">
            <v>443</v>
          </cell>
          <cell r="GQ101">
            <v>431</v>
          </cell>
          <cell r="GR101">
            <v>407</v>
          </cell>
          <cell r="GS101">
            <v>347</v>
          </cell>
          <cell r="GT101">
            <v>424</v>
          </cell>
          <cell r="GU101">
            <v>358</v>
          </cell>
          <cell r="GV101">
            <v>357</v>
          </cell>
          <cell r="GW101">
            <v>421</v>
          </cell>
          <cell r="GX101">
            <v>357</v>
          </cell>
          <cell r="GY101">
            <v>327</v>
          </cell>
          <cell r="GZ101">
            <v>296</v>
          </cell>
          <cell r="HA101">
            <v>373</v>
          </cell>
          <cell r="HB101">
            <v>480</v>
          </cell>
          <cell r="HC101">
            <v>446</v>
          </cell>
          <cell r="HD101">
            <v>408</v>
          </cell>
          <cell r="HE101">
            <v>395</v>
          </cell>
          <cell r="HF101">
            <v>365</v>
          </cell>
          <cell r="HG101">
            <v>452</v>
          </cell>
          <cell r="HH101">
            <v>374</v>
          </cell>
          <cell r="HI101">
            <v>452</v>
          </cell>
          <cell r="HJ101">
            <v>422</v>
          </cell>
          <cell r="HK101">
            <v>393</v>
          </cell>
          <cell r="HL101">
            <v>342</v>
          </cell>
          <cell r="HM101">
            <v>454</v>
          </cell>
          <cell r="HN101">
            <v>500</v>
          </cell>
          <cell r="HO101">
            <v>492</v>
          </cell>
          <cell r="HP101">
            <v>452</v>
          </cell>
          <cell r="HQ101">
            <v>488</v>
          </cell>
          <cell r="HR101">
            <v>448</v>
          </cell>
          <cell r="HS101">
            <v>380</v>
          </cell>
          <cell r="HT101">
            <v>531</v>
          </cell>
          <cell r="HU101">
            <v>523</v>
          </cell>
          <cell r="HV101">
            <v>584</v>
          </cell>
          <cell r="HW101">
            <v>346</v>
          </cell>
          <cell r="HX101">
            <v>294</v>
          </cell>
          <cell r="HY101">
            <v>564</v>
          </cell>
          <cell r="HZ101">
            <v>558</v>
          </cell>
          <cell r="IA101">
            <v>499</v>
          </cell>
          <cell r="IB101">
            <v>489</v>
          </cell>
          <cell r="IC101">
            <v>476</v>
          </cell>
          <cell r="ID101">
            <v>532</v>
          </cell>
          <cell r="IE101">
            <v>512</v>
          </cell>
          <cell r="IF101">
            <v>542</v>
          </cell>
          <cell r="IG101">
            <v>570</v>
          </cell>
          <cell r="IH101">
            <v>500</v>
          </cell>
          <cell r="II101">
            <v>390</v>
          </cell>
          <cell r="IJ101">
            <v>415</v>
          </cell>
          <cell r="IK101">
            <v>526</v>
          </cell>
          <cell r="IL101">
            <v>653</v>
          </cell>
          <cell r="IM101">
            <v>410</v>
          </cell>
          <cell r="IN101">
            <v>256</v>
          </cell>
          <cell r="IO101">
            <v>538</v>
          </cell>
          <cell r="IP101">
            <v>524</v>
          </cell>
          <cell r="IQ101">
            <v>662</v>
          </cell>
          <cell r="IR101">
            <v>557</v>
          </cell>
          <cell r="IS101">
            <v>666</v>
          </cell>
          <cell r="IT101">
            <v>686</v>
          </cell>
          <cell r="IU101">
            <v>586</v>
          </cell>
          <cell r="IV101">
            <v>512</v>
          </cell>
          <cell r="IW101">
            <v>648</v>
          </cell>
          <cell r="IX101">
            <v>660</v>
          </cell>
          <cell r="IY101">
            <v>682</v>
          </cell>
          <cell r="IZ101">
            <v>808</v>
          </cell>
          <cell r="JA101">
            <v>663</v>
          </cell>
          <cell r="JB101">
            <v>719</v>
          </cell>
          <cell r="JC101">
            <v>702</v>
          </cell>
          <cell r="JD101">
            <v>725</v>
          </cell>
          <cell r="JE101">
            <v>777</v>
          </cell>
          <cell r="JF101">
            <v>555</v>
          </cell>
          <cell r="JG101">
            <v>557</v>
          </cell>
          <cell r="JH101">
            <v>599</v>
          </cell>
          <cell r="JI101">
            <v>573</v>
          </cell>
          <cell r="JJ101">
            <v>818</v>
          </cell>
          <cell r="JK101">
            <v>892</v>
          </cell>
          <cell r="JL101">
            <v>707</v>
          </cell>
          <cell r="JM101">
            <v>637</v>
          </cell>
          <cell r="JN101">
            <v>768</v>
          </cell>
          <cell r="JO101">
            <v>727</v>
          </cell>
          <cell r="JP101">
            <v>681</v>
          </cell>
          <cell r="JQ101">
            <v>845</v>
          </cell>
          <cell r="JR101">
            <v>692</v>
          </cell>
          <cell r="JS101">
            <v>698</v>
          </cell>
          <cell r="JT101">
            <v>591</v>
          </cell>
          <cell r="JU101">
            <v>645</v>
          </cell>
          <cell r="JV101">
            <v>766</v>
          </cell>
          <cell r="JW101">
            <v>842</v>
          </cell>
          <cell r="JX101">
            <v>722</v>
          </cell>
          <cell r="JY101">
            <v>646</v>
          </cell>
          <cell r="JZ101">
            <v>731</v>
          </cell>
          <cell r="KA101">
            <v>782</v>
          </cell>
          <cell r="KB101">
            <v>851</v>
          </cell>
          <cell r="KC101">
            <v>872</v>
          </cell>
          <cell r="KD101">
            <v>746</v>
          </cell>
          <cell r="KE101">
            <v>718</v>
          </cell>
          <cell r="KF101">
            <v>563</v>
          </cell>
        </row>
        <row r="102">
          <cell r="A102" t="str">
            <v>Nombre de crÃ©ations d'entreprises - Entreprises individuelles y compris micro-entrepreneurs - Landes - DonnÃ©es mensuelles brutes</v>
          </cell>
          <cell r="B102">
            <v>10755711</v>
          </cell>
          <cell r="C102">
            <v>45317.364583333336</v>
          </cell>
          <cell r="ES102">
            <v>260</v>
          </cell>
          <cell r="ET102">
            <v>242</v>
          </cell>
          <cell r="EU102">
            <v>278</v>
          </cell>
          <cell r="EV102">
            <v>267</v>
          </cell>
          <cell r="EW102">
            <v>234</v>
          </cell>
          <cell r="EX102">
            <v>284</v>
          </cell>
          <cell r="EY102">
            <v>235</v>
          </cell>
          <cell r="EZ102">
            <v>195</v>
          </cell>
          <cell r="FA102">
            <v>229</v>
          </cell>
          <cell r="FB102">
            <v>242</v>
          </cell>
          <cell r="FC102">
            <v>188</v>
          </cell>
          <cell r="FD102">
            <v>150</v>
          </cell>
          <cell r="FE102">
            <v>235</v>
          </cell>
          <cell r="FF102">
            <v>225</v>
          </cell>
          <cell r="FG102">
            <v>285</v>
          </cell>
          <cell r="FH102">
            <v>232</v>
          </cell>
          <cell r="FI102">
            <v>240</v>
          </cell>
          <cell r="FJ102">
            <v>241</v>
          </cell>
          <cell r="FK102">
            <v>265</v>
          </cell>
          <cell r="FL102">
            <v>191</v>
          </cell>
          <cell r="FM102">
            <v>262</v>
          </cell>
          <cell r="FN102">
            <v>272</v>
          </cell>
          <cell r="FO102">
            <v>213</v>
          </cell>
          <cell r="FP102">
            <v>171</v>
          </cell>
          <cell r="FQ102">
            <v>267</v>
          </cell>
          <cell r="FR102">
            <v>246</v>
          </cell>
          <cell r="FS102">
            <v>273</v>
          </cell>
          <cell r="FT102">
            <v>256</v>
          </cell>
          <cell r="FU102">
            <v>235</v>
          </cell>
          <cell r="FV102">
            <v>298</v>
          </cell>
          <cell r="FW102">
            <v>278</v>
          </cell>
          <cell r="FX102">
            <v>192</v>
          </cell>
          <cell r="FY102">
            <v>236</v>
          </cell>
          <cell r="FZ102">
            <v>194</v>
          </cell>
          <cell r="GA102">
            <v>235</v>
          </cell>
          <cell r="GB102">
            <v>210</v>
          </cell>
          <cell r="GC102">
            <v>253</v>
          </cell>
          <cell r="GD102">
            <v>239</v>
          </cell>
          <cell r="GE102">
            <v>263</v>
          </cell>
          <cell r="GF102">
            <v>268</v>
          </cell>
          <cell r="GG102">
            <v>214</v>
          </cell>
          <cell r="GH102">
            <v>264</v>
          </cell>
          <cell r="GI102">
            <v>223</v>
          </cell>
          <cell r="GJ102">
            <v>172</v>
          </cell>
          <cell r="GK102">
            <v>209</v>
          </cell>
          <cell r="GL102">
            <v>256</v>
          </cell>
          <cell r="GM102">
            <v>194</v>
          </cell>
          <cell r="GN102">
            <v>191</v>
          </cell>
          <cell r="GO102">
            <v>209</v>
          </cell>
          <cell r="GP102">
            <v>225</v>
          </cell>
          <cell r="GQ102">
            <v>274</v>
          </cell>
          <cell r="GR102">
            <v>271</v>
          </cell>
          <cell r="GS102">
            <v>245</v>
          </cell>
          <cell r="GT102">
            <v>275</v>
          </cell>
          <cell r="GU102">
            <v>243</v>
          </cell>
          <cell r="GV102">
            <v>155</v>
          </cell>
          <cell r="GW102">
            <v>241</v>
          </cell>
          <cell r="GX102">
            <v>246</v>
          </cell>
          <cell r="GY102">
            <v>202</v>
          </cell>
          <cell r="GZ102">
            <v>191</v>
          </cell>
          <cell r="HA102">
            <v>266</v>
          </cell>
          <cell r="HB102">
            <v>258</v>
          </cell>
          <cell r="HC102">
            <v>262</v>
          </cell>
          <cell r="HD102">
            <v>248</v>
          </cell>
          <cell r="HE102">
            <v>250</v>
          </cell>
          <cell r="HF102">
            <v>246</v>
          </cell>
          <cell r="HG102">
            <v>226</v>
          </cell>
          <cell r="HH102">
            <v>195</v>
          </cell>
          <cell r="HI102">
            <v>264</v>
          </cell>
          <cell r="HJ102">
            <v>228</v>
          </cell>
          <cell r="HK102">
            <v>244</v>
          </cell>
          <cell r="HL102">
            <v>198</v>
          </cell>
          <cell r="HM102">
            <v>233</v>
          </cell>
          <cell r="HN102">
            <v>334</v>
          </cell>
          <cell r="HO102">
            <v>333</v>
          </cell>
          <cell r="HP102">
            <v>247</v>
          </cell>
          <cell r="HQ102">
            <v>335</v>
          </cell>
          <cell r="HR102">
            <v>318</v>
          </cell>
          <cell r="HS102">
            <v>278</v>
          </cell>
          <cell r="HT102">
            <v>206</v>
          </cell>
          <cell r="HU102">
            <v>272</v>
          </cell>
          <cell r="HV102">
            <v>299</v>
          </cell>
          <cell r="HW102">
            <v>288</v>
          </cell>
          <cell r="HX102">
            <v>242</v>
          </cell>
          <cell r="HY102">
            <v>392</v>
          </cell>
          <cell r="HZ102">
            <v>370</v>
          </cell>
          <cell r="IA102">
            <v>386</v>
          </cell>
          <cell r="IB102">
            <v>339</v>
          </cell>
          <cell r="IC102">
            <v>404</v>
          </cell>
          <cell r="ID102">
            <v>334</v>
          </cell>
          <cell r="IE102">
            <v>425</v>
          </cell>
          <cell r="IF102">
            <v>292</v>
          </cell>
          <cell r="IG102">
            <v>317</v>
          </cell>
          <cell r="IH102">
            <v>350</v>
          </cell>
          <cell r="II102">
            <v>327</v>
          </cell>
          <cell r="IJ102">
            <v>301</v>
          </cell>
          <cell r="IK102">
            <v>363</v>
          </cell>
          <cell r="IL102">
            <v>388</v>
          </cell>
          <cell r="IM102">
            <v>235</v>
          </cell>
          <cell r="IN102">
            <v>214</v>
          </cell>
          <cell r="IO102">
            <v>283</v>
          </cell>
          <cell r="IP102">
            <v>354</v>
          </cell>
          <cell r="IQ102">
            <v>491</v>
          </cell>
          <cell r="IR102">
            <v>346</v>
          </cell>
          <cell r="IS102">
            <v>374</v>
          </cell>
          <cell r="IT102">
            <v>460</v>
          </cell>
          <cell r="IU102">
            <v>322</v>
          </cell>
          <cell r="IV102">
            <v>349</v>
          </cell>
          <cell r="IW102">
            <v>348</v>
          </cell>
          <cell r="IX102">
            <v>495</v>
          </cell>
          <cell r="IY102">
            <v>443</v>
          </cell>
          <cell r="IZ102">
            <v>378</v>
          </cell>
          <cell r="JA102">
            <v>435</v>
          </cell>
          <cell r="JB102">
            <v>424</v>
          </cell>
          <cell r="JC102">
            <v>401</v>
          </cell>
          <cell r="JD102">
            <v>268</v>
          </cell>
          <cell r="JE102">
            <v>421</v>
          </cell>
          <cell r="JF102">
            <v>422</v>
          </cell>
          <cell r="JG102">
            <v>389</v>
          </cell>
          <cell r="JH102">
            <v>382</v>
          </cell>
          <cell r="JI102">
            <v>435</v>
          </cell>
          <cell r="JJ102">
            <v>350</v>
          </cell>
          <cell r="JK102">
            <v>504</v>
          </cell>
          <cell r="JL102">
            <v>434</v>
          </cell>
          <cell r="JM102">
            <v>387</v>
          </cell>
          <cell r="JN102">
            <v>458</v>
          </cell>
          <cell r="JO102">
            <v>374</v>
          </cell>
          <cell r="JP102">
            <v>270</v>
          </cell>
          <cell r="JQ102">
            <v>466</v>
          </cell>
          <cell r="JR102">
            <v>427</v>
          </cell>
          <cell r="JS102">
            <v>372</v>
          </cell>
          <cell r="JT102">
            <v>404</v>
          </cell>
          <cell r="JU102">
            <v>410</v>
          </cell>
          <cell r="JV102">
            <v>442</v>
          </cell>
          <cell r="JW102">
            <v>513</v>
          </cell>
          <cell r="JX102">
            <v>438</v>
          </cell>
          <cell r="JY102">
            <v>424</v>
          </cell>
          <cell r="JZ102">
            <v>436</v>
          </cell>
          <cell r="KA102">
            <v>372</v>
          </cell>
          <cell r="KB102">
            <v>377</v>
          </cell>
          <cell r="KC102">
            <v>400</v>
          </cell>
          <cell r="KD102">
            <v>515</v>
          </cell>
          <cell r="KE102">
            <v>351</v>
          </cell>
          <cell r="KF102">
            <v>378</v>
          </cell>
        </row>
        <row r="103">
          <cell r="A103" t="str">
            <v>Nombre de crÃ©ations d'entreprises - Entreprises individuelles y compris micro-entrepreneurs - Loire - DonnÃ©es mensuelles brutes</v>
          </cell>
          <cell r="B103">
            <v>10755713</v>
          </cell>
          <cell r="C103">
            <v>45317.364583333336</v>
          </cell>
          <cell r="ES103">
            <v>297</v>
          </cell>
          <cell r="ET103">
            <v>386</v>
          </cell>
          <cell r="EU103">
            <v>450</v>
          </cell>
          <cell r="EV103">
            <v>302</v>
          </cell>
          <cell r="EW103">
            <v>333</v>
          </cell>
          <cell r="EX103">
            <v>372</v>
          </cell>
          <cell r="EY103">
            <v>255</v>
          </cell>
          <cell r="EZ103">
            <v>261</v>
          </cell>
          <cell r="FA103">
            <v>369</v>
          </cell>
          <cell r="FB103">
            <v>402</v>
          </cell>
          <cell r="FC103">
            <v>352</v>
          </cell>
          <cell r="FD103">
            <v>230</v>
          </cell>
          <cell r="FE103">
            <v>325</v>
          </cell>
          <cell r="FF103">
            <v>368</v>
          </cell>
          <cell r="FG103">
            <v>395</v>
          </cell>
          <cell r="FH103">
            <v>368</v>
          </cell>
          <cell r="FI103">
            <v>330</v>
          </cell>
          <cell r="FJ103">
            <v>345</v>
          </cell>
          <cell r="FK103">
            <v>282</v>
          </cell>
          <cell r="FL103">
            <v>215</v>
          </cell>
          <cell r="FM103">
            <v>345</v>
          </cell>
          <cell r="FN103">
            <v>418</v>
          </cell>
          <cell r="FO103">
            <v>335</v>
          </cell>
          <cell r="FP103">
            <v>300</v>
          </cell>
          <cell r="FQ103">
            <v>365</v>
          </cell>
          <cell r="FR103">
            <v>428</v>
          </cell>
          <cell r="FS103">
            <v>336</v>
          </cell>
          <cell r="FT103">
            <v>360</v>
          </cell>
          <cell r="FU103">
            <v>338</v>
          </cell>
          <cell r="FV103">
            <v>321</v>
          </cell>
          <cell r="FW103">
            <v>327</v>
          </cell>
          <cell r="FX103">
            <v>297</v>
          </cell>
          <cell r="FY103">
            <v>363</v>
          </cell>
          <cell r="FZ103">
            <v>426</v>
          </cell>
          <cell r="GA103">
            <v>350</v>
          </cell>
          <cell r="GB103">
            <v>294</v>
          </cell>
          <cell r="GC103">
            <v>351</v>
          </cell>
          <cell r="GD103">
            <v>323</v>
          </cell>
          <cell r="GE103">
            <v>348</v>
          </cell>
          <cell r="GF103">
            <v>362</v>
          </cell>
          <cell r="GG103">
            <v>276</v>
          </cell>
          <cell r="GH103">
            <v>314</v>
          </cell>
          <cell r="GI103">
            <v>312</v>
          </cell>
          <cell r="GJ103">
            <v>211</v>
          </cell>
          <cell r="GK103">
            <v>368</v>
          </cell>
          <cell r="GL103">
            <v>370</v>
          </cell>
          <cell r="GM103">
            <v>279</v>
          </cell>
          <cell r="GN103">
            <v>272</v>
          </cell>
          <cell r="GO103">
            <v>355</v>
          </cell>
          <cell r="GP103">
            <v>331</v>
          </cell>
          <cell r="GQ103">
            <v>369</v>
          </cell>
          <cell r="GR103">
            <v>363</v>
          </cell>
          <cell r="GS103">
            <v>282</v>
          </cell>
          <cell r="GT103">
            <v>325</v>
          </cell>
          <cell r="GU103">
            <v>273</v>
          </cell>
          <cell r="GV103">
            <v>198</v>
          </cell>
          <cell r="GW103">
            <v>356</v>
          </cell>
          <cell r="GX103">
            <v>317</v>
          </cell>
          <cell r="GY103">
            <v>339</v>
          </cell>
          <cell r="GZ103">
            <v>289</v>
          </cell>
          <cell r="HA103">
            <v>371</v>
          </cell>
          <cell r="HB103">
            <v>331</v>
          </cell>
          <cell r="HC103">
            <v>384</v>
          </cell>
          <cell r="HD103">
            <v>335</v>
          </cell>
          <cell r="HE103">
            <v>317</v>
          </cell>
          <cell r="HF103">
            <v>360</v>
          </cell>
          <cell r="HG103">
            <v>319</v>
          </cell>
          <cell r="HH103">
            <v>287</v>
          </cell>
          <cell r="HI103">
            <v>395</v>
          </cell>
          <cell r="HJ103">
            <v>391</v>
          </cell>
          <cell r="HK103">
            <v>350</v>
          </cell>
          <cell r="HL103">
            <v>343</v>
          </cell>
          <cell r="HM103">
            <v>456</v>
          </cell>
          <cell r="HN103">
            <v>420</v>
          </cell>
          <cell r="HO103">
            <v>490</v>
          </cell>
          <cell r="HP103">
            <v>406</v>
          </cell>
          <cell r="HQ103">
            <v>409</v>
          </cell>
          <cell r="HR103">
            <v>447</v>
          </cell>
          <cell r="HS103">
            <v>364</v>
          </cell>
          <cell r="HT103">
            <v>317</v>
          </cell>
          <cell r="HU103">
            <v>464</v>
          </cell>
          <cell r="HV103">
            <v>506</v>
          </cell>
          <cell r="HW103">
            <v>413</v>
          </cell>
          <cell r="HX103">
            <v>377</v>
          </cell>
          <cell r="HY103">
            <v>600</v>
          </cell>
          <cell r="HZ103">
            <v>525</v>
          </cell>
          <cell r="IA103">
            <v>586</v>
          </cell>
          <cell r="IB103">
            <v>508</v>
          </cell>
          <cell r="IC103">
            <v>465</v>
          </cell>
          <cell r="ID103">
            <v>447</v>
          </cell>
          <cell r="IE103">
            <v>571</v>
          </cell>
          <cell r="IF103">
            <v>422</v>
          </cell>
          <cell r="IG103">
            <v>588</v>
          </cell>
          <cell r="IH103">
            <v>647</v>
          </cell>
          <cell r="II103">
            <v>486</v>
          </cell>
          <cell r="IJ103">
            <v>492</v>
          </cell>
          <cell r="IK103">
            <v>672</v>
          </cell>
          <cell r="IL103">
            <v>630</v>
          </cell>
          <cell r="IM103">
            <v>399</v>
          </cell>
          <cell r="IN103">
            <v>290</v>
          </cell>
          <cell r="IO103">
            <v>379</v>
          </cell>
          <cell r="IP103">
            <v>574</v>
          </cell>
          <cell r="IQ103">
            <v>687</v>
          </cell>
          <cell r="IR103">
            <v>531</v>
          </cell>
          <cell r="IS103">
            <v>706</v>
          </cell>
          <cell r="IT103">
            <v>809</v>
          </cell>
          <cell r="IU103">
            <v>661</v>
          </cell>
          <cell r="IV103">
            <v>572</v>
          </cell>
          <cell r="IW103">
            <v>629</v>
          </cell>
          <cell r="IX103">
            <v>616</v>
          </cell>
          <cell r="IY103">
            <v>681</v>
          </cell>
          <cell r="IZ103">
            <v>668</v>
          </cell>
          <cell r="JA103">
            <v>582</v>
          </cell>
          <cell r="JB103">
            <v>631</v>
          </cell>
          <cell r="JC103">
            <v>668</v>
          </cell>
          <cell r="JD103">
            <v>462</v>
          </cell>
          <cell r="JE103">
            <v>663</v>
          </cell>
          <cell r="JF103">
            <v>700</v>
          </cell>
          <cell r="JG103">
            <v>612</v>
          </cell>
          <cell r="JH103">
            <v>629</v>
          </cell>
          <cell r="JI103">
            <v>720</v>
          </cell>
          <cell r="JJ103">
            <v>607</v>
          </cell>
          <cell r="JK103">
            <v>739</v>
          </cell>
          <cell r="JL103">
            <v>596</v>
          </cell>
          <cell r="JM103">
            <v>580</v>
          </cell>
          <cell r="JN103">
            <v>644</v>
          </cell>
          <cell r="JO103">
            <v>580</v>
          </cell>
          <cell r="JP103">
            <v>514</v>
          </cell>
          <cell r="JQ103">
            <v>672</v>
          </cell>
          <cell r="JR103">
            <v>770</v>
          </cell>
          <cell r="JS103">
            <v>589</v>
          </cell>
          <cell r="JT103">
            <v>572</v>
          </cell>
          <cell r="JU103">
            <v>591</v>
          </cell>
          <cell r="JV103">
            <v>620</v>
          </cell>
          <cell r="JW103">
            <v>719</v>
          </cell>
          <cell r="JX103">
            <v>628</v>
          </cell>
          <cell r="JY103">
            <v>536</v>
          </cell>
          <cell r="JZ103">
            <v>588</v>
          </cell>
          <cell r="KA103">
            <v>597</v>
          </cell>
          <cell r="KB103">
            <v>541</v>
          </cell>
          <cell r="KC103">
            <v>689</v>
          </cell>
          <cell r="KD103">
            <v>781</v>
          </cell>
          <cell r="KE103">
            <v>627</v>
          </cell>
          <cell r="KF103">
            <v>592</v>
          </cell>
        </row>
        <row r="104">
          <cell r="A104" t="str">
            <v>Nombre de crÃ©ations d'entreprises - Entreprises individuelles y compris micro-entrepreneurs - Loire-Atlantique - DonnÃ©es mensuelles brutes</v>
          </cell>
          <cell r="B104">
            <v>10755715</v>
          </cell>
          <cell r="C104">
            <v>45317.364583333336</v>
          </cell>
          <cell r="ES104">
            <v>688</v>
          </cell>
          <cell r="ET104">
            <v>717</v>
          </cell>
          <cell r="EU104">
            <v>844</v>
          </cell>
          <cell r="EV104">
            <v>592</v>
          </cell>
          <cell r="EW104">
            <v>649</v>
          </cell>
          <cell r="EX104">
            <v>627</v>
          </cell>
          <cell r="EY104">
            <v>526</v>
          </cell>
          <cell r="EZ104">
            <v>529</v>
          </cell>
          <cell r="FA104">
            <v>712</v>
          </cell>
          <cell r="FB104">
            <v>706</v>
          </cell>
          <cell r="FC104">
            <v>649</v>
          </cell>
          <cell r="FD104">
            <v>537</v>
          </cell>
          <cell r="FE104">
            <v>733</v>
          </cell>
          <cell r="FF104">
            <v>667</v>
          </cell>
          <cell r="FG104">
            <v>714</v>
          </cell>
          <cell r="FH104">
            <v>590</v>
          </cell>
          <cell r="FI104">
            <v>599</v>
          </cell>
          <cell r="FJ104">
            <v>616</v>
          </cell>
          <cell r="FK104">
            <v>558</v>
          </cell>
          <cell r="FL104">
            <v>507</v>
          </cell>
          <cell r="FM104">
            <v>659</v>
          </cell>
          <cell r="FN104">
            <v>796</v>
          </cell>
          <cell r="FO104">
            <v>653</v>
          </cell>
          <cell r="FP104">
            <v>482</v>
          </cell>
          <cell r="FQ104">
            <v>792</v>
          </cell>
          <cell r="FR104">
            <v>613</v>
          </cell>
          <cell r="FS104">
            <v>738</v>
          </cell>
          <cell r="FT104">
            <v>666</v>
          </cell>
          <cell r="FU104">
            <v>637</v>
          </cell>
          <cell r="FV104">
            <v>614</v>
          </cell>
          <cell r="FW104">
            <v>787</v>
          </cell>
          <cell r="FX104">
            <v>507</v>
          </cell>
          <cell r="FY104">
            <v>848</v>
          </cell>
          <cell r="FZ104">
            <v>921</v>
          </cell>
          <cell r="GA104">
            <v>682</v>
          </cell>
          <cell r="GB104">
            <v>625</v>
          </cell>
          <cell r="GC104">
            <v>745</v>
          </cell>
          <cell r="GD104">
            <v>667</v>
          </cell>
          <cell r="GE104">
            <v>679</v>
          </cell>
          <cell r="GF104">
            <v>688</v>
          </cell>
          <cell r="GG104">
            <v>569</v>
          </cell>
          <cell r="GH104">
            <v>624</v>
          </cell>
          <cell r="GI104">
            <v>630</v>
          </cell>
          <cell r="GJ104">
            <v>485</v>
          </cell>
          <cell r="GK104">
            <v>689</v>
          </cell>
          <cell r="GL104">
            <v>843</v>
          </cell>
          <cell r="GM104">
            <v>637</v>
          </cell>
          <cell r="GN104">
            <v>671</v>
          </cell>
          <cell r="GO104">
            <v>798</v>
          </cell>
          <cell r="GP104">
            <v>737</v>
          </cell>
          <cell r="GQ104">
            <v>858</v>
          </cell>
          <cell r="GR104">
            <v>757</v>
          </cell>
          <cell r="GS104">
            <v>632</v>
          </cell>
          <cell r="GT104">
            <v>667</v>
          </cell>
          <cell r="GU104">
            <v>550</v>
          </cell>
          <cell r="GV104">
            <v>529</v>
          </cell>
          <cell r="GW104">
            <v>789</v>
          </cell>
          <cell r="GX104">
            <v>725</v>
          </cell>
          <cell r="GY104">
            <v>632</v>
          </cell>
          <cell r="GZ104">
            <v>709</v>
          </cell>
          <cell r="HA104">
            <v>785</v>
          </cell>
          <cell r="HB104">
            <v>741</v>
          </cell>
          <cell r="HC104">
            <v>977</v>
          </cell>
          <cell r="HD104">
            <v>691</v>
          </cell>
          <cell r="HE104">
            <v>671</v>
          </cell>
          <cell r="HF104">
            <v>728</v>
          </cell>
          <cell r="HG104">
            <v>809</v>
          </cell>
          <cell r="HH104">
            <v>573</v>
          </cell>
          <cell r="HI104">
            <v>985</v>
          </cell>
          <cell r="HJ104">
            <v>850</v>
          </cell>
          <cell r="HK104">
            <v>657</v>
          </cell>
          <cell r="HL104">
            <v>720</v>
          </cell>
          <cell r="HM104">
            <v>774</v>
          </cell>
          <cell r="HN104">
            <v>864</v>
          </cell>
          <cell r="HO104">
            <v>936</v>
          </cell>
          <cell r="HP104">
            <v>884</v>
          </cell>
          <cell r="HQ104">
            <v>717</v>
          </cell>
          <cell r="HR104">
            <v>1087</v>
          </cell>
          <cell r="HS104">
            <v>749</v>
          </cell>
          <cell r="HT104">
            <v>766</v>
          </cell>
          <cell r="HU104">
            <v>890</v>
          </cell>
          <cell r="HV104">
            <v>993</v>
          </cell>
          <cell r="HW104">
            <v>853</v>
          </cell>
          <cell r="HX104">
            <v>748</v>
          </cell>
          <cell r="HY104">
            <v>944</v>
          </cell>
          <cell r="HZ104">
            <v>1103</v>
          </cell>
          <cell r="IA104">
            <v>1374</v>
          </cell>
          <cell r="IB104">
            <v>848</v>
          </cell>
          <cell r="IC104">
            <v>933</v>
          </cell>
          <cell r="ID104">
            <v>1050</v>
          </cell>
          <cell r="IE104">
            <v>914</v>
          </cell>
          <cell r="IF104">
            <v>921</v>
          </cell>
          <cell r="IG104">
            <v>971</v>
          </cell>
          <cell r="IH104">
            <v>1306</v>
          </cell>
          <cell r="II104">
            <v>885</v>
          </cell>
          <cell r="IJ104">
            <v>985</v>
          </cell>
          <cell r="IK104">
            <v>1051</v>
          </cell>
          <cell r="IL104">
            <v>1023</v>
          </cell>
          <cell r="IM104">
            <v>849</v>
          </cell>
          <cell r="IN104">
            <v>739</v>
          </cell>
          <cell r="IO104">
            <v>671</v>
          </cell>
          <cell r="IP104">
            <v>1101</v>
          </cell>
          <cell r="IQ104">
            <v>1142</v>
          </cell>
          <cell r="IR104">
            <v>883</v>
          </cell>
          <cell r="IS104">
            <v>1160</v>
          </cell>
          <cell r="IT104">
            <v>1559</v>
          </cell>
          <cell r="IU104">
            <v>1197</v>
          </cell>
          <cell r="IV104">
            <v>1428</v>
          </cell>
          <cell r="IW104">
            <v>1151</v>
          </cell>
          <cell r="IX104">
            <v>1515</v>
          </cell>
          <cell r="IY104">
            <v>1553</v>
          </cell>
          <cell r="IZ104">
            <v>1541</v>
          </cell>
          <cell r="JA104">
            <v>1209</v>
          </cell>
          <cell r="JB104">
            <v>1253</v>
          </cell>
          <cell r="JC104">
            <v>1268</v>
          </cell>
          <cell r="JD104">
            <v>834</v>
          </cell>
          <cell r="JE104">
            <v>1409</v>
          </cell>
          <cell r="JF104">
            <v>1526</v>
          </cell>
          <cell r="JG104">
            <v>985</v>
          </cell>
          <cell r="JH104">
            <v>1313</v>
          </cell>
          <cell r="JI104">
            <v>1372</v>
          </cell>
          <cell r="JJ104">
            <v>1251</v>
          </cell>
          <cell r="JK104">
            <v>1449</v>
          </cell>
          <cell r="JL104">
            <v>1226</v>
          </cell>
          <cell r="JM104">
            <v>1149</v>
          </cell>
          <cell r="JN104">
            <v>1059</v>
          </cell>
          <cell r="JO104">
            <v>1207</v>
          </cell>
          <cell r="JP104">
            <v>1097</v>
          </cell>
          <cell r="JQ104">
            <v>1533</v>
          </cell>
          <cell r="JR104">
            <v>1391</v>
          </cell>
          <cell r="JS104">
            <v>1212</v>
          </cell>
          <cell r="JT104">
            <v>1061</v>
          </cell>
          <cell r="JU104">
            <v>1316</v>
          </cell>
          <cell r="JV104">
            <v>1126</v>
          </cell>
          <cell r="JW104">
            <v>1367</v>
          </cell>
          <cell r="JX104">
            <v>1180</v>
          </cell>
          <cell r="JY104">
            <v>1059</v>
          </cell>
          <cell r="JZ104">
            <v>1138</v>
          </cell>
          <cell r="KA104">
            <v>1187</v>
          </cell>
          <cell r="KB104">
            <v>1218</v>
          </cell>
          <cell r="KC104">
            <v>1365</v>
          </cell>
          <cell r="KD104">
            <v>1404</v>
          </cell>
          <cell r="KE104">
            <v>1313</v>
          </cell>
          <cell r="KF104">
            <v>1039</v>
          </cell>
        </row>
        <row r="105">
          <cell r="A105" t="str">
            <v>Nombre de crÃ©ations d'entreprises - Entreprises individuelles y compris micro-entrepreneurs - Loiret - DonnÃ©es mensuelles brutes</v>
          </cell>
          <cell r="B105">
            <v>10755716</v>
          </cell>
          <cell r="C105">
            <v>45317.364583333336</v>
          </cell>
          <cell r="ES105">
            <v>274</v>
          </cell>
          <cell r="ET105">
            <v>298</v>
          </cell>
          <cell r="EU105">
            <v>308</v>
          </cell>
          <cell r="EV105">
            <v>255</v>
          </cell>
          <cell r="EW105">
            <v>269</v>
          </cell>
          <cell r="EX105">
            <v>307</v>
          </cell>
          <cell r="EY105">
            <v>196</v>
          </cell>
          <cell r="EZ105">
            <v>181</v>
          </cell>
          <cell r="FA105">
            <v>265</v>
          </cell>
          <cell r="FB105">
            <v>380</v>
          </cell>
          <cell r="FC105">
            <v>284</v>
          </cell>
          <cell r="FD105">
            <v>219</v>
          </cell>
          <cell r="FE105">
            <v>275</v>
          </cell>
          <cell r="FF105">
            <v>233</v>
          </cell>
          <cell r="FG105">
            <v>350</v>
          </cell>
          <cell r="FH105">
            <v>212</v>
          </cell>
          <cell r="FI105">
            <v>297</v>
          </cell>
          <cell r="FJ105">
            <v>383</v>
          </cell>
          <cell r="FK105">
            <v>268</v>
          </cell>
          <cell r="FL105">
            <v>226</v>
          </cell>
          <cell r="FM105">
            <v>310</v>
          </cell>
          <cell r="FN105">
            <v>335</v>
          </cell>
          <cell r="FO105">
            <v>302</v>
          </cell>
          <cell r="FP105">
            <v>231</v>
          </cell>
          <cell r="FQ105">
            <v>354</v>
          </cell>
          <cell r="FR105">
            <v>302</v>
          </cell>
          <cell r="FS105">
            <v>281</v>
          </cell>
          <cell r="FT105">
            <v>279</v>
          </cell>
          <cell r="FU105">
            <v>279</v>
          </cell>
          <cell r="FV105">
            <v>283</v>
          </cell>
          <cell r="FW105">
            <v>288</v>
          </cell>
          <cell r="FX105">
            <v>221</v>
          </cell>
          <cell r="FY105">
            <v>298</v>
          </cell>
          <cell r="FZ105">
            <v>361</v>
          </cell>
          <cell r="GA105">
            <v>291</v>
          </cell>
          <cell r="GB105">
            <v>233</v>
          </cell>
          <cell r="GC105">
            <v>311</v>
          </cell>
          <cell r="GD105">
            <v>225</v>
          </cell>
          <cell r="GE105">
            <v>251</v>
          </cell>
          <cell r="GF105">
            <v>302</v>
          </cell>
          <cell r="GG105">
            <v>228</v>
          </cell>
          <cell r="GH105">
            <v>253</v>
          </cell>
          <cell r="GI105">
            <v>255</v>
          </cell>
          <cell r="GJ105">
            <v>204</v>
          </cell>
          <cell r="GK105">
            <v>299</v>
          </cell>
          <cell r="GL105">
            <v>321</v>
          </cell>
          <cell r="GM105">
            <v>208</v>
          </cell>
          <cell r="GN105">
            <v>283</v>
          </cell>
          <cell r="GO105">
            <v>317</v>
          </cell>
          <cell r="GP105">
            <v>305</v>
          </cell>
          <cell r="GQ105">
            <v>287</v>
          </cell>
          <cell r="GR105">
            <v>316</v>
          </cell>
          <cell r="GS105">
            <v>259</v>
          </cell>
          <cell r="GT105">
            <v>204</v>
          </cell>
          <cell r="GU105">
            <v>248</v>
          </cell>
          <cell r="GV105">
            <v>186</v>
          </cell>
          <cell r="GW105">
            <v>279</v>
          </cell>
          <cell r="GX105">
            <v>263</v>
          </cell>
          <cell r="GY105">
            <v>225</v>
          </cell>
          <cell r="GZ105">
            <v>270</v>
          </cell>
          <cell r="HA105">
            <v>284</v>
          </cell>
          <cell r="HB105">
            <v>261</v>
          </cell>
          <cell r="HC105">
            <v>333</v>
          </cell>
          <cell r="HD105">
            <v>220</v>
          </cell>
          <cell r="HE105">
            <v>242</v>
          </cell>
          <cell r="HF105">
            <v>270</v>
          </cell>
          <cell r="HG105">
            <v>250</v>
          </cell>
          <cell r="HH105">
            <v>218</v>
          </cell>
          <cell r="HI105">
            <v>347</v>
          </cell>
          <cell r="HJ105">
            <v>338</v>
          </cell>
          <cell r="HK105">
            <v>323</v>
          </cell>
          <cell r="HL105">
            <v>264</v>
          </cell>
          <cell r="HM105">
            <v>340</v>
          </cell>
          <cell r="HN105">
            <v>381</v>
          </cell>
          <cell r="HO105">
            <v>398</v>
          </cell>
          <cell r="HP105">
            <v>329</v>
          </cell>
          <cell r="HQ105">
            <v>319</v>
          </cell>
          <cell r="HR105">
            <v>335</v>
          </cell>
          <cell r="HS105">
            <v>312</v>
          </cell>
          <cell r="HT105">
            <v>287</v>
          </cell>
          <cell r="HU105">
            <v>443</v>
          </cell>
          <cell r="HV105">
            <v>463</v>
          </cell>
          <cell r="HW105">
            <v>391</v>
          </cell>
          <cell r="HX105">
            <v>302</v>
          </cell>
          <cell r="HY105">
            <v>412</v>
          </cell>
          <cell r="HZ105">
            <v>469</v>
          </cell>
          <cell r="IA105">
            <v>508</v>
          </cell>
          <cell r="IB105">
            <v>327</v>
          </cell>
          <cell r="IC105">
            <v>404</v>
          </cell>
          <cell r="ID105">
            <v>340</v>
          </cell>
          <cell r="IE105">
            <v>351</v>
          </cell>
          <cell r="IF105">
            <v>347</v>
          </cell>
          <cell r="IG105">
            <v>432</v>
          </cell>
          <cell r="IH105">
            <v>473</v>
          </cell>
          <cell r="II105">
            <v>413</v>
          </cell>
          <cell r="IJ105">
            <v>394</v>
          </cell>
          <cell r="IK105">
            <v>494</v>
          </cell>
          <cell r="IL105">
            <v>472</v>
          </cell>
          <cell r="IM105">
            <v>348</v>
          </cell>
          <cell r="IN105">
            <v>223</v>
          </cell>
          <cell r="IO105">
            <v>324</v>
          </cell>
          <cell r="IP105">
            <v>428</v>
          </cell>
          <cell r="IQ105">
            <v>486</v>
          </cell>
          <cell r="IR105">
            <v>362</v>
          </cell>
          <cell r="IS105">
            <v>533</v>
          </cell>
          <cell r="IT105">
            <v>567</v>
          </cell>
          <cell r="IU105">
            <v>512</v>
          </cell>
          <cell r="IV105">
            <v>447</v>
          </cell>
          <cell r="IW105">
            <v>579</v>
          </cell>
          <cell r="IX105">
            <v>608</v>
          </cell>
          <cell r="IY105">
            <v>563</v>
          </cell>
          <cell r="IZ105">
            <v>562</v>
          </cell>
          <cell r="JA105">
            <v>478</v>
          </cell>
          <cell r="JB105">
            <v>516</v>
          </cell>
          <cell r="JC105">
            <v>478</v>
          </cell>
          <cell r="JD105">
            <v>395</v>
          </cell>
          <cell r="JE105">
            <v>525</v>
          </cell>
          <cell r="JF105">
            <v>594</v>
          </cell>
          <cell r="JG105">
            <v>431</v>
          </cell>
          <cell r="JH105">
            <v>492</v>
          </cell>
          <cell r="JI105">
            <v>546</v>
          </cell>
          <cell r="JJ105">
            <v>577</v>
          </cell>
          <cell r="JK105">
            <v>605</v>
          </cell>
          <cell r="JL105">
            <v>491</v>
          </cell>
          <cell r="JM105">
            <v>465</v>
          </cell>
          <cell r="JN105">
            <v>549</v>
          </cell>
          <cell r="JO105">
            <v>441</v>
          </cell>
          <cell r="JP105">
            <v>415</v>
          </cell>
          <cell r="JQ105">
            <v>545</v>
          </cell>
          <cell r="JR105">
            <v>561</v>
          </cell>
          <cell r="JS105">
            <v>531</v>
          </cell>
          <cell r="JT105">
            <v>589</v>
          </cell>
          <cell r="JU105">
            <v>567</v>
          </cell>
          <cell r="JV105">
            <v>546</v>
          </cell>
          <cell r="JW105">
            <v>643</v>
          </cell>
          <cell r="JX105">
            <v>528</v>
          </cell>
          <cell r="JY105">
            <v>462</v>
          </cell>
          <cell r="JZ105">
            <v>506</v>
          </cell>
          <cell r="KA105">
            <v>471</v>
          </cell>
          <cell r="KB105">
            <v>483</v>
          </cell>
          <cell r="KC105">
            <v>623</v>
          </cell>
          <cell r="KD105">
            <v>682</v>
          </cell>
          <cell r="KE105">
            <v>563</v>
          </cell>
          <cell r="KF105">
            <v>487</v>
          </cell>
        </row>
        <row r="106">
          <cell r="A106" t="str">
            <v>Nombre de crÃ©ations d'entreprises - Entreprises individuelles y compris micro-entrepreneurs - Loir-et-Cher - DonnÃ©es mensuelles brutes</v>
          </cell>
          <cell r="B106">
            <v>10755712</v>
          </cell>
          <cell r="C106">
            <v>45317.364583333336</v>
          </cell>
          <cell r="ES106">
            <v>144</v>
          </cell>
          <cell r="ET106">
            <v>147</v>
          </cell>
          <cell r="EU106">
            <v>146</v>
          </cell>
          <cell r="EV106">
            <v>124</v>
          </cell>
          <cell r="EW106">
            <v>109</v>
          </cell>
          <cell r="EX106">
            <v>128</v>
          </cell>
          <cell r="EY106">
            <v>108</v>
          </cell>
          <cell r="EZ106">
            <v>105</v>
          </cell>
          <cell r="FA106">
            <v>126</v>
          </cell>
          <cell r="FB106">
            <v>151</v>
          </cell>
          <cell r="FC106">
            <v>133</v>
          </cell>
          <cell r="FD106">
            <v>104</v>
          </cell>
          <cell r="FE106">
            <v>141</v>
          </cell>
          <cell r="FF106">
            <v>122</v>
          </cell>
          <cell r="FG106">
            <v>137</v>
          </cell>
          <cell r="FH106">
            <v>137</v>
          </cell>
          <cell r="FI106">
            <v>137</v>
          </cell>
          <cell r="FJ106">
            <v>122</v>
          </cell>
          <cell r="FK106">
            <v>119</v>
          </cell>
          <cell r="FL106">
            <v>102</v>
          </cell>
          <cell r="FM106">
            <v>135</v>
          </cell>
          <cell r="FN106">
            <v>158</v>
          </cell>
          <cell r="FO106">
            <v>124</v>
          </cell>
          <cell r="FP106">
            <v>142</v>
          </cell>
          <cell r="FQ106">
            <v>158</v>
          </cell>
          <cell r="FR106">
            <v>137</v>
          </cell>
          <cell r="FS106">
            <v>136</v>
          </cell>
          <cell r="FT106">
            <v>125</v>
          </cell>
          <cell r="FU106">
            <v>137</v>
          </cell>
          <cell r="FV106">
            <v>133</v>
          </cell>
          <cell r="FW106">
            <v>135</v>
          </cell>
          <cell r="FX106">
            <v>67</v>
          </cell>
          <cell r="FY106">
            <v>119</v>
          </cell>
          <cell r="FZ106">
            <v>163</v>
          </cell>
          <cell r="GA106">
            <v>117</v>
          </cell>
          <cell r="GB106">
            <v>108</v>
          </cell>
          <cell r="GC106">
            <v>126</v>
          </cell>
          <cell r="GD106">
            <v>136</v>
          </cell>
          <cell r="GE106">
            <v>135</v>
          </cell>
          <cell r="GF106">
            <v>144</v>
          </cell>
          <cell r="GG106">
            <v>121</v>
          </cell>
          <cell r="GH106">
            <v>134</v>
          </cell>
          <cell r="GI106">
            <v>134</v>
          </cell>
          <cell r="GJ106">
            <v>88</v>
          </cell>
          <cell r="GK106">
            <v>168</v>
          </cell>
          <cell r="GL106">
            <v>144</v>
          </cell>
          <cell r="GM106">
            <v>104</v>
          </cell>
          <cell r="GN106">
            <v>137</v>
          </cell>
          <cell r="GO106">
            <v>145</v>
          </cell>
          <cell r="GP106">
            <v>143</v>
          </cell>
          <cell r="GQ106">
            <v>161</v>
          </cell>
          <cell r="GR106">
            <v>156</v>
          </cell>
          <cell r="GS106">
            <v>128</v>
          </cell>
          <cell r="GT106">
            <v>138</v>
          </cell>
          <cell r="GU106">
            <v>98</v>
          </cell>
          <cell r="GV106">
            <v>87</v>
          </cell>
          <cell r="GW106">
            <v>130</v>
          </cell>
          <cell r="GX106">
            <v>113</v>
          </cell>
          <cell r="GY106">
            <v>123</v>
          </cell>
          <cell r="GZ106">
            <v>141</v>
          </cell>
          <cell r="HA106">
            <v>136</v>
          </cell>
          <cell r="HB106">
            <v>144</v>
          </cell>
          <cell r="HC106">
            <v>141</v>
          </cell>
          <cell r="HD106">
            <v>128</v>
          </cell>
          <cell r="HE106">
            <v>136</v>
          </cell>
          <cell r="HF106">
            <v>141</v>
          </cell>
          <cell r="HG106">
            <v>96</v>
          </cell>
          <cell r="HH106">
            <v>130</v>
          </cell>
          <cell r="HI106">
            <v>145</v>
          </cell>
          <cell r="HJ106">
            <v>129</v>
          </cell>
          <cell r="HK106">
            <v>132</v>
          </cell>
          <cell r="HL106">
            <v>122</v>
          </cell>
          <cell r="HM106">
            <v>169</v>
          </cell>
          <cell r="HN106">
            <v>126</v>
          </cell>
          <cell r="HO106">
            <v>154</v>
          </cell>
          <cell r="HP106">
            <v>173</v>
          </cell>
          <cell r="HQ106">
            <v>155</v>
          </cell>
          <cell r="HR106">
            <v>154</v>
          </cell>
          <cell r="HS106">
            <v>133</v>
          </cell>
          <cell r="HT106">
            <v>123</v>
          </cell>
          <cell r="HU106">
            <v>168</v>
          </cell>
          <cell r="HV106">
            <v>173</v>
          </cell>
          <cell r="HW106">
            <v>134</v>
          </cell>
          <cell r="HX106">
            <v>143</v>
          </cell>
          <cell r="HY106">
            <v>191</v>
          </cell>
          <cell r="HZ106">
            <v>155</v>
          </cell>
          <cell r="IA106">
            <v>186</v>
          </cell>
          <cell r="IB106">
            <v>173</v>
          </cell>
          <cell r="IC106">
            <v>186</v>
          </cell>
          <cell r="ID106">
            <v>162</v>
          </cell>
          <cell r="IE106">
            <v>146</v>
          </cell>
          <cell r="IF106">
            <v>140</v>
          </cell>
          <cell r="IG106">
            <v>210</v>
          </cell>
          <cell r="IH106">
            <v>208</v>
          </cell>
          <cell r="II106">
            <v>183</v>
          </cell>
          <cell r="IJ106">
            <v>142</v>
          </cell>
          <cell r="IK106">
            <v>215</v>
          </cell>
          <cell r="IL106">
            <v>195</v>
          </cell>
          <cell r="IM106">
            <v>151</v>
          </cell>
          <cell r="IN106">
            <v>95</v>
          </cell>
          <cell r="IO106">
            <v>104</v>
          </cell>
          <cell r="IP106">
            <v>221</v>
          </cell>
          <cell r="IQ106">
            <v>237</v>
          </cell>
          <cell r="IR106">
            <v>182</v>
          </cell>
          <cell r="IS106">
            <v>242</v>
          </cell>
          <cell r="IT106">
            <v>245</v>
          </cell>
          <cell r="IU106">
            <v>200</v>
          </cell>
          <cell r="IV106">
            <v>176</v>
          </cell>
          <cell r="IW106">
            <v>214</v>
          </cell>
          <cell r="IX106">
            <v>190</v>
          </cell>
          <cell r="IY106">
            <v>224</v>
          </cell>
          <cell r="IZ106">
            <v>192</v>
          </cell>
          <cell r="JA106">
            <v>183</v>
          </cell>
          <cell r="JB106">
            <v>203</v>
          </cell>
          <cell r="JC106">
            <v>165</v>
          </cell>
          <cell r="JD106">
            <v>168</v>
          </cell>
          <cell r="JE106">
            <v>242</v>
          </cell>
          <cell r="JF106">
            <v>257</v>
          </cell>
          <cell r="JG106">
            <v>212</v>
          </cell>
          <cell r="JH106">
            <v>219</v>
          </cell>
          <cell r="JI106">
            <v>251</v>
          </cell>
          <cell r="JJ106">
            <v>234</v>
          </cell>
          <cell r="JK106">
            <v>252</v>
          </cell>
          <cell r="JL106">
            <v>218</v>
          </cell>
          <cell r="JM106">
            <v>191</v>
          </cell>
          <cell r="JN106">
            <v>200</v>
          </cell>
          <cell r="JO106">
            <v>209</v>
          </cell>
          <cell r="JP106">
            <v>179</v>
          </cell>
          <cell r="JQ106">
            <v>224</v>
          </cell>
          <cell r="JR106">
            <v>221</v>
          </cell>
          <cell r="JS106">
            <v>239</v>
          </cell>
          <cell r="JT106">
            <v>260</v>
          </cell>
          <cell r="JU106">
            <v>213</v>
          </cell>
          <cell r="JV106">
            <v>217</v>
          </cell>
          <cell r="JW106">
            <v>288</v>
          </cell>
          <cell r="JX106">
            <v>248</v>
          </cell>
          <cell r="JY106">
            <v>208</v>
          </cell>
          <cell r="JZ106">
            <v>233</v>
          </cell>
          <cell r="KA106">
            <v>197</v>
          </cell>
          <cell r="KB106">
            <v>201</v>
          </cell>
          <cell r="KC106">
            <v>219</v>
          </cell>
          <cell r="KD106">
            <v>283</v>
          </cell>
          <cell r="KE106">
            <v>227</v>
          </cell>
          <cell r="KF106">
            <v>205</v>
          </cell>
        </row>
        <row r="107">
          <cell r="A107" t="str">
            <v>Nombre de crÃ©ations d'entreprises - Entreprises individuelles y compris micro-entrepreneurs - Lot - DonnÃ©es mensuelles brutes</v>
          </cell>
          <cell r="B107">
            <v>10755717</v>
          </cell>
          <cell r="C107">
            <v>45317.364583333336</v>
          </cell>
          <cell r="ES107">
            <v>99</v>
          </cell>
          <cell r="ET107">
            <v>71</v>
          </cell>
          <cell r="EU107">
            <v>111</v>
          </cell>
          <cell r="EV107">
            <v>190</v>
          </cell>
          <cell r="EW107">
            <v>105</v>
          </cell>
          <cell r="EX107">
            <v>107</v>
          </cell>
          <cell r="EY107">
            <v>75</v>
          </cell>
          <cell r="EZ107">
            <v>84</v>
          </cell>
          <cell r="FA107">
            <v>96</v>
          </cell>
          <cell r="FB107">
            <v>78</v>
          </cell>
          <cell r="FC107">
            <v>78</v>
          </cell>
          <cell r="FD107">
            <v>65</v>
          </cell>
          <cell r="FE107">
            <v>110</v>
          </cell>
          <cell r="FF107">
            <v>84</v>
          </cell>
          <cell r="FG107">
            <v>116</v>
          </cell>
          <cell r="FH107">
            <v>118</v>
          </cell>
          <cell r="FI107">
            <v>95</v>
          </cell>
          <cell r="FJ107">
            <v>100</v>
          </cell>
          <cell r="FK107">
            <v>80</v>
          </cell>
          <cell r="FL107">
            <v>65</v>
          </cell>
          <cell r="FM107">
            <v>98</v>
          </cell>
          <cell r="FN107">
            <v>81</v>
          </cell>
          <cell r="FO107">
            <v>87</v>
          </cell>
          <cell r="FP107">
            <v>79</v>
          </cell>
          <cell r="FQ107">
            <v>117</v>
          </cell>
          <cell r="FR107">
            <v>75</v>
          </cell>
          <cell r="FS107">
            <v>110</v>
          </cell>
          <cell r="FT107">
            <v>95</v>
          </cell>
          <cell r="FU107">
            <v>111</v>
          </cell>
          <cell r="FV107">
            <v>91</v>
          </cell>
          <cell r="FW107">
            <v>99</v>
          </cell>
          <cell r="FX107">
            <v>80</v>
          </cell>
          <cell r="FY107">
            <v>88</v>
          </cell>
          <cell r="FZ107">
            <v>93</v>
          </cell>
          <cell r="GA107">
            <v>95</v>
          </cell>
          <cell r="GB107">
            <v>107</v>
          </cell>
          <cell r="GC107">
            <v>98</v>
          </cell>
          <cell r="GD107">
            <v>81</v>
          </cell>
          <cell r="GE107">
            <v>85</v>
          </cell>
          <cell r="GF107">
            <v>110</v>
          </cell>
          <cell r="GG107">
            <v>72</v>
          </cell>
          <cell r="GH107">
            <v>83</v>
          </cell>
          <cell r="GI107">
            <v>86</v>
          </cell>
          <cell r="GJ107">
            <v>53</v>
          </cell>
          <cell r="GK107">
            <v>91</v>
          </cell>
          <cell r="GL107">
            <v>90</v>
          </cell>
          <cell r="GM107">
            <v>76</v>
          </cell>
          <cell r="GN107">
            <v>77</v>
          </cell>
          <cell r="GO107">
            <v>95</v>
          </cell>
          <cell r="GP107">
            <v>85</v>
          </cell>
          <cell r="GQ107">
            <v>97</v>
          </cell>
          <cell r="GR107">
            <v>111</v>
          </cell>
          <cell r="GS107">
            <v>82</v>
          </cell>
          <cell r="GT107">
            <v>112</v>
          </cell>
          <cell r="GU107">
            <v>82</v>
          </cell>
          <cell r="GV107">
            <v>53</v>
          </cell>
          <cell r="GW107">
            <v>102</v>
          </cell>
          <cell r="GX107">
            <v>86</v>
          </cell>
          <cell r="GY107">
            <v>62</v>
          </cell>
          <cell r="GZ107">
            <v>81</v>
          </cell>
          <cell r="HA107">
            <v>66</v>
          </cell>
          <cell r="HB107">
            <v>74</v>
          </cell>
          <cell r="HC107">
            <v>101</v>
          </cell>
          <cell r="HD107">
            <v>101</v>
          </cell>
          <cell r="HE107">
            <v>86</v>
          </cell>
          <cell r="HF107">
            <v>94</v>
          </cell>
          <cell r="HG107">
            <v>98</v>
          </cell>
          <cell r="HH107">
            <v>78</v>
          </cell>
          <cell r="HI107">
            <v>85</v>
          </cell>
          <cell r="HJ107">
            <v>89</v>
          </cell>
          <cell r="HK107">
            <v>77</v>
          </cell>
          <cell r="HL107">
            <v>96</v>
          </cell>
          <cell r="HM107">
            <v>98</v>
          </cell>
          <cell r="HN107">
            <v>108</v>
          </cell>
          <cell r="HO107">
            <v>142</v>
          </cell>
          <cell r="HP107">
            <v>121</v>
          </cell>
          <cell r="HQ107">
            <v>104</v>
          </cell>
          <cell r="HR107">
            <v>137</v>
          </cell>
          <cell r="HS107">
            <v>106</v>
          </cell>
          <cell r="HT107">
            <v>78</v>
          </cell>
          <cell r="HU107">
            <v>92</v>
          </cell>
          <cell r="HV107">
            <v>120</v>
          </cell>
          <cell r="HW107">
            <v>79</v>
          </cell>
          <cell r="HX107">
            <v>71</v>
          </cell>
          <cell r="HY107">
            <v>131</v>
          </cell>
          <cell r="HZ107">
            <v>111</v>
          </cell>
          <cell r="IA107">
            <v>112</v>
          </cell>
          <cell r="IB107">
            <v>119</v>
          </cell>
          <cell r="IC107">
            <v>115</v>
          </cell>
          <cell r="ID107">
            <v>116</v>
          </cell>
          <cell r="IE107">
            <v>124</v>
          </cell>
          <cell r="IF107">
            <v>105</v>
          </cell>
          <cell r="IG107">
            <v>105</v>
          </cell>
          <cell r="IH107">
            <v>140</v>
          </cell>
          <cell r="II107">
            <v>112</v>
          </cell>
          <cell r="IJ107">
            <v>101</v>
          </cell>
          <cell r="IK107">
            <v>110</v>
          </cell>
          <cell r="IL107">
            <v>123</v>
          </cell>
          <cell r="IM107">
            <v>93</v>
          </cell>
          <cell r="IN107">
            <v>83</v>
          </cell>
          <cell r="IO107">
            <v>92</v>
          </cell>
          <cell r="IP107">
            <v>138</v>
          </cell>
          <cell r="IQ107">
            <v>138</v>
          </cell>
          <cell r="IR107">
            <v>99</v>
          </cell>
          <cell r="IS107">
            <v>142</v>
          </cell>
          <cell r="IT107">
            <v>151</v>
          </cell>
          <cell r="IU107">
            <v>141</v>
          </cell>
          <cell r="IV107">
            <v>136</v>
          </cell>
          <cell r="IW107">
            <v>154</v>
          </cell>
          <cell r="IX107">
            <v>117</v>
          </cell>
          <cell r="IY107">
            <v>158</v>
          </cell>
          <cell r="IZ107">
            <v>162</v>
          </cell>
          <cell r="JA107">
            <v>121</v>
          </cell>
          <cell r="JB107">
            <v>166</v>
          </cell>
          <cell r="JC107">
            <v>153</v>
          </cell>
          <cell r="JD107">
            <v>96</v>
          </cell>
          <cell r="JE107">
            <v>156</v>
          </cell>
          <cell r="JF107">
            <v>119</v>
          </cell>
          <cell r="JG107">
            <v>121</v>
          </cell>
          <cell r="JH107">
            <v>140</v>
          </cell>
          <cell r="JI107">
            <v>137</v>
          </cell>
          <cell r="JJ107">
            <v>155</v>
          </cell>
          <cell r="JK107">
            <v>189</v>
          </cell>
          <cell r="JL107">
            <v>155</v>
          </cell>
          <cell r="JM107">
            <v>132</v>
          </cell>
          <cell r="JN107">
            <v>148</v>
          </cell>
          <cell r="JO107">
            <v>129</v>
          </cell>
          <cell r="JP107">
            <v>109</v>
          </cell>
          <cell r="JQ107">
            <v>157</v>
          </cell>
          <cell r="JR107">
            <v>147</v>
          </cell>
          <cell r="JS107">
            <v>115</v>
          </cell>
          <cell r="JT107">
            <v>125</v>
          </cell>
          <cell r="JU107">
            <v>132</v>
          </cell>
          <cell r="JV107">
            <v>159</v>
          </cell>
          <cell r="JW107">
            <v>143</v>
          </cell>
          <cell r="JX107">
            <v>143</v>
          </cell>
          <cell r="JY107">
            <v>158</v>
          </cell>
          <cell r="JZ107">
            <v>147</v>
          </cell>
          <cell r="KA107">
            <v>115</v>
          </cell>
          <cell r="KB107">
            <v>136</v>
          </cell>
          <cell r="KC107">
            <v>137</v>
          </cell>
          <cell r="KD107">
            <v>134</v>
          </cell>
          <cell r="KE107">
            <v>123</v>
          </cell>
          <cell r="KF107">
            <v>110</v>
          </cell>
        </row>
        <row r="108">
          <cell r="A108" t="str">
            <v>Nombre de crÃ©ations d'entreprises - Entreprises individuelles y compris micro-entrepreneurs - Lot-et-Garonne - DonnÃ©es mensuelles brutes</v>
          </cell>
          <cell r="B108">
            <v>10755718</v>
          </cell>
          <cell r="C108">
            <v>45317.364583333336</v>
          </cell>
          <cell r="ES108">
            <v>136</v>
          </cell>
          <cell r="ET108">
            <v>180</v>
          </cell>
          <cell r="EU108">
            <v>202</v>
          </cell>
          <cell r="EV108">
            <v>158</v>
          </cell>
          <cell r="EW108">
            <v>120</v>
          </cell>
          <cell r="EX108">
            <v>197</v>
          </cell>
          <cell r="EY108">
            <v>126</v>
          </cell>
          <cell r="EZ108">
            <v>159</v>
          </cell>
          <cell r="FA108">
            <v>143</v>
          </cell>
          <cell r="FB108">
            <v>160</v>
          </cell>
          <cell r="FC108">
            <v>155</v>
          </cell>
          <cell r="FD108">
            <v>95</v>
          </cell>
          <cell r="FE108">
            <v>162</v>
          </cell>
          <cell r="FF108">
            <v>159</v>
          </cell>
          <cell r="FG108">
            <v>179</v>
          </cell>
          <cell r="FH108">
            <v>174</v>
          </cell>
          <cell r="FI108">
            <v>157</v>
          </cell>
          <cell r="FJ108">
            <v>158</v>
          </cell>
          <cell r="FK108">
            <v>163</v>
          </cell>
          <cell r="FL108">
            <v>152</v>
          </cell>
          <cell r="FM108">
            <v>177</v>
          </cell>
          <cell r="FN108">
            <v>193</v>
          </cell>
          <cell r="FO108">
            <v>134</v>
          </cell>
          <cell r="FP108">
            <v>141</v>
          </cell>
          <cell r="FQ108">
            <v>185</v>
          </cell>
          <cell r="FR108">
            <v>151</v>
          </cell>
          <cell r="FS108">
            <v>172</v>
          </cell>
          <cell r="FT108">
            <v>157</v>
          </cell>
          <cell r="FU108">
            <v>143</v>
          </cell>
          <cell r="FV108">
            <v>155</v>
          </cell>
          <cell r="FW108">
            <v>167</v>
          </cell>
          <cell r="FX108">
            <v>115</v>
          </cell>
          <cell r="FY108">
            <v>153</v>
          </cell>
          <cell r="FZ108">
            <v>172</v>
          </cell>
          <cell r="GA108">
            <v>115</v>
          </cell>
          <cell r="GB108">
            <v>137</v>
          </cell>
          <cell r="GC108">
            <v>144</v>
          </cell>
          <cell r="GD108">
            <v>171</v>
          </cell>
          <cell r="GE108">
            <v>175</v>
          </cell>
          <cell r="GF108">
            <v>169</v>
          </cell>
          <cell r="GG108">
            <v>129</v>
          </cell>
          <cell r="GH108">
            <v>152</v>
          </cell>
          <cell r="GI108">
            <v>131</v>
          </cell>
          <cell r="GJ108">
            <v>97</v>
          </cell>
          <cell r="GK108">
            <v>129</v>
          </cell>
          <cell r="GL108">
            <v>168</v>
          </cell>
          <cell r="GM108">
            <v>110</v>
          </cell>
          <cell r="GN108">
            <v>121</v>
          </cell>
          <cell r="GO108">
            <v>156</v>
          </cell>
          <cell r="GP108">
            <v>152</v>
          </cell>
          <cell r="GQ108">
            <v>162</v>
          </cell>
          <cell r="GR108">
            <v>151</v>
          </cell>
          <cell r="GS108">
            <v>141</v>
          </cell>
          <cell r="GT108">
            <v>162</v>
          </cell>
          <cell r="GU108">
            <v>125</v>
          </cell>
          <cell r="GV108">
            <v>112</v>
          </cell>
          <cell r="GW108">
            <v>160</v>
          </cell>
          <cell r="GX108">
            <v>170</v>
          </cell>
          <cell r="GY108">
            <v>127</v>
          </cell>
          <cell r="GZ108">
            <v>151</v>
          </cell>
          <cell r="HA108">
            <v>177</v>
          </cell>
          <cell r="HB108">
            <v>156</v>
          </cell>
          <cell r="HC108">
            <v>201</v>
          </cell>
          <cell r="HD108">
            <v>169</v>
          </cell>
          <cell r="HE108">
            <v>140</v>
          </cell>
          <cell r="HF108">
            <v>169</v>
          </cell>
          <cell r="HG108">
            <v>139</v>
          </cell>
          <cell r="HH108">
            <v>125</v>
          </cell>
          <cell r="HI108">
            <v>128</v>
          </cell>
          <cell r="HJ108">
            <v>178</v>
          </cell>
          <cell r="HK108">
            <v>160</v>
          </cell>
          <cell r="HL108">
            <v>131</v>
          </cell>
          <cell r="HM108">
            <v>160</v>
          </cell>
          <cell r="HN108">
            <v>190</v>
          </cell>
          <cell r="HO108">
            <v>182</v>
          </cell>
          <cell r="HP108">
            <v>164</v>
          </cell>
          <cell r="HQ108">
            <v>197</v>
          </cell>
          <cell r="HR108">
            <v>215</v>
          </cell>
          <cell r="HS108">
            <v>151</v>
          </cell>
          <cell r="HT108">
            <v>132</v>
          </cell>
          <cell r="HU108">
            <v>157</v>
          </cell>
          <cell r="HV108">
            <v>188</v>
          </cell>
          <cell r="HW108">
            <v>208</v>
          </cell>
          <cell r="HX108">
            <v>146</v>
          </cell>
          <cell r="HY108">
            <v>245</v>
          </cell>
          <cell r="HZ108">
            <v>192</v>
          </cell>
          <cell r="IA108">
            <v>218</v>
          </cell>
          <cell r="IB108">
            <v>193</v>
          </cell>
          <cell r="IC108">
            <v>202</v>
          </cell>
          <cell r="ID108">
            <v>174</v>
          </cell>
          <cell r="IE108">
            <v>211</v>
          </cell>
          <cell r="IF108">
            <v>162</v>
          </cell>
          <cell r="IG108">
            <v>213</v>
          </cell>
          <cell r="IH108">
            <v>267</v>
          </cell>
          <cell r="II108">
            <v>221</v>
          </cell>
          <cell r="IJ108">
            <v>179</v>
          </cell>
          <cell r="IK108">
            <v>224</v>
          </cell>
          <cell r="IL108">
            <v>242</v>
          </cell>
          <cell r="IM108">
            <v>167</v>
          </cell>
          <cell r="IN108">
            <v>91</v>
          </cell>
          <cell r="IO108">
            <v>166</v>
          </cell>
          <cell r="IP108">
            <v>251</v>
          </cell>
          <cell r="IQ108">
            <v>255</v>
          </cell>
          <cell r="IR108">
            <v>254</v>
          </cell>
          <cell r="IS108">
            <v>227</v>
          </cell>
          <cell r="IT108">
            <v>249</v>
          </cell>
          <cell r="IU108">
            <v>280</v>
          </cell>
          <cell r="IV108">
            <v>298</v>
          </cell>
          <cell r="IW108">
            <v>283</v>
          </cell>
          <cell r="IX108">
            <v>259</v>
          </cell>
          <cell r="IY108">
            <v>285</v>
          </cell>
          <cell r="IZ108">
            <v>254</v>
          </cell>
          <cell r="JA108">
            <v>253</v>
          </cell>
          <cell r="JB108">
            <v>270</v>
          </cell>
          <cell r="JC108">
            <v>249</v>
          </cell>
          <cell r="JD108">
            <v>240</v>
          </cell>
          <cell r="JE108">
            <v>268</v>
          </cell>
          <cell r="JF108">
            <v>250</v>
          </cell>
          <cell r="JG108">
            <v>223</v>
          </cell>
          <cell r="JH108">
            <v>242</v>
          </cell>
          <cell r="JI108">
            <v>291</v>
          </cell>
          <cell r="JJ108">
            <v>261</v>
          </cell>
          <cell r="JK108">
            <v>326</v>
          </cell>
          <cell r="JL108">
            <v>258</v>
          </cell>
          <cell r="JM108">
            <v>256</v>
          </cell>
          <cell r="JN108">
            <v>269</v>
          </cell>
          <cell r="JO108">
            <v>226</v>
          </cell>
          <cell r="JP108">
            <v>229</v>
          </cell>
          <cell r="JQ108">
            <v>324</v>
          </cell>
          <cell r="JR108">
            <v>288</v>
          </cell>
          <cell r="JS108">
            <v>276</v>
          </cell>
          <cell r="JT108">
            <v>253</v>
          </cell>
          <cell r="JU108">
            <v>264</v>
          </cell>
          <cell r="JV108">
            <v>264</v>
          </cell>
          <cell r="JW108">
            <v>296</v>
          </cell>
          <cell r="JX108">
            <v>268</v>
          </cell>
          <cell r="JY108">
            <v>246</v>
          </cell>
          <cell r="JZ108">
            <v>281</v>
          </cell>
          <cell r="KA108">
            <v>257</v>
          </cell>
          <cell r="KB108">
            <v>237</v>
          </cell>
          <cell r="KC108">
            <v>265</v>
          </cell>
          <cell r="KD108">
            <v>300</v>
          </cell>
          <cell r="KE108">
            <v>272</v>
          </cell>
          <cell r="KF108">
            <v>249</v>
          </cell>
        </row>
        <row r="109">
          <cell r="A109" t="str">
            <v>Nombre de crÃ©ations d'entreprises - Entreprises individuelles y compris micro-entrepreneurs - LozÃ¨re - DonnÃ©es mensuelles brutes</v>
          </cell>
          <cell r="B109">
            <v>10755719</v>
          </cell>
          <cell r="C109">
            <v>45317.364583333336</v>
          </cell>
          <cell r="ES109">
            <v>38</v>
          </cell>
          <cell r="ET109">
            <v>33</v>
          </cell>
          <cell r="EU109">
            <v>41</v>
          </cell>
          <cell r="EV109">
            <v>41</v>
          </cell>
          <cell r="EW109">
            <v>38</v>
          </cell>
          <cell r="EX109">
            <v>34</v>
          </cell>
          <cell r="EY109">
            <v>26</v>
          </cell>
          <cell r="EZ109">
            <v>21</v>
          </cell>
          <cell r="FA109">
            <v>28</v>
          </cell>
          <cell r="FB109">
            <v>32</v>
          </cell>
          <cell r="FC109">
            <v>27</v>
          </cell>
          <cell r="FD109">
            <v>33</v>
          </cell>
          <cell r="FE109">
            <v>19</v>
          </cell>
          <cell r="FF109">
            <v>27</v>
          </cell>
          <cell r="FG109">
            <v>34</v>
          </cell>
          <cell r="FH109">
            <v>48</v>
          </cell>
          <cell r="FI109">
            <v>29</v>
          </cell>
          <cell r="FJ109">
            <v>32</v>
          </cell>
          <cell r="FK109">
            <v>24</v>
          </cell>
          <cell r="FL109">
            <v>20</v>
          </cell>
          <cell r="FM109">
            <v>29</v>
          </cell>
          <cell r="FN109">
            <v>36</v>
          </cell>
          <cell r="FO109">
            <v>22</v>
          </cell>
          <cell r="FP109">
            <v>24</v>
          </cell>
          <cell r="FQ109">
            <v>32</v>
          </cell>
          <cell r="FR109">
            <v>34</v>
          </cell>
          <cell r="FS109">
            <v>40</v>
          </cell>
          <cell r="FT109">
            <v>40</v>
          </cell>
          <cell r="FU109">
            <v>37</v>
          </cell>
          <cell r="FV109">
            <v>41</v>
          </cell>
          <cell r="FW109">
            <v>40</v>
          </cell>
          <cell r="FX109">
            <v>26</v>
          </cell>
          <cell r="FY109">
            <v>39</v>
          </cell>
          <cell r="FZ109">
            <v>29</v>
          </cell>
          <cell r="GA109">
            <v>24</v>
          </cell>
          <cell r="GB109">
            <v>23</v>
          </cell>
          <cell r="GC109">
            <v>29</v>
          </cell>
          <cell r="GD109">
            <v>31</v>
          </cell>
          <cell r="GE109">
            <v>31</v>
          </cell>
          <cell r="GF109">
            <v>44</v>
          </cell>
          <cell r="GG109">
            <v>15</v>
          </cell>
          <cell r="GH109">
            <v>29</v>
          </cell>
          <cell r="GI109">
            <v>36</v>
          </cell>
          <cell r="GJ109">
            <v>18</v>
          </cell>
          <cell r="GK109">
            <v>23</v>
          </cell>
          <cell r="GL109">
            <v>19</v>
          </cell>
          <cell r="GM109">
            <v>24</v>
          </cell>
          <cell r="GN109">
            <v>25</v>
          </cell>
          <cell r="GO109">
            <v>28</v>
          </cell>
          <cell r="GP109">
            <v>27</v>
          </cell>
          <cell r="GQ109">
            <v>24</v>
          </cell>
          <cell r="GR109">
            <v>38</v>
          </cell>
          <cell r="GS109">
            <v>31</v>
          </cell>
          <cell r="GT109">
            <v>30</v>
          </cell>
          <cell r="GU109">
            <v>29</v>
          </cell>
          <cell r="GV109">
            <v>28</v>
          </cell>
          <cell r="GW109">
            <v>26</v>
          </cell>
          <cell r="GX109">
            <v>14</v>
          </cell>
          <cell r="GY109">
            <v>22</v>
          </cell>
          <cell r="GZ109">
            <v>19</v>
          </cell>
          <cell r="HA109">
            <v>36</v>
          </cell>
          <cell r="HB109">
            <v>22</v>
          </cell>
          <cell r="HC109">
            <v>40</v>
          </cell>
          <cell r="HD109">
            <v>41</v>
          </cell>
          <cell r="HE109">
            <v>40</v>
          </cell>
          <cell r="HF109">
            <v>33</v>
          </cell>
          <cell r="HG109">
            <v>34</v>
          </cell>
          <cell r="HH109">
            <v>18</v>
          </cell>
          <cell r="HI109">
            <v>29</v>
          </cell>
          <cell r="HJ109">
            <v>28</v>
          </cell>
          <cell r="HK109">
            <v>23</v>
          </cell>
          <cell r="HL109">
            <v>15</v>
          </cell>
          <cell r="HM109">
            <v>29</v>
          </cell>
          <cell r="HN109">
            <v>28</v>
          </cell>
          <cell r="HO109">
            <v>45</v>
          </cell>
          <cell r="HP109">
            <v>36</v>
          </cell>
          <cell r="HQ109">
            <v>31</v>
          </cell>
          <cell r="HR109">
            <v>32</v>
          </cell>
          <cell r="HS109">
            <v>28</v>
          </cell>
          <cell r="HT109">
            <v>27</v>
          </cell>
          <cell r="HU109">
            <v>31</v>
          </cell>
          <cell r="HV109">
            <v>36</v>
          </cell>
          <cell r="HW109">
            <v>23</v>
          </cell>
          <cell r="HX109">
            <v>28</v>
          </cell>
          <cell r="HY109">
            <v>31</v>
          </cell>
          <cell r="HZ109">
            <v>36</v>
          </cell>
          <cell r="IA109">
            <v>44</v>
          </cell>
          <cell r="IB109">
            <v>35</v>
          </cell>
          <cell r="IC109">
            <v>42</v>
          </cell>
          <cell r="ID109">
            <v>37</v>
          </cell>
          <cell r="IE109">
            <v>27</v>
          </cell>
          <cell r="IF109">
            <v>32</v>
          </cell>
          <cell r="IG109">
            <v>45</v>
          </cell>
          <cell r="IH109">
            <v>25</v>
          </cell>
          <cell r="II109">
            <v>29</v>
          </cell>
          <cell r="IJ109">
            <v>26</v>
          </cell>
          <cell r="IK109">
            <v>52</v>
          </cell>
          <cell r="IL109">
            <v>41</v>
          </cell>
          <cell r="IM109">
            <v>15</v>
          </cell>
          <cell r="IN109">
            <v>24</v>
          </cell>
          <cell r="IO109">
            <v>36</v>
          </cell>
          <cell r="IP109">
            <v>54</v>
          </cell>
          <cell r="IQ109">
            <v>45</v>
          </cell>
          <cell r="IR109">
            <v>25</v>
          </cell>
          <cell r="IS109">
            <v>43</v>
          </cell>
          <cell r="IT109">
            <v>25</v>
          </cell>
          <cell r="IU109">
            <v>44</v>
          </cell>
          <cell r="IV109">
            <v>27</v>
          </cell>
          <cell r="IW109">
            <v>45</v>
          </cell>
          <cell r="IX109">
            <v>51</v>
          </cell>
          <cell r="IY109">
            <v>55</v>
          </cell>
          <cell r="IZ109">
            <v>48</v>
          </cell>
          <cell r="JA109">
            <v>48</v>
          </cell>
          <cell r="JB109">
            <v>66</v>
          </cell>
          <cell r="JC109">
            <v>49</v>
          </cell>
          <cell r="JD109">
            <v>44</v>
          </cell>
          <cell r="JE109">
            <v>35</v>
          </cell>
          <cell r="JF109">
            <v>49</v>
          </cell>
          <cell r="JG109">
            <v>31</v>
          </cell>
          <cell r="JH109">
            <v>43</v>
          </cell>
          <cell r="JI109">
            <v>44</v>
          </cell>
          <cell r="JJ109">
            <v>48</v>
          </cell>
          <cell r="JK109">
            <v>57</v>
          </cell>
          <cell r="JL109">
            <v>43</v>
          </cell>
          <cell r="JM109">
            <v>36</v>
          </cell>
          <cell r="JN109">
            <v>53</v>
          </cell>
          <cell r="JO109">
            <v>49</v>
          </cell>
          <cell r="JP109">
            <v>34</v>
          </cell>
          <cell r="JQ109">
            <v>58</v>
          </cell>
          <cell r="JR109">
            <v>51</v>
          </cell>
          <cell r="JS109">
            <v>37</v>
          </cell>
          <cell r="JT109">
            <v>39</v>
          </cell>
          <cell r="JU109">
            <v>56</v>
          </cell>
          <cell r="JV109">
            <v>50</v>
          </cell>
          <cell r="JW109">
            <v>81</v>
          </cell>
          <cell r="JX109">
            <v>40</v>
          </cell>
          <cell r="JY109">
            <v>47</v>
          </cell>
          <cell r="JZ109">
            <v>53</v>
          </cell>
          <cell r="KA109">
            <v>45</v>
          </cell>
          <cell r="KB109">
            <v>40</v>
          </cell>
          <cell r="KC109">
            <v>46</v>
          </cell>
          <cell r="KD109">
            <v>63</v>
          </cell>
          <cell r="KE109">
            <v>44</v>
          </cell>
          <cell r="KF109">
            <v>42</v>
          </cell>
        </row>
        <row r="110">
          <cell r="A110" t="str">
            <v>Nombre de crÃ©ations d'entreprises - Entreprises individuelles y compris micro-entrepreneurs - Maine-et-Loire - DonnÃ©es mensuelles brutes</v>
          </cell>
          <cell r="B110">
            <v>10755720</v>
          </cell>
          <cell r="C110">
            <v>45317.364583333336</v>
          </cell>
          <cell r="ES110">
            <v>364</v>
          </cell>
          <cell r="ET110">
            <v>346</v>
          </cell>
          <cell r="EU110">
            <v>370</v>
          </cell>
          <cell r="EV110">
            <v>287</v>
          </cell>
          <cell r="EW110">
            <v>283</v>
          </cell>
          <cell r="EX110">
            <v>325</v>
          </cell>
          <cell r="EY110">
            <v>239</v>
          </cell>
          <cell r="EZ110">
            <v>257</v>
          </cell>
          <cell r="FA110">
            <v>331</v>
          </cell>
          <cell r="FB110">
            <v>335</v>
          </cell>
          <cell r="FC110">
            <v>291</v>
          </cell>
          <cell r="FD110">
            <v>227</v>
          </cell>
          <cell r="FE110">
            <v>358</v>
          </cell>
          <cell r="FF110">
            <v>309</v>
          </cell>
          <cell r="FG110">
            <v>383</v>
          </cell>
          <cell r="FH110">
            <v>327</v>
          </cell>
          <cell r="FI110">
            <v>301</v>
          </cell>
          <cell r="FJ110">
            <v>310</v>
          </cell>
          <cell r="FK110">
            <v>278</v>
          </cell>
          <cell r="FL110">
            <v>240</v>
          </cell>
          <cell r="FM110">
            <v>350</v>
          </cell>
          <cell r="FN110">
            <v>386</v>
          </cell>
          <cell r="FO110">
            <v>294</v>
          </cell>
          <cell r="FP110">
            <v>251</v>
          </cell>
          <cell r="FQ110">
            <v>358</v>
          </cell>
          <cell r="FR110">
            <v>319</v>
          </cell>
          <cell r="FS110">
            <v>354</v>
          </cell>
          <cell r="FT110">
            <v>340</v>
          </cell>
          <cell r="FU110">
            <v>292</v>
          </cell>
          <cell r="FV110">
            <v>280</v>
          </cell>
          <cell r="FW110">
            <v>346</v>
          </cell>
          <cell r="FX110">
            <v>250</v>
          </cell>
          <cell r="FY110">
            <v>330</v>
          </cell>
          <cell r="FZ110">
            <v>382</v>
          </cell>
          <cell r="GA110">
            <v>316</v>
          </cell>
          <cell r="GB110">
            <v>302</v>
          </cell>
          <cell r="GC110">
            <v>373</v>
          </cell>
          <cell r="GD110">
            <v>306</v>
          </cell>
          <cell r="GE110">
            <v>328</v>
          </cell>
          <cell r="GF110">
            <v>369</v>
          </cell>
          <cell r="GG110">
            <v>273</v>
          </cell>
          <cell r="GH110">
            <v>291</v>
          </cell>
          <cell r="GI110">
            <v>315</v>
          </cell>
          <cell r="GJ110">
            <v>242</v>
          </cell>
          <cell r="GK110">
            <v>353</v>
          </cell>
          <cell r="GL110">
            <v>385</v>
          </cell>
          <cell r="GM110">
            <v>289</v>
          </cell>
          <cell r="GN110">
            <v>252</v>
          </cell>
          <cell r="GO110">
            <v>346</v>
          </cell>
          <cell r="GP110">
            <v>331</v>
          </cell>
          <cell r="GQ110">
            <v>404</v>
          </cell>
          <cell r="GR110">
            <v>309</v>
          </cell>
          <cell r="GS110">
            <v>256</v>
          </cell>
          <cell r="GT110">
            <v>286</v>
          </cell>
          <cell r="GU110">
            <v>275</v>
          </cell>
          <cell r="GV110">
            <v>230</v>
          </cell>
          <cell r="GW110">
            <v>307</v>
          </cell>
          <cell r="GX110">
            <v>317</v>
          </cell>
          <cell r="GY110">
            <v>237</v>
          </cell>
          <cell r="GZ110">
            <v>295</v>
          </cell>
          <cell r="HA110">
            <v>363</v>
          </cell>
          <cell r="HB110">
            <v>332</v>
          </cell>
          <cell r="HC110">
            <v>382</v>
          </cell>
          <cell r="HD110">
            <v>302</v>
          </cell>
          <cell r="HE110">
            <v>301</v>
          </cell>
          <cell r="HF110">
            <v>268</v>
          </cell>
          <cell r="HG110">
            <v>301</v>
          </cell>
          <cell r="HH110">
            <v>263</v>
          </cell>
          <cell r="HI110">
            <v>368</v>
          </cell>
          <cell r="HJ110">
            <v>388</v>
          </cell>
          <cell r="HK110">
            <v>294</v>
          </cell>
          <cell r="HL110">
            <v>367</v>
          </cell>
          <cell r="HM110">
            <v>363</v>
          </cell>
          <cell r="HN110">
            <v>422</v>
          </cell>
          <cell r="HO110">
            <v>421</v>
          </cell>
          <cell r="HP110">
            <v>392</v>
          </cell>
          <cell r="HQ110">
            <v>369</v>
          </cell>
          <cell r="HR110">
            <v>493</v>
          </cell>
          <cell r="HS110">
            <v>359</v>
          </cell>
          <cell r="HT110">
            <v>345</v>
          </cell>
          <cell r="HU110">
            <v>364</v>
          </cell>
          <cell r="HV110">
            <v>489</v>
          </cell>
          <cell r="HW110">
            <v>360</v>
          </cell>
          <cell r="HX110">
            <v>348</v>
          </cell>
          <cell r="HY110">
            <v>432</v>
          </cell>
          <cell r="HZ110">
            <v>448</v>
          </cell>
          <cell r="IA110">
            <v>652</v>
          </cell>
          <cell r="IB110">
            <v>422</v>
          </cell>
          <cell r="IC110">
            <v>436</v>
          </cell>
          <cell r="ID110">
            <v>462</v>
          </cell>
          <cell r="IE110">
            <v>391</v>
          </cell>
          <cell r="IF110">
            <v>401</v>
          </cell>
          <cell r="IG110">
            <v>517</v>
          </cell>
          <cell r="IH110">
            <v>577</v>
          </cell>
          <cell r="II110">
            <v>475</v>
          </cell>
          <cell r="IJ110">
            <v>381</v>
          </cell>
          <cell r="IK110">
            <v>462</v>
          </cell>
          <cell r="IL110">
            <v>560</v>
          </cell>
          <cell r="IM110">
            <v>409</v>
          </cell>
          <cell r="IN110">
            <v>304</v>
          </cell>
          <cell r="IO110">
            <v>301</v>
          </cell>
          <cell r="IP110">
            <v>493</v>
          </cell>
          <cell r="IQ110">
            <v>529</v>
          </cell>
          <cell r="IR110">
            <v>468</v>
          </cell>
          <cell r="IS110">
            <v>562</v>
          </cell>
          <cell r="IT110">
            <v>659</v>
          </cell>
          <cell r="IU110">
            <v>598</v>
          </cell>
          <cell r="IV110">
            <v>581</v>
          </cell>
          <cell r="IW110">
            <v>572</v>
          </cell>
          <cell r="IX110">
            <v>591</v>
          </cell>
          <cell r="IY110">
            <v>668</v>
          </cell>
          <cell r="IZ110">
            <v>677</v>
          </cell>
          <cell r="JA110">
            <v>649</v>
          </cell>
          <cell r="JB110">
            <v>625</v>
          </cell>
          <cell r="JC110">
            <v>591</v>
          </cell>
          <cell r="JD110">
            <v>435</v>
          </cell>
          <cell r="JE110">
            <v>640</v>
          </cell>
          <cell r="JF110">
            <v>659</v>
          </cell>
          <cell r="JG110">
            <v>523</v>
          </cell>
          <cell r="JH110">
            <v>590</v>
          </cell>
          <cell r="JI110">
            <v>587</v>
          </cell>
          <cell r="JJ110">
            <v>525</v>
          </cell>
          <cell r="JK110">
            <v>753</v>
          </cell>
          <cell r="JL110">
            <v>545</v>
          </cell>
          <cell r="JM110">
            <v>498</v>
          </cell>
          <cell r="JN110">
            <v>553</v>
          </cell>
          <cell r="JO110">
            <v>567</v>
          </cell>
          <cell r="JP110">
            <v>500</v>
          </cell>
          <cell r="JQ110">
            <v>732</v>
          </cell>
          <cell r="JR110">
            <v>719</v>
          </cell>
          <cell r="JS110">
            <v>563</v>
          </cell>
          <cell r="JT110">
            <v>581</v>
          </cell>
          <cell r="JU110">
            <v>610</v>
          </cell>
          <cell r="JV110">
            <v>528</v>
          </cell>
          <cell r="JW110">
            <v>641</v>
          </cell>
          <cell r="JX110">
            <v>566</v>
          </cell>
          <cell r="JY110">
            <v>502</v>
          </cell>
          <cell r="JZ110">
            <v>546</v>
          </cell>
          <cell r="KA110">
            <v>559</v>
          </cell>
          <cell r="KB110">
            <v>539</v>
          </cell>
          <cell r="KC110">
            <v>680</v>
          </cell>
          <cell r="KD110">
            <v>604</v>
          </cell>
          <cell r="KE110">
            <v>607</v>
          </cell>
          <cell r="KF110">
            <v>515</v>
          </cell>
        </row>
        <row r="111">
          <cell r="A111" t="str">
            <v>Nombre de crÃ©ations d'entreprises - Entreprises individuelles y compris micro-entrepreneurs - Manche - DonnÃ©es mensuelles brutes</v>
          </cell>
          <cell r="B111">
            <v>10755721</v>
          </cell>
          <cell r="C111">
            <v>45317.364583333336</v>
          </cell>
          <cell r="ES111">
            <v>200</v>
          </cell>
          <cell r="ET111">
            <v>180</v>
          </cell>
          <cell r="EU111">
            <v>205</v>
          </cell>
          <cell r="EV111">
            <v>152</v>
          </cell>
          <cell r="EW111">
            <v>181</v>
          </cell>
          <cell r="EX111">
            <v>198</v>
          </cell>
          <cell r="EY111">
            <v>132</v>
          </cell>
          <cell r="EZ111">
            <v>141</v>
          </cell>
          <cell r="FA111">
            <v>202</v>
          </cell>
          <cell r="FB111">
            <v>199</v>
          </cell>
          <cell r="FC111">
            <v>152</v>
          </cell>
          <cell r="FD111">
            <v>126</v>
          </cell>
          <cell r="FE111">
            <v>173</v>
          </cell>
          <cell r="FF111">
            <v>162</v>
          </cell>
          <cell r="FG111">
            <v>161</v>
          </cell>
          <cell r="FH111">
            <v>177</v>
          </cell>
          <cell r="FI111">
            <v>146</v>
          </cell>
          <cell r="FJ111">
            <v>187</v>
          </cell>
          <cell r="FK111">
            <v>152</v>
          </cell>
          <cell r="FL111">
            <v>129</v>
          </cell>
          <cell r="FM111">
            <v>153</v>
          </cell>
          <cell r="FN111">
            <v>207</v>
          </cell>
          <cell r="FO111">
            <v>157</v>
          </cell>
          <cell r="FP111">
            <v>135</v>
          </cell>
          <cell r="FQ111">
            <v>196</v>
          </cell>
          <cell r="FR111">
            <v>158</v>
          </cell>
          <cell r="FS111">
            <v>161</v>
          </cell>
          <cell r="FT111">
            <v>196</v>
          </cell>
          <cell r="FU111">
            <v>157</v>
          </cell>
          <cell r="FV111">
            <v>159</v>
          </cell>
          <cell r="FW111">
            <v>182</v>
          </cell>
          <cell r="FX111">
            <v>113</v>
          </cell>
          <cell r="FY111">
            <v>144</v>
          </cell>
          <cell r="FZ111">
            <v>208</v>
          </cell>
          <cell r="GA111">
            <v>148</v>
          </cell>
          <cell r="GB111">
            <v>166</v>
          </cell>
          <cell r="GC111">
            <v>175</v>
          </cell>
          <cell r="GD111">
            <v>161</v>
          </cell>
          <cell r="GE111">
            <v>171</v>
          </cell>
          <cell r="GF111">
            <v>167</v>
          </cell>
          <cell r="GG111">
            <v>138</v>
          </cell>
          <cell r="GH111">
            <v>158</v>
          </cell>
          <cell r="GI111">
            <v>152</v>
          </cell>
          <cell r="GJ111">
            <v>127</v>
          </cell>
          <cell r="GK111">
            <v>158</v>
          </cell>
          <cell r="GL111">
            <v>179</v>
          </cell>
          <cell r="GM111">
            <v>117</v>
          </cell>
          <cell r="GN111">
            <v>112</v>
          </cell>
          <cell r="GO111">
            <v>170</v>
          </cell>
          <cell r="GP111">
            <v>164</v>
          </cell>
          <cell r="GQ111">
            <v>182</v>
          </cell>
          <cell r="GR111">
            <v>185</v>
          </cell>
          <cell r="GS111">
            <v>153</v>
          </cell>
          <cell r="GT111">
            <v>154</v>
          </cell>
          <cell r="GU111">
            <v>146</v>
          </cell>
          <cell r="GV111">
            <v>109</v>
          </cell>
          <cell r="GW111">
            <v>192</v>
          </cell>
          <cell r="GX111">
            <v>151</v>
          </cell>
          <cell r="GY111">
            <v>146</v>
          </cell>
          <cell r="GZ111">
            <v>161</v>
          </cell>
          <cell r="HA111">
            <v>161</v>
          </cell>
          <cell r="HB111">
            <v>154</v>
          </cell>
          <cell r="HC111">
            <v>217</v>
          </cell>
          <cell r="HD111">
            <v>160</v>
          </cell>
          <cell r="HE111">
            <v>179</v>
          </cell>
          <cell r="HF111">
            <v>149</v>
          </cell>
          <cell r="HG111">
            <v>152</v>
          </cell>
          <cell r="HH111">
            <v>134</v>
          </cell>
          <cell r="HI111">
            <v>185</v>
          </cell>
          <cell r="HJ111">
            <v>170</v>
          </cell>
          <cell r="HK111">
            <v>148</v>
          </cell>
          <cell r="HL111">
            <v>143</v>
          </cell>
          <cell r="HM111">
            <v>197</v>
          </cell>
          <cell r="HN111">
            <v>205</v>
          </cell>
          <cell r="HO111">
            <v>203</v>
          </cell>
          <cell r="HP111">
            <v>178</v>
          </cell>
          <cell r="HQ111">
            <v>157</v>
          </cell>
          <cell r="HR111">
            <v>183</v>
          </cell>
          <cell r="HS111">
            <v>175</v>
          </cell>
          <cell r="HT111">
            <v>146</v>
          </cell>
          <cell r="HU111">
            <v>194</v>
          </cell>
          <cell r="HV111">
            <v>236</v>
          </cell>
          <cell r="HW111">
            <v>185</v>
          </cell>
          <cell r="HX111">
            <v>172</v>
          </cell>
          <cell r="HY111">
            <v>246</v>
          </cell>
          <cell r="HZ111">
            <v>223</v>
          </cell>
          <cell r="IA111">
            <v>247</v>
          </cell>
          <cell r="IB111">
            <v>229</v>
          </cell>
          <cell r="IC111">
            <v>228</v>
          </cell>
          <cell r="ID111">
            <v>228</v>
          </cell>
          <cell r="IE111">
            <v>241</v>
          </cell>
          <cell r="IF111">
            <v>161</v>
          </cell>
          <cell r="IG111">
            <v>239</v>
          </cell>
          <cell r="IH111">
            <v>281</v>
          </cell>
          <cell r="II111">
            <v>225</v>
          </cell>
          <cell r="IJ111">
            <v>178</v>
          </cell>
          <cell r="IK111">
            <v>246</v>
          </cell>
          <cell r="IL111">
            <v>240</v>
          </cell>
          <cell r="IM111">
            <v>171</v>
          </cell>
          <cell r="IN111">
            <v>120</v>
          </cell>
          <cell r="IO111">
            <v>188</v>
          </cell>
          <cell r="IP111">
            <v>243</v>
          </cell>
          <cell r="IQ111">
            <v>314</v>
          </cell>
          <cell r="IR111">
            <v>204</v>
          </cell>
          <cell r="IS111">
            <v>309</v>
          </cell>
          <cell r="IT111">
            <v>314</v>
          </cell>
          <cell r="IU111">
            <v>264</v>
          </cell>
          <cell r="IV111">
            <v>264</v>
          </cell>
          <cell r="IW111">
            <v>278</v>
          </cell>
          <cell r="IX111">
            <v>281</v>
          </cell>
          <cell r="IY111">
            <v>301</v>
          </cell>
          <cell r="IZ111">
            <v>300</v>
          </cell>
          <cell r="JA111">
            <v>238</v>
          </cell>
          <cell r="JB111">
            <v>289</v>
          </cell>
          <cell r="JC111">
            <v>251</v>
          </cell>
          <cell r="JD111">
            <v>224</v>
          </cell>
          <cell r="JE111">
            <v>305</v>
          </cell>
          <cell r="JF111">
            <v>300</v>
          </cell>
          <cell r="JG111">
            <v>205</v>
          </cell>
          <cell r="JH111">
            <v>215</v>
          </cell>
          <cell r="JI111">
            <v>281</v>
          </cell>
          <cell r="JJ111">
            <v>241</v>
          </cell>
          <cell r="JK111">
            <v>303</v>
          </cell>
          <cell r="JL111">
            <v>274</v>
          </cell>
          <cell r="JM111">
            <v>190</v>
          </cell>
          <cell r="JN111">
            <v>202</v>
          </cell>
          <cell r="JO111">
            <v>251</v>
          </cell>
          <cell r="JP111">
            <v>251</v>
          </cell>
          <cell r="JQ111">
            <v>272</v>
          </cell>
          <cell r="JR111">
            <v>340</v>
          </cell>
          <cell r="JS111">
            <v>269</v>
          </cell>
          <cell r="JT111">
            <v>219</v>
          </cell>
          <cell r="JU111">
            <v>220</v>
          </cell>
          <cell r="JV111">
            <v>220</v>
          </cell>
          <cell r="JW111">
            <v>313</v>
          </cell>
          <cell r="JX111">
            <v>232</v>
          </cell>
          <cell r="JY111">
            <v>252</v>
          </cell>
          <cell r="JZ111">
            <v>281</v>
          </cell>
          <cell r="KA111">
            <v>255</v>
          </cell>
          <cell r="KB111">
            <v>230</v>
          </cell>
          <cell r="KC111">
            <v>274</v>
          </cell>
          <cell r="KD111">
            <v>329</v>
          </cell>
          <cell r="KE111">
            <v>290</v>
          </cell>
          <cell r="KF111">
            <v>256</v>
          </cell>
        </row>
        <row r="112">
          <cell r="A112" t="str">
            <v>Nombre de crÃ©ations d'entreprises - Entreprises individuelles y compris micro-entrepreneurs - Marne - DonnÃ©es mensuelles brutes</v>
          </cell>
          <cell r="B112">
            <v>10755722</v>
          </cell>
          <cell r="C112">
            <v>45317.364583333336</v>
          </cell>
          <cell r="ES112">
            <v>260</v>
          </cell>
          <cell r="ET112">
            <v>242</v>
          </cell>
          <cell r="EU112">
            <v>245</v>
          </cell>
          <cell r="EV112">
            <v>228</v>
          </cell>
          <cell r="EW112">
            <v>202</v>
          </cell>
          <cell r="EX112">
            <v>233</v>
          </cell>
          <cell r="EY112">
            <v>179</v>
          </cell>
          <cell r="EZ112">
            <v>193</v>
          </cell>
          <cell r="FA112">
            <v>232</v>
          </cell>
          <cell r="FB112">
            <v>255</v>
          </cell>
          <cell r="FC112">
            <v>202</v>
          </cell>
          <cell r="FD112">
            <v>151</v>
          </cell>
          <cell r="FE112">
            <v>305</v>
          </cell>
          <cell r="FF112">
            <v>221</v>
          </cell>
          <cell r="FG112">
            <v>279</v>
          </cell>
          <cell r="FH112">
            <v>233</v>
          </cell>
          <cell r="FI112">
            <v>240</v>
          </cell>
          <cell r="FJ112">
            <v>246</v>
          </cell>
          <cell r="FK112">
            <v>227</v>
          </cell>
          <cell r="FL112">
            <v>184</v>
          </cell>
          <cell r="FM112">
            <v>230</v>
          </cell>
          <cell r="FN112">
            <v>222</v>
          </cell>
          <cell r="FO112">
            <v>204</v>
          </cell>
          <cell r="FP112">
            <v>176</v>
          </cell>
          <cell r="FQ112">
            <v>299</v>
          </cell>
          <cell r="FR112">
            <v>242</v>
          </cell>
          <cell r="FS112">
            <v>238</v>
          </cell>
          <cell r="FT112">
            <v>225</v>
          </cell>
          <cell r="FU112">
            <v>235</v>
          </cell>
          <cell r="FV112">
            <v>199</v>
          </cell>
          <cell r="FW112">
            <v>225</v>
          </cell>
          <cell r="FX112">
            <v>173</v>
          </cell>
          <cell r="FY112">
            <v>231</v>
          </cell>
          <cell r="FZ112">
            <v>281</v>
          </cell>
          <cell r="GA112">
            <v>228</v>
          </cell>
          <cell r="GB112">
            <v>180</v>
          </cell>
          <cell r="GC112">
            <v>202</v>
          </cell>
          <cell r="GD112">
            <v>203</v>
          </cell>
          <cell r="GE112">
            <v>181</v>
          </cell>
          <cell r="GF112">
            <v>200</v>
          </cell>
          <cell r="GG112">
            <v>172</v>
          </cell>
          <cell r="GH112">
            <v>186</v>
          </cell>
          <cell r="GI112">
            <v>182</v>
          </cell>
          <cell r="GJ112">
            <v>149</v>
          </cell>
          <cell r="GK112">
            <v>204</v>
          </cell>
          <cell r="GL112">
            <v>232</v>
          </cell>
          <cell r="GM112">
            <v>178</v>
          </cell>
          <cell r="GN112">
            <v>157</v>
          </cell>
          <cell r="GO112">
            <v>205</v>
          </cell>
          <cell r="GP112">
            <v>207</v>
          </cell>
          <cell r="GQ112">
            <v>250</v>
          </cell>
          <cell r="GR112">
            <v>220</v>
          </cell>
          <cell r="GS112">
            <v>197</v>
          </cell>
          <cell r="GT112">
            <v>215</v>
          </cell>
          <cell r="GU112">
            <v>160</v>
          </cell>
          <cell r="GV112">
            <v>152</v>
          </cell>
          <cell r="GW112">
            <v>240</v>
          </cell>
          <cell r="GX112">
            <v>212</v>
          </cell>
          <cell r="GY112">
            <v>191</v>
          </cell>
          <cell r="GZ112">
            <v>194</v>
          </cell>
          <cell r="HA112">
            <v>209</v>
          </cell>
          <cell r="HB112">
            <v>211</v>
          </cell>
          <cell r="HC112">
            <v>301</v>
          </cell>
          <cell r="HD112">
            <v>178</v>
          </cell>
          <cell r="HE112">
            <v>256</v>
          </cell>
          <cell r="HF112">
            <v>238</v>
          </cell>
          <cell r="HG112">
            <v>211</v>
          </cell>
          <cell r="HH112">
            <v>223</v>
          </cell>
          <cell r="HI112">
            <v>267</v>
          </cell>
          <cell r="HJ112">
            <v>326</v>
          </cell>
          <cell r="HK112">
            <v>296</v>
          </cell>
          <cell r="HL112">
            <v>248</v>
          </cell>
          <cell r="HM112">
            <v>311</v>
          </cell>
          <cell r="HN112">
            <v>301</v>
          </cell>
          <cell r="HO112">
            <v>312</v>
          </cell>
          <cell r="HP112">
            <v>330</v>
          </cell>
          <cell r="HQ112">
            <v>256</v>
          </cell>
          <cell r="HR112">
            <v>334</v>
          </cell>
          <cell r="HS112">
            <v>282</v>
          </cell>
          <cell r="HT112">
            <v>263</v>
          </cell>
          <cell r="HU112">
            <v>337</v>
          </cell>
          <cell r="HV112">
            <v>354</v>
          </cell>
          <cell r="HW112">
            <v>284</v>
          </cell>
          <cell r="HX112">
            <v>248</v>
          </cell>
          <cell r="HY112">
            <v>407</v>
          </cell>
          <cell r="HZ112">
            <v>360</v>
          </cell>
          <cell r="IA112">
            <v>360</v>
          </cell>
          <cell r="IB112">
            <v>275</v>
          </cell>
          <cell r="IC112">
            <v>338</v>
          </cell>
          <cell r="ID112">
            <v>292</v>
          </cell>
          <cell r="IE112">
            <v>393</v>
          </cell>
          <cell r="IF112">
            <v>263</v>
          </cell>
          <cell r="IG112">
            <v>381</v>
          </cell>
          <cell r="IH112">
            <v>441</v>
          </cell>
          <cell r="II112">
            <v>357</v>
          </cell>
          <cell r="IJ112">
            <v>266</v>
          </cell>
          <cell r="IK112">
            <v>409</v>
          </cell>
          <cell r="IL112">
            <v>373</v>
          </cell>
          <cell r="IM112">
            <v>266</v>
          </cell>
          <cell r="IN112">
            <v>207</v>
          </cell>
          <cell r="IO112">
            <v>283</v>
          </cell>
          <cell r="IP112">
            <v>460</v>
          </cell>
          <cell r="IQ112">
            <v>462</v>
          </cell>
          <cell r="IR112">
            <v>337</v>
          </cell>
          <cell r="IS112">
            <v>510</v>
          </cell>
          <cell r="IT112">
            <v>516</v>
          </cell>
          <cell r="IU112">
            <v>429</v>
          </cell>
          <cell r="IV112">
            <v>390</v>
          </cell>
          <cell r="IW112">
            <v>521</v>
          </cell>
          <cell r="IX112">
            <v>485</v>
          </cell>
          <cell r="IY112">
            <v>565</v>
          </cell>
          <cell r="IZ112">
            <v>526</v>
          </cell>
          <cell r="JA112">
            <v>521</v>
          </cell>
          <cell r="JB112">
            <v>575</v>
          </cell>
          <cell r="JC112">
            <v>422</v>
          </cell>
          <cell r="JD112">
            <v>374</v>
          </cell>
          <cell r="JE112">
            <v>581</v>
          </cell>
          <cell r="JF112">
            <v>576</v>
          </cell>
          <cell r="JG112">
            <v>461</v>
          </cell>
          <cell r="JH112">
            <v>438</v>
          </cell>
          <cell r="JI112">
            <v>553</v>
          </cell>
          <cell r="JJ112">
            <v>470</v>
          </cell>
          <cell r="JK112">
            <v>547</v>
          </cell>
          <cell r="JL112">
            <v>450</v>
          </cell>
          <cell r="JM112">
            <v>563</v>
          </cell>
          <cell r="JN112">
            <v>449</v>
          </cell>
          <cell r="JO112">
            <v>475</v>
          </cell>
          <cell r="JP112">
            <v>415</v>
          </cell>
          <cell r="JQ112">
            <v>582</v>
          </cell>
          <cell r="JR112">
            <v>471</v>
          </cell>
          <cell r="JS112">
            <v>449</v>
          </cell>
          <cell r="JT112">
            <v>335</v>
          </cell>
          <cell r="JU112">
            <v>430</v>
          </cell>
          <cell r="JV112">
            <v>406</v>
          </cell>
          <cell r="JW112">
            <v>468</v>
          </cell>
          <cell r="JX112">
            <v>440</v>
          </cell>
          <cell r="JY112">
            <v>440</v>
          </cell>
          <cell r="JZ112">
            <v>450</v>
          </cell>
          <cell r="KA112">
            <v>439</v>
          </cell>
          <cell r="KB112">
            <v>427</v>
          </cell>
          <cell r="KC112">
            <v>532</v>
          </cell>
          <cell r="KD112">
            <v>539</v>
          </cell>
          <cell r="KE112">
            <v>557</v>
          </cell>
          <cell r="KF112">
            <v>514</v>
          </cell>
        </row>
        <row r="113">
          <cell r="A113" t="str">
            <v>Nombre de crÃ©ations d'entreprises - Entreprises individuelles y compris micro-entrepreneurs - Martinique - DonnÃ©es mensuelles brutes</v>
          </cell>
          <cell r="B113">
            <v>10755768</v>
          </cell>
          <cell r="C113">
            <v>45317.364583333336</v>
          </cell>
          <cell r="ES113">
            <v>243</v>
          </cell>
          <cell r="ET113">
            <v>257</v>
          </cell>
          <cell r="EU113">
            <v>257</v>
          </cell>
          <cell r="EV113">
            <v>183</v>
          </cell>
          <cell r="EW113">
            <v>203</v>
          </cell>
          <cell r="EX113">
            <v>245</v>
          </cell>
          <cell r="EY113">
            <v>208</v>
          </cell>
          <cell r="EZ113">
            <v>154</v>
          </cell>
          <cell r="FA113">
            <v>201</v>
          </cell>
          <cell r="FB113">
            <v>271</v>
          </cell>
          <cell r="FC113">
            <v>231</v>
          </cell>
          <cell r="FD113">
            <v>192</v>
          </cell>
          <cell r="FE113">
            <v>251</v>
          </cell>
          <cell r="FF113">
            <v>194</v>
          </cell>
          <cell r="FG113">
            <v>248</v>
          </cell>
          <cell r="FH113">
            <v>178</v>
          </cell>
          <cell r="FI113">
            <v>178</v>
          </cell>
          <cell r="FJ113">
            <v>198</v>
          </cell>
          <cell r="FK113">
            <v>196</v>
          </cell>
          <cell r="FL113">
            <v>143</v>
          </cell>
          <cell r="FM113">
            <v>206</v>
          </cell>
          <cell r="FN113">
            <v>186</v>
          </cell>
          <cell r="FO113">
            <v>186</v>
          </cell>
          <cell r="FP113">
            <v>179</v>
          </cell>
          <cell r="FQ113">
            <v>217</v>
          </cell>
          <cell r="FR113">
            <v>176</v>
          </cell>
          <cell r="FS113">
            <v>131</v>
          </cell>
          <cell r="FT113">
            <v>159</v>
          </cell>
          <cell r="FU113">
            <v>130</v>
          </cell>
          <cell r="FV113">
            <v>150</v>
          </cell>
          <cell r="FW113">
            <v>165</v>
          </cell>
          <cell r="FX113">
            <v>130</v>
          </cell>
          <cell r="FY113">
            <v>181</v>
          </cell>
          <cell r="FZ113">
            <v>181</v>
          </cell>
          <cell r="GA113">
            <v>157</v>
          </cell>
          <cell r="GB113">
            <v>148</v>
          </cell>
          <cell r="GC113">
            <v>173</v>
          </cell>
          <cell r="GD113">
            <v>153</v>
          </cell>
          <cell r="GE113">
            <v>162</v>
          </cell>
          <cell r="GF113">
            <v>191</v>
          </cell>
          <cell r="GG113">
            <v>166</v>
          </cell>
          <cell r="GH113">
            <v>179</v>
          </cell>
          <cell r="GI113">
            <v>135</v>
          </cell>
          <cell r="GJ113">
            <v>135</v>
          </cell>
          <cell r="GK113">
            <v>153</v>
          </cell>
          <cell r="GL113">
            <v>189</v>
          </cell>
          <cell r="GM113">
            <v>121</v>
          </cell>
          <cell r="GN113">
            <v>154</v>
          </cell>
          <cell r="GO113">
            <v>204</v>
          </cell>
          <cell r="GP113">
            <v>152</v>
          </cell>
          <cell r="GQ113">
            <v>145</v>
          </cell>
          <cell r="GR113">
            <v>124</v>
          </cell>
          <cell r="GS113">
            <v>115</v>
          </cell>
          <cell r="GT113">
            <v>138</v>
          </cell>
          <cell r="GU113">
            <v>136</v>
          </cell>
          <cell r="GV113">
            <v>130</v>
          </cell>
          <cell r="GW113">
            <v>152</v>
          </cell>
          <cell r="GX113">
            <v>156</v>
          </cell>
          <cell r="GY113">
            <v>182</v>
          </cell>
          <cell r="GZ113">
            <v>152</v>
          </cell>
          <cell r="HA113">
            <v>144</v>
          </cell>
          <cell r="HB113">
            <v>178</v>
          </cell>
          <cell r="HC113">
            <v>151</v>
          </cell>
          <cell r="HD113">
            <v>152</v>
          </cell>
          <cell r="HE113">
            <v>93</v>
          </cell>
          <cell r="HF113">
            <v>200</v>
          </cell>
          <cell r="HG113">
            <v>161</v>
          </cell>
          <cell r="HH113">
            <v>138</v>
          </cell>
          <cell r="HI113">
            <v>137</v>
          </cell>
          <cell r="HJ113">
            <v>189</v>
          </cell>
          <cell r="HK113">
            <v>184</v>
          </cell>
          <cell r="HL113">
            <v>173</v>
          </cell>
          <cell r="HM113">
            <v>205</v>
          </cell>
          <cell r="HN113">
            <v>156</v>
          </cell>
          <cell r="HO113">
            <v>218</v>
          </cell>
          <cell r="HP113">
            <v>153</v>
          </cell>
          <cell r="HQ113">
            <v>149</v>
          </cell>
          <cell r="HR113">
            <v>159</v>
          </cell>
          <cell r="HS113">
            <v>161</v>
          </cell>
          <cell r="HT113">
            <v>111</v>
          </cell>
          <cell r="HU113">
            <v>136</v>
          </cell>
          <cell r="HV113">
            <v>207</v>
          </cell>
          <cell r="HW113">
            <v>182</v>
          </cell>
          <cell r="HX113">
            <v>141</v>
          </cell>
          <cell r="HY113">
            <v>201</v>
          </cell>
          <cell r="HZ113">
            <v>189</v>
          </cell>
          <cell r="IA113">
            <v>183</v>
          </cell>
          <cell r="IB113">
            <v>227</v>
          </cell>
          <cell r="IC113">
            <v>177</v>
          </cell>
          <cell r="ID113">
            <v>198</v>
          </cell>
          <cell r="IE113">
            <v>231</v>
          </cell>
          <cell r="IF113">
            <v>153</v>
          </cell>
          <cell r="IG113">
            <v>216</v>
          </cell>
          <cell r="IH113">
            <v>229</v>
          </cell>
          <cell r="II113">
            <v>215</v>
          </cell>
          <cell r="IJ113">
            <v>191</v>
          </cell>
          <cell r="IK113">
            <v>239</v>
          </cell>
          <cell r="IL113">
            <v>192</v>
          </cell>
          <cell r="IM113">
            <v>137</v>
          </cell>
          <cell r="IN113">
            <v>72</v>
          </cell>
          <cell r="IO113">
            <v>118</v>
          </cell>
          <cell r="IP113">
            <v>182</v>
          </cell>
          <cell r="IQ113">
            <v>232</v>
          </cell>
          <cell r="IR113">
            <v>212</v>
          </cell>
          <cell r="IS113">
            <v>211</v>
          </cell>
          <cell r="IT113">
            <v>287</v>
          </cell>
          <cell r="IU113">
            <v>205</v>
          </cell>
          <cell r="IV113">
            <v>200</v>
          </cell>
          <cell r="IW113">
            <v>307</v>
          </cell>
          <cell r="IX113">
            <v>201</v>
          </cell>
          <cell r="IY113">
            <v>266</v>
          </cell>
          <cell r="IZ113">
            <v>259</v>
          </cell>
          <cell r="JA113">
            <v>224</v>
          </cell>
          <cell r="JB113">
            <v>277</v>
          </cell>
          <cell r="JC113">
            <v>243</v>
          </cell>
          <cell r="JD113">
            <v>212</v>
          </cell>
          <cell r="JE113">
            <v>286</v>
          </cell>
          <cell r="JF113">
            <v>267</v>
          </cell>
          <cell r="JG113">
            <v>242</v>
          </cell>
          <cell r="JH113">
            <v>233</v>
          </cell>
          <cell r="JI113">
            <v>235</v>
          </cell>
          <cell r="JJ113">
            <v>261</v>
          </cell>
          <cell r="JK113">
            <v>257</v>
          </cell>
          <cell r="JL113">
            <v>313</v>
          </cell>
          <cell r="JM113">
            <v>269</v>
          </cell>
          <cell r="JN113">
            <v>275</v>
          </cell>
          <cell r="JO113">
            <v>253</v>
          </cell>
          <cell r="JP113">
            <v>219</v>
          </cell>
          <cell r="JQ113">
            <v>287</v>
          </cell>
          <cell r="JR113">
            <v>297</v>
          </cell>
          <cell r="JS113">
            <v>314</v>
          </cell>
          <cell r="JT113">
            <v>305</v>
          </cell>
          <cell r="JU113">
            <v>267</v>
          </cell>
          <cell r="JV113">
            <v>295</v>
          </cell>
          <cell r="JW113">
            <v>315</v>
          </cell>
          <cell r="JX113">
            <v>234</v>
          </cell>
          <cell r="JY113">
            <v>236</v>
          </cell>
          <cell r="JZ113">
            <v>278</v>
          </cell>
          <cell r="KA113">
            <v>210</v>
          </cell>
          <cell r="KB113">
            <v>298</v>
          </cell>
          <cell r="KC113">
            <v>449</v>
          </cell>
          <cell r="KD113">
            <v>301</v>
          </cell>
          <cell r="KE113">
            <v>303</v>
          </cell>
          <cell r="KF113">
            <v>290</v>
          </cell>
        </row>
        <row r="114">
          <cell r="A114" t="str">
            <v>Nombre de crÃ©ations d'entreprises - Entreprises individuelles y compris micro-entrepreneurs - Mayenne - DonnÃ©es mensuelles brutes</v>
          </cell>
          <cell r="B114">
            <v>10755724</v>
          </cell>
          <cell r="C114">
            <v>45317.364583333336</v>
          </cell>
          <cell r="ES114">
            <v>114</v>
          </cell>
          <cell r="ET114">
            <v>95</v>
          </cell>
          <cell r="EU114">
            <v>113</v>
          </cell>
          <cell r="EV114">
            <v>95</v>
          </cell>
          <cell r="EW114">
            <v>77</v>
          </cell>
          <cell r="EX114">
            <v>82</v>
          </cell>
          <cell r="EY114">
            <v>86</v>
          </cell>
          <cell r="EZ114">
            <v>77</v>
          </cell>
          <cell r="FA114">
            <v>106</v>
          </cell>
          <cell r="FB114">
            <v>97</v>
          </cell>
          <cell r="FC114">
            <v>96</v>
          </cell>
          <cell r="FD114">
            <v>75</v>
          </cell>
          <cell r="FE114">
            <v>94</v>
          </cell>
          <cell r="FF114">
            <v>90</v>
          </cell>
          <cell r="FG114">
            <v>127</v>
          </cell>
          <cell r="FH114">
            <v>96</v>
          </cell>
          <cell r="FI114">
            <v>81</v>
          </cell>
          <cell r="FJ114">
            <v>90</v>
          </cell>
          <cell r="FK114">
            <v>84</v>
          </cell>
          <cell r="FL114">
            <v>82</v>
          </cell>
          <cell r="FM114">
            <v>87</v>
          </cell>
          <cell r="FN114">
            <v>118</v>
          </cell>
          <cell r="FO114">
            <v>85</v>
          </cell>
          <cell r="FP114">
            <v>55</v>
          </cell>
          <cell r="FQ114">
            <v>101</v>
          </cell>
          <cell r="FR114">
            <v>107</v>
          </cell>
          <cell r="FS114">
            <v>98</v>
          </cell>
          <cell r="FT114">
            <v>107</v>
          </cell>
          <cell r="FU114">
            <v>87</v>
          </cell>
          <cell r="FV114">
            <v>77</v>
          </cell>
          <cell r="FW114">
            <v>99</v>
          </cell>
          <cell r="FX114">
            <v>80</v>
          </cell>
          <cell r="FY114">
            <v>111</v>
          </cell>
          <cell r="FZ114">
            <v>130</v>
          </cell>
          <cell r="GA114">
            <v>85</v>
          </cell>
          <cell r="GB114">
            <v>92</v>
          </cell>
          <cell r="GC114">
            <v>82</v>
          </cell>
          <cell r="GD114">
            <v>80</v>
          </cell>
          <cell r="GE114">
            <v>94</v>
          </cell>
          <cell r="GF114">
            <v>98</v>
          </cell>
          <cell r="GG114">
            <v>92</v>
          </cell>
          <cell r="GH114">
            <v>90</v>
          </cell>
          <cell r="GI114">
            <v>103</v>
          </cell>
          <cell r="GJ114">
            <v>75</v>
          </cell>
          <cell r="GK114">
            <v>104</v>
          </cell>
          <cell r="GL114">
            <v>149</v>
          </cell>
          <cell r="GM114">
            <v>97</v>
          </cell>
          <cell r="GN114">
            <v>74</v>
          </cell>
          <cell r="GO114">
            <v>118</v>
          </cell>
          <cell r="GP114">
            <v>94</v>
          </cell>
          <cell r="GQ114">
            <v>94</v>
          </cell>
          <cell r="GR114">
            <v>95</v>
          </cell>
          <cell r="GS114">
            <v>97</v>
          </cell>
          <cell r="GT114">
            <v>83</v>
          </cell>
          <cell r="GU114">
            <v>101</v>
          </cell>
          <cell r="GV114">
            <v>86</v>
          </cell>
          <cell r="GW114">
            <v>92</v>
          </cell>
          <cell r="GX114">
            <v>115</v>
          </cell>
          <cell r="GY114">
            <v>86</v>
          </cell>
          <cell r="GZ114">
            <v>97</v>
          </cell>
          <cell r="HA114">
            <v>117</v>
          </cell>
          <cell r="HB114">
            <v>105</v>
          </cell>
          <cell r="HC114">
            <v>106</v>
          </cell>
          <cell r="HD114">
            <v>109</v>
          </cell>
          <cell r="HE114">
            <v>115</v>
          </cell>
          <cell r="HF114">
            <v>91</v>
          </cell>
          <cell r="HG114">
            <v>111</v>
          </cell>
          <cell r="HH114">
            <v>95</v>
          </cell>
          <cell r="HI114">
            <v>99</v>
          </cell>
          <cell r="HJ114">
            <v>94</v>
          </cell>
          <cell r="HK114">
            <v>112</v>
          </cell>
          <cell r="HL114">
            <v>86</v>
          </cell>
          <cell r="HM114">
            <v>109</v>
          </cell>
          <cell r="HN114">
            <v>102</v>
          </cell>
          <cell r="HO114">
            <v>127</v>
          </cell>
          <cell r="HP114">
            <v>118</v>
          </cell>
          <cell r="HQ114">
            <v>125</v>
          </cell>
          <cell r="HR114">
            <v>151</v>
          </cell>
          <cell r="HS114">
            <v>94</v>
          </cell>
          <cell r="HT114">
            <v>94</v>
          </cell>
          <cell r="HU114">
            <v>114</v>
          </cell>
          <cell r="HV114">
            <v>121</v>
          </cell>
          <cell r="HW114">
            <v>83</v>
          </cell>
          <cell r="HX114">
            <v>90</v>
          </cell>
          <cell r="HY114">
            <v>137</v>
          </cell>
          <cell r="HZ114">
            <v>116</v>
          </cell>
          <cell r="IA114">
            <v>210</v>
          </cell>
          <cell r="IB114">
            <v>107</v>
          </cell>
          <cell r="IC114">
            <v>146</v>
          </cell>
          <cell r="ID114">
            <v>147</v>
          </cell>
          <cell r="IE114">
            <v>122</v>
          </cell>
          <cell r="IF114">
            <v>106</v>
          </cell>
          <cell r="IG114">
            <v>150</v>
          </cell>
          <cell r="IH114">
            <v>234</v>
          </cell>
          <cell r="II114">
            <v>127</v>
          </cell>
          <cell r="IJ114">
            <v>111</v>
          </cell>
          <cell r="IK114">
            <v>166</v>
          </cell>
          <cell r="IL114">
            <v>143</v>
          </cell>
          <cell r="IM114">
            <v>127</v>
          </cell>
          <cell r="IN114">
            <v>120</v>
          </cell>
          <cell r="IO114">
            <v>127</v>
          </cell>
          <cell r="IP114">
            <v>149</v>
          </cell>
          <cell r="IQ114">
            <v>216</v>
          </cell>
          <cell r="IR114">
            <v>187</v>
          </cell>
          <cell r="IS114">
            <v>163</v>
          </cell>
          <cell r="IT114">
            <v>222</v>
          </cell>
          <cell r="IU114">
            <v>188</v>
          </cell>
          <cell r="IV114">
            <v>196</v>
          </cell>
          <cell r="IW114">
            <v>176</v>
          </cell>
          <cell r="IX114">
            <v>191</v>
          </cell>
          <cell r="IY114">
            <v>258</v>
          </cell>
          <cell r="IZ114">
            <v>224</v>
          </cell>
          <cell r="JA114">
            <v>193</v>
          </cell>
          <cell r="JB114">
            <v>180</v>
          </cell>
          <cell r="JC114">
            <v>192</v>
          </cell>
          <cell r="JD114">
            <v>136</v>
          </cell>
          <cell r="JE114">
            <v>180</v>
          </cell>
          <cell r="JF114">
            <v>190</v>
          </cell>
          <cell r="JG114">
            <v>175</v>
          </cell>
          <cell r="JH114">
            <v>166</v>
          </cell>
          <cell r="JI114">
            <v>204</v>
          </cell>
          <cell r="JJ114">
            <v>163</v>
          </cell>
          <cell r="JK114">
            <v>172</v>
          </cell>
          <cell r="JL114">
            <v>187</v>
          </cell>
          <cell r="JM114">
            <v>149</v>
          </cell>
          <cell r="JN114">
            <v>182</v>
          </cell>
          <cell r="JO114">
            <v>168</v>
          </cell>
          <cell r="JP114">
            <v>132</v>
          </cell>
          <cell r="JQ114">
            <v>210</v>
          </cell>
          <cell r="JR114">
            <v>165</v>
          </cell>
          <cell r="JS114">
            <v>163</v>
          </cell>
          <cell r="JT114">
            <v>158</v>
          </cell>
          <cell r="JU114">
            <v>183</v>
          </cell>
          <cell r="JV114">
            <v>179</v>
          </cell>
          <cell r="JW114">
            <v>182</v>
          </cell>
          <cell r="JX114">
            <v>193</v>
          </cell>
          <cell r="JY114">
            <v>148</v>
          </cell>
          <cell r="JZ114">
            <v>176</v>
          </cell>
          <cell r="KA114">
            <v>196</v>
          </cell>
          <cell r="KB114">
            <v>172</v>
          </cell>
          <cell r="KC114">
            <v>192</v>
          </cell>
          <cell r="KD114">
            <v>202</v>
          </cell>
          <cell r="KE114">
            <v>168</v>
          </cell>
          <cell r="KF114">
            <v>167</v>
          </cell>
        </row>
        <row r="115">
          <cell r="A115" t="str">
            <v>Nombre de crÃ©ations d'entreprises - Entreprises individuelles y compris micro-entrepreneurs - Mayotte - DonnÃ©es mensuelles brutes</v>
          </cell>
          <cell r="B115">
            <v>10755771</v>
          </cell>
          <cell r="C115">
            <v>45317.364583333336</v>
          </cell>
          <cell r="ES115">
            <v>68</v>
          </cell>
          <cell r="ET115">
            <v>60</v>
          </cell>
          <cell r="EU115">
            <v>82</v>
          </cell>
          <cell r="EV115">
            <v>40</v>
          </cell>
          <cell r="EW115">
            <v>76</v>
          </cell>
          <cell r="EX115">
            <v>21</v>
          </cell>
          <cell r="EY115">
            <v>88</v>
          </cell>
          <cell r="EZ115">
            <v>68</v>
          </cell>
          <cell r="FA115">
            <v>49</v>
          </cell>
          <cell r="FB115">
            <v>61</v>
          </cell>
          <cell r="FC115">
            <v>57</v>
          </cell>
          <cell r="FD115">
            <v>43</v>
          </cell>
          <cell r="FE115">
            <v>51</v>
          </cell>
          <cell r="FF115">
            <v>50</v>
          </cell>
          <cell r="FG115">
            <v>55</v>
          </cell>
          <cell r="FH115">
            <v>50</v>
          </cell>
          <cell r="FI115">
            <v>57</v>
          </cell>
          <cell r="FJ115">
            <v>51</v>
          </cell>
          <cell r="FK115">
            <v>67</v>
          </cell>
          <cell r="FL115">
            <v>40</v>
          </cell>
          <cell r="FM115">
            <v>54</v>
          </cell>
          <cell r="FN115">
            <v>50</v>
          </cell>
          <cell r="FO115">
            <v>53</v>
          </cell>
          <cell r="FP115">
            <v>58</v>
          </cell>
          <cell r="FQ115">
            <v>69</v>
          </cell>
          <cell r="FR115">
            <v>61</v>
          </cell>
          <cell r="FS115">
            <v>59</v>
          </cell>
          <cell r="FT115">
            <v>68</v>
          </cell>
          <cell r="FU115">
            <v>60</v>
          </cell>
          <cell r="FV115">
            <v>45</v>
          </cell>
          <cell r="FW115">
            <v>64</v>
          </cell>
          <cell r="FX115">
            <v>46</v>
          </cell>
          <cell r="FY115">
            <v>43</v>
          </cell>
          <cell r="FZ115">
            <v>52</v>
          </cell>
          <cell r="GA115">
            <v>58</v>
          </cell>
          <cell r="GB115">
            <v>58</v>
          </cell>
          <cell r="GC115">
            <v>56</v>
          </cell>
          <cell r="GD115">
            <v>54</v>
          </cell>
          <cell r="GE115">
            <v>49</v>
          </cell>
          <cell r="GF115">
            <v>51</v>
          </cell>
          <cell r="GG115">
            <v>46</v>
          </cell>
          <cell r="GH115">
            <v>55</v>
          </cell>
          <cell r="GI115">
            <v>66</v>
          </cell>
          <cell r="GJ115">
            <v>42</v>
          </cell>
          <cell r="GK115">
            <v>37</v>
          </cell>
          <cell r="GL115">
            <v>54</v>
          </cell>
          <cell r="GM115">
            <v>58</v>
          </cell>
          <cell r="GN115">
            <v>56</v>
          </cell>
          <cell r="GO115">
            <v>58</v>
          </cell>
          <cell r="GP115">
            <v>46</v>
          </cell>
          <cell r="GQ115">
            <v>49</v>
          </cell>
          <cell r="GR115">
            <v>45</v>
          </cell>
          <cell r="GS115">
            <v>61</v>
          </cell>
          <cell r="GT115">
            <v>59</v>
          </cell>
          <cell r="GU115">
            <v>47</v>
          </cell>
          <cell r="GV115">
            <v>59</v>
          </cell>
          <cell r="GW115">
            <v>45</v>
          </cell>
          <cell r="GX115">
            <v>58</v>
          </cell>
          <cell r="GY115">
            <v>40</v>
          </cell>
          <cell r="GZ115">
            <v>46</v>
          </cell>
          <cell r="HA115">
            <v>62</v>
          </cell>
          <cell r="HB115">
            <v>63</v>
          </cell>
          <cell r="HC115">
            <v>84</v>
          </cell>
          <cell r="HD115">
            <v>61</v>
          </cell>
          <cell r="HE115">
            <v>77</v>
          </cell>
          <cell r="HF115">
            <v>57</v>
          </cell>
          <cell r="HG115">
            <v>58</v>
          </cell>
          <cell r="HH115">
            <v>44</v>
          </cell>
          <cell r="HI115">
            <v>80</v>
          </cell>
          <cell r="HJ115">
            <v>58</v>
          </cell>
          <cell r="HK115">
            <v>66</v>
          </cell>
          <cell r="HL115">
            <v>55</v>
          </cell>
          <cell r="HM115">
            <v>47</v>
          </cell>
          <cell r="HN115">
            <v>54</v>
          </cell>
          <cell r="HO115">
            <v>13</v>
          </cell>
          <cell r="HP115">
            <v>29</v>
          </cell>
          <cell r="HQ115">
            <v>82</v>
          </cell>
          <cell r="HR115">
            <v>59</v>
          </cell>
          <cell r="HS115">
            <v>38</v>
          </cell>
          <cell r="HT115">
            <v>56</v>
          </cell>
          <cell r="HU115">
            <v>38</v>
          </cell>
          <cell r="HV115">
            <v>23</v>
          </cell>
          <cell r="HW115">
            <v>78</v>
          </cell>
          <cell r="HX115">
            <v>54</v>
          </cell>
          <cell r="HY115">
            <v>52</v>
          </cell>
          <cell r="HZ115">
            <v>54</v>
          </cell>
          <cell r="IA115">
            <v>89</v>
          </cell>
          <cell r="IB115">
            <v>35</v>
          </cell>
          <cell r="IC115">
            <v>63</v>
          </cell>
          <cell r="ID115">
            <v>60</v>
          </cell>
          <cell r="IE115">
            <v>90</v>
          </cell>
          <cell r="IF115">
            <v>67</v>
          </cell>
          <cell r="IG115">
            <v>65</v>
          </cell>
          <cell r="IH115">
            <v>59</v>
          </cell>
          <cell r="II115">
            <v>88</v>
          </cell>
          <cell r="IJ115">
            <v>60</v>
          </cell>
          <cell r="IK115">
            <v>70</v>
          </cell>
          <cell r="IL115">
            <v>38</v>
          </cell>
          <cell r="IM115">
            <v>31</v>
          </cell>
          <cell r="IN115">
            <v>33</v>
          </cell>
          <cell r="IO115">
            <v>39</v>
          </cell>
          <cell r="IP115">
            <v>87</v>
          </cell>
          <cell r="IQ115">
            <v>97</v>
          </cell>
          <cell r="IR115">
            <v>127</v>
          </cell>
          <cell r="IS115">
            <v>142</v>
          </cell>
          <cell r="IT115">
            <v>106</v>
          </cell>
          <cell r="IU115">
            <v>108</v>
          </cell>
          <cell r="IV115">
            <v>97</v>
          </cell>
          <cell r="IW115">
            <v>112</v>
          </cell>
          <cell r="IX115">
            <v>56</v>
          </cell>
          <cell r="IY115">
            <v>89</v>
          </cell>
          <cell r="IZ115">
            <v>115</v>
          </cell>
          <cell r="JA115">
            <v>119</v>
          </cell>
          <cell r="JB115">
            <v>178</v>
          </cell>
          <cell r="JC115">
            <v>110</v>
          </cell>
          <cell r="JD115">
            <v>108</v>
          </cell>
          <cell r="JE115">
            <v>133</v>
          </cell>
          <cell r="JF115">
            <v>106</v>
          </cell>
          <cell r="JG115">
            <v>106</v>
          </cell>
          <cell r="JH115">
            <v>79</v>
          </cell>
          <cell r="JI115">
            <v>80</v>
          </cell>
          <cell r="JJ115">
            <v>86</v>
          </cell>
          <cell r="JK115">
            <v>113</v>
          </cell>
          <cell r="JL115">
            <v>119</v>
          </cell>
          <cell r="JM115">
            <v>100</v>
          </cell>
          <cell r="JN115">
            <v>99</v>
          </cell>
          <cell r="JO115">
            <v>100</v>
          </cell>
          <cell r="JP115">
            <v>99</v>
          </cell>
          <cell r="JQ115">
            <v>109</v>
          </cell>
          <cell r="JR115">
            <v>95</v>
          </cell>
          <cell r="JS115">
            <v>122</v>
          </cell>
          <cell r="JT115">
            <v>105</v>
          </cell>
          <cell r="JU115">
            <v>82</v>
          </cell>
          <cell r="JV115">
            <v>87</v>
          </cell>
          <cell r="JW115">
            <v>122</v>
          </cell>
          <cell r="JX115">
            <v>82</v>
          </cell>
          <cell r="JY115">
            <v>100</v>
          </cell>
          <cell r="JZ115">
            <v>122</v>
          </cell>
          <cell r="KA115">
            <v>92</v>
          </cell>
          <cell r="KB115">
            <v>138</v>
          </cell>
          <cell r="KC115">
            <v>127</v>
          </cell>
          <cell r="KD115">
            <v>147</v>
          </cell>
          <cell r="KE115">
            <v>93</v>
          </cell>
          <cell r="KF115">
            <v>100</v>
          </cell>
        </row>
        <row r="116">
          <cell r="A116" t="str">
            <v>Nombre de crÃ©ations d'entreprises - Entreprises individuelles y compris micro-entrepreneurs - Meurthe-et-Moselle - DonnÃ©es mensuelles brutes</v>
          </cell>
          <cell r="B116">
            <v>10755725</v>
          </cell>
          <cell r="C116">
            <v>45317.364583333336</v>
          </cell>
          <cell r="ES116">
            <v>338</v>
          </cell>
          <cell r="ET116">
            <v>291</v>
          </cell>
          <cell r="EU116">
            <v>352</v>
          </cell>
          <cell r="EV116">
            <v>293</v>
          </cell>
          <cell r="EW116">
            <v>276</v>
          </cell>
          <cell r="EX116">
            <v>274</v>
          </cell>
          <cell r="EY116">
            <v>291</v>
          </cell>
          <cell r="EZ116">
            <v>250</v>
          </cell>
          <cell r="FA116">
            <v>291</v>
          </cell>
          <cell r="FB116">
            <v>329</v>
          </cell>
          <cell r="FC116">
            <v>293</v>
          </cell>
          <cell r="FD116">
            <v>169</v>
          </cell>
          <cell r="FE116">
            <v>305</v>
          </cell>
          <cell r="FF116">
            <v>392</v>
          </cell>
          <cell r="FG116">
            <v>336</v>
          </cell>
          <cell r="FH116">
            <v>294</v>
          </cell>
          <cell r="FI116">
            <v>247</v>
          </cell>
          <cell r="FJ116">
            <v>250</v>
          </cell>
          <cell r="FK116">
            <v>214</v>
          </cell>
          <cell r="FL116">
            <v>283</v>
          </cell>
          <cell r="FM116">
            <v>298</v>
          </cell>
          <cell r="FN116">
            <v>287</v>
          </cell>
          <cell r="FO116">
            <v>293</v>
          </cell>
          <cell r="FP116">
            <v>265</v>
          </cell>
          <cell r="FQ116">
            <v>349</v>
          </cell>
          <cell r="FR116">
            <v>324</v>
          </cell>
          <cell r="FS116">
            <v>317</v>
          </cell>
          <cell r="FT116">
            <v>309</v>
          </cell>
          <cell r="FU116">
            <v>358</v>
          </cell>
          <cell r="FV116">
            <v>278</v>
          </cell>
          <cell r="FW116">
            <v>295</v>
          </cell>
          <cell r="FX116">
            <v>242</v>
          </cell>
          <cell r="FY116">
            <v>297</v>
          </cell>
          <cell r="FZ116">
            <v>376</v>
          </cell>
          <cell r="GA116">
            <v>331</v>
          </cell>
          <cell r="GB116">
            <v>237</v>
          </cell>
          <cell r="GC116">
            <v>307</v>
          </cell>
          <cell r="GD116">
            <v>297</v>
          </cell>
          <cell r="GE116">
            <v>300</v>
          </cell>
          <cell r="GF116">
            <v>301</v>
          </cell>
          <cell r="GG116">
            <v>261</v>
          </cell>
          <cell r="GH116">
            <v>299</v>
          </cell>
          <cell r="GI116">
            <v>282</v>
          </cell>
          <cell r="GJ116">
            <v>236</v>
          </cell>
          <cell r="GK116">
            <v>333</v>
          </cell>
          <cell r="GL116">
            <v>333</v>
          </cell>
          <cell r="GM116">
            <v>276</v>
          </cell>
          <cell r="GN116">
            <v>253</v>
          </cell>
          <cell r="GO116">
            <v>292</v>
          </cell>
          <cell r="GP116">
            <v>302</v>
          </cell>
          <cell r="GQ116">
            <v>392</v>
          </cell>
          <cell r="GR116">
            <v>282</v>
          </cell>
          <cell r="GS116">
            <v>291</v>
          </cell>
          <cell r="GT116">
            <v>298</v>
          </cell>
          <cell r="GU116">
            <v>250</v>
          </cell>
          <cell r="GV116">
            <v>219</v>
          </cell>
          <cell r="GW116">
            <v>319</v>
          </cell>
          <cell r="GX116">
            <v>245</v>
          </cell>
          <cell r="GY116">
            <v>323</v>
          </cell>
          <cell r="GZ116">
            <v>245</v>
          </cell>
          <cell r="HA116">
            <v>334</v>
          </cell>
          <cell r="HB116">
            <v>241</v>
          </cell>
          <cell r="HC116">
            <v>321</v>
          </cell>
          <cell r="HD116">
            <v>248</v>
          </cell>
          <cell r="HE116">
            <v>295</v>
          </cell>
          <cell r="HF116">
            <v>269</v>
          </cell>
          <cell r="HG116">
            <v>249</v>
          </cell>
          <cell r="HH116">
            <v>264</v>
          </cell>
          <cell r="HI116">
            <v>344</v>
          </cell>
          <cell r="HJ116">
            <v>332</v>
          </cell>
          <cell r="HK116">
            <v>291</v>
          </cell>
          <cell r="HL116">
            <v>281</v>
          </cell>
          <cell r="HM116">
            <v>334</v>
          </cell>
          <cell r="HN116">
            <v>326</v>
          </cell>
          <cell r="HO116">
            <v>368</v>
          </cell>
          <cell r="HP116">
            <v>422</v>
          </cell>
          <cell r="HQ116">
            <v>342</v>
          </cell>
          <cell r="HR116">
            <v>392</v>
          </cell>
          <cell r="HS116">
            <v>321</v>
          </cell>
          <cell r="HT116">
            <v>324</v>
          </cell>
          <cell r="HU116">
            <v>408</v>
          </cell>
          <cell r="HV116">
            <v>471</v>
          </cell>
          <cell r="HW116">
            <v>393</v>
          </cell>
          <cell r="HX116">
            <v>307</v>
          </cell>
          <cell r="HY116">
            <v>457</v>
          </cell>
          <cell r="HZ116">
            <v>429</v>
          </cell>
          <cell r="IA116">
            <v>513</v>
          </cell>
          <cell r="IB116">
            <v>421</v>
          </cell>
          <cell r="IC116">
            <v>426</v>
          </cell>
          <cell r="ID116">
            <v>394</v>
          </cell>
          <cell r="IE116">
            <v>374</v>
          </cell>
          <cell r="IF116">
            <v>411</v>
          </cell>
          <cell r="IG116">
            <v>413</v>
          </cell>
          <cell r="IH116">
            <v>555</v>
          </cell>
          <cell r="II116">
            <v>451</v>
          </cell>
          <cell r="IJ116">
            <v>338</v>
          </cell>
          <cell r="IK116">
            <v>474</v>
          </cell>
          <cell r="IL116">
            <v>520</v>
          </cell>
          <cell r="IM116">
            <v>355</v>
          </cell>
          <cell r="IN116">
            <v>284</v>
          </cell>
          <cell r="IO116">
            <v>352</v>
          </cell>
          <cell r="IP116">
            <v>479</v>
          </cell>
          <cell r="IQ116">
            <v>484</v>
          </cell>
          <cell r="IR116">
            <v>433</v>
          </cell>
          <cell r="IS116">
            <v>637</v>
          </cell>
          <cell r="IT116">
            <v>579</v>
          </cell>
          <cell r="IU116">
            <v>638</v>
          </cell>
          <cell r="IV116">
            <v>465</v>
          </cell>
          <cell r="IW116">
            <v>532</v>
          </cell>
          <cell r="IX116">
            <v>531</v>
          </cell>
          <cell r="IY116">
            <v>656</v>
          </cell>
          <cell r="IZ116">
            <v>642</v>
          </cell>
          <cell r="JA116">
            <v>521</v>
          </cell>
          <cell r="JB116">
            <v>505</v>
          </cell>
          <cell r="JC116">
            <v>533</v>
          </cell>
          <cell r="JD116">
            <v>435</v>
          </cell>
          <cell r="JE116">
            <v>559</v>
          </cell>
          <cell r="JF116">
            <v>580</v>
          </cell>
          <cell r="JG116">
            <v>461</v>
          </cell>
          <cell r="JH116">
            <v>511</v>
          </cell>
          <cell r="JI116">
            <v>523</v>
          </cell>
          <cell r="JJ116">
            <v>495</v>
          </cell>
          <cell r="JK116">
            <v>529</v>
          </cell>
          <cell r="JL116">
            <v>514</v>
          </cell>
          <cell r="JM116">
            <v>431</v>
          </cell>
          <cell r="JN116">
            <v>483</v>
          </cell>
          <cell r="JO116">
            <v>472</v>
          </cell>
          <cell r="JP116">
            <v>410</v>
          </cell>
          <cell r="JQ116">
            <v>575</v>
          </cell>
          <cell r="JR116">
            <v>552</v>
          </cell>
          <cell r="JS116">
            <v>546</v>
          </cell>
          <cell r="JT116">
            <v>472</v>
          </cell>
          <cell r="JU116">
            <v>618</v>
          </cell>
          <cell r="JV116">
            <v>574</v>
          </cell>
          <cell r="JW116">
            <v>602</v>
          </cell>
          <cell r="JX116">
            <v>497</v>
          </cell>
          <cell r="JY116">
            <v>484</v>
          </cell>
          <cell r="JZ116">
            <v>515</v>
          </cell>
          <cell r="KA116">
            <v>551</v>
          </cell>
          <cell r="KB116">
            <v>530</v>
          </cell>
          <cell r="KC116">
            <v>631</v>
          </cell>
          <cell r="KD116">
            <v>643</v>
          </cell>
          <cell r="KE116">
            <v>612</v>
          </cell>
          <cell r="KF116">
            <v>446</v>
          </cell>
        </row>
        <row r="117">
          <cell r="A117" t="str">
            <v>Nombre de crÃ©ations d'entreprises - Entreprises individuelles y compris micro-entrepreneurs - Meuse - DonnÃ©es mensuelles brutes</v>
          </cell>
          <cell r="B117">
            <v>10755726</v>
          </cell>
          <cell r="C117">
            <v>45317.364583333336</v>
          </cell>
          <cell r="ES117">
            <v>75</v>
          </cell>
          <cell r="ET117">
            <v>71</v>
          </cell>
          <cell r="EU117">
            <v>95</v>
          </cell>
          <cell r="EV117">
            <v>73</v>
          </cell>
          <cell r="EW117">
            <v>67</v>
          </cell>
          <cell r="EX117">
            <v>86</v>
          </cell>
          <cell r="EY117">
            <v>67</v>
          </cell>
          <cell r="EZ117">
            <v>54</v>
          </cell>
          <cell r="FA117">
            <v>85</v>
          </cell>
          <cell r="FB117">
            <v>98</v>
          </cell>
          <cell r="FC117">
            <v>59</v>
          </cell>
          <cell r="FD117">
            <v>51</v>
          </cell>
          <cell r="FE117">
            <v>51</v>
          </cell>
          <cell r="FF117">
            <v>57</v>
          </cell>
          <cell r="FG117">
            <v>66</v>
          </cell>
          <cell r="FH117">
            <v>60</v>
          </cell>
          <cell r="FI117">
            <v>56</v>
          </cell>
          <cell r="FJ117">
            <v>118</v>
          </cell>
          <cell r="FK117">
            <v>75</v>
          </cell>
          <cell r="FL117">
            <v>64</v>
          </cell>
          <cell r="FM117">
            <v>80</v>
          </cell>
          <cell r="FN117">
            <v>80</v>
          </cell>
          <cell r="FO117">
            <v>66</v>
          </cell>
          <cell r="FP117">
            <v>59</v>
          </cell>
          <cell r="FQ117">
            <v>79</v>
          </cell>
          <cell r="FR117">
            <v>66</v>
          </cell>
          <cell r="FS117">
            <v>62</v>
          </cell>
          <cell r="FT117">
            <v>76</v>
          </cell>
          <cell r="FU117">
            <v>67</v>
          </cell>
          <cell r="FV117">
            <v>53</v>
          </cell>
          <cell r="FW117">
            <v>57</v>
          </cell>
          <cell r="FX117">
            <v>43</v>
          </cell>
          <cell r="FY117">
            <v>47</v>
          </cell>
          <cell r="FZ117">
            <v>95</v>
          </cell>
          <cell r="GA117">
            <v>67</v>
          </cell>
          <cell r="GB117">
            <v>51</v>
          </cell>
          <cell r="GC117">
            <v>70</v>
          </cell>
          <cell r="GD117">
            <v>73</v>
          </cell>
          <cell r="GE117">
            <v>58</v>
          </cell>
          <cell r="GF117">
            <v>60</v>
          </cell>
          <cell r="GG117">
            <v>51</v>
          </cell>
          <cell r="GH117">
            <v>55</v>
          </cell>
          <cell r="GI117">
            <v>61</v>
          </cell>
          <cell r="GJ117">
            <v>41</v>
          </cell>
          <cell r="GK117">
            <v>63</v>
          </cell>
          <cell r="GL117">
            <v>70</v>
          </cell>
          <cell r="GM117">
            <v>42</v>
          </cell>
          <cell r="GN117">
            <v>45</v>
          </cell>
          <cell r="GO117">
            <v>74</v>
          </cell>
          <cell r="GP117">
            <v>65</v>
          </cell>
          <cell r="GQ117">
            <v>77</v>
          </cell>
          <cell r="GR117">
            <v>55</v>
          </cell>
          <cell r="GS117">
            <v>58</v>
          </cell>
          <cell r="GT117">
            <v>56</v>
          </cell>
          <cell r="GU117">
            <v>57</v>
          </cell>
          <cell r="GV117">
            <v>53</v>
          </cell>
          <cell r="GW117">
            <v>44</v>
          </cell>
          <cell r="GX117">
            <v>50</v>
          </cell>
          <cell r="GY117">
            <v>74</v>
          </cell>
          <cell r="GZ117">
            <v>56</v>
          </cell>
          <cell r="HA117">
            <v>70</v>
          </cell>
          <cell r="HB117">
            <v>46</v>
          </cell>
          <cell r="HC117">
            <v>59</v>
          </cell>
          <cell r="HD117">
            <v>65</v>
          </cell>
          <cell r="HE117">
            <v>53</v>
          </cell>
          <cell r="HF117">
            <v>54</v>
          </cell>
          <cell r="HG117">
            <v>44</v>
          </cell>
          <cell r="HH117">
            <v>49</v>
          </cell>
          <cell r="HI117">
            <v>70</v>
          </cell>
          <cell r="HJ117">
            <v>67</v>
          </cell>
          <cell r="HK117">
            <v>49</v>
          </cell>
          <cell r="HL117">
            <v>61</v>
          </cell>
          <cell r="HM117">
            <v>85</v>
          </cell>
          <cell r="HN117">
            <v>82</v>
          </cell>
          <cell r="HO117">
            <v>85</v>
          </cell>
          <cell r="HP117">
            <v>82</v>
          </cell>
          <cell r="HQ117">
            <v>66</v>
          </cell>
          <cell r="HR117">
            <v>76</v>
          </cell>
          <cell r="HS117">
            <v>78</v>
          </cell>
          <cell r="HT117">
            <v>63</v>
          </cell>
          <cell r="HU117">
            <v>80</v>
          </cell>
          <cell r="HV117">
            <v>98</v>
          </cell>
          <cell r="HW117">
            <v>62</v>
          </cell>
          <cell r="HX117">
            <v>60</v>
          </cell>
          <cell r="HY117">
            <v>85</v>
          </cell>
          <cell r="HZ117">
            <v>89</v>
          </cell>
          <cell r="IA117">
            <v>87</v>
          </cell>
          <cell r="IB117">
            <v>84</v>
          </cell>
          <cell r="IC117">
            <v>84</v>
          </cell>
          <cell r="ID117">
            <v>78</v>
          </cell>
          <cell r="IE117">
            <v>75</v>
          </cell>
          <cell r="IF117">
            <v>72</v>
          </cell>
          <cell r="IG117">
            <v>58</v>
          </cell>
          <cell r="IH117">
            <v>93</v>
          </cell>
          <cell r="II117">
            <v>80</v>
          </cell>
          <cell r="IJ117">
            <v>63</v>
          </cell>
          <cell r="IK117">
            <v>81</v>
          </cell>
          <cell r="IL117">
            <v>67</v>
          </cell>
          <cell r="IM117">
            <v>58</v>
          </cell>
          <cell r="IN117">
            <v>52</v>
          </cell>
          <cell r="IO117">
            <v>75</v>
          </cell>
          <cell r="IP117">
            <v>71</v>
          </cell>
          <cell r="IQ117">
            <v>87</v>
          </cell>
          <cell r="IR117">
            <v>76</v>
          </cell>
          <cell r="IS117">
            <v>80</v>
          </cell>
          <cell r="IT117">
            <v>129</v>
          </cell>
          <cell r="IU117">
            <v>105</v>
          </cell>
          <cell r="IV117">
            <v>76</v>
          </cell>
          <cell r="IW117">
            <v>95</v>
          </cell>
          <cell r="IX117">
            <v>114</v>
          </cell>
          <cell r="IY117">
            <v>111</v>
          </cell>
          <cell r="IZ117">
            <v>101</v>
          </cell>
          <cell r="JA117">
            <v>115</v>
          </cell>
          <cell r="JB117">
            <v>75</v>
          </cell>
          <cell r="JC117">
            <v>96</v>
          </cell>
          <cell r="JD117">
            <v>90</v>
          </cell>
          <cell r="JE117">
            <v>98</v>
          </cell>
          <cell r="JF117">
            <v>105</v>
          </cell>
          <cell r="JG117">
            <v>74</v>
          </cell>
          <cell r="JH117">
            <v>91</v>
          </cell>
          <cell r="JI117">
            <v>97</v>
          </cell>
          <cell r="JJ117">
            <v>102</v>
          </cell>
          <cell r="JK117">
            <v>122</v>
          </cell>
          <cell r="JL117">
            <v>111</v>
          </cell>
          <cell r="JM117">
            <v>70</v>
          </cell>
          <cell r="JN117">
            <v>85</v>
          </cell>
          <cell r="JO117">
            <v>76</v>
          </cell>
          <cell r="JP117">
            <v>97</v>
          </cell>
          <cell r="JQ117">
            <v>128</v>
          </cell>
          <cell r="JR117">
            <v>108</v>
          </cell>
          <cell r="JS117">
            <v>103</v>
          </cell>
          <cell r="JT117">
            <v>73</v>
          </cell>
          <cell r="JU117">
            <v>104</v>
          </cell>
          <cell r="JV117">
            <v>104</v>
          </cell>
          <cell r="JW117">
            <v>144</v>
          </cell>
          <cell r="JX117">
            <v>90</v>
          </cell>
          <cell r="JY117">
            <v>106</v>
          </cell>
          <cell r="JZ117">
            <v>108</v>
          </cell>
          <cell r="KA117">
            <v>102</v>
          </cell>
          <cell r="KB117">
            <v>103</v>
          </cell>
          <cell r="KC117">
            <v>112</v>
          </cell>
          <cell r="KD117">
            <v>114</v>
          </cell>
          <cell r="KE117">
            <v>115</v>
          </cell>
          <cell r="KF117">
            <v>89</v>
          </cell>
        </row>
        <row r="118">
          <cell r="A118" t="str">
            <v>Nombre de crÃ©ations d'entreprises - Entreprises individuelles y compris micro-entrepreneurs - Morbihan - DonnÃ©es mensuelles brutes</v>
          </cell>
          <cell r="B118">
            <v>10755727</v>
          </cell>
          <cell r="C118">
            <v>45317.364583333336</v>
          </cell>
          <cell r="ES118">
            <v>389</v>
          </cell>
          <cell r="ET118">
            <v>374</v>
          </cell>
          <cell r="EU118">
            <v>414</v>
          </cell>
          <cell r="EV118">
            <v>321</v>
          </cell>
          <cell r="EW118">
            <v>325</v>
          </cell>
          <cell r="EX118">
            <v>374</v>
          </cell>
          <cell r="EY118">
            <v>281</v>
          </cell>
          <cell r="EZ118">
            <v>281</v>
          </cell>
          <cell r="FA118">
            <v>357</v>
          </cell>
          <cell r="FB118">
            <v>340</v>
          </cell>
          <cell r="FC118">
            <v>308</v>
          </cell>
          <cell r="FD118">
            <v>237</v>
          </cell>
          <cell r="FE118">
            <v>420</v>
          </cell>
          <cell r="FF118">
            <v>345</v>
          </cell>
          <cell r="FG118">
            <v>394</v>
          </cell>
          <cell r="FH118">
            <v>359</v>
          </cell>
          <cell r="FI118">
            <v>330</v>
          </cell>
          <cell r="FJ118">
            <v>364</v>
          </cell>
          <cell r="FK118">
            <v>318</v>
          </cell>
          <cell r="FL118">
            <v>233</v>
          </cell>
          <cell r="FM118">
            <v>337</v>
          </cell>
          <cell r="FN118">
            <v>332</v>
          </cell>
          <cell r="FO118">
            <v>307</v>
          </cell>
          <cell r="FP118">
            <v>231</v>
          </cell>
          <cell r="FQ118">
            <v>407</v>
          </cell>
          <cell r="FR118">
            <v>333</v>
          </cell>
          <cell r="FS118">
            <v>349</v>
          </cell>
          <cell r="FT118">
            <v>353</v>
          </cell>
          <cell r="FU118">
            <v>353</v>
          </cell>
          <cell r="FV118">
            <v>333</v>
          </cell>
          <cell r="FW118">
            <v>362</v>
          </cell>
          <cell r="FX118">
            <v>252</v>
          </cell>
          <cell r="FY118">
            <v>359</v>
          </cell>
          <cell r="FZ118">
            <v>366</v>
          </cell>
          <cell r="GA118">
            <v>300</v>
          </cell>
          <cell r="GB118">
            <v>267</v>
          </cell>
          <cell r="GC118">
            <v>353</v>
          </cell>
          <cell r="GD118">
            <v>318</v>
          </cell>
          <cell r="GE118">
            <v>330</v>
          </cell>
          <cell r="GF118">
            <v>340</v>
          </cell>
          <cell r="GG118">
            <v>323</v>
          </cell>
          <cell r="GH118">
            <v>357</v>
          </cell>
          <cell r="GI118">
            <v>302</v>
          </cell>
          <cell r="GJ118">
            <v>206</v>
          </cell>
          <cell r="GK118">
            <v>308</v>
          </cell>
          <cell r="GL118">
            <v>362</v>
          </cell>
          <cell r="GM118">
            <v>303</v>
          </cell>
          <cell r="GN118">
            <v>285</v>
          </cell>
          <cell r="GO118">
            <v>331</v>
          </cell>
          <cell r="GP118">
            <v>329</v>
          </cell>
          <cell r="GQ118">
            <v>373</v>
          </cell>
          <cell r="GR118">
            <v>363</v>
          </cell>
          <cell r="GS118">
            <v>335</v>
          </cell>
          <cell r="GT118">
            <v>370</v>
          </cell>
          <cell r="GU118">
            <v>290</v>
          </cell>
          <cell r="GV118">
            <v>213</v>
          </cell>
          <cell r="GW118">
            <v>350</v>
          </cell>
          <cell r="GX118">
            <v>322</v>
          </cell>
          <cell r="GY118">
            <v>305</v>
          </cell>
          <cell r="GZ118">
            <v>270</v>
          </cell>
          <cell r="HA118">
            <v>417</v>
          </cell>
          <cell r="HB118">
            <v>316</v>
          </cell>
          <cell r="HC118">
            <v>419</v>
          </cell>
          <cell r="HD118">
            <v>349</v>
          </cell>
          <cell r="HE118">
            <v>326</v>
          </cell>
          <cell r="HF118">
            <v>371</v>
          </cell>
          <cell r="HG118">
            <v>339</v>
          </cell>
          <cell r="HH118">
            <v>245</v>
          </cell>
          <cell r="HI118">
            <v>343</v>
          </cell>
          <cell r="HJ118">
            <v>370</v>
          </cell>
          <cell r="HK118">
            <v>286</v>
          </cell>
          <cell r="HL118">
            <v>286</v>
          </cell>
          <cell r="HM118">
            <v>409</v>
          </cell>
          <cell r="HN118">
            <v>404</v>
          </cell>
          <cell r="HO118">
            <v>500</v>
          </cell>
          <cell r="HP118">
            <v>388</v>
          </cell>
          <cell r="HQ118">
            <v>364</v>
          </cell>
          <cell r="HR118">
            <v>431</v>
          </cell>
          <cell r="HS118">
            <v>363</v>
          </cell>
          <cell r="HT118">
            <v>301</v>
          </cell>
          <cell r="HU118">
            <v>452</v>
          </cell>
          <cell r="HV118">
            <v>463</v>
          </cell>
          <cell r="HW118">
            <v>354</v>
          </cell>
          <cell r="HX118">
            <v>336</v>
          </cell>
          <cell r="HY118">
            <v>472</v>
          </cell>
          <cell r="HZ118">
            <v>466</v>
          </cell>
          <cell r="IA118">
            <v>524</v>
          </cell>
          <cell r="IB118">
            <v>405</v>
          </cell>
          <cell r="IC118">
            <v>421</v>
          </cell>
          <cell r="ID118">
            <v>419</v>
          </cell>
          <cell r="IE118">
            <v>451</v>
          </cell>
          <cell r="IF118">
            <v>328</v>
          </cell>
          <cell r="IG118">
            <v>449</v>
          </cell>
          <cell r="IH118">
            <v>488</v>
          </cell>
          <cell r="II118">
            <v>440</v>
          </cell>
          <cell r="IJ118">
            <v>445</v>
          </cell>
          <cell r="IK118">
            <v>508</v>
          </cell>
          <cell r="IL118">
            <v>460</v>
          </cell>
          <cell r="IM118">
            <v>301</v>
          </cell>
          <cell r="IN118">
            <v>228</v>
          </cell>
          <cell r="IO118">
            <v>337</v>
          </cell>
          <cell r="IP118">
            <v>465</v>
          </cell>
          <cell r="IQ118">
            <v>552</v>
          </cell>
          <cell r="IR118">
            <v>351</v>
          </cell>
          <cell r="IS118">
            <v>536</v>
          </cell>
          <cell r="IT118">
            <v>549</v>
          </cell>
          <cell r="IU118">
            <v>427</v>
          </cell>
          <cell r="IV118">
            <v>466</v>
          </cell>
          <cell r="IW118">
            <v>541</v>
          </cell>
          <cell r="IX118">
            <v>489</v>
          </cell>
          <cell r="IY118">
            <v>536</v>
          </cell>
          <cell r="IZ118">
            <v>562</v>
          </cell>
          <cell r="JA118">
            <v>467</v>
          </cell>
          <cell r="JB118">
            <v>581</v>
          </cell>
          <cell r="JC118">
            <v>445</v>
          </cell>
          <cell r="JD118">
            <v>411</v>
          </cell>
          <cell r="JE118">
            <v>555</v>
          </cell>
          <cell r="JF118">
            <v>585</v>
          </cell>
          <cell r="JG118">
            <v>446</v>
          </cell>
          <cell r="JH118">
            <v>509</v>
          </cell>
          <cell r="JI118">
            <v>602</v>
          </cell>
          <cell r="JJ118">
            <v>555</v>
          </cell>
          <cell r="JK118">
            <v>601</v>
          </cell>
          <cell r="JL118">
            <v>599</v>
          </cell>
          <cell r="JM118">
            <v>471</v>
          </cell>
          <cell r="JN118">
            <v>510</v>
          </cell>
          <cell r="JO118">
            <v>492</v>
          </cell>
          <cell r="JP118">
            <v>387</v>
          </cell>
          <cell r="JQ118">
            <v>579</v>
          </cell>
          <cell r="JR118">
            <v>576</v>
          </cell>
          <cell r="JS118">
            <v>573</v>
          </cell>
          <cell r="JT118">
            <v>436</v>
          </cell>
          <cell r="JU118">
            <v>522</v>
          </cell>
          <cell r="JV118">
            <v>512</v>
          </cell>
          <cell r="JW118">
            <v>649</v>
          </cell>
          <cell r="JX118">
            <v>521</v>
          </cell>
          <cell r="JY118">
            <v>427</v>
          </cell>
          <cell r="JZ118">
            <v>516</v>
          </cell>
          <cell r="KA118">
            <v>470</v>
          </cell>
          <cell r="KB118">
            <v>510</v>
          </cell>
          <cell r="KC118">
            <v>593</v>
          </cell>
          <cell r="KD118">
            <v>775</v>
          </cell>
          <cell r="KE118">
            <v>535</v>
          </cell>
          <cell r="KF118">
            <v>432</v>
          </cell>
        </row>
        <row r="119">
          <cell r="A119" t="str">
            <v>Nombre de crÃ©ations d'entreprises - Entreprises individuelles y compris micro-entrepreneurs - Moselle - DonnÃ©es mensuelles brutes</v>
          </cell>
          <cell r="B119">
            <v>10755728</v>
          </cell>
          <cell r="C119">
            <v>45317.364583333336</v>
          </cell>
          <cell r="ES119">
            <v>474</v>
          </cell>
          <cell r="ET119">
            <v>424</v>
          </cell>
          <cell r="EU119">
            <v>545</v>
          </cell>
          <cell r="EV119">
            <v>414</v>
          </cell>
          <cell r="EW119">
            <v>378</v>
          </cell>
          <cell r="EX119">
            <v>436</v>
          </cell>
          <cell r="EY119">
            <v>395</v>
          </cell>
          <cell r="EZ119">
            <v>374</v>
          </cell>
          <cell r="FA119">
            <v>412</v>
          </cell>
          <cell r="FB119">
            <v>484</v>
          </cell>
          <cell r="FC119">
            <v>413</v>
          </cell>
          <cell r="FD119">
            <v>283</v>
          </cell>
          <cell r="FE119">
            <v>209</v>
          </cell>
          <cell r="FF119">
            <v>675</v>
          </cell>
          <cell r="FG119">
            <v>592</v>
          </cell>
          <cell r="FH119">
            <v>420</v>
          </cell>
          <cell r="FI119">
            <v>399</v>
          </cell>
          <cell r="FJ119">
            <v>417</v>
          </cell>
          <cell r="FK119">
            <v>374</v>
          </cell>
          <cell r="FL119">
            <v>366</v>
          </cell>
          <cell r="FM119">
            <v>478</v>
          </cell>
          <cell r="FN119">
            <v>495</v>
          </cell>
          <cell r="FO119">
            <v>362</v>
          </cell>
          <cell r="FP119">
            <v>301</v>
          </cell>
          <cell r="FQ119">
            <v>475</v>
          </cell>
          <cell r="FR119">
            <v>462</v>
          </cell>
          <cell r="FS119">
            <v>444</v>
          </cell>
          <cell r="FT119">
            <v>448</v>
          </cell>
          <cell r="FU119">
            <v>408</v>
          </cell>
          <cell r="FV119">
            <v>369</v>
          </cell>
          <cell r="FW119">
            <v>378</v>
          </cell>
          <cell r="FX119">
            <v>364</v>
          </cell>
          <cell r="FY119">
            <v>413</v>
          </cell>
          <cell r="FZ119">
            <v>488</v>
          </cell>
          <cell r="GA119">
            <v>383</v>
          </cell>
          <cell r="GB119">
            <v>359</v>
          </cell>
          <cell r="GC119">
            <v>425</v>
          </cell>
          <cell r="GD119">
            <v>365</v>
          </cell>
          <cell r="GE119">
            <v>415</v>
          </cell>
          <cell r="GF119">
            <v>396</v>
          </cell>
          <cell r="GG119">
            <v>355</v>
          </cell>
          <cell r="GH119">
            <v>350</v>
          </cell>
          <cell r="GI119">
            <v>325</v>
          </cell>
          <cell r="GJ119">
            <v>321</v>
          </cell>
          <cell r="GK119">
            <v>379</v>
          </cell>
          <cell r="GL119">
            <v>438</v>
          </cell>
          <cell r="GM119">
            <v>299</v>
          </cell>
          <cell r="GN119">
            <v>342</v>
          </cell>
          <cell r="GO119">
            <v>410</v>
          </cell>
          <cell r="GP119">
            <v>456</v>
          </cell>
          <cell r="GQ119">
            <v>400</v>
          </cell>
          <cell r="GR119">
            <v>430</v>
          </cell>
          <cell r="GS119">
            <v>360</v>
          </cell>
          <cell r="GT119">
            <v>367</v>
          </cell>
          <cell r="GU119">
            <v>320</v>
          </cell>
          <cell r="GV119">
            <v>303</v>
          </cell>
          <cell r="GW119">
            <v>419</v>
          </cell>
          <cell r="GX119">
            <v>363</v>
          </cell>
          <cell r="GY119">
            <v>371</v>
          </cell>
          <cell r="GZ119">
            <v>258</v>
          </cell>
          <cell r="HA119">
            <v>415</v>
          </cell>
          <cell r="HB119">
            <v>353</v>
          </cell>
          <cell r="HC119">
            <v>448</v>
          </cell>
          <cell r="HD119">
            <v>371</v>
          </cell>
          <cell r="HE119">
            <v>407</v>
          </cell>
          <cell r="HF119">
            <v>406</v>
          </cell>
          <cell r="HG119">
            <v>389</v>
          </cell>
          <cell r="HH119">
            <v>334</v>
          </cell>
          <cell r="HI119">
            <v>452</v>
          </cell>
          <cell r="HJ119">
            <v>452</v>
          </cell>
          <cell r="HK119">
            <v>419</v>
          </cell>
          <cell r="HL119">
            <v>313</v>
          </cell>
          <cell r="HM119">
            <v>477</v>
          </cell>
          <cell r="HN119">
            <v>504</v>
          </cell>
          <cell r="HO119">
            <v>522</v>
          </cell>
          <cell r="HP119">
            <v>429</v>
          </cell>
          <cell r="HQ119">
            <v>500</v>
          </cell>
          <cell r="HR119">
            <v>466</v>
          </cell>
          <cell r="HS119">
            <v>408</v>
          </cell>
          <cell r="HT119">
            <v>383</v>
          </cell>
          <cell r="HU119">
            <v>496</v>
          </cell>
          <cell r="HV119">
            <v>479</v>
          </cell>
          <cell r="HW119">
            <v>447</v>
          </cell>
          <cell r="HX119">
            <v>347</v>
          </cell>
          <cell r="HY119">
            <v>556</v>
          </cell>
          <cell r="HZ119">
            <v>547</v>
          </cell>
          <cell r="IA119">
            <v>610</v>
          </cell>
          <cell r="IB119">
            <v>472</v>
          </cell>
          <cell r="IC119">
            <v>546</v>
          </cell>
          <cell r="ID119">
            <v>455</v>
          </cell>
          <cell r="IE119">
            <v>444</v>
          </cell>
          <cell r="IF119">
            <v>499</v>
          </cell>
          <cell r="IG119">
            <v>560</v>
          </cell>
          <cell r="IH119">
            <v>715</v>
          </cell>
          <cell r="II119">
            <v>516</v>
          </cell>
          <cell r="IJ119">
            <v>427</v>
          </cell>
          <cell r="IK119">
            <v>647</v>
          </cell>
          <cell r="IL119">
            <v>617</v>
          </cell>
          <cell r="IM119">
            <v>475</v>
          </cell>
          <cell r="IN119">
            <v>251</v>
          </cell>
          <cell r="IO119">
            <v>434</v>
          </cell>
          <cell r="IP119">
            <v>553</v>
          </cell>
          <cell r="IQ119">
            <v>661</v>
          </cell>
          <cell r="IR119">
            <v>587</v>
          </cell>
          <cell r="IS119">
            <v>793</v>
          </cell>
          <cell r="IT119">
            <v>820</v>
          </cell>
          <cell r="IU119">
            <v>627</v>
          </cell>
          <cell r="IV119">
            <v>557</v>
          </cell>
          <cell r="IW119">
            <v>727</v>
          </cell>
          <cell r="IX119">
            <v>766</v>
          </cell>
          <cell r="IY119">
            <v>838</v>
          </cell>
          <cell r="IZ119">
            <v>763</v>
          </cell>
          <cell r="JA119">
            <v>739</v>
          </cell>
          <cell r="JB119">
            <v>752</v>
          </cell>
          <cell r="JC119">
            <v>625</v>
          </cell>
          <cell r="JD119">
            <v>626</v>
          </cell>
          <cell r="JE119">
            <v>706</v>
          </cell>
          <cell r="JF119">
            <v>816</v>
          </cell>
          <cell r="JG119">
            <v>670</v>
          </cell>
          <cell r="JH119">
            <v>630</v>
          </cell>
          <cell r="JI119">
            <v>704</v>
          </cell>
          <cell r="JJ119">
            <v>774</v>
          </cell>
          <cell r="JK119">
            <v>828</v>
          </cell>
          <cell r="JL119">
            <v>697</v>
          </cell>
          <cell r="JM119">
            <v>643</v>
          </cell>
          <cell r="JN119">
            <v>691</v>
          </cell>
          <cell r="JO119">
            <v>601</v>
          </cell>
          <cell r="JP119">
            <v>642</v>
          </cell>
          <cell r="JQ119">
            <v>814</v>
          </cell>
          <cell r="JR119">
            <v>794</v>
          </cell>
          <cell r="JS119">
            <v>722</v>
          </cell>
          <cell r="JT119">
            <v>620</v>
          </cell>
          <cell r="JU119">
            <v>740</v>
          </cell>
          <cell r="JV119">
            <v>733</v>
          </cell>
          <cell r="JW119">
            <v>847</v>
          </cell>
          <cell r="JX119">
            <v>724</v>
          </cell>
          <cell r="JY119">
            <v>693</v>
          </cell>
          <cell r="JZ119">
            <v>730</v>
          </cell>
          <cell r="KA119">
            <v>732</v>
          </cell>
          <cell r="KB119">
            <v>802</v>
          </cell>
          <cell r="KC119">
            <v>860</v>
          </cell>
          <cell r="KD119">
            <v>907</v>
          </cell>
          <cell r="KE119">
            <v>786</v>
          </cell>
          <cell r="KF119">
            <v>640</v>
          </cell>
        </row>
        <row r="120">
          <cell r="A120" t="str">
            <v>Nombre de crÃ©ations d'entreprises - Entreprises individuelles y compris micro-entrepreneurs - NiÃ¨vre - DonnÃ©es mensuelles brutes</v>
          </cell>
          <cell r="B120">
            <v>10755729</v>
          </cell>
          <cell r="C120">
            <v>45317.364583333336</v>
          </cell>
          <cell r="ES120">
            <v>74</v>
          </cell>
          <cell r="ET120">
            <v>78</v>
          </cell>
          <cell r="EU120">
            <v>96</v>
          </cell>
          <cell r="EV120">
            <v>77</v>
          </cell>
          <cell r="EW120">
            <v>82</v>
          </cell>
          <cell r="EX120">
            <v>104</v>
          </cell>
          <cell r="EY120">
            <v>75</v>
          </cell>
          <cell r="EZ120">
            <v>71</v>
          </cell>
          <cell r="FA120">
            <v>85</v>
          </cell>
          <cell r="FB120">
            <v>81</v>
          </cell>
          <cell r="FC120">
            <v>87</v>
          </cell>
          <cell r="FD120">
            <v>55</v>
          </cell>
          <cell r="FE120">
            <v>99</v>
          </cell>
          <cell r="FF120">
            <v>76</v>
          </cell>
          <cell r="FG120">
            <v>101</v>
          </cell>
          <cell r="FH120">
            <v>89</v>
          </cell>
          <cell r="FI120">
            <v>87</v>
          </cell>
          <cell r="FJ120">
            <v>61</v>
          </cell>
          <cell r="FK120">
            <v>77</v>
          </cell>
          <cell r="FL120">
            <v>60</v>
          </cell>
          <cell r="FM120">
            <v>72</v>
          </cell>
          <cell r="FN120">
            <v>87</v>
          </cell>
          <cell r="FO120">
            <v>76</v>
          </cell>
          <cell r="FP120">
            <v>65</v>
          </cell>
          <cell r="FQ120">
            <v>95</v>
          </cell>
          <cell r="FR120">
            <v>74</v>
          </cell>
          <cell r="FS120">
            <v>88</v>
          </cell>
          <cell r="FT120">
            <v>87</v>
          </cell>
          <cell r="FU120">
            <v>72</v>
          </cell>
          <cell r="FV120">
            <v>80</v>
          </cell>
          <cell r="FW120">
            <v>85</v>
          </cell>
          <cell r="FX120">
            <v>60</v>
          </cell>
          <cell r="FY120">
            <v>83</v>
          </cell>
          <cell r="FZ120">
            <v>83</v>
          </cell>
          <cell r="GA120">
            <v>67</v>
          </cell>
          <cell r="GB120">
            <v>69</v>
          </cell>
          <cell r="GC120">
            <v>77</v>
          </cell>
          <cell r="GD120">
            <v>69</v>
          </cell>
          <cell r="GE120">
            <v>68</v>
          </cell>
          <cell r="GF120">
            <v>100</v>
          </cell>
          <cell r="GG120">
            <v>73</v>
          </cell>
          <cell r="GH120">
            <v>66</v>
          </cell>
          <cell r="GI120">
            <v>71</v>
          </cell>
          <cell r="GJ120">
            <v>50</v>
          </cell>
          <cell r="GK120">
            <v>81</v>
          </cell>
          <cell r="GL120">
            <v>83</v>
          </cell>
          <cell r="GM120">
            <v>62</v>
          </cell>
          <cell r="GN120">
            <v>61</v>
          </cell>
          <cell r="GO120">
            <v>75</v>
          </cell>
          <cell r="GP120">
            <v>77</v>
          </cell>
          <cell r="GQ120">
            <v>96</v>
          </cell>
          <cell r="GR120">
            <v>89</v>
          </cell>
          <cell r="GS120">
            <v>68</v>
          </cell>
          <cell r="GT120">
            <v>77</v>
          </cell>
          <cell r="GU120">
            <v>53</v>
          </cell>
          <cell r="GV120">
            <v>54</v>
          </cell>
          <cell r="GW120">
            <v>67</v>
          </cell>
          <cell r="GX120">
            <v>73</v>
          </cell>
          <cell r="GY120">
            <v>59</v>
          </cell>
          <cell r="GZ120">
            <v>64</v>
          </cell>
          <cell r="HA120">
            <v>73</v>
          </cell>
          <cell r="HB120">
            <v>65</v>
          </cell>
          <cell r="HC120">
            <v>63</v>
          </cell>
          <cell r="HD120">
            <v>86</v>
          </cell>
          <cell r="HE120">
            <v>78</v>
          </cell>
          <cell r="HF120">
            <v>63</v>
          </cell>
          <cell r="HG120">
            <v>83</v>
          </cell>
          <cell r="HH120">
            <v>83</v>
          </cell>
          <cell r="HI120">
            <v>90</v>
          </cell>
          <cell r="HJ120">
            <v>105</v>
          </cell>
          <cell r="HK120">
            <v>71</v>
          </cell>
          <cell r="HL120">
            <v>70</v>
          </cell>
          <cell r="HM120">
            <v>84</v>
          </cell>
          <cell r="HN120">
            <v>77</v>
          </cell>
          <cell r="HO120">
            <v>108</v>
          </cell>
          <cell r="HP120">
            <v>95</v>
          </cell>
          <cell r="HQ120">
            <v>89</v>
          </cell>
          <cell r="HR120">
            <v>85</v>
          </cell>
          <cell r="HS120">
            <v>84</v>
          </cell>
          <cell r="HT120">
            <v>71</v>
          </cell>
          <cell r="HU120">
            <v>79</v>
          </cell>
          <cell r="HV120">
            <v>94</v>
          </cell>
          <cell r="HW120">
            <v>86</v>
          </cell>
          <cell r="HX120">
            <v>68</v>
          </cell>
          <cell r="HY120">
            <v>87</v>
          </cell>
          <cell r="HZ120">
            <v>107</v>
          </cell>
          <cell r="IA120">
            <v>97</v>
          </cell>
          <cell r="IB120">
            <v>84</v>
          </cell>
          <cell r="IC120">
            <v>105</v>
          </cell>
          <cell r="ID120">
            <v>96</v>
          </cell>
          <cell r="IE120">
            <v>119</v>
          </cell>
          <cell r="IF120">
            <v>84</v>
          </cell>
          <cell r="IG120">
            <v>108</v>
          </cell>
          <cell r="IH120">
            <v>94</v>
          </cell>
          <cell r="II120">
            <v>90</v>
          </cell>
          <cell r="IJ120">
            <v>83</v>
          </cell>
          <cell r="IK120">
            <v>129</v>
          </cell>
          <cell r="IL120">
            <v>109</v>
          </cell>
          <cell r="IM120">
            <v>70</v>
          </cell>
          <cell r="IN120">
            <v>63</v>
          </cell>
          <cell r="IO120">
            <v>77</v>
          </cell>
          <cell r="IP120">
            <v>99</v>
          </cell>
          <cell r="IQ120">
            <v>129</v>
          </cell>
          <cell r="IR120">
            <v>78</v>
          </cell>
          <cell r="IS120">
            <v>142</v>
          </cell>
          <cell r="IT120">
            <v>121</v>
          </cell>
          <cell r="IU120">
            <v>110</v>
          </cell>
          <cell r="IV120">
            <v>120</v>
          </cell>
          <cell r="IW120">
            <v>121</v>
          </cell>
          <cell r="IX120">
            <v>137</v>
          </cell>
          <cell r="IY120">
            <v>143</v>
          </cell>
          <cell r="IZ120">
            <v>129</v>
          </cell>
          <cell r="JA120">
            <v>121</v>
          </cell>
          <cell r="JB120">
            <v>150</v>
          </cell>
          <cell r="JC120">
            <v>120</v>
          </cell>
          <cell r="JD120">
            <v>100</v>
          </cell>
          <cell r="JE120">
            <v>126</v>
          </cell>
          <cell r="JF120">
            <v>130</v>
          </cell>
          <cell r="JG120">
            <v>100</v>
          </cell>
          <cell r="JH120">
            <v>112</v>
          </cell>
          <cell r="JI120">
            <v>143</v>
          </cell>
          <cell r="JJ120">
            <v>110</v>
          </cell>
          <cell r="JK120">
            <v>131</v>
          </cell>
          <cell r="JL120">
            <v>118</v>
          </cell>
          <cell r="JM120">
            <v>124</v>
          </cell>
          <cell r="JN120">
            <v>129</v>
          </cell>
          <cell r="JO120">
            <v>107</v>
          </cell>
          <cell r="JP120">
            <v>94</v>
          </cell>
          <cell r="JQ120">
            <v>141</v>
          </cell>
          <cell r="JR120">
            <v>143</v>
          </cell>
          <cell r="JS120">
            <v>119</v>
          </cell>
          <cell r="JT120">
            <v>99</v>
          </cell>
          <cell r="JU120">
            <v>122</v>
          </cell>
          <cell r="JV120">
            <v>114</v>
          </cell>
          <cell r="JW120">
            <v>144</v>
          </cell>
          <cell r="JX120">
            <v>106</v>
          </cell>
          <cell r="JY120">
            <v>122</v>
          </cell>
          <cell r="JZ120">
            <v>123</v>
          </cell>
          <cell r="KA120">
            <v>113</v>
          </cell>
          <cell r="KB120">
            <v>127</v>
          </cell>
          <cell r="KC120">
            <v>151</v>
          </cell>
          <cell r="KD120">
            <v>133</v>
          </cell>
          <cell r="KE120">
            <v>132</v>
          </cell>
          <cell r="KF120">
            <v>104</v>
          </cell>
        </row>
        <row r="121">
          <cell r="A121" t="str">
            <v>Nombre de crÃ©ations d'entreprises - Entreprises individuelles y compris micro-entrepreneurs - Nord - DonnÃ©es mensuelles brutes</v>
          </cell>
          <cell r="B121">
            <v>10755730</v>
          </cell>
          <cell r="C121">
            <v>45317.364583333336</v>
          </cell>
          <cell r="ES121">
            <v>1112</v>
          </cell>
          <cell r="ET121">
            <v>1021</v>
          </cell>
          <cell r="EU121">
            <v>1192</v>
          </cell>
          <cell r="EV121">
            <v>905</v>
          </cell>
          <cell r="EW121">
            <v>761</v>
          </cell>
          <cell r="EX121">
            <v>1111</v>
          </cell>
          <cell r="EY121">
            <v>1016</v>
          </cell>
          <cell r="EZ121">
            <v>820</v>
          </cell>
          <cell r="FA121">
            <v>985</v>
          </cell>
          <cell r="FB121">
            <v>1111</v>
          </cell>
          <cell r="FC121">
            <v>954</v>
          </cell>
          <cell r="FD121">
            <v>606</v>
          </cell>
          <cell r="FE121">
            <v>1082</v>
          </cell>
          <cell r="FF121">
            <v>950</v>
          </cell>
          <cell r="FG121">
            <v>1126</v>
          </cell>
          <cell r="FH121">
            <v>967</v>
          </cell>
          <cell r="FI121">
            <v>964</v>
          </cell>
          <cell r="FJ121">
            <v>996</v>
          </cell>
          <cell r="FK121">
            <v>816</v>
          </cell>
          <cell r="FL121">
            <v>760</v>
          </cell>
          <cell r="FM121">
            <v>1031</v>
          </cell>
          <cell r="FN121">
            <v>1206</v>
          </cell>
          <cell r="FO121">
            <v>1057</v>
          </cell>
          <cell r="FP121">
            <v>874</v>
          </cell>
          <cell r="FQ121">
            <v>1100</v>
          </cell>
          <cell r="FR121">
            <v>1020</v>
          </cell>
          <cell r="FS121">
            <v>1024</v>
          </cell>
          <cell r="FT121">
            <v>1039</v>
          </cell>
          <cell r="FU121">
            <v>951</v>
          </cell>
          <cell r="FV121">
            <v>892</v>
          </cell>
          <cell r="FW121">
            <v>885</v>
          </cell>
          <cell r="FX121">
            <v>917</v>
          </cell>
          <cell r="FY121">
            <v>1154</v>
          </cell>
          <cell r="FZ121">
            <v>1158</v>
          </cell>
          <cell r="GA121">
            <v>957</v>
          </cell>
          <cell r="GB121">
            <v>833</v>
          </cell>
          <cell r="GC121">
            <v>1066</v>
          </cell>
          <cell r="GD121">
            <v>1012</v>
          </cell>
          <cell r="GE121">
            <v>933</v>
          </cell>
          <cell r="GF121">
            <v>1028</v>
          </cell>
          <cell r="GG121">
            <v>758</v>
          </cell>
          <cell r="GH121">
            <v>932</v>
          </cell>
          <cell r="GI121">
            <v>1019</v>
          </cell>
          <cell r="GJ121">
            <v>738</v>
          </cell>
          <cell r="GK121">
            <v>973</v>
          </cell>
          <cell r="GL121">
            <v>1182</v>
          </cell>
          <cell r="GM121">
            <v>831</v>
          </cell>
          <cell r="GN121">
            <v>862</v>
          </cell>
          <cell r="GO121">
            <v>1012</v>
          </cell>
          <cell r="GP121">
            <v>1170</v>
          </cell>
          <cell r="GQ121">
            <v>1128</v>
          </cell>
          <cell r="GR121">
            <v>1089</v>
          </cell>
          <cell r="GS121">
            <v>980</v>
          </cell>
          <cell r="GT121">
            <v>1104</v>
          </cell>
          <cell r="GU121">
            <v>993</v>
          </cell>
          <cell r="GV121">
            <v>757</v>
          </cell>
          <cell r="GW121">
            <v>1015</v>
          </cell>
          <cell r="GX121">
            <v>1029</v>
          </cell>
          <cell r="GY121">
            <v>1028</v>
          </cell>
          <cell r="GZ121">
            <v>1098</v>
          </cell>
          <cell r="HA121">
            <v>1237</v>
          </cell>
          <cell r="HB121">
            <v>1040</v>
          </cell>
          <cell r="HC121">
            <v>1249</v>
          </cell>
          <cell r="HD121">
            <v>1106</v>
          </cell>
          <cell r="HE121">
            <v>986</v>
          </cell>
          <cell r="HF121">
            <v>1046</v>
          </cell>
          <cell r="HG121">
            <v>1090</v>
          </cell>
          <cell r="HH121">
            <v>917</v>
          </cell>
          <cell r="HI121">
            <v>1243</v>
          </cell>
          <cell r="HJ121">
            <v>1376</v>
          </cell>
          <cell r="HK121">
            <v>1175</v>
          </cell>
          <cell r="HL121">
            <v>1121</v>
          </cell>
          <cell r="HM121">
            <v>1463</v>
          </cell>
          <cell r="HN121">
            <v>1317</v>
          </cell>
          <cell r="HO121">
            <v>1596</v>
          </cell>
          <cell r="HP121">
            <v>1248</v>
          </cell>
          <cell r="HQ121">
            <v>1194</v>
          </cell>
          <cell r="HR121">
            <v>1420</v>
          </cell>
          <cell r="HS121">
            <v>1227</v>
          </cell>
          <cell r="HT121">
            <v>1146</v>
          </cell>
          <cell r="HU121">
            <v>1442</v>
          </cell>
          <cell r="HV121">
            <v>1676</v>
          </cell>
          <cell r="HW121">
            <v>1477</v>
          </cell>
          <cell r="HX121">
            <v>1248</v>
          </cell>
          <cell r="HY121">
            <v>1904</v>
          </cell>
          <cell r="HZ121">
            <v>1615</v>
          </cell>
          <cell r="IA121">
            <v>1803</v>
          </cell>
          <cell r="IB121">
            <v>1612</v>
          </cell>
          <cell r="IC121">
            <v>1740</v>
          </cell>
          <cell r="ID121">
            <v>1671</v>
          </cell>
          <cell r="IE121">
            <v>1802</v>
          </cell>
          <cell r="IF121">
            <v>1465</v>
          </cell>
          <cell r="IG121">
            <v>1788</v>
          </cell>
          <cell r="IH121">
            <v>2141</v>
          </cell>
          <cell r="II121">
            <v>1722</v>
          </cell>
          <cell r="IJ121">
            <v>1666</v>
          </cell>
          <cell r="IK121">
            <v>2119</v>
          </cell>
          <cell r="IL121">
            <v>1839</v>
          </cell>
          <cell r="IM121">
            <v>1281</v>
          </cell>
          <cell r="IN121">
            <v>961</v>
          </cell>
          <cell r="IO121">
            <v>1474</v>
          </cell>
          <cell r="IP121">
            <v>1960</v>
          </cell>
          <cell r="IQ121">
            <v>2302</v>
          </cell>
          <cell r="IR121">
            <v>1736</v>
          </cell>
          <cell r="IS121">
            <v>2452</v>
          </cell>
          <cell r="IT121">
            <v>2626</v>
          </cell>
          <cell r="IU121">
            <v>2118</v>
          </cell>
          <cell r="IV121">
            <v>1910</v>
          </cell>
          <cell r="IW121">
            <v>2379</v>
          </cell>
          <cell r="IX121">
            <v>2627</v>
          </cell>
          <cell r="IY121">
            <v>2814</v>
          </cell>
          <cell r="IZ121">
            <v>2596</v>
          </cell>
          <cell r="JA121">
            <v>2045</v>
          </cell>
          <cell r="JB121">
            <v>2056</v>
          </cell>
          <cell r="JC121">
            <v>1943</v>
          </cell>
          <cell r="JD121">
            <v>1676</v>
          </cell>
          <cell r="JE121">
            <v>2102</v>
          </cell>
          <cell r="JF121">
            <v>2363</v>
          </cell>
          <cell r="JG121">
            <v>1817</v>
          </cell>
          <cell r="JH121">
            <v>1993</v>
          </cell>
          <cell r="JI121">
            <v>2423</v>
          </cell>
          <cell r="JJ121">
            <v>2249</v>
          </cell>
          <cell r="JK121">
            <v>2414</v>
          </cell>
          <cell r="JL121">
            <v>1921</v>
          </cell>
          <cell r="JM121">
            <v>1786</v>
          </cell>
          <cell r="JN121">
            <v>1844</v>
          </cell>
          <cell r="JO121">
            <v>1998</v>
          </cell>
          <cell r="JP121">
            <v>1571</v>
          </cell>
          <cell r="JQ121">
            <v>2353</v>
          </cell>
          <cell r="JR121">
            <v>2363</v>
          </cell>
          <cell r="JS121">
            <v>1999</v>
          </cell>
          <cell r="JT121">
            <v>1753</v>
          </cell>
          <cell r="JU121">
            <v>2002</v>
          </cell>
          <cell r="JV121">
            <v>1807</v>
          </cell>
          <cell r="JW121">
            <v>2190</v>
          </cell>
          <cell r="JX121">
            <v>1844</v>
          </cell>
          <cell r="JY121">
            <v>1688</v>
          </cell>
          <cell r="JZ121">
            <v>1870</v>
          </cell>
          <cell r="KA121">
            <v>1994</v>
          </cell>
          <cell r="KB121">
            <v>1834</v>
          </cell>
          <cell r="KC121">
            <v>2405</v>
          </cell>
          <cell r="KD121">
            <v>2607</v>
          </cell>
          <cell r="KE121">
            <v>2442</v>
          </cell>
          <cell r="KF121">
            <v>1779</v>
          </cell>
        </row>
        <row r="122">
          <cell r="A122" t="str">
            <v>Nombre de crÃ©ations d'entreprises - Entreprises individuelles y compris micro-entrepreneurs - Oise - DonnÃ©es mensuelles brutes</v>
          </cell>
          <cell r="B122">
            <v>10755731</v>
          </cell>
          <cell r="C122">
            <v>45317.364583333336</v>
          </cell>
          <cell r="ES122">
            <v>364</v>
          </cell>
          <cell r="ET122">
            <v>364</v>
          </cell>
          <cell r="EU122">
            <v>399</v>
          </cell>
          <cell r="EV122">
            <v>303</v>
          </cell>
          <cell r="EW122">
            <v>317</v>
          </cell>
          <cell r="EX122">
            <v>397</v>
          </cell>
          <cell r="EY122">
            <v>283</v>
          </cell>
          <cell r="EZ122">
            <v>277</v>
          </cell>
          <cell r="FA122">
            <v>358</v>
          </cell>
          <cell r="FB122">
            <v>382</v>
          </cell>
          <cell r="FC122">
            <v>297</v>
          </cell>
          <cell r="FD122">
            <v>222</v>
          </cell>
          <cell r="FE122">
            <v>381</v>
          </cell>
          <cell r="FF122">
            <v>351</v>
          </cell>
          <cell r="FG122">
            <v>360</v>
          </cell>
          <cell r="FH122">
            <v>317</v>
          </cell>
          <cell r="FI122">
            <v>313</v>
          </cell>
          <cell r="FJ122">
            <v>323</v>
          </cell>
          <cell r="FK122">
            <v>264</v>
          </cell>
          <cell r="FL122">
            <v>268</v>
          </cell>
          <cell r="FM122">
            <v>359</v>
          </cell>
          <cell r="FN122">
            <v>395</v>
          </cell>
          <cell r="FO122">
            <v>305</v>
          </cell>
          <cell r="FP122">
            <v>267</v>
          </cell>
          <cell r="FQ122">
            <v>393</v>
          </cell>
          <cell r="FR122">
            <v>320</v>
          </cell>
          <cell r="FS122">
            <v>362</v>
          </cell>
          <cell r="FT122">
            <v>397</v>
          </cell>
          <cell r="FU122">
            <v>353</v>
          </cell>
          <cell r="FV122">
            <v>297</v>
          </cell>
          <cell r="FW122">
            <v>325</v>
          </cell>
          <cell r="FX122">
            <v>265</v>
          </cell>
          <cell r="FY122">
            <v>363</v>
          </cell>
          <cell r="FZ122">
            <v>358</v>
          </cell>
          <cell r="GA122">
            <v>228</v>
          </cell>
          <cell r="GB122">
            <v>325</v>
          </cell>
          <cell r="GC122">
            <v>386</v>
          </cell>
          <cell r="GD122">
            <v>337</v>
          </cell>
          <cell r="GE122">
            <v>374</v>
          </cell>
          <cell r="GF122">
            <v>345</v>
          </cell>
          <cell r="GG122">
            <v>287</v>
          </cell>
          <cell r="GH122">
            <v>283</v>
          </cell>
          <cell r="GI122">
            <v>259</v>
          </cell>
          <cell r="GJ122">
            <v>187</v>
          </cell>
          <cell r="GK122">
            <v>318</v>
          </cell>
          <cell r="GL122">
            <v>393</v>
          </cell>
          <cell r="GM122">
            <v>239</v>
          </cell>
          <cell r="GN122">
            <v>310</v>
          </cell>
          <cell r="GO122">
            <v>288</v>
          </cell>
          <cell r="GP122">
            <v>370</v>
          </cell>
          <cell r="GQ122">
            <v>347</v>
          </cell>
          <cell r="GR122">
            <v>341</v>
          </cell>
          <cell r="GS122">
            <v>325</v>
          </cell>
          <cell r="GT122">
            <v>325</v>
          </cell>
          <cell r="GU122">
            <v>240</v>
          </cell>
          <cell r="GV122">
            <v>246</v>
          </cell>
          <cell r="GW122">
            <v>339</v>
          </cell>
          <cell r="GX122">
            <v>329</v>
          </cell>
          <cell r="GY122">
            <v>302</v>
          </cell>
          <cell r="GZ122">
            <v>301</v>
          </cell>
          <cell r="HA122">
            <v>349</v>
          </cell>
          <cell r="HB122">
            <v>318</v>
          </cell>
          <cell r="HC122">
            <v>396</v>
          </cell>
          <cell r="HD122">
            <v>280</v>
          </cell>
          <cell r="HE122">
            <v>351</v>
          </cell>
          <cell r="HF122">
            <v>324</v>
          </cell>
          <cell r="HG122">
            <v>285</v>
          </cell>
          <cell r="HH122">
            <v>259</v>
          </cell>
          <cell r="HI122">
            <v>385</v>
          </cell>
          <cell r="HJ122">
            <v>401</v>
          </cell>
          <cell r="HK122">
            <v>357</v>
          </cell>
          <cell r="HL122">
            <v>313</v>
          </cell>
          <cell r="HM122">
            <v>408</v>
          </cell>
          <cell r="HN122">
            <v>465</v>
          </cell>
          <cell r="HO122">
            <v>484</v>
          </cell>
          <cell r="HP122">
            <v>404</v>
          </cell>
          <cell r="HQ122">
            <v>397</v>
          </cell>
          <cell r="HR122">
            <v>381</v>
          </cell>
          <cell r="HS122">
            <v>362</v>
          </cell>
          <cell r="HT122">
            <v>340</v>
          </cell>
          <cell r="HU122">
            <v>414</v>
          </cell>
          <cell r="HV122">
            <v>448</v>
          </cell>
          <cell r="HW122">
            <v>387</v>
          </cell>
          <cell r="HX122">
            <v>337</v>
          </cell>
          <cell r="HY122">
            <v>533</v>
          </cell>
          <cell r="HZ122">
            <v>471</v>
          </cell>
          <cell r="IA122">
            <v>529</v>
          </cell>
          <cell r="IB122">
            <v>474</v>
          </cell>
          <cell r="IC122">
            <v>478</v>
          </cell>
          <cell r="ID122">
            <v>364</v>
          </cell>
          <cell r="IE122">
            <v>472</v>
          </cell>
          <cell r="IF122">
            <v>394</v>
          </cell>
          <cell r="IG122">
            <v>481</v>
          </cell>
          <cell r="IH122">
            <v>522</v>
          </cell>
          <cell r="II122">
            <v>431</v>
          </cell>
          <cell r="IJ122">
            <v>421</v>
          </cell>
          <cell r="IK122">
            <v>438</v>
          </cell>
          <cell r="IL122">
            <v>520</v>
          </cell>
          <cell r="IM122">
            <v>359</v>
          </cell>
          <cell r="IN122">
            <v>299</v>
          </cell>
          <cell r="IO122">
            <v>354</v>
          </cell>
          <cell r="IP122">
            <v>518</v>
          </cell>
          <cell r="IQ122">
            <v>573</v>
          </cell>
          <cell r="IR122">
            <v>388</v>
          </cell>
          <cell r="IS122">
            <v>524</v>
          </cell>
          <cell r="IT122">
            <v>655</v>
          </cell>
          <cell r="IU122">
            <v>528</v>
          </cell>
          <cell r="IV122">
            <v>540</v>
          </cell>
          <cell r="IW122">
            <v>624</v>
          </cell>
          <cell r="IX122">
            <v>626</v>
          </cell>
          <cell r="IY122">
            <v>705</v>
          </cell>
          <cell r="IZ122">
            <v>678</v>
          </cell>
          <cell r="JA122">
            <v>508</v>
          </cell>
          <cell r="JB122">
            <v>539</v>
          </cell>
          <cell r="JC122">
            <v>530</v>
          </cell>
          <cell r="JD122">
            <v>486</v>
          </cell>
          <cell r="JE122">
            <v>618</v>
          </cell>
          <cell r="JF122">
            <v>723</v>
          </cell>
          <cell r="JG122">
            <v>479</v>
          </cell>
          <cell r="JH122">
            <v>548</v>
          </cell>
          <cell r="JI122">
            <v>621</v>
          </cell>
          <cell r="JJ122">
            <v>641</v>
          </cell>
          <cell r="JK122">
            <v>650</v>
          </cell>
          <cell r="JL122">
            <v>581</v>
          </cell>
          <cell r="JM122">
            <v>563</v>
          </cell>
          <cell r="JN122">
            <v>527</v>
          </cell>
          <cell r="JO122">
            <v>574</v>
          </cell>
          <cell r="JP122">
            <v>451</v>
          </cell>
          <cell r="JQ122">
            <v>707</v>
          </cell>
          <cell r="JR122">
            <v>748</v>
          </cell>
          <cell r="JS122">
            <v>560</v>
          </cell>
          <cell r="JT122">
            <v>576</v>
          </cell>
          <cell r="JU122">
            <v>597</v>
          </cell>
          <cell r="JV122">
            <v>601</v>
          </cell>
          <cell r="JW122">
            <v>717</v>
          </cell>
          <cell r="JX122">
            <v>581</v>
          </cell>
          <cell r="JY122">
            <v>582</v>
          </cell>
          <cell r="JZ122">
            <v>590</v>
          </cell>
          <cell r="KA122">
            <v>584</v>
          </cell>
          <cell r="KB122">
            <v>507</v>
          </cell>
          <cell r="KC122">
            <v>741</v>
          </cell>
          <cell r="KD122">
            <v>737</v>
          </cell>
          <cell r="KE122">
            <v>616</v>
          </cell>
          <cell r="KF122">
            <v>564</v>
          </cell>
        </row>
        <row r="123">
          <cell r="A123" t="str">
            <v>Nombre de crÃ©ations d'entreprises - Entreprises individuelles y compris micro-entrepreneurs - Orne - DonnÃ©es mensuelles brutes</v>
          </cell>
          <cell r="B123">
            <v>10755732</v>
          </cell>
          <cell r="C123">
            <v>45317.364583333336</v>
          </cell>
          <cell r="ES123">
            <v>105</v>
          </cell>
          <cell r="ET123">
            <v>75</v>
          </cell>
          <cell r="EU123">
            <v>141</v>
          </cell>
          <cell r="EV123">
            <v>94</v>
          </cell>
          <cell r="EW123">
            <v>109</v>
          </cell>
          <cell r="EX123">
            <v>112</v>
          </cell>
          <cell r="EY123">
            <v>66</v>
          </cell>
          <cell r="EZ123">
            <v>85</v>
          </cell>
          <cell r="FA123">
            <v>96</v>
          </cell>
          <cell r="FB123">
            <v>101</v>
          </cell>
          <cell r="FC123">
            <v>78</v>
          </cell>
          <cell r="FD123">
            <v>90</v>
          </cell>
          <cell r="FE123">
            <v>99</v>
          </cell>
          <cell r="FF123">
            <v>117</v>
          </cell>
          <cell r="FG123">
            <v>114</v>
          </cell>
          <cell r="FH123">
            <v>108</v>
          </cell>
          <cell r="FI123">
            <v>88</v>
          </cell>
          <cell r="FJ123">
            <v>91</v>
          </cell>
          <cell r="FK123">
            <v>90</v>
          </cell>
          <cell r="FL123">
            <v>85</v>
          </cell>
          <cell r="FM123">
            <v>125</v>
          </cell>
          <cell r="FN123">
            <v>99</v>
          </cell>
          <cell r="FO123">
            <v>105</v>
          </cell>
          <cell r="FP123">
            <v>80</v>
          </cell>
          <cell r="FQ123">
            <v>106</v>
          </cell>
          <cell r="FR123">
            <v>81</v>
          </cell>
          <cell r="FS123">
            <v>112</v>
          </cell>
          <cell r="FT123">
            <v>95</v>
          </cell>
          <cell r="FU123">
            <v>116</v>
          </cell>
          <cell r="FV123">
            <v>87</v>
          </cell>
          <cell r="FW123">
            <v>98</v>
          </cell>
          <cell r="FX123">
            <v>64</v>
          </cell>
          <cell r="FY123">
            <v>101</v>
          </cell>
          <cell r="FZ123">
            <v>152</v>
          </cell>
          <cell r="GA123">
            <v>103</v>
          </cell>
          <cell r="GB123">
            <v>77</v>
          </cell>
          <cell r="GC123">
            <v>98</v>
          </cell>
          <cell r="GD123">
            <v>113</v>
          </cell>
          <cell r="GE123">
            <v>81</v>
          </cell>
          <cell r="GF123">
            <v>89</v>
          </cell>
          <cell r="GG123">
            <v>79</v>
          </cell>
          <cell r="GH123">
            <v>89</v>
          </cell>
          <cell r="GI123">
            <v>88</v>
          </cell>
          <cell r="GJ123">
            <v>68</v>
          </cell>
          <cell r="GK123">
            <v>118</v>
          </cell>
          <cell r="GL123">
            <v>117</v>
          </cell>
          <cell r="GM123">
            <v>71</v>
          </cell>
          <cell r="GN123">
            <v>85</v>
          </cell>
          <cell r="GO123">
            <v>92</v>
          </cell>
          <cell r="GP123">
            <v>100</v>
          </cell>
          <cell r="GQ123">
            <v>99</v>
          </cell>
          <cell r="GR123">
            <v>98</v>
          </cell>
          <cell r="GS123">
            <v>109</v>
          </cell>
          <cell r="GT123">
            <v>117</v>
          </cell>
          <cell r="GU123">
            <v>103</v>
          </cell>
          <cell r="GV123">
            <v>60</v>
          </cell>
          <cell r="GW123">
            <v>93</v>
          </cell>
          <cell r="GX123">
            <v>139</v>
          </cell>
          <cell r="GY123">
            <v>76</v>
          </cell>
          <cell r="GZ123">
            <v>86</v>
          </cell>
          <cell r="HA123">
            <v>123</v>
          </cell>
          <cell r="HB123">
            <v>92</v>
          </cell>
          <cell r="HC123">
            <v>113</v>
          </cell>
          <cell r="HD123">
            <v>91</v>
          </cell>
          <cell r="HE123">
            <v>74</v>
          </cell>
          <cell r="HF123">
            <v>100</v>
          </cell>
          <cell r="HG123">
            <v>93</v>
          </cell>
          <cell r="HH123">
            <v>80</v>
          </cell>
          <cell r="HI123">
            <v>114</v>
          </cell>
          <cell r="HJ123">
            <v>124</v>
          </cell>
          <cell r="HK123">
            <v>101</v>
          </cell>
          <cell r="HL123">
            <v>104</v>
          </cell>
          <cell r="HM123">
            <v>121</v>
          </cell>
          <cell r="HN123">
            <v>119</v>
          </cell>
          <cell r="HO123">
            <v>137</v>
          </cell>
          <cell r="HP123">
            <v>91</v>
          </cell>
          <cell r="HQ123">
            <v>127</v>
          </cell>
          <cell r="HR123">
            <v>119</v>
          </cell>
          <cell r="HS123">
            <v>88</v>
          </cell>
          <cell r="HT123">
            <v>88</v>
          </cell>
          <cell r="HU123">
            <v>126</v>
          </cell>
          <cell r="HV123">
            <v>137</v>
          </cell>
          <cell r="HW123">
            <v>108</v>
          </cell>
          <cell r="HX123">
            <v>94</v>
          </cell>
          <cell r="HY123">
            <v>150</v>
          </cell>
          <cell r="HZ123">
            <v>109</v>
          </cell>
          <cell r="IA123">
            <v>155</v>
          </cell>
          <cell r="IB123">
            <v>135</v>
          </cell>
          <cell r="IC123">
            <v>121</v>
          </cell>
          <cell r="ID123">
            <v>113</v>
          </cell>
          <cell r="IE123">
            <v>132</v>
          </cell>
          <cell r="IF123">
            <v>74</v>
          </cell>
          <cell r="IG123">
            <v>130</v>
          </cell>
          <cell r="IH123">
            <v>164</v>
          </cell>
          <cell r="II123">
            <v>129</v>
          </cell>
          <cell r="IJ123">
            <v>113</v>
          </cell>
          <cell r="IK123">
            <v>160</v>
          </cell>
          <cell r="IL123">
            <v>119</v>
          </cell>
          <cell r="IM123">
            <v>121</v>
          </cell>
          <cell r="IN123">
            <v>85</v>
          </cell>
          <cell r="IO123">
            <v>109</v>
          </cell>
          <cell r="IP123">
            <v>129</v>
          </cell>
          <cell r="IQ123">
            <v>156</v>
          </cell>
          <cell r="IR123">
            <v>108</v>
          </cell>
          <cell r="IS123">
            <v>175</v>
          </cell>
          <cell r="IT123">
            <v>167</v>
          </cell>
          <cell r="IU123">
            <v>173</v>
          </cell>
          <cell r="IV123">
            <v>111</v>
          </cell>
          <cell r="IW123">
            <v>165</v>
          </cell>
          <cell r="IX123">
            <v>147</v>
          </cell>
          <cell r="IY123">
            <v>170</v>
          </cell>
          <cell r="IZ123">
            <v>176</v>
          </cell>
          <cell r="JA123">
            <v>120</v>
          </cell>
          <cell r="JB123">
            <v>164</v>
          </cell>
          <cell r="JC123">
            <v>193</v>
          </cell>
          <cell r="JD123">
            <v>138</v>
          </cell>
          <cell r="JE123">
            <v>184</v>
          </cell>
          <cell r="JF123">
            <v>162</v>
          </cell>
          <cell r="JG123">
            <v>155</v>
          </cell>
          <cell r="JH123">
            <v>147</v>
          </cell>
          <cell r="JI123">
            <v>138</v>
          </cell>
          <cell r="JJ123">
            <v>168</v>
          </cell>
          <cell r="JK123">
            <v>198</v>
          </cell>
          <cell r="JL123">
            <v>183</v>
          </cell>
          <cell r="JM123">
            <v>117</v>
          </cell>
          <cell r="JN123">
            <v>136</v>
          </cell>
          <cell r="JO123">
            <v>166</v>
          </cell>
          <cell r="JP123">
            <v>121</v>
          </cell>
          <cell r="JQ123">
            <v>204</v>
          </cell>
          <cell r="JR123">
            <v>184</v>
          </cell>
          <cell r="JS123">
            <v>169</v>
          </cell>
          <cell r="JT123">
            <v>151</v>
          </cell>
          <cell r="JU123">
            <v>124</v>
          </cell>
          <cell r="JV123">
            <v>149</v>
          </cell>
          <cell r="JW123">
            <v>186</v>
          </cell>
          <cell r="JX123">
            <v>156</v>
          </cell>
          <cell r="JY123">
            <v>176</v>
          </cell>
          <cell r="JZ123">
            <v>175</v>
          </cell>
          <cell r="KA123">
            <v>144</v>
          </cell>
          <cell r="KB123">
            <v>147</v>
          </cell>
          <cell r="KC123">
            <v>190</v>
          </cell>
          <cell r="KD123">
            <v>166</v>
          </cell>
          <cell r="KE123">
            <v>163</v>
          </cell>
          <cell r="KF123">
            <v>159</v>
          </cell>
        </row>
        <row r="124">
          <cell r="A124" t="str">
            <v>Nombre de crÃ©ations d'entreprises - Entreprises individuelles y compris micro-entrepreneurs - Paris - DonnÃ©es mensuelles brutes</v>
          </cell>
          <cell r="B124">
            <v>10755746</v>
          </cell>
          <cell r="C124">
            <v>45317.364583333336</v>
          </cell>
          <cell r="ES124">
            <v>2449</v>
          </cell>
          <cell r="ET124">
            <v>2334</v>
          </cell>
          <cell r="EU124">
            <v>2576</v>
          </cell>
          <cell r="EV124">
            <v>1922</v>
          </cell>
          <cell r="EW124">
            <v>1761</v>
          </cell>
          <cell r="EX124">
            <v>1950</v>
          </cell>
          <cell r="EY124">
            <v>1851</v>
          </cell>
          <cell r="EZ124">
            <v>1581</v>
          </cell>
          <cell r="FA124">
            <v>2112</v>
          </cell>
          <cell r="FB124">
            <v>2488</v>
          </cell>
          <cell r="FC124">
            <v>2210</v>
          </cell>
          <cell r="FD124">
            <v>1835</v>
          </cell>
          <cell r="FE124">
            <v>2470</v>
          </cell>
          <cell r="FF124">
            <v>2285</v>
          </cell>
          <cell r="FG124">
            <v>2345</v>
          </cell>
          <cell r="FH124">
            <v>1965</v>
          </cell>
          <cell r="FI124">
            <v>1855</v>
          </cell>
          <cell r="FJ124">
            <v>2018</v>
          </cell>
          <cell r="FK124">
            <v>1848</v>
          </cell>
          <cell r="FL124">
            <v>1420</v>
          </cell>
          <cell r="FM124">
            <v>2156</v>
          </cell>
          <cell r="FN124">
            <v>2706</v>
          </cell>
          <cell r="FO124">
            <v>2147</v>
          </cell>
          <cell r="FP124">
            <v>1770</v>
          </cell>
          <cell r="FQ124">
            <v>2457</v>
          </cell>
          <cell r="FR124">
            <v>2328</v>
          </cell>
          <cell r="FS124">
            <v>2336</v>
          </cell>
          <cell r="FT124">
            <v>2088</v>
          </cell>
          <cell r="FU124">
            <v>2028</v>
          </cell>
          <cell r="FV124">
            <v>2013</v>
          </cell>
          <cell r="FW124">
            <v>2030</v>
          </cell>
          <cell r="FX124">
            <v>1460</v>
          </cell>
          <cell r="FY124">
            <v>2421</v>
          </cell>
          <cell r="FZ124">
            <v>2800</v>
          </cell>
          <cell r="GA124">
            <v>2406</v>
          </cell>
          <cell r="GB124">
            <v>2136</v>
          </cell>
          <cell r="GC124">
            <v>2577</v>
          </cell>
          <cell r="GD124">
            <v>2366</v>
          </cell>
          <cell r="GE124">
            <v>2280</v>
          </cell>
          <cell r="GF124">
            <v>2327</v>
          </cell>
          <cell r="GG124">
            <v>1913</v>
          </cell>
          <cell r="GH124">
            <v>2059</v>
          </cell>
          <cell r="GI124">
            <v>2124</v>
          </cell>
          <cell r="GJ124">
            <v>1510</v>
          </cell>
          <cell r="GK124">
            <v>2501</v>
          </cell>
          <cell r="GL124">
            <v>3131</v>
          </cell>
          <cell r="GM124">
            <v>2506</v>
          </cell>
          <cell r="GN124">
            <v>2495</v>
          </cell>
          <cell r="GO124">
            <v>2712</v>
          </cell>
          <cell r="GP124">
            <v>2718</v>
          </cell>
          <cell r="GQ124">
            <v>2851</v>
          </cell>
          <cell r="GR124">
            <v>2771</v>
          </cell>
          <cell r="GS124">
            <v>2551</v>
          </cell>
          <cell r="GT124">
            <v>2807</v>
          </cell>
          <cell r="GU124">
            <v>2454</v>
          </cell>
          <cell r="GV124">
            <v>1917</v>
          </cell>
          <cell r="GW124">
            <v>3385</v>
          </cell>
          <cell r="GX124">
            <v>3411</v>
          </cell>
          <cell r="GY124">
            <v>3121</v>
          </cell>
          <cell r="GZ124">
            <v>2922</v>
          </cell>
          <cell r="HA124">
            <v>3251</v>
          </cell>
          <cell r="HB124">
            <v>3241</v>
          </cell>
          <cell r="HC124">
            <v>3620</v>
          </cell>
          <cell r="HD124">
            <v>2624</v>
          </cell>
          <cell r="HE124">
            <v>2668</v>
          </cell>
          <cell r="HF124">
            <v>3078</v>
          </cell>
          <cell r="HG124">
            <v>2848</v>
          </cell>
          <cell r="HH124">
            <v>2224</v>
          </cell>
          <cell r="HI124">
            <v>3353</v>
          </cell>
          <cell r="HJ124">
            <v>3693</v>
          </cell>
          <cell r="HK124">
            <v>4313</v>
          </cell>
          <cell r="HL124">
            <v>3085</v>
          </cell>
          <cell r="HM124">
            <v>3791</v>
          </cell>
          <cell r="HN124">
            <v>3741</v>
          </cell>
          <cell r="HO124">
            <v>4001</v>
          </cell>
          <cell r="HP124">
            <v>3273</v>
          </cell>
          <cell r="HQ124">
            <v>3429</v>
          </cell>
          <cell r="HR124">
            <v>3764</v>
          </cell>
          <cell r="HS124">
            <v>3031</v>
          </cell>
          <cell r="HT124">
            <v>2636</v>
          </cell>
          <cell r="HU124">
            <v>3953</v>
          </cell>
          <cell r="HV124">
            <v>4768</v>
          </cell>
          <cell r="HW124">
            <v>4205</v>
          </cell>
          <cell r="HX124">
            <v>3394</v>
          </cell>
          <cell r="HY124">
            <v>4847</v>
          </cell>
          <cell r="HZ124">
            <v>4097</v>
          </cell>
          <cell r="IA124">
            <v>4594</v>
          </cell>
          <cell r="IB124">
            <v>3886</v>
          </cell>
          <cell r="IC124">
            <v>4189</v>
          </cell>
          <cell r="ID124">
            <v>3665</v>
          </cell>
          <cell r="IE124">
            <v>3503</v>
          </cell>
          <cell r="IF124">
            <v>2816</v>
          </cell>
          <cell r="IG124">
            <v>4294</v>
          </cell>
          <cell r="IH124">
            <v>5168</v>
          </cell>
          <cell r="II124">
            <v>4422</v>
          </cell>
          <cell r="IJ124">
            <v>3445</v>
          </cell>
          <cell r="IK124">
            <v>4710</v>
          </cell>
          <cell r="IL124">
            <v>3402</v>
          </cell>
          <cell r="IM124">
            <v>3441</v>
          </cell>
          <cell r="IN124">
            <v>2029</v>
          </cell>
          <cell r="IO124">
            <v>2904</v>
          </cell>
          <cell r="IP124">
            <v>3743</v>
          </cell>
          <cell r="IQ124">
            <v>4137</v>
          </cell>
          <cell r="IR124">
            <v>3190</v>
          </cell>
          <cell r="IS124">
            <v>5644</v>
          </cell>
          <cell r="IT124">
            <v>5894</v>
          </cell>
          <cell r="IU124">
            <v>4766</v>
          </cell>
          <cell r="IV124">
            <v>4201</v>
          </cell>
          <cell r="IW124">
            <v>4836</v>
          </cell>
          <cell r="IX124">
            <v>4620</v>
          </cell>
          <cell r="IY124">
            <v>4790</v>
          </cell>
          <cell r="IZ124">
            <v>3823</v>
          </cell>
          <cell r="JA124">
            <v>3365</v>
          </cell>
          <cell r="JB124">
            <v>3879</v>
          </cell>
          <cell r="JC124">
            <v>3483</v>
          </cell>
          <cell r="JD124">
            <v>2773</v>
          </cell>
          <cell r="JE124">
            <v>4727</v>
          </cell>
          <cell r="JF124">
            <v>4908</v>
          </cell>
          <cell r="JG124">
            <v>3796</v>
          </cell>
          <cell r="JH124">
            <v>3993</v>
          </cell>
          <cell r="JI124">
            <v>4687</v>
          </cell>
          <cell r="JJ124">
            <v>3862</v>
          </cell>
          <cell r="JK124">
            <v>4413</v>
          </cell>
          <cell r="JL124">
            <v>3506</v>
          </cell>
          <cell r="JM124">
            <v>3422</v>
          </cell>
          <cell r="JN124">
            <v>3676</v>
          </cell>
          <cell r="JO124">
            <v>3258</v>
          </cell>
          <cell r="JP124">
            <v>3625</v>
          </cell>
          <cell r="JQ124">
            <v>5083</v>
          </cell>
          <cell r="JR124">
            <v>5128</v>
          </cell>
          <cell r="JS124">
            <v>4864</v>
          </cell>
          <cell r="JT124">
            <v>4190</v>
          </cell>
          <cell r="JU124">
            <v>4435</v>
          </cell>
          <cell r="JV124">
            <v>4550</v>
          </cell>
          <cell r="JW124">
            <v>4605</v>
          </cell>
          <cell r="JX124">
            <v>4126</v>
          </cell>
          <cell r="JY124">
            <v>3698</v>
          </cell>
          <cell r="JZ124">
            <v>4235</v>
          </cell>
          <cell r="KA124">
            <v>3629</v>
          </cell>
          <cell r="KB124">
            <v>3862</v>
          </cell>
          <cell r="KC124">
            <v>5410</v>
          </cell>
          <cell r="KD124">
            <v>5418</v>
          </cell>
          <cell r="KE124">
            <v>4966</v>
          </cell>
          <cell r="KF124">
            <v>4353</v>
          </cell>
        </row>
        <row r="125">
          <cell r="A125" t="str">
            <v>Nombre de crÃ©ations d'entreprises - Entreprises individuelles y compris micro-entrepreneurs - Pas-de-Calais - DonnÃ©es mensuelles brutes</v>
          </cell>
          <cell r="B125">
            <v>10755733</v>
          </cell>
          <cell r="C125">
            <v>45317.364583333336</v>
          </cell>
          <cell r="ES125">
            <v>609</v>
          </cell>
          <cell r="ET125">
            <v>446</v>
          </cell>
          <cell r="EU125">
            <v>626</v>
          </cell>
          <cell r="EV125">
            <v>512</v>
          </cell>
          <cell r="EW125">
            <v>528</v>
          </cell>
          <cell r="EX125">
            <v>554</v>
          </cell>
          <cell r="EY125">
            <v>496</v>
          </cell>
          <cell r="EZ125">
            <v>554</v>
          </cell>
          <cell r="FA125">
            <v>501</v>
          </cell>
          <cell r="FB125">
            <v>625</v>
          </cell>
          <cell r="FC125">
            <v>474</v>
          </cell>
          <cell r="FD125">
            <v>343</v>
          </cell>
          <cell r="FE125">
            <v>534</v>
          </cell>
          <cell r="FF125">
            <v>553</v>
          </cell>
          <cell r="FG125">
            <v>557</v>
          </cell>
          <cell r="FH125">
            <v>471</v>
          </cell>
          <cell r="FI125">
            <v>457</v>
          </cell>
          <cell r="FJ125">
            <v>567</v>
          </cell>
          <cell r="FK125">
            <v>409</v>
          </cell>
          <cell r="FL125">
            <v>533</v>
          </cell>
          <cell r="FM125">
            <v>494</v>
          </cell>
          <cell r="FN125">
            <v>572</v>
          </cell>
          <cell r="FO125">
            <v>476</v>
          </cell>
          <cell r="FP125">
            <v>385</v>
          </cell>
          <cell r="FQ125">
            <v>528</v>
          </cell>
          <cell r="FR125">
            <v>491</v>
          </cell>
          <cell r="FS125">
            <v>525</v>
          </cell>
          <cell r="FT125">
            <v>536</v>
          </cell>
          <cell r="FU125">
            <v>498</v>
          </cell>
          <cell r="FV125">
            <v>512</v>
          </cell>
          <cell r="FW125">
            <v>455</v>
          </cell>
          <cell r="FX125">
            <v>482</v>
          </cell>
          <cell r="FY125">
            <v>517</v>
          </cell>
          <cell r="FZ125">
            <v>566</v>
          </cell>
          <cell r="GA125">
            <v>498</v>
          </cell>
          <cell r="GB125">
            <v>415</v>
          </cell>
          <cell r="GC125">
            <v>515</v>
          </cell>
          <cell r="GD125">
            <v>483</v>
          </cell>
          <cell r="GE125">
            <v>460</v>
          </cell>
          <cell r="GF125">
            <v>589</v>
          </cell>
          <cell r="GG125">
            <v>373</v>
          </cell>
          <cell r="GH125">
            <v>434</v>
          </cell>
          <cell r="GI125">
            <v>462</v>
          </cell>
          <cell r="GJ125">
            <v>334</v>
          </cell>
          <cell r="GK125">
            <v>452</v>
          </cell>
          <cell r="GL125">
            <v>498</v>
          </cell>
          <cell r="GM125">
            <v>350</v>
          </cell>
          <cell r="GN125">
            <v>349</v>
          </cell>
          <cell r="GO125">
            <v>416</v>
          </cell>
          <cell r="GP125">
            <v>461</v>
          </cell>
          <cell r="GQ125">
            <v>538</v>
          </cell>
          <cell r="GR125">
            <v>469</v>
          </cell>
          <cell r="GS125">
            <v>421</v>
          </cell>
          <cell r="GT125">
            <v>457</v>
          </cell>
          <cell r="GU125">
            <v>396</v>
          </cell>
          <cell r="GV125">
            <v>287</v>
          </cell>
          <cell r="GW125">
            <v>424</v>
          </cell>
          <cell r="GX125">
            <v>409</v>
          </cell>
          <cell r="GY125">
            <v>359</v>
          </cell>
          <cell r="GZ125">
            <v>392</v>
          </cell>
          <cell r="HA125">
            <v>481</v>
          </cell>
          <cell r="HB125">
            <v>400</v>
          </cell>
          <cell r="HC125">
            <v>573</v>
          </cell>
          <cell r="HD125">
            <v>398</v>
          </cell>
          <cell r="HE125">
            <v>445</v>
          </cell>
          <cell r="HF125">
            <v>477</v>
          </cell>
          <cell r="HG125">
            <v>401</v>
          </cell>
          <cell r="HH125">
            <v>403</v>
          </cell>
          <cell r="HI125">
            <v>520</v>
          </cell>
          <cell r="HJ125">
            <v>552</v>
          </cell>
          <cell r="HK125">
            <v>433</v>
          </cell>
          <cell r="HL125">
            <v>453</v>
          </cell>
          <cell r="HM125">
            <v>605</v>
          </cell>
          <cell r="HN125">
            <v>528</v>
          </cell>
          <cell r="HO125">
            <v>705</v>
          </cell>
          <cell r="HP125">
            <v>559</v>
          </cell>
          <cell r="HQ125">
            <v>570</v>
          </cell>
          <cell r="HR125">
            <v>581</v>
          </cell>
          <cell r="HS125">
            <v>508</v>
          </cell>
          <cell r="HT125">
            <v>480</v>
          </cell>
          <cell r="HU125">
            <v>525</v>
          </cell>
          <cell r="HV125">
            <v>611</v>
          </cell>
          <cell r="HW125">
            <v>488</v>
          </cell>
          <cell r="HX125">
            <v>484</v>
          </cell>
          <cell r="HY125">
            <v>767</v>
          </cell>
          <cell r="HZ125">
            <v>656</v>
          </cell>
          <cell r="IA125">
            <v>764</v>
          </cell>
          <cell r="IB125">
            <v>687</v>
          </cell>
          <cell r="IC125">
            <v>707</v>
          </cell>
          <cell r="ID125">
            <v>684</v>
          </cell>
          <cell r="IE125">
            <v>728</v>
          </cell>
          <cell r="IF125">
            <v>522</v>
          </cell>
          <cell r="IG125">
            <v>685</v>
          </cell>
          <cell r="IH125">
            <v>776</v>
          </cell>
          <cell r="II125">
            <v>697</v>
          </cell>
          <cell r="IJ125">
            <v>680</v>
          </cell>
          <cell r="IK125">
            <v>917</v>
          </cell>
          <cell r="IL125">
            <v>783</v>
          </cell>
          <cell r="IM125">
            <v>535</v>
          </cell>
          <cell r="IN125">
            <v>451</v>
          </cell>
          <cell r="IO125">
            <v>591</v>
          </cell>
          <cell r="IP125">
            <v>807</v>
          </cell>
          <cell r="IQ125">
            <v>901</v>
          </cell>
          <cell r="IR125">
            <v>659</v>
          </cell>
          <cell r="IS125">
            <v>855</v>
          </cell>
          <cell r="IT125">
            <v>929</v>
          </cell>
          <cell r="IU125">
            <v>808</v>
          </cell>
          <cell r="IV125">
            <v>745</v>
          </cell>
          <cell r="IW125">
            <v>1021</v>
          </cell>
          <cell r="IX125">
            <v>926</v>
          </cell>
          <cell r="IY125">
            <v>1073</v>
          </cell>
          <cell r="IZ125">
            <v>1003</v>
          </cell>
          <cell r="JA125">
            <v>860</v>
          </cell>
          <cell r="JB125">
            <v>888</v>
          </cell>
          <cell r="JC125">
            <v>835</v>
          </cell>
          <cell r="JD125">
            <v>668</v>
          </cell>
          <cell r="JE125">
            <v>828</v>
          </cell>
          <cell r="JF125">
            <v>988</v>
          </cell>
          <cell r="JG125">
            <v>771</v>
          </cell>
          <cell r="JH125">
            <v>808</v>
          </cell>
          <cell r="JI125">
            <v>985</v>
          </cell>
          <cell r="JJ125">
            <v>830</v>
          </cell>
          <cell r="JK125">
            <v>1010</v>
          </cell>
          <cell r="JL125">
            <v>880</v>
          </cell>
          <cell r="JM125">
            <v>809</v>
          </cell>
          <cell r="JN125">
            <v>899</v>
          </cell>
          <cell r="JO125">
            <v>807</v>
          </cell>
          <cell r="JP125">
            <v>676</v>
          </cell>
          <cell r="JQ125">
            <v>966</v>
          </cell>
          <cell r="JR125">
            <v>956</v>
          </cell>
          <cell r="JS125">
            <v>815</v>
          </cell>
          <cell r="JT125">
            <v>785</v>
          </cell>
          <cell r="JU125">
            <v>832</v>
          </cell>
          <cell r="JV125">
            <v>829</v>
          </cell>
          <cell r="JW125">
            <v>1036</v>
          </cell>
          <cell r="JX125">
            <v>873</v>
          </cell>
          <cell r="JY125">
            <v>807</v>
          </cell>
          <cell r="JZ125">
            <v>879</v>
          </cell>
          <cell r="KA125">
            <v>841</v>
          </cell>
          <cell r="KB125">
            <v>811</v>
          </cell>
          <cell r="KC125">
            <v>1010</v>
          </cell>
          <cell r="KD125">
            <v>944</v>
          </cell>
          <cell r="KE125">
            <v>893</v>
          </cell>
          <cell r="KF125">
            <v>685</v>
          </cell>
        </row>
        <row r="126">
          <cell r="A126" t="str">
            <v>Nombre de crÃ©ations d'entreprises - Entreprises individuelles y compris micro-entrepreneurs - Puy-de-DÃ´me - DonnÃ©es mensuelles brutes</v>
          </cell>
          <cell r="B126">
            <v>10755734</v>
          </cell>
          <cell r="C126">
            <v>45317.364583333336</v>
          </cell>
          <cell r="ES126">
            <v>291</v>
          </cell>
          <cell r="ET126">
            <v>316</v>
          </cell>
          <cell r="EU126">
            <v>328</v>
          </cell>
          <cell r="EV126">
            <v>277</v>
          </cell>
          <cell r="EW126">
            <v>264</v>
          </cell>
          <cell r="EX126">
            <v>306</v>
          </cell>
          <cell r="EY126">
            <v>223</v>
          </cell>
          <cell r="EZ126">
            <v>245</v>
          </cell>
          <cell r="FA126">
            <v>255</v>
          </cell>
          <cell r="FB126">
            <v>305</v>
          </cell>
          <cell r="FC126">
            <v>256</v>
          </cell>
          <cell r="FD126">
            <v>219</v>
          </cell>
          <cell r="FE126">
            <v>296</v>
          </cell>
          <cell r="FF126">
            <v>328</v>
          </cell>
          <cell r="FG126">
            <v>262</v>
          </cell>
          <cell r="FH126">
            <v>349</v>
          </cell>
          <cell r="FI126">
            <v>242</v>
          </cell>
          <cell r="FJ126">
            <v>309</v>
          </cell>
          <cell r="FK126">
            <v>313</v>
          </cell>
          <cell r="FL126">
            <v>176</v>
          </cell>
          <cell r="FM126">
            <v>309</v>
          </cell>
          <cell r="FN126">
            <v>327</v>
          </cell>
          <cell r="FO126">
            <v>274</v>
          </cell>
          <cell r="FP126">
            <v>242</v>
          </cell>
          <cell r="FQ126">
            <v>273</v>
          </cell>
          <cell r="FR126">
            <v>351</v>
          </cell>
          <cell r="FS126">
            <v>323</v>
          </cell>
          <cell r="FT126">
            <v>332</v>
          </cell>
          <cell r="FU126">
            <v>291</v>
          </cell>
          <cell r="FV126">
            <v>275</v>
          </cell>
          <cell r="FW126">
            <v>276</v>
          </cell>
          <cell r="FX126">
            <v>218</v>
          </cell>
          <cell r="FY126">
            <v>277</v>
          </cell>
          <cell r="FZ126">
            <v>340</v>
          </cell>
          <cell r="GA126">
            <v>265</v>
          </cell>
          <cell r="GB126">
            <v>265</v>
          </cell>
          <cell r="GC126">
            <v>245</v>
          </cell>
          <cell r="GD126">
            <v>274</v>
          </cell>
          <cell r="GE126">
            <v>260</v>
          </cell>
          <cell r="GF126">
            <v>257</v>
          </cell>
          <cell r="GG126">
            <v>217</v>
          </cell>
          <cell r="GH126">
            <v>245</v>
          </cell>
          <cell r="GI126">
            <v>278</v>
          </cell>
          <cell r="GJ126">
            <v>213</v>
          </cell>
          <cell r="GK126">
            <v>295</v>
          </cell>
          <cell r="GL126">
            <v>276</v>
          </cell>
          <cell r="GM126">
            <v>279</v>
          </cell>
          <cell r="GN126">
            <v>246</v>
          </cell>
          <cell r="GO126">
            <v>280</v>
          </cell>
          <cell r="GP126">
            <v>272</v>
          </cell>
          <cell r="GQ126">
            <v>314</v>
          </cell>
          <cell r="GR126">
            <v>231</v>
          </cell>
          <cell r="GS126">
            <v>255</v>
          </cell>
          <cell r="GT126">
            <v>234</v>
          </cell>
          <cell r="GU126">
            <v>250</v>
          </cell>
          <cell r="GV126">
            <v>213</v>
          </cell>
          <cell r="GW126">
            <v>239</v>
          </cell>
          <cell r="GX126">
            <v>278</v>
          </cell>
          <cell r="GY126">
            <v>229</v>
          </cell>
          <cell r="GZ126">
            <v>257</v>
          </cell>
          <cell r="HA126">
            <v>311</v>
          </cell>
          <cell r="HB126">
            <v>258</v>
          </cell>
          <cell r="HC126">
            <v>327</v>
          </cell>
          <cell r="HD126">
            <v>240</v>
          </cell>
          <cell r="HE126">
            <v>271</v>
          </cell>
          <cell r="HF126">
            <v>316</v>
          </cell>
          <cell r="HG126">
            <v>288</v>
          </cell>
          <cell r="HH126">
            <v>268</v>
          </cell>
          <cell r="HI126">
            <v>348</v>
          </cell>
          <cell r="HJ126">
            <v>296</v>
          </cell>
          <cell r="HK126">
            <v>302</v>
          </cell>
          <cell r="HL126">
            <v>314</v>
          </cell>
          <cell r="HM126">
            <v>330</v>
          </cell>
          <cell r="HN126">
            <v>341</v>
          </cell>
          <cell r="HO126">
            <v>385</v>
          </cell>
          <cell r="HP126">
            <v>334</v>
          </cell>
          <cell r="HQ126">
            <v>371</v>
          </cell>
          <cell r="HR126">
            <v>394</v>
          </cell>
          <cell r="HS126">
            <v>334</v>
          </cell>
          <cell r="HT126">
            <v>302</v>
          </cell>
          <cell r="HU126">
            <v>375</v>
          </cell>
          <cell r="HV126">
            <v>406</v>
          </cell>
          <cell r="HW126">
            <v>382</v>
          </cell>
          <cell r="HX126">
            <v>306</v>
          </cell>
          <cell r="HY126">
            <v>373</v>
          </cell>
          <cell r="HZ126">
            <v>393</v>
          </cell>
          <cell r="IA126">
            <v>426</v>
          </cell>
          <cell r="IB126">
            <v>379</v>
          </cell>
          <cell r="IC126">
            <v>381</v>
          </cell>
          <cell r="ID126">
            <v>340</v>
          </cell>
          <cell r="IE126">
            <v>405</v>
          </cell>
          <cell r="IF126">
            <v>353</v>
          </cell>
          <cell r="IG126">
            <v>399</v>
          </cell>
          <cell r="IH126">
            <v>398</v>
          </cell>
          <cell r="II126">
            <v>411</v>
          </cell>
          <cell r="IJ126">
            <v>413</v>
          </cell>
          <cell r="IK126">
            <v>468</v>
          </cell>
          <cell r="IL126">
            <v>413</v>
          </cell>
          <cell r="IM126">
            <v>275</v>
          </cell>
          <cell r="IN126">
            <v>240</v>
          </cell>
          <cell r="IO126">
            <v>332</v>
          </cell>
          <cell r="IP126">
            <v>393</v>
          </cell>
          <cell r="IQ126">
            <v>463</v>
          </cell>
          <cell r="IR126">
            <v>466</v>
          </cell>
          <cell r="IS126">
            <v>518</v>
          </cell>
          <cell r="IT126">
            <v>547</v>
          </cell>
          <cell r="IU126">
            <v>540</v>
          </cell>
          <cell r="IV126">
            <v>548</v>
          </cell>
          <cell r="IW126">
            <v>649</v>
          </cell>
          <cell r="IX126">
            <v>554</v>
          </cell>
          <cell r="IY126">
            <v>627</v>
          </cell>
          <cell r="IZ126">
            <v>512</v>
          </cell>
          <cell r="JA126">
            <v>503</v>
          </cell>
          <cell r="JB126">
            <v>525</v>
          </cell>
          <cell r="JC126">
            <v>529</v>
          </cell>
          <cell r="JD126">
            <v>345</v>
          </cell>
          <cell r="JE126">
            <v>484</v>
          </cell>
          <cell r="JF126">
            <v>638</v>
          </cell>
          <cell r="JG126">
            <v>438</v>
          </cell>
          <cell r="JH126">
            <v>546</v>
          </cell>
          <cell r="JI126">
            <v>521</v>
          </cell>
          <cell r="JJ126">
            <v>514</v>
          </cell>
          <cell r="JK126">
            <v>699</v>
          </cell>
          <cell r="JL126">
            <v>384</v>
          </cell>
          <cell r="JM126">
            <v>492</v>
          </cell>
          <cell r="JN126">
            <v>519</v>
          </cell>
          <cell r="JO126">
            <v>532</v>
          </cell>
          <cell r="JP126">
            <v>426</v>
          </cell>
          <cell r="JQ126">
            <v>514</v>
          </cell>
          <cell r="JR126">
            <v>713</v>
          </cell>
          <cell r="JS126">
            <v>516</v>
          </cell>
          <cell r="JT126">
            <v>611</v>
          </cell>
          <cell r="JU126">
            <v>512</v>
          </cell>
          <cell r="JV126">
            <v>453</v>
          </cell>
          <cell r="JW126">
            <v>544</v>
          </cell>
          <cell r="JX126">
            <v>472</v>
          </cell>
          <cell r="JY126">
            <v>445</v>
          </cell>
          <cell r="JZ126">
            <v>550</v>
          </cell>
          <cell r="KA126">
            <v>450</v>
          </cell>
          <cell r="KB126">
            <v>466</v>
          </cell>
          <cell r="KC126">
            <v>538</v>
          </cell>
          <cell r="KD126">
            <v>617</v>
          </cell>
          <cell r="KE126">
            <v>504</v>
          </cell>
          <cell r="KF126">
            <v>485</v>
          </cell>
        </row>
        <row r="127">
          <cell r="A127" t="str">
            <v>Nombre de crÃ©ations d'entreprises - Entreprises individuelles y compris micro-entrepreneurs - PyrÃ©nÃ©es-Atlantiques - DonnÃ©es mensuelles brutes</v>
          </cell>
          <cell r="B127">
            <v>10755735</v>
          </cell>
          <cell r="C127">
            <v>45317.364583333336</v>
          </cell>
          <cell r="ES127">
            <v>461</v>
          </cell>
          <cell r="ET127">
            <v>377</v>
          </cell>
          <cell r="EU127">
            <v>510</v>
          </cell>
          <cell r="EV127">
            <v>348</v>
          </cell>
          <cell r="EW127">
            <v>365</v>
          </cell>
          <cell r="EX127">
            <v>388</v>
          </cell>
          <cell r="EY127">
            <v>361</v>
          </cell>
          <cell r="EZ127">
            <v>366</v>
          </cell>
          <cell r="FA127">
            <v>389</v>
          </cell>
          <cell r="FB127">
            <v>402</v>
          </cell>
          <cell r="FC127">
            <v>313</v>
          </cell>
          <cell r="FD127">
            <v>263</v>
          </cell>
          <cell r="FE127">
            <v>420</v>
          </cell>
          <cell r="FF127">
            <v>369</v>
          </cell>
          <cell r="FG127">
            <v>455</v>
          </cell>
          <cell r="FH127">
            <v>401</v>
          </cell>
          <cell r="FI127">
            <v>365</v>
          </cell>
          <cell r="FJ127">
            <v>356</v>
          </cell>
          <cell r="FK127">
            <v>365</v>
          </cell>
          <cell r="FL127">
            <v>290</v>
          </cell>
          <cell r="FM127">
            <v>397</v>
          </cell>
          <cell r="FN127">
            <v>432</v>
          </cell>
          <cell r="FO127">
            <v>362</v>
          </cell>
          <cell r="FP127">
            <v>277</v>
          </cell>
          <cell r="FQ127">
            <v>424</v>
          </cell>
          <cell r="FR127">
            <v>384</v>
          </cell>
          <cell r="FS127">
            <v>434</v>
          </cell>
          <cell r="FT127">
            <v>334</v>
          </cell>
          <cell r="FU127">
            <v>376</v>
          </cell>
          <cell r="FV127">
            <v>380</v>
          </cell>
          <cell r="FW127">
            <v>417</v>
          </cell>
          <cell r="FX127">
            <v>293</v>
          </cell>
          <cell r="FY127">
            <v>434</v>
          </cell>
          <cell r="FZ127">
            <v>384</v>
          </cell>
          <cell r="GA127">
            <v>269</v>
          </cell>
          <cell r="GB127">
            <v>337</v>
          </cell>
          <cell r="GC127">
            <v>412</v>
          </cell>
          <cell r="GD127">
            <v>387</v>
          </cell>
          <cell r="GE127">
            <v>434</v>
          </cell>
          <cell r="GF127">
            <v>379</v>
          </cell>
          <cell r="GG127">
            <v>322</v>
          </cell>
          <cell r="GH127">
            <v>394</v>
          </cell>
          <cell r="GI127">
            <v>376</v>
          </cell>
          <cell r="GJ127">
            <v>256</v>
          </cell>
          <cell r="GK127">
            <v>387</v>
          </cell>
          <cell r="GL127">
            <v>438</v>
          </cell>
          <cell r="GM127">
            <v>317</v>
          </cell>
          <cell r="GN127">
            <v>344</v>
          </cell>
          <cell r="GO127">
            <v>363</v>
          </cell>
          <cell r="GP127">
            <v>401</v>
          </cell>
          <cell r="GQ127">
            <v>419</v>
          </cell>
          <cell r="GR127">
            <v>395</v>
          </cell>
          <cell r="GS127">
            <v>369</v>
          </cell>
          <cell r="GT127">
            <v>401</v>
          </cell>
          <cell r="GU127">
            <v>328</v>
          </cell>
          <cell r="GV127">
            <v>292</v>
          </cell>
          <cell r="GW127">
            <v>368</v>
          </cell>
          <cell r="GX127">
            <v>404</v>
          </cell>
          <cell r="GY127">
            <v>340</v>
          </cell>
          <cell r="GZ127">
            <v>318</v>
          </cell>
          <cell r="HA127">
            <v>408</v>
          </cell>
          <cell r="HB127">
            <v>460</v>
          </cell>
          <cell r="HC127">
            <v>463</v>
          </cell>
          <cell r="HD127">
            <v>361</v>
          </cell>
          <cell r="HE127">
            <v>319</v>
          </cell>
          <cell r="HF127">
            <v>416</v>
          </cell>
          <cell r="HG127">
            <v>322</v>
          </cell>
          <cell r="HH127">
            <v>330</v>
          </cell>
          <cell r="HI127">
            <v>405</v>
          </cell>
          <cell r="HJ127">
            <v>477</v>
          </cell>
          <cell r="HK127">
            <v>350</v>
          </cell>
          <cell r="HL127">
            <v>391</v>
          </cell>
          <cell r="HM127">
            <v>431</v>
          </cell>
          <cell r="HN127">
            <v>623</v>
          </cell>
          <cell r="HO127">
            <v>533</v>
          </cell>
          <cell r="HP127">
            <v>416</v>
          </cell>
          <cell r="HQ127">
            <v>500</v>
          </cell>
          <cell r="HR127">
            <v>575</v>
          </cell>
          <cell r="HS127">
            <v>413</v>
          </cell>
          <cell r="HT127">
            <v>368</v>
          </cell>
          <cell r="HU127">
            <v>539</v>
          </cell>
          <cell r="HV127">
            <v>492</v>
          </cell>
          <cell r="HW127">
            <v>562</v>
          </cell>
          <cell r="HX127">
            <v>401</v>
          </cell>
          <cell r="HY127">
            <v>737</v>
          </cell>
          <cell r="HZ127">
            <v>581</v>
          </cell>
          <cell r="IA127">
            <v>566</v>
          </cell>
          <cell r="IB127">
            <v>451</v>
          </cell>
          <cell r="IC127">
            <v>604</v>
          </cell>
          <cell r="ID127">
            <v>487</v>
          </cell>
          <cell r="IE127">
            <v>649</v>
          </cell>
          <cell r="IF127">
            <v>491</v>
          </cell>
          <cell r="IG127">
            <v>547</v>
          </cell>
          <cell r="IH127">
            <v>651</v>
          </cell>
          <cell r="II127">
            <v>569</v>
          </cell>
          <cell r="IJ127">
            <v>445</v>
          </cell>
          <cell r="IK127">
            <v>555</v>
          </cell>
          <cell r="IL127">
            <v>627</v>
          </cell>
          <cell r="IM127">
            <v>570</v>
          </cell>
          <cell r="IN127">
            <v>334</v>
          </cell>
          <cell r="IO127">
            <v>460</v>
          </cell>
          <cell r="IP127">
            <v>654</v>
          </cell>
          <cell r="IQ127">
            <v>606</v>
          </cell>
          <cell r="IR127">
            <v>598</v>
          </cell>
          <cell r="IS127">
            <v>533</v>
          </cell>
          <cell r="IT127">
            <v>768</v>
          </cell>
          <cell r="IU127">
            <v>738</v>
          </cell>
          <cell r="IV127">
            <v>605</v>
          </cell>
          <cell r="IW127">
            <v>775</v>
          </cell>
          <cell r="IX127">
            <v>701</v>
          </cell>
          <cell r="IY127">
            <v>796</v>
          </cell>
          <cell r="IZ127">
            <v>743</v>
          </cell>
          <cell r="JA127">
            <v>651</v>
          </cell>
          <cell r="JB127">
            <v>612</v>
          </cell>
          <cell r="JC127">
            <v>717</v>
          </cell>
          <cell r="JD127">
            <v>559</v>
          </cell>
          <cell r="JE127">
            <v>711</v>
          </cell>
          <cell r="JF127">
            <v>762</v>
          </cell>
          <cell r="JG127">
            <v>576</v>
          </cell>
          <cell r="JH127">
            <v>601</v>
          </cell>
          <cell r="JI127">
            <v>758</v>
          </cell>
          <cell r="JJ127">
            <v>682</v>
          </cell>
          <cell r="JK127">
            <v>790</v>
          </cell>
          <cell r="JL127">
            <v>669</v>
          </cell>
          <cell r="JM127">
            <v>708</v>
          </cell>
          <cell r="JN127">
            <v>677</v>
          </cell>
          <cell r="JO127">
            <v>648</v>
          </cell>
          <cell r="JP127">
            <v>457</v>
          </cell>
          <cell r="JQ127">
            <v>697</v>
          </cell>
          <cell r="JR127">
            <v>704</v>
          </cell>
          <cell r="JS127">
            <v>608</v>
          </cell>
          <cell r="JT127">
            <v>693</v>
          </cell>
          <cell r="JU127">
            <v>651</v>
          </cell>
          <cell r="JV127">
            <v>693</v>
          </cell>
          <cell r="JW127">
            <v>763</v>
          </cell>
          <cell r="JX127">
            <v>680</v>
          </cell>
          <cell r="JY127">
            <v>601</v>
          </cell>
          <cell r="JZ127">
            <v>643</v>
          </cell>
          <cell r="KA127">
            <v>589</v>
          </cell>
          <cell r="KB127">
            <v>584</v>
          </cell>
          <cell r="KC127">
            <v>678</v>
          </cell>
          <cell r="KD127">
            <v>737</v>
          </cell>
          <cell r="KE127">
            <v>640</v>
          </cell>
          <cell r="KF127">
            <v>654</v>
          </cell>
        </row>
        <row r="128">
          <cell r="A128" t="str">
            <v>Nombre de crÃ©ations d'entreprises - Entreprises individuelles y compris micro-entrepreneurs - PyrÃ©nÃ©es-Orientales - DonnÃ©es mensuelles brutes</v>
          </cell>
          <cell r="B128">
            <v>10755737</v>
          </cell>
          <cell r="C128">
            <v>45317.364583333336</v>
          </cell>
          <cell r="ES128">
            <v>307</v>
          </cell>
          <cell r="ET128">
            <v>326</v>
          </cell>
          <cell r="EU128">
            <v>446</v>
          </cell>
          <cell r="EV128">
            <v>295</v>
          </cell>
          <cell r="EW128">
            <v>303</v>
          </cell>
          <cell r="EX128">
            <v>481</v>
          </cell>
          <cell r="EY128">
            <v>351</v>
          </cell>
          <cell r="EZ128">
            <v>213</v>
          </cell>
          <cell r="FA128">
            <v>323</v>
          </cell>
          <cell r="FB128">
            <v>361</v>
          </cell>
          <cell r="FC128">
            <v>304</v>
          </cell>
          <cell r="FD128">
            <v>212</v>
          </cell>
          <cell r="FE128">
            <v>286</v>
          </cell>
          <cell r="FF128">
            <v>355</v>
          </cell>
          <cell r="FG128">
            <v>368</v>
          </cell>
          <cell r="FH128">
            <v>405</v>
          </cell>
          <cell r="FI128">
            <v>355</v>
          </cell>
          <cell r="FJ128">
            <v>396</v>
          </cell>
          <cell r="FK128">
            <v>392</v>
          </cell>
          <cell r="FL128">
            <v>228</v>
          </cell>
          <cell r="FM128">
            <v>306</v>
          </cell>
          <cell r="FN128">
            <v>400</v>
          </cell>
          <cell r="FO128">
            <v>305</v>
          </cell>
          <cell r="FP128">
            <v>245</v>
          </cell>
          <cell r="FQ128">
            <v>411</v>
          </cell>
          <cell r="FR128">
            <v>333</v>
          </cell>
          <cell r="FS128">
            <v>421</v>
          </cell>
          <cell r="FT128">
            <v>413</v>
          </cell>
          <cell r="FU128">
            <v>342</v>
          </cell>
          <cell r="FV128">
            <v>348</v>
          </cell>
          <cell r="FW128">
            <v>332</v>
          </cell>
          <cell r="FX128">
            <v>201</v>
          </cell>
          <cell r="FY128">
            <v>293</v>
          </cell>
          <cell r="FZ128">
            <v>367</v>
          </cell>
          <cell r="GA128">
            <v>313</v>
          </cell>
          <cell r="GB128">
            <v>277</v>
          </cell>
          <cell r="GC128">
            <v>365</v>
          </cell>
          <cell r="GD128">
            <v>312</v>
          </cell>
          <cell r="GE128">
            <v>354</v>
          </cell>
          <cell r="GF128">
            <v>362</v>
          </cell>
          <cell r="GG128">
            <v>284</v>
          </cell>
          <cell r="GH128">
            <v>368</v>
          </cell>
          <cell r="GI128">
            <v>308</v>
          </cell>
          <cell r="GJ128">
            <v>193</v>
          </cell>
          <cell r="GK128">
            <v>333</v>
          </cell>
          <cell r="GL128">
            <v>308</v>
          </cell>
          <cell r="GM128">
            <v>238</v>
          </cell>
          <cell r="GN128">
            <v>240</v>
          </cell>
          <cell r="GO128">
            <v>322</v>
          </cell>
          <cell r="GP128">
            <v>344</v>
          </cell>
          <cell r="GQ128">
            <v>363</v>
          </cell>
          <cell r="GR128">
            <v>348</v>
          </cell>
          <cell r="GS128">
            <v>311</v>
          </cell>
          <cell r="GT128">
            <v>332</v>
          </cell>
          <cell r="GU128">
            <v>251</v>
          </cell>
          <cell r="GV128">
            <v>202</v>
          </cell>
          <cell r="GW128">
            <v>256</v>
          </cell>
          <cell r="GX128">
            <v>265</v>
          </cell>
          <cell r="GY128">
            <v>256</v>
          </cell>
          <cell r="GZ128">
            <v>279</v>
          </cell>
          <cell r="HA128">
            <v>309</v>
          </cell>
          <cell r="HB128">
            <v>286</v>
          </cell>
          <cell r="HC128">
            <v>406</v>
          </cell>
          <cell r="HD128">
            <v>289</v>
          </cell>
          <cell r="HE128">
            <v>302</v>
          </cell>
          <cell r="HF128">
            <v>311</v>
          </cell>
          <cell r="HG128">
            <v>264</v>
          </cell>
          <cell r="HH128">
            <v>233</v>
          </cell>
          <cell r="HI128">
            <v>348</v>
          </cell>
          <cell r="HJ128">
            <v>336</v>
          </cell>
          <cell r="HK128">
            <v>296</v>
          </cell>
          <cell r="HL128">
            <v>267</v>
          </cell>
          <cell r="HM128">
            <v>388</v>
          </cell>
          <cell r="HN128">
            <v>400</v>
          </cell>
          <cell r="HO128">
            <v>470</v>
          </cell>
          <cell r="HP128">
            <v>371</v>
          </cell>
          <cell r="HQ128">
            <v>378</v>
          </cell>
          <cell r="HR128">
            <v>396</v>
          </cell>
          <cell r="HS128">
            <v>365</v>
          </cell>
          <cell r="HT128">
            <v>250</v>
          </cell>
          <cell r="HU128">
            <v>357</v>
          </cell>
          <cell r="HV128">
            <v>392</v>
          </cell>
          <cell r="HW128">
            <v>289</v>
          </cell>
          <cell r="HX128">
            <v>300</v>
          </cell>
          <cell r="HY128">
            <v>440</v>
          </cell>
          <cell r="HZ128">
            <v>417</v>
          </cell>
          <cell r="IA128">
            <v>457</v>
          </cell>
          <cell r="IB128">
            <v>429</v>
          </cell>
          <cell r="IC128">
            <v>446</v>
          </cell>
          <cell r="ID128">
            <v>386</v>
          </cell>
          <cell r="IE128">
            <v>355</v>
          </cell>
          <cell r="IF128">
            <v>307</v>
          </cell>
          <cell r="IG128">
            <v>430</v>
          </cell>
          <cell r="IH128">
            <v>453</v>
          </cell>
          <cell r="II128">
            <v>386</v>
          </cell>
          <cell r="IJ128">
            <v>314</v>
          </cell>
          <cell r="IK128">
            <v>485</v>
          </cell>
          <cell r="IL128">
            <v>467</v>
          </cell>
          <cell r="IM128">
            <v>313</v>
          </cell>
          <cell r="IN128">
            <v>141</v>
          </cell>
          <cell r="IO128">
            <v>295</v>
          </cell>
          <cell r="IP128">
            <v>443</v>
          </cell>
          <cell r="IQ128">
            <v>478</v>
          </cell>
          <cell r="IR128">
            <v>390</v>
          </cell>
          <cell r="IS128">
            <v>509</v>
          </cell>
          <cell r="IT128">
            <v>565</v>
          </cell>
          <cell r="IU128">
            <v>404</v>
          </cell>
          <cell r="IV128">
            <v>439</v>
          </cell>
          <cell r="IW128">
            <v>511</v>
          </cell>
          <cell r="IX128">
            <v>494</v>
          </cell>
          <cell r="IY128">
            <v>609</v>
          </cell>
          <cell r="IZ128">
            <v>544</v>
          </cell>
          <cell r="JA128">
            <v>455</v>
          </cell>
          <cell r="JB128">
            <v>593</v>
          </cell>
          <cell r="JC128">
            <v>481</v>
          </cell>
          <cell r="JD128">
            <v>420</v>
          </cell>
          <cell r="JE128">
            <v>570</v>
          </cell>
          <cell r="JF128">
            <v>537</v>
          </cell>
          <cell r="JG128">
            <v>418</v>
          </cell>
          <cell r="JH128">
            <v>466</v>
          </cell>
          <cell r="JI128">
            <v>546</v>
          </cell>
          <cell r="JJ128">
            <v>526</v>
          </cell>
          <cell r="JK128">
            <v>577</v>
          </cell>
          <cell r="JL128">
            <v>552</v>
          </cell>
          <cell r="JM128">
            <v>493</v>
          </cell>
          <cell r="JN128">
            <v>526</v>
          </cell>
          <cell r="JO128">
            <v>441</v>
          </cell>
          <cell r="JP128">
            <v>380</v>
          </cell>
          <cell r="JQ128">
            <v>519</v>
          </cell>
          <cell r="JR128">
            <v>545</v>
          </cell>
          <cell r="JS128">
            <v>531</v>
          </cell>
          <cell r="JT128">
            <v>526</v>
          </cell>
          <cell r="JU128">
            <v>489</v>
          </cell>
          <cell r="JV128">
            <v>478</v>
          </cell>
          <cell r="JW128">
            <v>599</v>
          </cell>
          <cell r="JX128">
            <v>531</v>
          </cell>
          <cell r="JY128">
            <v>470</v>
          </cell>
          <cell r="JZ128">
            <v>526</v>
          </cell>
          <cell r="KA128">
            <v>436</v>
          </cell>
          <cell r="KB128">
            <v>407</v>
          </cell>
          <cell r="KC128">
            <v>559</v>
          </cell>
          <cell r="KD128">
            <v>568</v>
          </cell>
          <cell r="KE128">
            <v>561</v>
          </cell>
          <cell r="KF128">
            <v>489</v>
          </cell>
        </row>
        <row r="129">
          <cell r="A129" t="str">
            <v>Nombre de crÃ©ations d'entreprises - Entreprises individuelles y compris micro-entrepreneurs - RhÃ´ne - DonnÃ©es mensuelles brutes</v>
          </cell>
          <cell r="B129">
            <v>10755740</v>
          </cell>
          <cell r="C129">
            <v>45317.364583333336</v>
          </cell>
          <cell r="ES129">
            <v>1047</v>
          </cell>
          <cell r="ET129">
            <v>1366</v>
          </cell>
          <cell r="EU129">
            <v>1284</v>
          </cell>
          <cell r="EV129">
            <v>931</v>
          </cell>
          <cell r="EW129">
            <v>964</v>
          </cell>
          <cell r="EX129">
            <v>1077</v>
          </cell>
          <cell r="EY129">
            <v>957</v>
          </cell>
          <cell r="EZ129">
            <v>841</v>
          </cell>
          <cell r="FA129">
            <v>1171</v>
          </cell>
          <cell r="FB129">
            <v>1221</v>
          </cell>
          <cell r="FC129">
            <v>948</v>
          </cell>
          <cell r="FD129">
            <v>834</v>
          </cell>
          <cell r="FE129">
            <v>1255</v>
          </cell>
          <cell r="FF129">
            <v>1123</v>
          </cell>
          <cell r="FG129">
            <v>1117</v>
          </cell>
          <cell r="FH129">
            <v>986</v>
          </cell>
          <cell r="FI129">
            <v>1011</v>
          </cell>
          <cell r="FJ129">
            <v>1036</v>
          </cell>
          <cell r="FK129">
            <v>955</v>
          </cell>
          <cell r="FL129">
            <v>848</v>
          </cell>
          <cell r="FM129">
            <v>893</v>
          </cell>
          <cell r="FN129">
            <v>1203</v>
          </cell>
          <cell r="FO129">
            <v>1541</v>
          </cell>
          <cell r="FP129">
            <v>802</v>
          </cell>
          <cell r="FQ129">
            <v>1224</v>
          </cell>
          <cell r="FR129">
            <v>1273</v>
          </cell>
          <cell r="FS129">
            <v>1165</v>
          </cell>
          <cell r="FT129">
            <v>1079</v>
          </cell>
          <cell r="FU129">
            <v>1007</v>
          </cell>
          <cell r="FV129">
            <v>894</v>
          </cell>
          <cell r="FW129">
            <v>1015</v>
          </cell>
          <cell r="FX129">
            <v>861</v>
          </cell>
          <cell r="FY129">
            <v>1231</v>
          </cell>
          <cell r="FZ129">
            <v>1396</v>
          </cell>
          <cell r="GA129">
            <v>1033</v>
          </cell>
          <cell r="GB129">
            <v>970</v>
          </cell>
          <cell r="GC129">
            <v>1189</v>
          </cell>
          <cell r="GD129">
            <v>1193</v>
          </cell>
          <cell r="GE129">
            <v>1145</v>
          </cell>
          <cell r="GF129">
            <v>1080</v>
          </cell>
          <cell r="GG129">
            <v>987</v>
          </cell>
          <cell r="GH129">
            <v>986</v>
          </cell>
          <cell r="GI129">
            <v>991</v>
          </cell>
          <cell r="GJ129">
            <v>785</v>
          </cell>
          <cell r="GK129">
            <v>1266</v>
          </cell>
          <cell r="GL129">
            <v>1378</v>
          </cell>
          <cell r="GM129">
            <v>1059</v>
          </cell>
          <cell r="GN129">
            <v>1014</v>
          </cell>
          <cell r="GO129">
            <v>1354</v>
          </cell>
          <cell r="GP129">
            <v>1232</v>
          </cell>
          <cell r="GQ129">
            <v>1363</v>
          </cell>
          <cell r="GR129">
            <v>1227</v>
          </cell>
          <cell r="GS129">
            <v>1095</v>
          </cell>
          <cell r="GT129">
            <v>1269</v>
          </cell>
          <cell r="GU129">
            <v>930</v>
          </cell>
          <cell r="GV129">
            <v>852</v>
          </cell>
          <cell r="GW129">
            <v>1350</v>
          </cell>
          <cell r="GX129">
            <v>1296</v>
          </cell>
          <cell r="GY129">
            <v>1368</v>
          </cell>
          <cell r="GZ129">
            <v>1198</v>
          </cell>
          <cell r="HA129">
            <v>1571</v>
          </cell>
          <cell r="HB129">
            <v>1456</v>
          </cell>
          <cell r="HC129">
            <v>1611</v>
          </cell>
          <cell r="HD129">
            <v>1340</v>
          </cell>
          <cell r="HE129">
            <v>1309</v>
          </cell>
          <cell r="HF129">
            <v>1485</v>
          </cell>
          <cell r="HG129">
            <v>1246</v>
          </cell>
          <cell r="HH129">
            <v>1131</v>
          </cell>
          <cell r="HI129">
            <v>1716</v>
          </cell>
          <cell r="HJ129">
            <v>1751</v>
          </cell>
          <cell r="HK129">
            <v>1592</v>
          </cell>
          <cell r="HL129">
            <v>1355</v>
          </cell>
          <cell r="HM129">
            <v>2013</v>
          </cell>
          <cell r="HN129">
            <v>1599</v>
          </cell>
          <cell r="HO129">
            <v>1867</v>
          </cell>
          <cell r="HP129">
            <v>1626</v>
          </cell>
          <cell r="HQ129">
            <v>1535</v>
          </cell>
          <cell r="HR129">
            <v>2014</v>
          </cell>
          <cell r="HS129">
            <v>1782</v>
          </cell>
          <cell r="HT129">
            <v>1491</v>
          </cell>
          <cell r="HU129">
            <v>2066</v>
          </cell>
          <cell r="HV129">
            <v>2301</v>
          </cell>
          <cell r="HW129">
            <v>1909</v>
          </cell>
          <cell r="HX129">
            <v>1595</v>
          </cell>
          <cell r="HY129">
            <v>2670</v>
          </cell>
          <cell r="HZ129">
            <v>2262</v>
          </cell>
          <cell r="IA129">
            <v>2556</v>
          </cell>
          <cell r="IB129">
            <v>2199</v>
          </cell>
          <cell r="IC129">
            <v>2372</v>
          </cell>
          <cell r="ID129">
            <v>2143</v>
          </cell>
          <cell r="IE129">
            <v>2121</v>
          </cell>
          <cell r="IF129">
            <v>1764</v>
          </cell>
          <cell r="IG129">
            <v>2421</v>
          </cell>
          <cell r="IH129">
            <v>2854</v>
          </cell>
          <cell r="II129">
            <v>2232</v>
          </cell>
          <cell r="IJ129">
            <v>1985</v>
          </cell>
          <cell r="IK129">
            <v>2728</v>
          </cell>
          <cell r="IL129">
            <v>2315</v>
          </cell>
          <cell r="IM129">
            <v>1602</v>
          </cell>
          <cell r="IN129">
            <v>1223</v>
          </cell>
          <cell r="IO129">
            <v>1616</v>
          </cell>
          <cell r="IP129">
            <v>2333</v>
          </cell>
          <cell r="IQ129">
            <v>2526</v>
          </cell>
          <cell r="IR129">
            <v>1991</v>
          </cell>
          <cell r="IS129">
            <v>2977</v>
          </cell>
          <cell r="IT129">
            <v>3227</v>
          </cell>
          <cell r="IU129">
            <v>2661</v>
          </cell>
          <cell r="IV129">
            <v>2270</v>
          </cell>
          <cell r="IW129">
            <v>2446</v>
          </cell>
          <cell r="IX129">
            <v>2438</v>
          </cell>
          <cell r="IY129">
            <v>2674</v>
          </cell>
          <cell r="IZ129">
            <v>2431</v>
          </cell>
          <cell r="JA129">
            <v>2118</v>
          </cell>
          <cell r="JB129">
            <v>2357</v>
          </cell>
          <cell r="JC129">
            <v>2144</v>
          </cell>
          <cell r="JD129">
            <v>1785</v>
          </cell>
          <cell r="JE129">
            <v>2664</v>
          </cell>
          <cell r="JF129">
            <v>2804</v>
          </cell>
          <cell r="JG129">
            <v>2133</v>
          </cell>
          <cell r="JH129">
            <v>2323</v>
          </cell>
          <cell r="JI129">
            <v>2877</v>
          </cell>
          <cell r="JJ129">
            <v>2340</v>
          </cell>
          <cell r="JK129">
            <v>2735</v>
          </cell>
          <cell r="JL129">
            <v>2125</v>
          </cell>
          <cell r="JM129">
            <v>2056</v>
          </cell>
          <cell r="JN129">
            <v>2164</v>
          </cell>
          <cell r="JO129">
            <v>1997</v>
          </cell>
          <cell r="JP129">
            <v>1722</v>
          </cell>
          <cell r="JQ129">
            <v>2639</v>
          </cell>
          <cell r="JR129">
            <v>2850</v>
          </cell>
          <cell r="JS129">
            <v>2486</v>
          </cell>
          <cell r="JT129">
            <v>2165</v>
          </cell>
          <cell r="JU129">
            <v>2434</v>
          </cell>
          <cell r="JV129">
            <v>2180</v>
          </cell>
          <cell r="JW129">
            <v>2406</v>
          </cell>
          <cell r="JX129">
            <v>2093</v>
          </cell>
          <cell r="JY129">
            <v>1928</v>
          </cell>
          <cell r="JZ129">
            <v>2205</v>
          </cell>
          <cell r="KA129">
            <v>1985</v>
          </cell>
          <cell r="KB129">
            <v>2062</v>
          </cell>
          <cell r="KC129">
            <v>2594</v>
          </cell>
          <cell r="KD129">
            <v>3050</v>
          </cell>
          <cell r="KE129">
            <v>2527</v>
          </cell>
          <cell r="KF129">
            <v>2258</v>
          </cell>
        </row>
        <row r="130">
          <cell r="A130" t="str">
            <v>Nombre de crÃ©ations d'entreprises - Entreprises individuelles y compris micro-entrepreneurs - SaÃ´ne-et-Loire - DonnÃ©es mensuelles brutes</v>
          </cell>
          <cell r="B130">
            <v>10755742</v>
          </cell>
          <cell r="C130">
            <v>45317.364583333336</v>
          </cell>
          <cell r="ES130">
            <v>212</v>
          </cell>
          <cell r="ET130">
            <v>293</v>
          </cell>
          <cell r="EU130">
            <v>265</v>
          </cell>
          <cell r="EV130">
            <v>210</v>
          </cell>
          <cell r="EW130">
            <v>211</v>
          </cell>
          <cell r="EX130">
            <v>262</v>
          </cell>
          <cell r="EY130">
            <v>202</v>
          </cell>
          <cell r="EZ130">
            <v>220</v>
          </cell>
          <cell r="FA130">
            <v>241</v>
          </cell>
          <cell r="FB130">
            <v>234</v>
          </cell>
          <cell r="FC130">
            <v>174</v>
          </cell>
          <cell r="FD130">
            <v>181</v>
          </cell>
          <cell r="FE130">
            <v>246</v>
          </cell>
          <cell r="FF130">
            <v>228</v>
          </cell>
          <cell r="FG130">
            <v>323</v>
          </cell>
          <cell r="FH130">
            <v>217</v>
          </cell>
          <cell r="FI130">
            <v>225</v>
          </cell>
          <cell r="FJ130">
            <v>221</v>
          </cell>
          <cell r="FK130">
            <v>194</v>
          </cell>
          <cell r="FL130">
            <v>183</v>
          </cell>
          <cell r="FM130">
            <v>217</v>
          </cell>
          <cell r="FN130">
            <v>232</v>
          </cell>
          <cell r="FO130">
            <v>215</v>
          </cell>
          <cell r="FP130">
            <v>180</v>
          </cell>
          <cell r="FQ130">
            <v>255</v>
          </cell>
          <cell r="FR130">
            <v>245</v>
          </cell>
          <cell r="FS130">
            <v>270</v>
          </cell>
          <cell r="FT130">
            <v>239</v>
          </cell>
          <cell r="FU130">
            <v>245</v>
          </cell>
          <cell r="FV130">
            <v>194</v>
          </cell>
          <cell r="FW130">
            <v>232</v>
          </cell>
          <cell r="FX130">
            <v>192</v>
          </cell>
          <cell r="FY130">
            <v>238</v>
          </cell>
          <cell r="FZ130">
            <v>268</v>
          </cell>
          <cell r="GA130">
            <v>211</v>
          </cell>
          <cell r="GB130">
            <v>213</v>
          </cell>
          <cell r="GC130">
            <v>244</v>
          </cell>
          <cell r="GD130">
            <v>249</v>
          </cell>
          <cell r="GE130">
            <v>219</v>
          </cell>
          <cell r="GF130">
            <v>254</v>
          </cell>
          <cell r="GG130">
            <v>194</v>
          </cell>
          <cell r="GH130">
            <v>202</v>
          </cell>
          <cell r="GI130">
            <v>204</v>
          </cell>
          <cell r="GJ130">
            <v>181</v>
          </cell>
          <cell r="GK130">
            <v>236</v>
          </cell>
          <cell r="GL130">
            <v>232</v>
          </cell>
          <cell r="GM130">
            <v>218</v>
          </cell>
          <cell r="GN130">
            <v>179</v>
          </cell>
          <cell r="GO130">
            <v>254</v>
          </cell>
          <cell r="GP130">
            <v>248</v>
          </cell>
          <cell r="GQ130">
            <v>230</v>
          </cell>
          <cell r="GR130">
            <v>241</v>
          </cell>
          <cell r="GS130">
            <v>221</v>
          </cell>
          <cell r="GT130">
            <v>252</v>
          </cell>
          <cell r="GU130">
            <v>205</v>
          </cell>
          <cell r="GV130">
            <v>157</v>
          </cell>
          <cell r="GW130">
            <v>249</v>
          </cell>
          <cell r="GX130">
            <v>219</v>
          </cell>
          <cell r="GY130">
            <v>212</v>
          </cell>
          <cell r="GZ130">
            <v>203</v>
          </cell>
          <cell r="HA130">
            <v>261</v>
          </cell>
          <cell r="HB130">
            <v>246</v>
          </cell>
          <cell r="HC130">
            <v>277</v>
          </cell>
          <cell r="HD130">
            <v>244</v>
          </cell>
          <cell r="HE130">
            <v>196</v>
          </cell>
          <cell r="HF130">
            <v>214</v>
          </cell>
          <cell r="HG130">
            <v>206</v>
          </cell>
          <cell r="HH130">
            <v>215</v>
          </cell>
          <cell r="HI130">
            <v>242</v>
          </cell>
          <cell r="HJ130">
            <v>235</v>
          </cell>
          <cell r="HK130">
            <v>215</v>
          </cell>
          <cell r="HL130">
            <v>212</v>
          </cell>
          <cell r="HM130">
            <v>280</v>
          </cell>
          <cell r="HN130">
            <v>251</v>
          </cell>
          <cell r="HO130">
            <v>328</v>
          </cell>
          <cell r="HP130">
            <v>226</v>
          </cell>
          <cell r="HQ130">
            <v>295</v>
          </cell>
          <cell r="HR130">
            <v>266</v>
          </cell>
          <cell r="HS130">
            <v>218</v>
          </cell>
          <cell r="HT130">
            <v>185</v>
          </cell>
          <cell r="HU130">
            <v>273</v>
          </cell>
          <cell r="HV130">
            <v>303</v>
          </cell>
          <cell r="HW130">
            <v>220</v>
          </cell>
          <cell r="HX130">
            <v>220</v>
          </cell>
          <cell r="HY130">
            <v>335</v>
          </cell>
          <cell r="HZ130">
            <v>304</v>
          </cell>
          <cell r="IA130">
            <v>330</v>
          </cell>
          <cell r="IB130">
            <v>292</v>
          </cell>
          <cell r="IC130">
            <v>302</v>
          </cell>
          <cell r="ID130">
            <v>287</v>
          </cell>
          <cell r="IE130">
            <v>305</v>
          </cell>
          <cell r="IF130">
            <v>257</v>
          </cell>
          <cell r="IG130">
            <v>295</v>
          </cell>
          <cell r="IH130">
            <v>363</v>
          </cell>
          <cell r="II130">
            <v>259</v>
          </cell>
          <cell r="IJ130">
            <v>302</v>
          </cell>
          <cell r="IK130">
            <v>395</v>
          </cell>
          <cell r="IL130">
            <v>347</v>
          </cell>
          <cell r="IM130">
            <v>219</v>
          </cell>
          <cell r="IN130">
            <v>175</v>
          </cell>
          <cell r="IO130">
            <v>277</v>
          </cell>
          <cell r="IP130">
            <v>326</v>
          </cell>
          <cell r="IQ130">
            <v>402</v>
          </cell>
          <cell r="IR130">
            <v>285</v>
          </cell>
          <cell r="IS130">
            <v>367</v>
          </cell>
          <cell r="IT130">
            <v>383</v>
          </cell>
          <cell r="IU130">
            <v>339</v>
          </cell>
          <cell r="IV130">
            <v>378</v>
          </cell>
          <cell r="IW130">
            <v>426</v>
          </cell>
          <cell r="IX130">
            <v>371</v>
          </cell>
          <cell r="IY130">
            <v>500</v>
          </cell>
          <cell r="IZ130">
            <v>485</v>
          </cell>
          <cell r="JA130">
            <v>372</v>
          </cell>
          <cell r="JB130">
            <v>404</v>
          </cell>
          <cell r="JC130">
            <v>349</v>
          </cell>
          <cell r="JD130">
            <v>319</v>
          </cell>
          <cell r="JE130">
            <v>360</v>
          </cell>
          <cell r="JF130">
            <v>396</v>
          </cell>
          <cell r="JG130">
            <v>312</v>
          </cell>
          <cell r="JH130">
            <v>331</v>
          </cell>
          <cell r="JI130">
            <v>411</v>
          </cell>
          <cell r="JJ130">
            <v>372</v>
          </cell>
          <cell r="JK130">
            <v>445</v>
          </cell>
          <cell r="JL130">
            <v>358</v>
          </cell>
          <cell r="JM130">
            <v>330</v>
          </cell>
          <cell r="JN130">
            <v>398</v>
          </cell>
          <cell r="JO130">
            <v>331</v>
          </cell>
          <cell r="JP130">
            <v>336</v>
          </cell>
          <cell r="JQ130">
            <v>462</v>
          </cell>
          <cell r="JR130">
            <v>447</v>
          </cell>
          <cell r="JS130">
            <v>385</v>
          </cell>
          <cell r="JT130">
            <v>331</v>
          </cell>
          <cell r="JU130">
            <v>384</v>
          </cell>
          <cell r="JV130">
            <v>353</v>
          </cell>
          <cell r="JW130">
            <v>483</v>
          </cell>
          <cell r="JX130">
            <v>378</v>
          </cell>
          <cell r="JY130">
            <v>390</v>
          </cell>
          <cell r="JZ130">
            <v>385</v>
          </cell>
          <cell r="KA130">
            <v>368</v>
          </cell>
          <cell r="KB130">
            <v>375</v>
          </cell>
          <cell r="KC130">
            <v>458</v>
          </cell>
          <cell r="KD130">
            <v>400</v>
          </cell>
          <cell r="KE130">
            <v>454</v>
          </cell>
          <cell r="KF130">
            <v>377</v>
          </cell>
        </row>
        <row r="131">
          <cell r="A131" t="str">
            <v>Nombre de crÃ©ations d'entreprises - Entreprises individuelles y compris micro-entrepreneurs - Sarthe - DonnÃ©es mensuelles brutes</v>
          </cell>
          <cell r="B131">
            <v>10755743</v>
          </cell>
          <cell r="C131">
            <v>45317.364583333336</v>
          </cell>
          <cell r="ES131">
            <v>167</v>
          </cell>
          <cell r="ET131">
            <v>189</v>
          </cell>
          <cell r="EU131">
            <v>203</v>
          </cell>
          <cell r="EV131">
            <v>155</v>
          </cell>
          <cell r="EW131">
            <v>164</v>
          </cell>
          <cell r="EX131">
            <v>197</v>
          </cell>
          <cell r="EY131">
            <v>142</v>
          </cell>
          <cell r="EZ131">
            <v>145</v>
          </cell>
          <cell r="FA131">
            <v>176</v>
          </cell>
          <cell r="FB131">
            <v>201</v>
          </cell>
          <cell r="FC131">
            <v>149</v>
          </cell>
          <cell r="FD131">
            <v>140</v>
          </cell>
          <cell r="FE131">
            <v>218</v>
          </cell>
          <cell r="FF131">
            <v>190</v>
          </cell>
          <cell r="FG131">
            <v>212</v>
          </cell>
          <cell r="FH131">
            <v>240</v>
          </cell>
          <cell r="FI131">
            <v>161</v>
          </cell>
          <cell r="FJ131">
            <v>194</v>
          </cell>
          <cell r="FK131">
            <v>155</v>
          </cell>
          <cell r="FL131">
            <v>139</v>
          </cell>
          <cell r="FM131">
            <v>188</v>
          </cell>
          <cell r="FN131">
            <v>216</v>
          </cell>
          <cell r="FO131">
            <v>178</v>
          </cell>
          <cell r="FP131">
            <v>145</v>
          </cell>
          <cell r="FQ131">
            <v>203</v>
          </cell>
          <cell r="FR131">
            <v>186</v>
          </cell>
          <cell r="FS131">
            <v>182</v>
          </cell>
          <cell r="FT131">
            <v>183</v>
          </cell>
          <cell r="FU131">
            <v>185</v>
          </cell>
          <cell r="FV131">
            <v>161</v>
          </cell>
          <cell r="FW131">
            <v>186</v>
          </cell>
          <cell r="FX131">
            <v>134</v>
          </cell>
          <cell r="FY131">
            <v>189</v>
          </cell>
          <cell r="FZ131">
            <v>219</v>
          </cell>
          <cell r="GA131">
            <v>168</v>
          </cell>
          <cell r="GB131">
            <v>133</v>
          </cell>
          <cell r="GC131">
            <v>197</v>
          </cell>
          <cell r="GD131">
            <v>190</v>
          </cell>
          <cell r="GE131">
            <v>187</v>
          </cell>
          <cell r="GF131">
            <v>212</v>
          </cell>
          <cell r="GG131">
            <v>168</v>
          </cell>
          <cell r="GH131">
            <v>161</v>
          </cell>
          <cell r="GI131">
            <v>156</v>
          </cell>
          <cell r="GJ131">
            <v>110</v>
          </cell>
          <cell r="GK131">
            <v>176</v>
          </cell>
          <cell r="GL131">
            <v>212</v>
          </cell>
          <cell r="GM131">
            <v>166</v>
          </cell>
          <cell r="GN131">
            <v>158</v>
          </cell>
          <cell r="GO131">
            <v>163</v>
          </cell>
          <cell r="GP131">
            <v>203</v>
          </cell>
          <cell r="GQ131">
            <v>192</v>
          </cell>
          <cell r="GR131">
            <v>185</v>
          </cell>
          <cell r="GS131">
            <v>137</v>
          </cell>
          <cell r="GT131">
            <v>162</v>
          </cell>
          <cell r="GU131">
            <v>151</v>
          </cell>
          <cell r="GV131">
            <v>137</v>
          </cell>
          <cell r="GW131">
            <v>181</v>
          </cell>
          <cell r="GX131">
            <v>189</v>
          </cell>
          <cell r="GY131">
            <v>147</v>
          </cell>
          <cell r="GZ131">
            <v>141</v>
          </cell>
          <cell r="HA131">
            <v>222</v>
          </cell>
          <cell r="HB131">
            <v>169</v>
          </cell>
          <cell r="HC131">
            <v>268</v>
          </cell>
          <cell r="HD131">
            <v>187</v>
          </cell>
          <cell r="HE131">
            <v>181</v>
          </cell>
          <cell r="HF131">
            <v>180</v>
          </cell>
          <cell r="HG131">
            <v>160</v>
          </cell>
          <cell r="HH131">
            <v>157</v>
          </cell>
          <cell r="HI131">
            <v>203</v>
          </cell>
          <cell r="HJ131">
            <v>212</v>
          </cell>
          <cell r="HK131">
            <v>190</v>
          </cell>
          <cell r="HL131">
            <v>183</v>
          </cell>
          <cell r="HM131">
            <v>202</v>
          </cell>
          <cell r="HN131">
            <v>221</v>
          </cell>
          <cell r="HO131">
            <v>241</v>
          </cell>
          <cell r="HP131">
            <v>253</v>
          </cell>
          <cell r="HQ131">
            <v>198</v>
          </cell>
          <cell r="HR131">
            <v>268</v>
          </cell>
          <cell r="HS131">
            <v>197</v>
          </cell>
          <cell r="HT131">
            <v>180</v>
          </cell>
          <cell r="HU131">
            <v>228</v>
          </cell>
          <cell r="HV131">
            <v>276</v>
          </cell>
          <cell r="HW131">
            <v>229</v>
          </cell>
          <cell r="HX131">
            <v>194</v>
          </cell>
          <cell r="HY131">
            <v>281</v>
          </cell>
          <cell r="HZ131">
            <v>255</v>
          </cell>
          <cell r="IA131">
            <v>346</v>
          </cell>
          <cell r="IB131">
            <v>235</v>
          </cell>
          <cell r="IC131">
            <v>254</v>
          </cell>
          <cell r="ID131">
            <v>262</v>
          </cell>
          <cell r="IE131">
            <v>240</v>
          </cell>
          <cell r="IF131">
            <v>204</v>
          </cell>
          <cell r="IG131">
            <v>222</v>
          </cell>
          <cell r="IH131">
            <v>323</v>
          </cell>
          <cell r="II131">
            <v>216</v>
          </cell>
          <cell r="IJ131">
            <v>246</v>
          </cell>
          <cell r="IK131">
            <v>244</v>
          </cell>
          <cell r="IL131">
            <v>279</v>
          </cell>
          <cell r="IM131">
            <v>252</v>
          </cell>
          <cell r="IN131">
            <v>134</v>
          </cell>
          <cell r="IO131">
            <v>198</v>
          </cell>
          <cell r="IP131">
            <v>342</v>
          </cell>
          <cell r="IQ131">
            <v>340</v>
          </cell>
          <cell r="IR131">
            <v>291</v>
          </cell>
          <cell r="IS131">
            <v>287</v>
          </cell>
          <cell r="IT131">
            <v>357</v>
          </cell>
          <cell r="IU131">
            <v>321</v>
          </cell>
          <cell r="IV131">
            <v>391</v>
          </cell>
          <cell r="IW131">
            <v>300</v>
          </cell>
          <cell r="IX131">
            <v>379</v>
          </cell>
          <cell r="IY131">
            <v>381</v>
          </cell>
          <cell r="IZ131">
            <v>365</v>
          </cell>
          <cell r="JA131">
            <v>323</v>
          </cell>
          <cell r="JB131">
            <v>351</v>
          </cell>
          <cell r="JC131">
            <v>309</v>
          </cell>
          <cell r="JD131">
            <v>239</v>
          </cell>
          <cell r="JE131">
            <v>344</v>
          </cell>
          <cell r="JF131">
            <v>337</v>
          </cell>
          <cell r="JG131">
            <v>289</v>
          </cell>
          <cell r="JH131">
            <v>338</v>
          </cell>
          <cell r="JI131">
            <v>374</v>
          </cell>
          <cell r="JJ131">
            <v>306</v>
          </cell>
          <cell r="JK131">
            <v>435</v>
          </cell>
          <cell r="JL131">
            <v>330</v>
          </cell>
          <cell r="JM131">
            <v>287</v>
          </cell>
          <cell r="JN131">
            <v>297</v>
          </cell>
          <cell r="JO131">
            <v>320</v>
          </cell>
          <cell r="JP131">
            <v>307</v>
          </cell>
          <cell r="JQ131">
            <v>396</v>
          </cell>
          <cell r="JR131">
            <v>373</v>
          </cell>
          <cell r="JS131">
            <v>352</v>
          </cell>
          <cell r="JT131">
            <v>353</v>
          </cell>
          <cell r="JU131">
            <v>369</v>
          </cell>
          <cell r="JV131">
            <v>331</v>
          </cell>
          <cell r="JW131">
            <v>398</v>
          </cell>
          <cell r="JX131">
            <v>302</v>
          </cell>
          <cell r="JY131">
            <v>327</v>
          </cell>
          <cell r="JZ131">
            <v>376</v>
          </cell>
          <cell r="KA131">
            <v>371</v>
          </cell>
          <cell r="KB131">
            <v>333</v>
          </cell>
          <cell r="KC131">
            <v>449</v>
          </cell>
          <cell r="KD131">
            <v>377</v>
          </cell>
          <cell r="KE131">
            <v>379</v>
          </cell>
          <cell r="KF131">
            <v>319</v>
          </cell>
        </row>
        <row r="132">
          <cell r="A132" t="str">
            <v>Nombre de crÃ©ations d'entreprises - Entreprises individuelles y compris micro-entrepreneurs - Savoie - DonnÃ©es mensuelles brutes</v>
          </cell>
          <cell r="B132">
            <v>10755744</v>
          </cell>
          <cell r="C132">
            <v>45317.364583333336</v>
          </cell>
          <cell r="ES132">
            <v>297</v>
          </cell>
          <cell r="ET132">
            <v>311</v>
          </cell>
          <cell r="EU132">
            <v>336</v>
          </cell>
          <cell r="EV132">
            <v>245</v>
          </cell>
          <cell r="EW132">
            <v>270</v>
          </cell>
          <cell r="EX132">
            <v>311</v>
          </cell>
          <cell r="EY132">
            <v>251</v>
          </cell>
          <cell r="EZ132">
            <v>199</v>
          </cell>
          <cell r="FA132">
            <v>260</v>
          </cell>
          <cell r="FB132">
            <v>288</v>
          </cell>
          <cell r="FC132">
            <v>262</v>
          </cell>
          <cell r="FD132">
            <v>275</v>
          </cell>
          <cell r="FE132">
            <v>343</v>
          </cell>
          <cell r="FF132">
            <v>298</v>
          </cell>
          <cell r="FG132">
            <v>263</v>
          </cell>
          <cell r="FH132">
            <v>288</v>
          </cell>
          <cell r="FI132">
            <v>260</v>
          </cell>
          <cell r="FJ132">
            <v>262</v>
          </cell>
          <cell r="FK132">
            <v>285</v>
          </cell>
          <cell r="FL132">
            <v>213</v>
          </cell>
          <cell r="FM132">
            <v>260</v>
          </cell>
          <cell r="FN132">
            <v>303</v>
          </cell>
          <cell r="FO132">
            <v>308</v>
          </cell>
          <cell r="FP132">
            <v>287</v>
          </cell>
          <cell r="FQ132">
            <v>397</v>
          </cell>
          <cell r="FR132">
            <v>288</v>
          </cell>
          <cell r="FS132">
            <v>293</v>
          </cell>
          <cell r="FT132">
            <v>289</v>
          </cell>
          <cell r="FU132">
            <v>264</v>
          </cell>
          <cell r="FV132">
            <v>226</v>
          </cell>
          <cell r="FW132">
            <v>291</v>
          </cell>
          <cell r="FX132">
            <v>195</v>
          </cell>
          <cell r="FY132">
            <v>302</v>
          </cell>
          <cell r="FZ132">
            <v>308</v>
          </cell>
          <cell r="GA132">
            <v>298</v>
          </cell>
          <cell r="GB132">
            <v>328</v>
          </cell>
          <cell r="GC132">
            <v>346</v>
          </cell>
          <cell r="GD132">
            <v>270</v>
          </cell>
          <cell r="GE132">
            <v>242</v>
          </cell>
          <cell r="GF132">
            <v>223</v>
          </cell>
          <cell r="GG132">
            <v>255</v>
          </cell>
          <cell r="GH132">
            <v>240</v>
          </cell>
          <cell r="GI132">
            <v>219</v>
          </cell>
          <cell r="GJ132">
            <v>152</v>
          </cell>
          <cell r="GK132">
            <v>232</v>
          </cell>
          <cell r="GL132">
            <v>282</v>
          </cell>
          <cell r="GM132">
            <v>286</v>
          </cell>
          <cell r="GN132">
            <v>301</v>
          </cell>
          <cell r="GO132">
            <v>330</v>
          </cell>
          <cell r="GP132">
            <v>313</v>
          </cell>
          <cell r="GQ132">
            <v>292</v>
          </cell>
          <cell r="GR132">
            <v>269</v>
          </cell>
          <cell r="GS132">
            <v>237</v>
          </cell>
          <cell r="GT132">
            <v>261</v>
          </cell>
          <cell r="GU132">
            <v>228</v>
          </cell>
          <cell r="GV132">
            <v>203</v>
          </cell>
          <cell r="GW132">
            <v>241</v>
          </cell>
          <cell r="GX132">
            <v>251</v>
          </cell>
          <cell r="GY132">
            <v>281</v>
          </cell>
          <cell r="GZ132">
            <v>275</v>
          </cell>
          <cell r="HA132">
            <v>319</v>
          </cell>
          <cell r="HB132">
            <v>256</v>
          </cell>
          <cell r="HC132">
            <v>289</v>
          </cell>
          <cell r="HD132">
            <v>256</v>
          </cell>
          <cell r="HE132">
            <v>213</v>
          </cell>
          <cell r="HF132">
            <v>249</v>
          </cell>
          <cell r="HG132">
            <v>234</v>
          </cell>
          <cell r="HH132">
            <v>225</v>
          </cell>
          <cell r="HI132">
            <v>289</v>
          </cell>
          <cell r="HJ132">
            <v>295</v>
          </cell>
          <cell r="HK132">
            <v>340</v>
          </cell>
          <cell r="HL132">
            <v>358</v>
          </cell>
          <cell r="HM132">
            <v>406</v>
          </cell>
          <cell r="HN132">
            <v>351</v>
          </cell>
          <cell r="HO132">
            <v>348</v>
          </cell>
          <cell r="HP132">
            <v>294</v>
          </cell>
          <cell r="HQ132">
            <v>310</v>
          </cell>
          <cell r="HR132">
            <v>351</v>
          </cell>
          <cell r="HS132">
            <v>298</v>
          </cell>
          <cell r="HT132">
            <v>265</v>
          </cell>
          <cell r="HU132">
            <v>373</v>
          </cell>
          <cell r="HV132">
            <v>388</v>
          </cell>
          <cell r="HW132">
            <v>344</v>
          </cell>
          <cell r="HX132">
            <v>309</v>
          </cell>
          <cell r="HY132">
            <v>501</v>
          </cell>
          <cell r="HZ132">
            <v>364</v>
          </cell>
          <cell r="IA132">
            <v>357</v>
          </cell>
          <cell r="IB132">
            <v>352</v>
          </cell>
          <cell r="IC132">
            <v>368</v>
          </cell>
          <cell r="ID132">
            <v>371</v>
          </cell>
          <cell r="IE132">
            <v>350</v>
          </cell>
          <cell r="IF132">
            <v>312</v>
          </cell>
          <cell r="IG132">
            <v>364</v>
          </cell>
          <cell r="IH132">
            <v>481</v>
          </cell>
          <cell r="II132">
            <v>390</v>
          </cell>
          <cell r="IJ132">
            <v>441</v>
          </cell>
          <cell r="IK132">
            <v>552</v>
          </cell>
          <cell r="IL132">
            <v>420</v>
          </cell>
          <cell r="IM132">
            <v>302</v>
          </cell>
          <cell r="IN132">
            <v>220</v>
          </cell>
          <cell r="IO132">
            <v>305</v>
          </cell>
          <cell r="IP132">
            <v>416</v>
          </cell>
          <cell r="IQ132">
            <v>483</v>
          </cell>
          <cell r="IR132">
            <v>389</v>
          </cell>
          <cell r="IS132">
            <v>471</v>
          </cell>
          <cell r="IT132">
            <v>487</v>
          </cell>
          <cell r="IU132">
            <v>453</v>
          </cell>
          <cell r="IV132">
            <v>462</v>
          </cell>
          <cell r="IW132">
            <v>479</v>
          </cell>
          <cell r="IX132">
            <v>381</v>
          </cell>
          <cell r="IY132">
            <v>513</v>
          </cell>
          <cell r="IZ132">
            <v>474</v>
          </cell>
          <cell r="JA132">
            <v>440</v>
          </cell>
          <cell r="JB132">
            <v>459</v>
          </cell>
          <cell r="JC132">
            <v>383</v>
          </cell>
          <cell r="JD132">
            <v>330</v>
          </cell>
          <cell r="JE132">
            <v>509</v>
          </cell>
          <cell r="JF132">
            <v>477</v>
          </cell>
          <cell r="JG132">
            <v>440</v>
          </cell>
          <cell r="JH132">
            <v>484</v>
          </cell>
          <cell r="JI132">
            <v>470</v>
          </cell>
          <cell r="JJ132">
            <v>441</v>
          </cell>
          <cell r="JK132">
            <v>489</v>
          </cell>
          <cell r="JL132">
            <v>419</v>
          </cell>
          <cell r="JM132">
            <v>468</v>
          </cell>
          <cell r="JN132">
            <v>412</v>
          </cell>
          <cell r="JO132">
            <v>391</v>
          </cell>
          <cell r="JP132">
            <v>291</v>
          </cell>
          <cell r="JQ132">
            <v>487</v>
          </cell>
          <cell r="JR132">
            <v>555</v>
          </cell>
          <cell r="JS132">
            <v>513</v>
          </cell>
          <cell r="JT132">
            <v>520</v>
          </cell>
          <cell r="JU132">
            <v>470</v>
          </cell>
          <cell r="JV132">
            <v>430</v>
          </cell>
          <cell r="JW132">
            <v>457</v>
          </cell>
          <cell r="JX132">
            <v>395</v>
          </cell>
          <cell r="JY132">
            <v>371</v>
          </cell>
          <cell r="JZ132">
            <v>438</v>
          </cell>
          <cell r="KA132">
            <v>388</v>
          </cell>
          <cell r="KB132">
            <v>430</v>
          </cell>
          <cell r="KC132">
            <v>450</v>
          </cell>
          <cell r="KD132">
            <v>553</v>
          </cell>
          <cell r="KE132">
            <v>500</v>
          </cell>
          <cell r="KF132">
            <v>444</v>
          </cell>
        </row>
        <row r="133">
          <cell r="A133" t="str">
            <v>Nombre de crÃ©ations d'entreprises - Entreprises individuelles y compris micro-entrepreneurs - Seine-et-Marne - DonnÃ©es mensuelles brutes</v>
          </cell>
          <cell r="B133">
            <v>10755748</v>
          </cell>
          <cell r="C133">
            <v>45317.364583333336</v>
          </cell>
          <cell r="ES133">
            <v>446</v>
          </cell>
          <cell r="ET133">
            <v>828</v>
          </cell>
          <cell r="EU133">
            <v>930</v>
          </cell>
          <cell r="EV133">
            <v>651</v>
          </cell>
          <cell r="EW133">
            <v>490</v>
          </cell>
          <cell r="EX133">
            <v>727</v>
          </cell>
          <cell r="EY133">
            <v>531</v>
          </cell>
          <cell r="EZ133">
            <v>471</v>
          </cell>
          <cell r="FA133">
            <v>646</v>
          </cell>
          <cell r="FB133">
            <v>665</v>
          </cell>
          <cell r="FC133">
            <v>742</v>
          </cell>
          <cell r="FD133">
            <v>540</v>
          </cell>
          <cell r="FE133">
            <v>648</v>
          </cell>
          <cell r="FF133">
            <v>839</v>
          </cell>
          <cell r="FG133">
            <v>729</v>
          </cell>
          <cell r="FH133">
            <v>663</v>
          </cell>
          <cell r="FI133">
            <v>578</v>
          </cell>
          <cell r="FJ133">
            <v>646</v>
          </cell>
          <cell r="FK133">
            <v>602</v>
          </cell>
          <cell r="FL133">
            <v>466</v>
          </cell>
          <cell r="FM133">
            <v>709</v>
          </cell>
          <cell r="FN133">
            <v>874</v>
          </cell>
          <cell r="FO133">
            <v>624</v>
          </cell>
          <cell r="FP133">
            <v>514</v>
          </cell>
          <cell r="FQ133">
            <v>760</v>
          </cell>
          <cell r="FR133">
            <v>719</v>
          </cell>
          <cell r="FS133">
            <v>696</v>
          </cell>
          <cell r="FT133">
            <v>630</v>
          </cell>
          <cell r="FU133">
            <v>627</v>
          </cell>
          <cell r="FV133">
            <v>626</v>
          </cell>
          <cell r="FW133">
            <v>656</v>
          </cell>
          <cell r="FX133">
            <v>462</v>
          </cell>
          <cell r="FY133">
            <v>656</v>
          </cell>
          <cell r="FZ133">
            <v>820</v>
          </cell>
          <cell r="GA133">
            <v>654</v>
          </cell>
          <cell r="GB133">
            <v>538</v>
          </cell>
          <cell r="GC133">
            <v>670</v>
          </cell>
          <cell r="GD133">
            <v>569</v>
          </cell>
          <cell r="GE133">
            <v>700</v>
          </cell>
          <cell r="GF133">
            <v>722</v>
          </cell>
          <cell r="GG133">
            <v>564</v>
          </cell>
          <cell r="GH133">
            <v>574</v>
          </cell>
          <cell r="GI133">
            <v>555</v>
          </cell>
          <cell r="GJ133">
            <v>443</v>
          </cell>
          <cell r="GK133">
            <v>707</v>
          </cell>
          <cell r="GL133">
            <v>784</v>
          </cell>
          <cell r="GM133">
            <v>585</v>
          </cell>
          <cell r="GN133">
            <v>585</v>
          </cell>
          <cell r="GO133">
            <v>705</v>
          </cell>
          <cell r="GP133">
            <v>746</v>
          </cell>
          <cell r="GQ133">
            <v>694</v>
          </cell>
          <cell r="GR133">
            <v>750</v>
          </cell>
          <cell r="GS133">
            <v>651</v>
          </cell>
          <cell r="GT133">
            <v>646</v>
          </cell>
          <cell r="GU133">
            <v>583</v>
          </cell>
          <cell r="GV133">
            <v>452</v>
          </cell>
          <cell r="GW133">
            <v>820</v>
          </cell>
          <cell r="GX133">
            <v>773</v>
          </cell>
          <cell r="GY133">
            <v>693</v>
          </cell>
          <cell r="GZ133">
            <v>607</v>
          </cell>
          <cell r="HA133">
            <v>792</v>
          </cell>
          <cell r="HB133">
            <v>704</v>
          </cell>
          <cell r="HC133">
            <v>872</v>
          </cell>
          <cell r="HD133">
            <v>667</v>
          </cell>
          <cell r="HE133">
            <v>680</v>
          </cell>
          <cell r="HF133">
            <v>689</v>
          </cell>
          <cell r="HG133">
            <v>685</v>
          </cell>
          <cell r="HH133">
            <v>588</v>
          </cell>
          <cell r="HI133">
            <v>838</v>
          </cell>
          <cell r="HJ133">
            <v>862</v>
          </cell>
          <cell r="HK133">
            <v>974</v>
          </cell>
          <cell r="HL133">
            <v>739</v>
          </cell>
          <cell r="HM133">
            <v>934</v>
          </cell>
          <cell r="HN133">
            <v>916</v>
          </cell>
          <cell r="HO133">
            <v>1018</v>
          </cell>
          <cell r="HP133">
            <v>851</v>
          </cell>
          <cell r="HQ133">
            <v>922</v>
          </cell>
          <cell r="HR133">
            <v>939</v>
          </cell>
          <cell r="HS133">
            <v>792</v>
          </cell>
          <cell r="HT133">
            <v>770</v>
          </cell>
          <cell r="HU133">
            <v>1004</v>
          </cell>
          <cell r="HV133">
            <v>1177</v>
          </cell>
          <cell r="HW133">
            <v>987</v>
          </cell>
          <cell r="HX133">
            <v>839</v>
          </cell>
          <cell r="HY133">
            <v>1304</v>
          </cell>
          <cell r="HZ133">
            <v>1135</v>
          </cell>
          <cell r="IA133">
            <v>1364</v>
          </cell>
          <cell r="IB133">
            <v>1124</v>
          </cell>
          <cell r="IC133">
            <v>1144</v>
          </cell>
          <cell r="ID133">
            <v>1147</v>
          </cell>
          <cell r="IE133">
            <v>1034</v>
          </cell>
          <cell r="IF133">
            <v>899</v>
          </cell>
          <cell r="IG133">
            <v>1270</v>
          </cell>
          <cell r="IH133">
            <v>1487</v>
          </cell>
          <cell r="II133">
            <v>1245</v>
          </cell>
          <cell r="IJ133">
            <v>1033</v>
          </cell>
          <cell r="IK133">
            <v>1308</v>
          </cell>
          <cell r="IL133">
            <v>1173</v>
          </cell>
          <cell r="IM133">
            <v>1015</v>
          </cell>
          <cell r="IN133">
            <v>593</v>
          </cell>
          <cell r="IO133">
            <v>991</v>
          </cell>
          <cell r="IP133">
            <v>1363</v>
          </cell>
          <cell r="IQ133">
            <v>1543</v>
          </cell>
          <cell r="IR133">
            <v>1161</v>
          </cell>
          <cell r="IS133">
            <v>1647</v>
          </cell>
          <cell r="IT133">
            <v>1776</v>
          </cell>
          <cell r="IU133">
            <v>1498</v>
          </cell>
          <cell r="IV133">
            <v>1309</v>
          </cell>
          <cell r="IW133">
            <v>1612</v>
          </cell>
          <cell r="IX133">
            <v>1806</v>
          </cell>
          <cell r="IY133">
            <v>2024</v>
          </cell>
          <cell r="IZ133">
            <v>1660</v>
          </cell>
          <cell r="JA133">
            <v>1340</v>
          </cell>
          <cell r="JB133">
            <v>1463</v>
          </cell>
          <cell r="JC133">
            <v>1260</v>
          </cell>
          <cell r="JD133">
            <v>1061</v>
          </cell>
          <cell r="JE133">
            <v>1595</v>
          </cell>
          <cell r="JF133">
            <v>1703</v>
          </cell>
          <cell r="JG133">
            <v>1323</v>
          </cell>
          <cell r="JH133">
            <v>1344</v>
          </cell>
          <cell r="JI133">
            <v>1649</v>
          </cell>
          <cell r="JJ133">
            <v>1477</v>
          </cell>
          <cell r="JK133">
            <v>1585</v>
          </cell>
          <cell r="JL133">
            <v>1343</v>
          </cell>
          <cell r="JM133">
            <v>1276</v>
          </cell>
          <cell r="JN133">
            <v>1349</v>
          </cell>
          <cell r="JO133">
            <v>1379</v>
          </cell>
          <cell r="JP133">
            <v>1317</v>
          </cell>
          <cell r="JQ133">
            <v>1684</v>
          </cell>
          <cell r="JR133">
            <v>1857</v>
          </cell>
          <cell r="JS133">
            <v>1556</v>
          </cell>
          <cell r="JT133">
            <v>1420</v>
          </cell>
          <cell r="JU133">
            <v>1516</v>
          </cell>
          <cell r="JV133">
            <v>1530</v>
          </cell>
          <cell r="JW133">
            <v>1652</v>
          </cell>
          <cell r="JX133">
            <v>1561</v>
          </cell>
          <cell r="JY133">
            <v>1287</v>
          </cell>
          <cell r="JZ133">
            <v>1603</v>
          </cell>
          <cell r="KA133">
            <v>1358</v>
          </cell>
          <cell r="KB133">
            <v>1439</v>
          </cell>
          <cell r="KC133">
            <v>1678</v>
          </cell>
          <cell r="KD133">
            <v>1861</v>
          </cell>
          <cell r="KE133">
            <v>1760</v>
          </cell>
          <cell r="KF133">
            <v>1665</v>
          </cell>
        </row>
        <row r="134">
          <cell r="A134" t="str">
            <v>Nombre de crÃ©ations d'entreprises - Entreprises individuelles y compris micro-entrepreneurs - Seine-Maritime - DonnÃ©es mensuelles brutes</v>
          </cell>
          <cell r="B134">
            <v>10755747</v>
          </cell>
          <cell r="C134">
            <v>45317.364583333336</v>
          </cell>
          <cell r="ES134">
            <v>451</v>
          </cell>
          <cell r="ET134">
            <v>442</v>
          </cell>
          <cell r="EU134">
            <v>541</v>
          </cell>
          <cell r="EV134">
            <v>377</v>
          </cell>
          <cell r="EW134">
            <v>368</v>
          </cell>
          <cell r="EX134">
            <v>454</v>
          </cell>
          <cell r="EY134">
            <v>386</v>
          </cell>
          <cell r="EZ134">
            <v>391</v>
          </cell>
          <cell r="FA134">
            <v>412</v>
          </cell>
          <cell r="FB134">
            <v>505</v>
          </cell>
          <cell r="FC134">
            <v>390</v>
          </cell>
          <cell r="FD134">
            <v>359</v>
          </cell>
          <cell r="FE134">
            <v>492</v>
          </cell>
          <cell r="FF134">
            <v>407</v>
          </cell>
          <cell r="FG134">
            <v>431</v>
          </cell>
          <cell r="FH134">
            <v>465</v>
          </cell>
          <cell r="FI134">
            <v>427</v>
          </cell>
          <cell r="FJ134">
            <v>415</v>
          </cell>
          <cell r="FK134">
            <v>395</v>
          </cell>
          <cell r="FL134">
            <v>372</v>
          </cell>
          <cell r="FM134">
            <v>452</v>
          </cell>
          <cell r="FN134">
            <v>473</v>
          </cell>
          <cell r="FO134">
            <v>431</v>
          </cell>
          <cell r="FP134">
            <v>367</v>
          </cell>
          <cell r="FQ134">
            <v>468</v>
          </cell>
          <cell r="FR134">
            <v>456</v>
          </cell>
          <cell r="FS134">
            <v>455</v>
          </cell>
          <cell r="FT134">
            <v>465</v>
          </cell>
          <cell r="FU134">
            <v>415</v>
          </cell>
          <cell r="FV134">
            <v>462</v>
          </cell>
          <cell r="FW134">
            <v>429</v>
          </cell>
          <cell r="FX134">
            <v>401</v>
          </cell>
          <cell r="FY134">
            <v>495</v>
          </cell>
          <cell r="FZ134">
            <v>532</v>
          </cell>
          <cell r="GA134">
            <v>414</v>
          </cell>
          <cell r="GB134">
            <v>354</v>
          </cell>
          <cell r="GC134">
            <v>449</v>
          </cell>
          <cell r="GD134">
            <v>421</v>
          </cell>
          <cell r="GE134">
            <v>431</v>
          </cell>
          <cell r="GF134">
            <v>402</v>
          </cell>
          <cell r="GG134">
            <v>360</v>
          </cell>
          <cell r="GH134">
            <v>445</v>
          </cell>
          <cell r="GI134">
            <v>358</v>
          </cell>
          <cell r="GJ134">
            <v>359</v>
          </cell>
          <cell r="GK134">
            <v>473</v>
          </cell>
          <cell r="GL134">
            <v>470</v>
          </cell>
          <cell r="GM134">
            <v>341</v>
          </cell>
          <cell r="GN134">
            <v>351</v>
          </cell>
          <cell r="GO134">
            <v>405</v>
          </cell>
          <cell r="GP134">
            <v>451</v>
          </cell>
          <cell r="GQ134">
            <v>455</v>
          </cell>
          <cell r="GR134">
            <v>441</v>
          </cell>
          <cell r="GS134">
            <v>414</v>
          </cell>
          <cell r="GT134">
            <v>432</v>
          </cell>
          <cell r="GU134">
            <v>366</v>
          </cell>
          <cell r="GV134">
            <v>358</v>
          </cell>
          <cell r="GW134">
            <v>436</v>
          </cell>
          <cell r="GX134">
            <v>438</v>
          </cell>
          <cell r="GY134">
            <v>442</v>
          </cell>
          <cell r="GZ134">
            <v>413</v>
          </cell>
          <cell r="HA134">
            <v>483</v>
          </cell>
          <cell r="HB134">
            <v>515</v>
          </cell>
          <cell r="HC134">
            <v>516</v>
          </cell>
          <cell r="HD134">
            <v>338</v>
          </cell>
          <cell r="HE134">
            <v>395</v>
          </cell>
          <cell r="HF134">
            <v>545</v>
          </cell>
          <cell r="HG134">
            <v>387</v>
          </cell>
          <cell r="HH134">
            <v>376</v>
          </cell>
          <cell r="HI134">
            <v>528</v>
          </cell>
          <cell r="HJ134">
            <v>510</v>
          </cell>
          <cell r="HK134">
            <v>512</v>
          </cell>
          <cell r="HL134">
            <v>454</v>
          </cell>
          <cell r="HM134">
            <v>513</v>
          </cell>
          <cell r="HN134">
            <v>617</v>
          </cell>
          <cell r="HO134">
            <v>650</v>
          </cell>
          <cell r="HP134">
            <v>581</v>
          </cell>
          <cell r="HQ134">
            <v>511</v>
          </cell>
          <cell r="HR134">
            <v>673</v>
          </cell>
          <cell r="HS134">
            <v>574</v>
          </cell>
          <cell r="HT134">
            <v>605</v>
          </cell>
          <cell r="HU134">
            <v>617</v>
          </cell>
          <cell r="HV134">
            <v>795</v>
          </cell>
          <cell r="HW134">
            <v>651</v>
          </cell>
          <cell r="HX134">
            <v>557</v>
          </cell>
          <cell r="HY134">
            <v>821</v>
          </cell>
          <cell r="HZ134">
            <v>653</v>
          </cell>
          <cell r="IA134">
            <v>799</v>
          </cell>
          <cell r="IB134">
            <v>673</v>
          </cell>
          <cell r="IC134">
            <v>732</v>
          </cell>
          <cell r="ID134">
            <v>614</v>
          </cell>
          <cell r="IE134">
            <v>659</v>
          </cell>
          <cell r="IF134">
            <v>587</v>
          </cell>
          <cell r="IG134">
            <v>774</v>
          </cell>
          <cell r="IH134">
            <v>797</v>
          </cell>
          <cell r="II134">
            <v>719</v>
          </cell>
          <cell r="IJ134">
            <v>640</v>
          </cell>
          <cell r="IK134">
            <v>846</v>
          </cell>
          <cell r="IL134">
            <v>812</v>
          </cell>
          <cell r="IM134">
            <v>634</v>
          </cell>
          <cell r="IN134">
            <v>380</v>
          </cell>
          <cell r="IO134">
            <v>586</v>
          </cell>
          <cell r="IP134">
            <v>919</v>
          </cell>
          <cell r="IQ134">
            <v>759</v>
          </cell>
          <cell r="IR134">
            <v>691</v>
          </cell>
          <cell r="IS134">
            <v>1292</v>
          </cell>
          <cell r="IT134">
            <v>1205</v>
          </cell>
          <cell r="IU134">
            <v>930</v>
          </cell>
          <cell r="IV134">
            <v>821</v>
          </cell>
          <cell r="IW134">
            <v>997</v>
          </cell>
          <cell r="IX134">
            <v>958</v>
          </cell>
          <cell r="IY134">
            <v>1028</v>
          </cell>
          <cell r="IZ134">
            <v>1187</v>
          </cell>
          <cell r="JA134">
            <v>843</v>
          </cell>
          <cell r="JB134">
            <v>955</v>
          </cell>
          <cell r="JC134">
            <v>901</v>
          </cell>
          <cell r="JD134">
            <v>710</v>
          </cell>
          <cell r="JE134">
            <v>973</v>
          </cell>
          <cell r="JF134">
            <v>973</v>
          </cell>
          <cell r="JG134">
            <v>840</v>
          </cell>
          <cell r="JH134">
            <v>692</v>
          </cell>
          <cell r="JI134">
            <v>967</v>
          </cell>
          <cell r="JJ134">
            <v>895</v>
          </cell>
          <cell r="JK134">
            <v>1100</v>
          </cell>
          <cell r="JL134">
            <v>982</v>
          </cell>
          <cell r="JM134">
            <v>633</v>
          </cell>
          <cell r="JN134">
            <v>703</v>
          </cell>
          <cell r="JO134">
            <v>774</v>
          </cell>
          <cell r="JP134">
            <v>702</v>
          </cell>
          <cell r="JQ134">
            <v>963</v>
          </cell>
          <cell r="JR134">
            <v>1167</v>
          </cell>
          <cell r="JS134">
            <v>870</v>
          </cell>
          <cell r="JT134">
            <v>725</v>
          </cell>
          <cell r="JU134">
            <v>826</v>
          </cell>
          <cell r="JV134">
            <v>815</v>
          </cell>
          <cell r="JW134">
            <v>981</v>
          </cell>
          <cell r="JX134">
            <v>779</v>
          </cell>
          <cell r="JY134">
            <v>811</v>
          </cell>
          <cell r="JZ134">
            <v>869</v>
          </cell>
          <cell r="KA134">
            <v>889</v>
          </cell>
          <cell r="KB134">
            <v>854</v>
          </cell>
          <cell r="KC134">
            <v>1036</v>
          </cell>
          <cell r="KD134">
            <v>1077</v>
          </cell>
          <cell r="KE134">
            <v>990</v>
          </cell>
          <cell r="KF134">
            <v>840</v>
          </cell>
        </row>
        <row r="135">
          <cell r="A135" t="str">
            <v>Nombre de crÃ©ations d'entreprises - Entreprises individuelles y compris micro-entrepreneurs - Seine-Saint-Denis - DonnÃ©es mensuelles brutes</v>
          </cell>
          <cell r="B135">
            <v>10755764</v>
          </cell>
          <cell r="C135">
            <v>45317.364583333336</v>
          </cell>
          <cell r="ES135">
            <v>777</v>
          </cell>
          <cell r="ET135">
            <v>735</v>
          </cell>
          <cell r="EU135">
            <v>898</v>
          </cell>
          <cell r="EV135">
            <v>671</v>
          </cell>
          <cell r="EW135">
            <v>732</v>
          </cell>
          <cell r="EX135">
            <v>767</v>
          </cell>
          <cell r="EY135">
            <v>651</v>
          </cell>
          <cell r="EZ135">
            <v>544</v>
          </cell>
          <cell r="FA135">
            <v>759</v>
          </cell>
          <cell r="FB135">
            <v>914</v>
          </cell>
          <cell r="FC135">
            <v>773</v>
          </cell>
          <cell r="FD135">
            <v>611</v>
          </cell>
          <cell r="FE135">
            <v>825</v>
          </cell>
          <cell r="FF135">
            <v>774</v>
          </cell>
          <cell r="FG135">
            <v>764</v>
          </cell>
          <cell r="FH135">
            <v>771</v>
          </cell>
          <cell r="FI135">
            <v>711</v>
          </cell>
          <cell r="FJ135">
            <v>779</v>
          </cell>
          <cell r="FK135">
            <v>665</v>
          </cell>
          <cell r="FL135">
            <v>556</v>
          </cell>
          <cell r="FM135">
            <v>800</v>
          </cell>
          <cell r="FN135">
            <v>956</v>
          </cell>
          <cell r="FO135">
            <v>795</v>
          </cell>
          <cell r="FP135">
            <v>666</v>
          </cell>
          <cell r="FQ135">
            <v>937</v>
          </cell>
          <cell r="FR135">
            <v>836</v>
          </cell>
          <cell r="FS135">
            <v>854</v>
          </cell>
          <cell r="FT135">
            <v>799</v>
          </cell>
          <cell r="FU135">
            <v>800</v>
          </cell>
          <cell r="FV135">
            <v>745</v>
          </cell>
          <cell r="FW135">
            <v>722</v>
          </cell>
          <cell r="FX135">
            <v>618</v>
          </cell>
          <cell r="FY135">
            <v>867</v>
          </cell>
          <cell r="FZ135">
            <v>1033</v>
          </cell>
          <cell r="GA135">
            <v>1039</v>
          </cell>
          <cell r="GB135">
            <v>779</v>
          </cell>
          <cell r="GC135">
            <v>875</v>
          </cell>
          <cell r="GD135">
            <v>789</v>
          </cell>
          <cell r="GE135">
            <v>864</v>
          </cell>
          <cell r="GF135">
            <v>912</v>
          </cell>
          <cell r="GG135">
            <v>725</v>
          </cell>
          <cell r="GH135">
            <v>750</v>
          </cell>
          <cell r="GI135">
            <v>778</v>
          </cell>
          <cell r="GJ135">
            <v>600</v>
          </cell>
          <cell r="GK135">
            <v>920</v>
          </cell>
          <cell r="GL135">
            <v>1112</v>
          </cell>
          <cell r="GM135">
            <v>863</v>
          </cell>
          <cell r="GN135">
            <v>809</v>
          </cell>
          <cell r="GO135">
            <v>857</v>
          </cell>
          <cell r="GP135">
            <v>973</v>
          </cell>
          <cell r="GQ135">
            <v>961</v>
          </cell>
          <cell r="GR135">
            <v>983</v>
          </cell>
          <cell r="GS135">
            <v>853</v>
          </cell>
          <cell r="GT135">
            <v>964</v>
          </cell>
          <cell r="GU135">
            <v>818</v>
          </cell>
          <cell r="GV135">
            <v>688</v>
          </cell>
          <cell r="GW135">
            <v>1015</v>
          </cell>
          <cell r="GX135">
            <v>1094</v>
          </cell>
          <cell r="GY135">
            <v>1042</v>
          </cell>
          <cell r="GZ135">
            <v>957</v>
          </cell>
          <cell r="HA135">
            <v>1099</v>
          </cell>
          <cell r="HB135">
            <v>1185</v>
          </cell>
          <cell r="HC135">
            <v>1285</v>
          </cell>
          <cell r="HD135">
            <v>993</v>
          </cell>
          <cell r="HE135">
            <v>1043</v>
          </cell>
          <cell r="HF135">
            <v>1023</v>
          </cell>
          <cell r="HG135">
            <v>991</v>
          </cell>
          <cell r="HH135">
            <v>898</v>
          </cell>
          <cell r="HI135">
            <v>1187</v>
          </cell>
          <cell r="HJ135">
            <v>1326</v>
          </cell>
          <cell r="HK135">
            <v>1638</v>
          </cell>
          <cell r="HL135">
            <v>1316</v>
          </cell>
          <cell r="HM135">
            <v>1647</v>
          </cell>
          <cell r="HN135">
            <v>1603</v>
          </cell>
          <cell r="HO135">
            <v>1839</v>
          </cell>
          <cell r="HP135">
            <v>1455</v>
          </cell>
          <cell r="HQ135">
            <v>1525</v>
          </cell>
          <cell r="HR135">
            <v>1661</v>
          </cell>
          <cell r="HS135">
            <v>1379</v>
          </cell>
          <cell r="HT135">
            <v>1212</v>
          </cell>
          <cell r="HU135">
            <v>1705</v>
          </cell>
          <cell r="HV135">
            <v>2141</v>
          </cell>
          <cell r="HW135">
            <v>1947</v>
          </cell>
          <cell r="HX135">
            <v>1529</v>
          </cell>
          <cell r="HY135">
            <v>2229</v>
          </cell>
          <cell r="HZ135">
            <v>2089</v>
          </cell>
          <cell r="IA135">
            <v>2216</v>
          </cell>
          <cell r="IB135">
            <v>1883</v>
          </cell>
          <cell r="IC135">
            <v>1991</v>
          </cell>
          <cell r="ID135">
            <v>1876</v>
          </cell>
          <cell r="IE135">
            <v>1716</v>
          </cell>
          <cell r="IF135">
            <v>1331</v>
          </cell>
          <cell r="IG135">
            <v>1802</v>
          </cell>
          <cell r="IH135">
            <v>2423</v>
          </cell>
          <cell r="II135">
            <v>2111</v>
          </cell>
          <cell r="IJ135">
            <v>1434</v>
          </cell>
          <cell r="IK135">
            <v>2042</v>
          </cell>
          <cell r="IL135">
            <v>1781</v>
          </cell>
          <cell r="IM135">
            <v>1582</v>
          </cell>
          <cell r="IN135">
            <v>939</v>
          </cell>
          <cell r="IO135">
            <v>1547</v>
          </cell>
          <cell r="IP135">
            <v>2297</v>
          </cell>
          <cell r="IQ135">
            <v>2576</v>
          </cell>
          <cell r="IR135">
            <v>1831</v>
          </cell>
          <cell r="IS135">
            <v>2942</v>
          </cell>
          <cell r="IT135">
            <v>3246</v>
          </cell>
          <cell r="IU135">
            <v>2568</v>
          </cell>
          <cell r="IV135">
            <v>2639</v>
          </cell>
          <cell r="IW135">
            <v>2828</v>
          </cell>
          <cell r="IX135">
            <v>2880</v>
          </cell>
          <cell r="IY135">
            <v>3015</v>
          </cell>
          <cell r="IZ135">
            <v>2263</v>
          </cell>
          <cell r="JA135">
            <v>1879</v>
          </cell>
          <cell r="JB135">
            <v>2121</v>
          </cell>
          <cell r="JC135">
            <v>1807</v>
          </cell>
          <cell r="JD135">
            <v>1516</v>
          </cell>
          <cell r="JE135">
            <v>2298</v>
          </cell>
          <cell r="JF135">
            <v>2338</v>
          </cell>
          <cell r="JG135">
            <v>2084</v>
          </cell>
          <cell r="JH135">
            <v>2149</v>
          </cell>
          <cell r="JI135">
            <v>2555</v>
          </cell>
          <cell r="JJ135">
            <v>2120</v>
          </cell>
          <cell r="JK135">
            <v>2609</v>
          </cell>
          <cell r="JL135">
            <v>2049</v>
          </cell>
          <cell r="JM135">
            <v>1811</v>
          </cell>
          <cell r="JN135">
            <v>2008</v>
          </cell>
          <cell r="JO135">
            <v>1812</v>
          </cell>
          <cell r="JP135">
            <v>1960</v>
          </cell>
          <cell r="JQ135">
            <v>2536</v>
          </cell>
          <cell r="JR135">
            <v>2842</v>
          </cell>
          <cell r="JS135">
            <v>2682</v>
          </cell>
          <cell r="JT135">
            <v>2279</v>
          </cell>
          <cell r="JU135">
            <v>2185</v>
          </cell>
          <cell r="JV135">
            <v>2244</v>
          </cell>
          <cell r="JW135">
            <v>2588</v>
          </cell>
          <cell r="JX135">
            <v>2288</v>
          </cell>
          <cell r="JY135">
            <v>2160</v>
          </cell>
          <cell r="JZ135">
            <v>2500</v>
          </cell>
          <cell r="KA135">
            <v>2133</v>
          </cell>
          <cell r="KB135">
            <v>2371</v>
          </cell>
          <cell r="KC135">
            <v>3143</v>
          </cell>
          <cell r="KD135">
            <v>3243</v>
          </cell>
          <cell r="KE135">
            <v>2804</v>
          </cell>
          <cell r="KF135">
            <v>2417</v>
          </cell>
        </row>
        <row r="136">
          <cell r="A136" t="str">
            <v>Nombre de crÃ©ations d'entreprises - Entreprises individuelles y compris micro-entrepreneurs - Somme - DonnÃ©es mensuelles brutes</v>
          </cell>
          <cell r="B136">
            <v>10755751</v>
          </cell>
          <cell r="C136">
            <v>45317.364583333336</v>
          </cell>
          <cell r="ES136">
            <v>218</v>
          </cell>
          <cell r="ET136">
            <v>198</v>
          </cell>
          <cell r="EU136">
            <v>240</v>
          </cell>
          <cell r="EV136">
            <v>188</v>
          </cell>
          <cell r="EW136">
            <v>210</v>
          </cell>
          <cell r="EX136">
            <v>213</v>
          </cell>
          <cell r="EY136">
            <v>167</v>
          </cell>
          <cell r="EZ136">
            <v>160</v>
          </cell>
          <cell r="FA136">
            <v>188</v>
          </cell>
          <cell r="FB136">
            <v>212</v>
          </cell>
          <cell r="FC136">
            <v>195</v>
          </cell>
          <cell r="FD136">
            <v>176</v>
          </cell>
          <cell r="FE136">
            <v>237</v>
          </cell>
          <cell r="FF136">
            <v>170</v>
          </cell>
          <cell r="FG136">
            <v>217</v>
          </cell>
          <cell r="FH136">
            <v>184</v>
          </cell>
          <cell r="FI136">
            <v>183</v>
          </cell>
          <cell r="FJ136">
            <v>187</v>
          </cell>
          <cell r="FK136">
            <v>190</v>
          </cell>
          <cell r="FL136">
            <v>163</v>
          </cell>
          <cell r="FM136">
            <v>194</v>
          </cell>
          <cell r="FN136">
            <v>220</v>
          </cell>
          <cell r="FO136">
            <v>182</v>
          </cell>
          <cell r="FP136">
            <v>110</v>
          </cell>
          <cell r="FQ136">
            <v>229</v>
          </cell>
          <cell r="FR136">
            <v>200</v>
          </cell>
          <cell r="FS136">
            <v>231</v>
          </cell>
          <cell r="FT136">
            <v>218</v>
          </cell>
          <cell r="FU136">
            <v>213</v>
          </cell>
          <cell r="FV136">
            <v>195</v>
          </cell>
          <cell r="FW136">
            <v>187</v>
          </cell>
          <cell r="FX136">
            <v>146</v>
          </cell>
          <cell r="FY136">
            <v>187</v>
          </cell>
          <cell r="FZ136">
            <v>177</v>
          </cell>
          <cell r="GA136">
            <v>119</v>
          </cell>
          <cell r="GB136">
            <v>204</v>
          </cell>
          <cell r="GC136">
            <v>214</v>
          </cell>
          <cell r="GD136">
            <v>228</v>
          </cell>
          <cell r="GE136">
            <v>208</v>
          </cell>
          <cell r="GF136">
            <v>212</v>
          </cell>
          <cell r="GG136">
            <v>190</v>
          </cell>
          <cell r="GH136">
            <v>189</v>
          </cell>
          <cell r="GI136">
            <v>174</v>
          </cell>
          <cell r="GJ136">
            <v>131</v>
          </cell>
          <cell r="GK136">
            <v>199</v>
          </cell>
          <cell r="GL136">
            <v>172</v>
          </cell>
          <cell r="GM136">
            <v>143</v>
          </cell>
          <cell r="GN136">
            <v>158</v>
          </cell>
          <cell r="GO136">
            <v>218</v>
          </cell>
          <cell r="GP136">
            <v>226</v>
          </cell>
          <cell r="GQ136">
            <v>223</v>
          </cell>
          <cell r="GR136">
            <v>187</v>
          </cell>
          <cell r="GS136">
            <v>194</v>
          </cell>
          <cell r="GT136">
            <v>162</v>
          </cell>
          <cell r="GU136">
            <v>152</v>
          </cell>
          <cell r="GV136">
            <v>172</v>
          </cell>
          <cell r="GW136">
            <v>183</v>
          </cell>
          <cell r="GX136">
            <v>195</v>
          </cell>
          <cell r="GY136">
            <v>169</v>
          </cell>
          <cell r="GZ136">
            <v>142</v>
          </cell>
          <cell r="HA136">
            <v>207</v>
          </cell>
          <cell r="HB136">
            <v>200</v>
          </cell>
          <cell r="HC136">
            <v>234</v>
          </cell>
          <cell r="HD136">
            <v>178</v>
          </cell>
          <cell r="HE136">
            <v>200</v>
          </cell>
          <cell r="HF136">
            <v>193</v>
          </cell>
          <cell r="HG136">
            <v>148</v>
          </cell>
          <cell r="HH136">
            <v>169</v>
          </cell>
          <cell r="HI136">
            <v>220</v>
          </cell>
          <cell r="HJ136">
            <v>204</v>
          </cell>
          <cell r="HK136">
            <v>174</v>
          </cell>
          <cell r="HL136">
            <v>218</v>
          </cell>
          <cell r="HM136">
            <v>261</v>
          </cell>
          <cell r="HN136">
            <v>252</v>
          </cell>
          <cell r="HO136">
            <v>349</v>
          </cell>
          <cell r="HP136">
            <v>277</v>
          </cell>
          <cell r="HQ136">
            <v>267</v>
          </cell>
          <cell r="HR136">
            <v>329</v>
          </cell>
          <cell r="HS136">
            <v>225</v>
          </cell>
          <cell r="HT136">
            <v>255</v>
          </cell>
          <cell r="HU136">
            <v>273</v>
          </cell>
          <cell r="HV136">
            <v>353</v>
          </cell>
          <cell r="HW136">
            <v>291</v>
          </cell>
          <cell r="HX136">
            <v>226</v>
          </cell>
          <cell r="HY136">
            <v>360</v>
          </cell>
          <cell r="HZ136">
            <v>327</v>
          </cell>
          <cell r="IA136">
            <v>386</v>
          </cell>
          <cell r="IB136">
            <v>325</v>
          </cell>
          <cell r="IC136">
            <v>316</v>
          </cell>
          <cell r="ID136">
            <v>258</v>
          </cell>
          <cell r="IE136">
            <v>329</v>
          </cell>
          <cell r="IF136">
            <v>245</v>
          </cell>
          <cell r="IG136">
            <v>330</v>
          </cell>
          <cell r="IH136">
            <v>354</v>
          </cell>
          <cell r="II136">
            <v>280</v>
          </cell>
          <cell r="IJ136">
            <v>261</v>
          </cell>
          <cell r="IK136">
            <v>273</v>
          </cell>
          <cell r="IL136">
            <v>372</v>
          </cell>
          <cell r="IM136">
            <v>222</v>
          </cell>
          <cell r="IN136">
            <v>156</v>
          </cell>
          <cell r="IO136">
            <v>249</v>
          </cell>
          <cell r="IP136">
            <v>384</v>
          </cell>
          <cell r="IQ136">
            <v>424</v>
          </cell>
          <cell r="IR136">
            <v>312</v>
          </cell>
          <cell r="IS136">
            <v>410</v>
          </cell>
          <cell r="IT136">
            <v>382</v>
          </cell>
          <cell r="IU136">
            <v>345</v>
          </cell>
          <cell r="IV136">
            <v>374</v>
          </cell>
          <cell r="IW136">
            <v>390</v>
          </cell>
          <cell r="IX136">
            <v>379</v>
          </cell>
          <cell r="IY136">
            <v>452</v>
          </cell>
          <cell r="IZ136">
            <v>424</v>
          </cell>
          <cell r="JA136">
            <v>411</v>
          </cell>
          <cell r="JB136">
            <v>355</v>
          </cell>
          <cell r="JC136">
            <v>336</v>
          </cell>
          <cell r="JD136">
            <v>293</v>
          </cell>
          <cell r="JE136">
            <v>400</v>
          </cell>
          <cell r="JF136">
            <v>387</v>
          </cell>
          <cell r="JG136">
            <v>339</v>
          </cell>
          <cell r="JH136">
            <v>310</v>
          </cell>
          <cell r="JI136">
            <v>454</v>
          </cell>
          <cell r="JJ136">
            <v>413</v>
          </cell>
          <cell r="JK136">
            <v>426</v>
          </cell>
          <cell r="JL136">
            <v>374</v>
          </cell>
          <cell r="JM136">
            <v>336</v>
          </cell>
          <cell r="JN136">
            <v>304</v>
          </cell>
          <cell r="JO136">
            <v>343</v>
          </cell>
          <cell r="JP136">
            <v>293</v>
          </cell>
          <cell r="JQ136">
            <v>442</v>
          </cell>
          <cell r="JR136">
            <v>438</v>
          </cell>
          <cell r="JS136">
            <v>349</v>
          </cell>
          <cell r="JT136">
            <v>326</v>
          </cell>
          <cell r="JU136">
            <v>332</v>
          </cell>
          <cell r="JV136">
            <v>355</v>
          </cell>
          <cell r="JW136">
            <v>439</v>
          </cell>
          <cell r="JX136">
            <v>389</v>
          </cell>
          <cell r="JY136">
            <v>362</v>
          </cell>
          <cell r="JZ136">
            <v>399</v>
          </cell>
          <cell r="KA136">
            <v>379</v>
          </cell>
          <cell r="KB136">
            <v>310</v>
          </cell>
          <cell r="KC136">
            <v>436</v>
          </cell>
          <cell r="KD136">
            <v>443</v>
          </cell>
          <cell r="KE136">
            <v>402</v>
          </cell>
          <cell r="KF136">
            <v>354</v>
          </cell>
        </row>
        <row r="137">
          <cell r="A137" t="str">
            <v>Nombre de crÃ©ations d'entreprises - Entreprises individuelles y compris micro-entrepreneurs - Tarn - DonnÃ©es mensuelles brutes</v>
          </cell>
          <cell r="B137">
            <v>10755752</v>
          </cell>
          <cell r="C137">
            <v>45317.364583333336</v>
          </cell>
          <cell r="ES137">
            <v>217</v>
          </cell>
          <cell r="ET137">
            <v>173</v>
          </cell>
          <cell r="EU137">
            <v>236</v>
          </cell>
          <cell r="EV137">
            <v>235</v>
          </cell>
          <cell r="EW137">
            <v>191</v>
          </cell>
          <cell r="EX137">
            <v>230</v>
          </cell>
          <cell r="EY137">
            <v>180</v>
          </cell>
          <cell r="EZ137">
            <v>167</v>
          </cell>
          <cell r="FA137">
            <v>199</v>
          </cell>
          <cell r="FB137">
            <v>238</v>
          </cell>
          <cell r="FC137">
            <v>194</v>
          </cell>
          <cell r="FD137">
            <v>139</v>
          </cell>
          <cell r="FE137">
            <v>207</v>
          </cell>
          <cell r="FF137">
            <v>228</v>
          </cell>
          <cell r="FG137">
            <v>211</v>
          </cell>
          <cell r="FH137">
            <v>187</v>
          </cell>
          <cell r="FI137">
            <v>198</v>
          </cell>
          <cell r="FJ137">
            <v>201</v>
          </cell>
          <cell r="FK137">
            <v>159</v>
          </cell>
          <cell r="FL137">
            <v>119</v>
          </cell>
          <cell r="FM137">
            <v>221</v>
          </cell>
          <cell r="FN137">
            <v>232</v>
          </cell>
          <cell r="FO137">
            <v>179</v>
          </cell>
          <cell r="FP137">
            <v>177</v>
          </cell>
          <cell r="FQ137">
            <v>207</v>
          </cell>
          <cell r="FR137">
            <v>207</v>
          </cell>
          <cell r="FS137">
            <v>235</v>
          </cell>
          <cell r="FT137">
            <v>204</v>
          </cell>
          <cell r="FU137">
            <v>198</v>
          </cell>
          <cell r="FV137">
            <v>207</v>
          </cell>
          <cell r="FW137">
            <v>174</v>
          </cell>
          <cell r="FX137">
            <v>133</v>
          </cell>
          <cell r="FY137">
            <v>200</v>
          </cell>
          <cell r="FZ137">
            <v>259</v>
          </cell>
          <cell r="GA137">
            <v>208</v>
          </cell>
          <cell r="GB137">
            <v>159</v>
          </cell>
          <cell r="GC137">
            <v>204</v>
          </cell>
          <cell r="GD137">
            <v>204</v>
          </cell>
          <cell r="GE137">
            <v>201</v>
          </cell>
          <cell r="GF137">
            <v>161</v>
          </cell>
          <cell r="GG137">
            <v>165</v>
          </cell>
          <cell r="GH137">
            <v>182</v>
          </cell>
          <cell r="GI137">
            <v>174</v>
          </cell>
          <cell r="GJ137">
            <v>125</v>
          </cell>
          <cell r="GK137">
            <v>227</v>
          </cell>
          <cell r="GL137">
            <v>190</v>
          </cell>
          <cell r="GM137">
            <v>155</v>
          </cell>
          <cell r="GN137">
            <v>145</v>
          </cell>
          <cell r="GO137">
            <v>208</v>
          </cell>
          <cell r="GP137">
            <v>194</v>
          </cell>
          <cell r="GQ137">
            <v>210</v>
          </cell>
          <cell r="GR137">
            <v>239</v>
          </cell>
          <cell r="GS137">
            <v>170</v>
          </cell>
          <cell r="GT137">
            <v>184</v>
          </cell>
          <cell r="GU137">
            <v>169</v>
          </cell>
          <cell r="GV137">
            <v>120</v>
          </cell>
          <cell r="GW137">
            <v>197</v>
          </cell>
          <cell r="GX137">
            <v>176</v>
          </cell>
          <cell r="GY137">
            <v>153</v>
          </cell>
          <cell r="GZ137">
            <v>164</v>
          </cell>
          <cell r="HA137">
            <v>234</v>
          </cell>
          <cell r="HB137">
            <v>208</v>
          </cell>
          <cell r="HC137">
            <v>238</v>
          </cell>
          <cell r="HD137">
            <v>162</v>
          </cell>
          <cell r="HE137">
            <v>193</v>
          </cell>
          <cell r="HF137">
            <v>178</v>
          </cell>
          <cell r="HG137">
            <v>173</v>
          </cell>
          <cell r="HH137">
            <v>157</v>
          </cell>
          <cell r="HI137">
            <v>250</v>
          </cell>
          <cell r="HJ137">
            <v>212</v>
          </cell>
          <cell r="HK137">
            <v>192</v>
          </cell>
          <cell r="HL137">
            <v>172</v>
          </cell>
          <cell r="HM137">
            <v>249</v>
          </cell>
          <cell r="HN137">
            <v>216</v>
          </cell>
          <cell r="HO137">
            <v>241</v>
          </cell>
          <cell r="HP137">
            <v>216</v>
          </cell>
          <cell r="HQ137">
            <v>231</v>
          </cell>
          <cell r="HR137">
            <v>230</v>
          </cell>
          <cell r="HS137">
            <v>215</v>
          </cell>
          <cell r="HT137">
            <v>178</v>
          </cell>
          <cell r="HU137">
            <v>265</v>
          </cell>
          <cell r="HV137">
            <v>287</v>
          </cell>
          <cell r="HW137">
            <v>189</v>
          </cell>
          <cell r="HX137">
            <v>185</v>
          </cell>
          <cell r="HY137">
            <v>331</v>
          </cell>
          <cell r="HZ137">
            <v>251</v>
          </cell>
          <cell r="IA137">
            <v>276</v>
          </cell>
          <cell r="IB137">
            <v>249</v>
          </cell>
          <cell r="IC137">
            <v>279</v>
          </cell>
          <cell r="ID137">
            <v>263</v>
          </cell>
          <cell r="IE137">
            <v>253</v>
          </cell>
          <cell r="IF137">
            <v>212</v>
          </cell>
          <cell r="IG137">
            <v>292</v>
          </cell>
          <cell r="IH137">
            <v>341</v>
          </cell>
          <cell r="II137">
            <v>278</v>
          </cell>
          <cell r="IJ137">
            <v>237</v>
          </cell>
          <cell r="IK137">
            <v>385</v>
          </cell>
          <cell r="IL137">
            <v>285</v>
          </cell>
          <cell r="IM137">
            <v>175</v>
          </cell>
          <cell r="IN137">
            <v>148</v>
          </cell>
          <cell r="IO137">
            <v>231</v>
          </cell>
          <cell r="IP137">
            <v>306</v>
          </cell>
          <cell r="IQ137">
            <v>340</v>
          </cell>
          <cell r="IR137">
            <v>285</v>
          </cell>
          <cell r="IS137">
            <v>360</v>
          </cell>
          <cell r="IT137">
            <v>320</v>
          </cell>
          <cell r="IU137">
            <v>304</v>
          </cell>
          <cell r="IV137">
            <v>280</v>
          </cell>
          <cell r="IW137">
            <v>339</v>
          </cell>
          <cell r="IX137">
            <v>317</v>
          </cell>
          <cell r="IY137">
            <v>404</v>
          </cell>
          <cell r="IZ137">
            <v>354</v>
          </cell>
          <cell r="JA137">
            <v>328</v>
          </cell>
          <cell r="JB137">
            <v>390</v>
          </cell>
          <cell r="JC137">
            <v>304</v>
          </cell>
          <cell r="JD137">
            <v>240</v>
          </cell>
          <cell r="JE137">
            <v>342</v>
          </cell>
          <cell r="JF137">
            <v>359</v>
          </cell>
          <cell r="JG137">
            <v>286</v>
          </cell>
          <cell r="JH137">
            <v>312</v>
          </cell>
          <cell r="JI137">
            <v>372</v>
          </cell>
          <cell r="JJ137">
            <v>343</v>
          </cell>
          <cell r="JK137">
            <v>387</v>
          </cell>
          <cell r="JL137">
            <v>359</v>
          </cell>
          <cell r="JM137">
            <v>301</v>
          </cell>
          <cell r="JN137">
            <v>296</v>
          </cell>
          <cell r="JO137">
            <v>307</v>
          </cell>
          <cell r="JP137">
            <v>276</v>
          </cell>
          <cell r="JQ137">
            <v>322</v>
          </cell>
          <cell r="JR137">
            <v>364</v>
          </cell>
          <cell r="JS137">
            <v>315</v>
          </cell>
          <cell r="JT137">
            <v>281</v>
          </cell>
          <cell r="JU137">
            <v>362</v>
          </cell>
          <cell r="JV137">
            <v>305</v>
          </cell>
          <cell r="JW137">
            <v>365</v>
          </cell>
          <cell r="JX137">
            <v>353</v>
          </cell>
          <cell r="JY137">
            <v>331</v>
          </cell>
          <cell r="JZ137">
            <v>356</v>
          </cell>
          <cell r="KA137">
            <v>304</v>
          </cell>
          <cell r="KB137">
            <v>308</v>
          </cell>
          <cell r="KC137">
            <v>398</v>
          </cell>
          <cell r="KD137">
            <v>422</v>
          </cell>
          <cell r="KE137">
            <v>366</v>
          </cell>
          <cell r="KF137">
            <v>317</v>
          </cell>
        </row>
        <row r="138">
          <cell r="A138" t="str">
            <v>Nombre de crÃ©ations d'entreprises - Entreprises individuelles y compris micro-entrepreneurs - Tarn-et-Garonne - DonnÃ©es mensuelles brutes</v>
          </cell>
          <cell r="B138">
            <v>10755753</v>
          </cell>
          <cell r="C138">
            <v>45317.364583333336</v>
          </cell>
          <cell r="ES138">
            <v>171</v>
          </cell>
          <cell r="ET138">
            <v>145</v>
          </cell>
          <cell r="EU138">
            <v>168</v>
          </cell>
          <cell r="EV138">
            <v>183</v>
          </cell>
          <cell r="EW138">
            <v>149</v>
          </cell>
          <cell r="EX138">
            <v>148</v>
          </cell>
          <cell r="EY138">
            <v>133</v>
          </cell>
          <cell r="EZ138">
            <v>134</v>
          </cell>
          <cell r="FA138">
            <v>180</v>
          </cell>
          <cell r="FB138">
            <v>165</v>
          </cell>
          <cell r="FC138">
            <v>133</v>
          </cell>
          <cell r="FD138">
            <v>123</v>
          </cell>
          <cell r="FE138">
            <v>144</v>
          </cell>
          <cell r="FF138">
            <v>173</v>
          </cell>
          <cell r="FG138">
            <v>176</v>
          </cell>
          <cell r="FH138">
            <v>171</v>
          </cell>
          <cell r="FI138">
            <v>133</v>
          </cell>
          <cell r="FJ138">
            <v>154</v>
          </cell>
          <cell r="FK138">
            <v>128</v>
          </cell>
          <cell r="FL138">
            <v>117</v>
          </cell>
          <cell r="FM138">
            <v>168</v>
          </cell>
          <cell r="FN138">
            <v>159</v>
          </cell>
          <cell r="FO138">
            <v>126</v>
          </cell>
          <cell r="FP138">
            <v>95</v>
          </cell>
          <cell r="FQ138">
            <v>182</v>
          </cell>
          <cell r="FR138">
            <v>134</v>
          </cell>
          <cell r="FS138">
            <v>152</v>
          </cell>
          <cell r="FT138">
            <v>149</v>
          </cell>
          <cell r="FU138">
            <v>149</v>
          </cell>
          <cell r="FV138">
            <v>143</v>
          </cell>
          <cell r="FW138">
            <v>146</v>
          </cell>
          <cell r="FX138">
            <v>91</v>
          </cell>
          <cell r="FY138">
            <v>146</v>
          </cell>
          <cell r="FZ138">
            <v>154</v>
          </cell>
          <cell r="GA138">
            <v>114</v>
          </cell>
          <cell r="GB138">
            <v>107</v>
          </cell>
          <cell r="GC138">
            <v>148</v>
          </cell>
          <cell r="GD138">
            <v>138</v>
          </cell>
          <cell r="GE138">
            <v>143</v>
          </cell>
          <cell r="GF138">
            <v>157</v>
          </cell>
          <cell r="GG138">
            <v>119</v>
          </cell>
          <cell r="GH138">
            <v>128</v>
          </cell>
          <cell r="GI138">
            <v>137</v>
          </cell>
          <cell r="GJ138">
            <v>85</v>
          </cell>
          <cell r="GK138">
            <v>162</v>
          </cell>
          <cell r="GL138">
            <v>141</v>
          </cell>
          <cell r="GM138">
            <v>117</v>
          </cell>
          <cell r="GN138">
            <v>128</v>
          </cell>
          <cell r="GO138">
            <v>155</v>
          </cell>
          <cell r="GP138">
            <v>147</v>
          </cell>
          <cell r="GQ138">
            <v>153</v>
          </cell>
          <cell r="GR138">
            <v>177</v>
          </cell>
          <cell r="GS138">
            <v>141</v>
          </cell>
          <cell r="GT138">
            <v>134</v>
          </cell>
          <cell r="GU138">
            <v>106</v>
          </cell>
          <cell r="GV138">
            <v>97</v>
          </cell>
          <cell r="GW138">
            <v>157</v>
          </cell>
          <cell r="GX138">
            <v>142</v>
          </cell>
          <cell r="GY138">
            <v>98</v>
          </cell>
          <cell r="GZ138">
            <v>111</v>
          </cell>
          <cell r="HA138">
            <v>142</v>
          </cell>
          <cell r="HB138">
            <v>122</v>
          </cell>
          <cell r="HC138">
            <v>185</v>
          </cell>
          <cell r="HD138">
            <v>136</v>
          </cell>
          <cell r="HE138">
            <v>134</v>
          </cell>
          <cell r="HF138">
            <v>139</v>
          </cell>
          <cell r="HG138">
            <v>123</v>
          </cell>
          <cell r="HH138">
            <v>70</v>
          </cell>
          <cell r="HI138">
            <v>159</v>
          </cell>
          <cell r="HJ138">
            <v>143</v>
          </cell>
          <cell r="HK138">
            <v>127</v>
          </cell>
          <cell r="HL138">
            <v>117</v>
          </cell>
          <cell r="HM138">
            <v>156</v>
          </cell>
          <cell r="HN138">
            <v>160</v>
          </cell>
          <cell r="HO138">
            <v>196</v>
          </cell>
          <cell r="HP138">
            <v>155</v>
          </cell>
          <cell r="HQ138">
            <v>156</v>
          </cell>
          <cell r="HR138">
            <v>161</v>
          </cell>
          <cell r="HS138">
            <v>147</v>
          </cell>
          <cell r="HT138">
            <v>128</v>
          </cell>
          <cell r="HU138">
            <v>173</v>
          </cell>
          <cell r="HV138">
            <v>199</v>
          </cell>
          <cell r="HW138">
            <v>134</v>
          </cell>
          <cell r="HX138">
            <v>125</v>
          </cell>
          <cell r="HY138">
            <v>203</v>
          </cell>
          <cell r="HZ138">
            <v>175</v>
          </cell>
          <cell r="IA138">
            <v>196</v>
          </cell>
          <cell r="IB138">
            <v>179</v>
          </cell>
          <cell r="IC138">
            <v>165</v>
          </cell>
          <cell r="ID138">
            <v>158</v>
          </cell>
          <cell r="IE138">
            <v>186</v>
          </cell>
          <cell r="IF138">
            <v>173</v>
          </cell>
          <cell r="IG138">
            <v>190</v>
          </cell>
          <cell r="IH138">
            <v>235</v>
          </cell>
          <cell r="II138">
            <v>182</v>
          </cell>
          <cell r="IJ138">
            <v>163</v>
          </cell>
          <cell r="IK138">
            <v>210</v>
          </cell>
          <cell r="IL138">
            <v>209</v>
          </cell>
          <cell r="IM138">
            <v>161</v>
          </cell>
          <cell r="IN138">
            <v>119</v>
          </cell>
          <cell r="IO138">
            <v>153</v>
          </cell>
          <cell r="IP138">
            <v>213</v>
          </cell>
          <cell r="IQ138">
            <v>207</v>
          </cell>
          <cell r="IR138">
            <v>190</v>
          </cell>
          <cell r="IS138">
            <v>242</v>
          </cell>
          <cell r="IT138">
            <v>266</v>
          </cell>
          <cell r="IU138">
            <v>210</v>
          </cell>
          <cell r="IV138">
            <v>199</v>
          </cell>
          <cell r="IW138">
            <v>269</v>
          </cell>
          <cell r="IX138">
            <v>259</v>
          </cell>
          <cell r="IY138">
            <v>254</v>
          </cell>
          <cell r="IZ138">
            <v>246</v>
          </cell>
          <cell r="JA138">
            <v>209</v>
          </cell>
          <cell r="JB138">
            <v>274</v>
          </cell>
          <cell r="JC138">
            <v>210</v>
          </cell>
          <cell r="JD138">
            <v>153</v>
          </cell>
          <cell r="JE138">
            <v>281</v>
          </cell>
          <cell r="JF138">
            <v>230</v>
          </cell>
          <cell r="JG138">
            <v>178</v>
          </cell>
          <cell r="JH138">
            <v>189</v>
          </cell>
          <cell r="JI138">
            <v>262</v>
          </cell>
          <cell r="JJ138">
            <v>221</v>
          </cell>
          <cell r="JK138">
            <v>268</v>
          </cell>
          <cell r="JL138">
            <v>243</v>
          </cell>
          <cell r="JM138">
            <v>180</v>
          </cell>
          <cell r="JN138">
            <v>228</v>
          </cell>
          <cell r="JO138">
            <v>229</v>
          </cell>
          <cell r="JP138">
            <v>217</v>
          </cell>
          <cell r="JQ138">
            <v>267</v>
          </cell>
          <cell r="JR138">
            <v>254</v>
          </cell>
          <cell r="JS138">
            <v>203</v>
          </cell>
          <cell r="JT138">
            <v>228</v>
          </cell>
          <cell r="JU138">
            <v>226</v>
          </cell>
          <cell r="JV138">
            <v>223</v>
          </cell>
          <cell r="JW138">
            <v>297</v>
          </cell>
          <cell r="JX138">
            <v>262</v>
          </cell>
          <cell r="JY138">
            <v>225</v>
          </cell>
          <cell r="JZ138">
            <v>242</v>
          </cell>
          <cell r="KA138">
            <v>209</v>
          </cell>
          <cell r="KB138">
            <v>207</v>
          </cell>
          <cell r="KC138">
            <v>263</v>
          </cell>
          <cell r="KD138">
            <v>243</v>
          </cell>
          <cell r="KE138">
            <v>277</v>
          </cell>
          <cell r="KF138">
            <v>207</v>
          </cell>
        </row>
        <row r="139">
          <cell r="A139" t="str">
            <v>Nombre de crÃ©ations d'entreprises - Entreprises individuelles y compris micro-entrepreneurs - Territoire de Belfort - DonnÃ©es mensuelles brutes</v>
          </cell>
          <cell r="B139">
            <v>10755761</v>
          </cell>
          <cell r="C139">
            <v>45317.364583333336</v>
          </cell>
          <cell r="ES139">
            <v>55</v>
          </cell>
          <cell r="ET139">
            <v>52</v>
          </cell>
          <cell r="EU139">
            <v>64</v>
          </cell>
          <cell r="EV139">
            <v>42</v>
          </cell>
          <cell r="EW139">
            <v>51</v>
          </cell>
          <cell r="EX139">
            <v>59</v>
          </cell>
          <cell r="EY139">
            <v>44</v>
          </cell>
          <cell r="EZ139">
            <v>34</v>
          </cell>
          <cell r="FA139">
            <v>62</v>
          </cell>
          <cell r="FB139">
            <v>77</v>
          </cell>
          <cell r="FC139">
            <v>48</v>
          </cell>
          <cell r="FD139">
            <v>37</v>
          </cell>
          <cell r="FE139">
            <v>47</v>
          </cell>
          <cell r="FF139">
            <v>72</v>
          </cell>
          <cell r="FG139">
            <v>81</v>
          </cell>
          <cell r="FH139">
            <v>67</v>
          </cell>
          <cell r="FI139">
            <v>47</v>
          </cell>
          <cell r="FJ139">
            <v>70</v>
          </cell>
          <cell r="FK139">
            <v>70</v>
          </cell>
          <cell r="FL139">
            <v>53</v>
          </cell>
          <cell r="FM139">
            <v>78</v>
          </cell>
          <cell r="FN139">
            <v>62</v>
          </cell>
          <cell r="FO139">
            <v>56</v>
          </cell>
          <cell r="FP139">
            <v>54</v>
          </cell>
          <cell r="FQ139">
            <v>61</v>
          </cell>
          <cell r="FR139">
            <v>53</v>
          </cell>
          <cell r="FS139">
            <v>46</v>
          </cell>
          <cell r="FT139">
            <v>69</v>
          </cell>
          <cell r="FU139">
            <v>46</v>
          </cell>
          <cell r="FV139">
            <v>41</v>
          </cell>
          <cell r="FW139">
            <v>62</v>
          </cell>
          <cell r="FX139">
            <v>42</v>
          </cell>
          <cell r="FY139">
            <v>62</v>
          </cell>
          <cell r="FZ139">
            <v>72</v>
          </cell>
          <cell r="GA139">
            <v>48</v>
          </cell>
          <cell r="GB139">
            <v>47</v>
          </cell>
          <cell r="GC139">
            <v>41</v>
          </cell>
          <cell r="GD139">
            <v>53</v>
          </cell>
          <cell r="GE139">
            <v>38</v>
          </cell>
          <cell r="GF139">
            <v>46</v>
          </cell>
          <cell r="GG139">
            <v>43</v>
          </cell>
          <cell r="GH139">
            <v>41</v>
          </cell>
          <cell r="GI139">
            <v>43</v>
          </cell>
          <cell r="GJ139">
            <v>45</v>
          </cell>
          <cell r="GK139">
            <v>53</v>
          </cell>
          <cell r="GL139">
            <v>41</v>
          </cell>
          <cell r="GM139">
            <v>32</v>
          </cell>
          <cell r="GN139">
            <v>47</v>
          </cell>
          <cell r="GO139">
            <v>48</v>
          </cell>
          <cell r="GP139">
            <v>61</v>
          </cell>
          <cell r="GQ139">
            <v>54</v>
          </cell>
          <cell r="GR139">
            <v>48</v>
          </cell>
          <cell r="GS139">
            <v>39</v>
          </cell>
          <cell r="GT139">
            <v>40</v>
          </cell>
          <cell r="GU139">
            <v>33</v>
          </cell>
          <cell r="GV139">
            <v>45</v>
          </cell>
          <cell r="GW139">
            <v>53</v>
          </cell>
          <cell r="GX139">
            <v>58</v>
          </cell>
          <cell r="GY139">
            <v>45</v>
          </cell>
          <cell r="GZ139">
            <v>44</v>
          </cell>
          <cell r="HA139">
            <v>59</v>
          </cell>
          <cell r="HB139">
            <v>66</v>
          </cell>
          <cell r="HC139">
            <v>49</v>
          </cell>
          <cell r="HD139">
            <v>73</v>
          </cell>
          <cell r="HE139">
            <v>48</v>
          </cell>
          <cell r="HF139">
            <v>47</v>
          </cell>
          <cell r="HG139">
            <v>41</v>
          </cell>
          <cell r="HH139">
            <v>53</v>
          </cell>
          <cell r="HI139">
            <v>60</v>
          </cell>
          <cell r="HJ139">
            <v>62</v>
          </cell>
          <cell r="HK139">
            <v>53</v>
          </cell>
          <cell r="HL139">
            <v>35</v>
          </cell>
          <cell r="HM139">
            <v>56</v>
          </cell>
          <cell r="HN139">
            <v>65</v>
          </cell>
          <cell r="HO139">
            <v>68</v>
          </cell>
          <cell r="HP139">
            <v>69</v>
          </cell>
          <cell r="HQ139">
            <v>61</v>
          </cell>
          <cell r="HR139">
            <v>62</v>
          </cell>
          <cell r="HS139">
            <v>54</v>
          </cell>
          <cell r="HT139">
            <v>65</v>
          </cell>
          <cell r="HU139">
            <v>55</v>
          </cell>
          <cell r="HV139">
            <v>59</v>
          </cell>
          <cell r="HW139">
            <v>64</v>
          </cell>
          <cell r="HX139">
            <v>60</v>
          </cell>
          <cell r="HY139">
            <v>72</v>
          </cell>
          <cell r="HZ139">
            <v>63</v>
          </cell>
          <cell r="IA139">
            <v>93</v>
          </cell>
          <cell r="IB139">
            <v>67</v>
          </cell>
          <cell r="IC139">
            <v>74</v>
          </cell>
          <cell r="ID139">
            <v>69</v>
          </cell>
          <cell r="IE139">
            <v>82</v>
          </cell>
          <cell r="IF139">
            <v>92</v>
          </cell>
          <cell r="IG139">
            <v>99</v>
          </cell>
          <cell r="IH139">
            <v>84</v>
          </cell>
          <cell r="II139">
            <v>70</v>
          </cell>
          <cell r="IJ139">
            <v>66</v>
          </cell>
          <cell r="IK139">
            <v>88</v>
          </cell>
          <cell r="IL139">
            <v>113</v>
          </cell>
          <cell r="IM139">
            <v>74</v>
          </cell>
          <cell r="IN139">
            <v>50</v>
          </cell>
          <cell r="IO139">
            <v>78</v>
          </cell>
          <cell r="IP139">
            <v>117</v>
          </cell>
          <cell r="IQ139">
            <v>135</v>
          </cell>
          <cell r="IR139">
            <v>106</v>
          </cell>
          <cell r="IS139">
            <v>120</v>
          </cell>
          <cell r="IT139">
            <v>146</v>
          </cell>
          <cell r="IU139">
            <v>56</v>
          </cell>
          <cell r="IV139">
            <v>159</v>
          </cell>
          <cell r="IW139">
            <v>132</v>
          </cell>
          <cell r="IX139">
            <v>128</v>
          </cell>
          <cell r="IY139">
            <v>116</v>
          </cell>
          <cell r="IZ139">
            <v>95</v>
          </cell>
          <cell r="JA139">
            <v>100</v>
          </cell>
          <cell r="JB139">
            <v>118</v>
          </cell>
          <cell r="JC139">
            <v>88</v>
          </cell>
          <cell r="JD139">
            <v>82</v>
          </cell>
          <cell r="JE139">
            <v>117</v>
          </cell>
          <cell r="JF139">
            <v>143</v>
          </cell>
          <cell r="JG139">
            <v>86</v>
          </cell>
          <cell r="JH139">
            <v>86</v>
          </cell>
          <cell r="JI139">
            <v>98</v>
          </cell>
          <cell r="JJ139">
            <v>128</v>
          </cell>
          <cell r="JK139">
            <v>113</v>
          </cell>
          <cell r="JL139">
            <v>83</v>
          </cell>
          <cell r="JM139">
            <v>84</v>
          </cell>
          <cell r="JN139">
            <v>94</v>
          </cell>
          <cell r="JO139">
            <v>95</v>
          </cell>
          <cell r="JP139">
            <v>90</v>
          </cell>
          <cell r="JQ139">
            <v>117</v>
          </cell>
          <cell r="JR139">
            <v>98</v>
          </cell>
          <cell r="JS139">
            <v>79</v>
          </cell>
          <cell r="JT139">
            <v>86</v>
          </cell>
          <cell r="JU139">
            <v>117</v>
          </cell>
          <cell r="JV139">
            <v>98</v>
          </cell>
          <cell r="JW139">
            <v>124</v>
          </cell>
          <cell r="JX139">
            <v>96</v>
          </cell>
          <cell r="JY139">
            <v>92</v>
          </cell>
          <cell r="JZ139">
            <v>84</v>
          </cell>
          <cell r="KA139">
            <v>88</v>
          </cell>
          <cell r="KB139">
            <v>107</v>
          </cell>
          <cell r="KC139">
            <v>126</v>
          </cell>
          <cell r="KD139">
            <v>111</v>
          </cell>
          <cell r="KE139">
            <v>102</v>
          </cell>
          <cell r="KF139">
            <v>90</v>
          </cell>
        </row>
        <row r="140">
          <cell r="A140" t="str">
            <v>Nombre de crÃ©ations d'entreprises - Entreprises individuelles y compris micro-entrepreneurs - Val-de-Marne - DonnÃ©es mensuelles brutes</v>
          </cell>
          <cell r="B140">
            <v>10755765</v>
          </cell>
          <cell r="C140">
            <v>45317.364583333336</v>
          </cell>
          <cell r="ES140">
            <v>830</v>
          </cell>
          <cell r="ET140">
            <v>755</v>
          </cell>
          <cell r="EU140">
            <v>824</v>
          </cell>
          <cell r="EV140">
            <v>619</v>
          </cell>
          <cell r="EW140">
            <v>713</v>
          </cell>
          <cell r="EX140">
            <v>781</v>
          </cell>
          <cell r="EY140">
            <v>616</v>
          </cell>
          <cell r="EZ140">
            <v>546</v>
          </cell>
          <cell r="FA140">
            <v>745</v>
          </cell>
          <cell r="FB140">
            <v>790</v>
          </cell>
          <cell r="FC140">
            <v>738</v>
          </cell>
          <cell r="FD140">
            <v>593</v>
          </cell>
          <cell r="FE140">
            <v>804</v>
          </cell>
          <cell r="FF140">
            <v>740</v>
          </cell>
          <cell r="FG140">
            <v>788</v>
          </cell>
          <cell r="FH140">
            <v>695</v>
          </cell>
          <cell r="FI140">
            <v>624</v>
          </cell>
          <cell r="FJ140">
            <v>663</v>
          </cell>
          <cell r="FK140">
            <v>614</v>
          </cell>
          <cell r="FL140">
            <v>486</v>
          </cell>
          <cell r="FM140">
            <v>753</v>
          </cell>
          <cell r="FN140">
            <v>937</v>
          </cell>
          <cell r="FO140">
            <v>763</v>
          </cell>
          <cell r="FP140">
            <v>605</v>
          </cell>
          <cell r="FQ140">
            <v>814</v>
          </cell>
          <cell r="FR140">
            <v>725</v>
          </cell>
          <cell r="FS140">
            <v>806</v>
          </cell>
          <cell r="FT140">
            <v>742</v>
          </cell>
          <cell r="FU140">
            <v>742</v>
          </cell>
          <cell r="FV140">
            <v>677</v>
          </cell>
          <cell r="FW140">
            <v>687</v>
          </cell>
          <cell r="FX140">
            <v>481</v>
          </cell>
          <cell r="FY140">
            <v>842</v>
          </cell>
          <cell r="FZ140">
            <v>949</v>
          </cell>
          <cell r="GA140">
            <v>810</v>
          </cell>
          <cell r="GB140">
            <v>692</v>
          </cell>
          <cell r="GC140">
            <v>759</v>
          </cell>
          <cell r="GD140">
            <v>675</v>
          </cell>
          <cell r="GE140">
            <v>749</v>
          </cell>
          <cell r="GF140">
            <v>697</v>
          </cell>
          <cell r="GG140">
            <v>658</v>
          </cell>
          <cell r="GH140">
            <v>689</v>
          </cell>
          <cell r="GI140">
            <v>661</v>
          </cell>
          <cell r="GJ140">
            <v>477</v>
          </cell>
          <cell r="GK140">
            <v>862</v>
          </cell>
          <cell r="GL140">
            <v>977</v>
          </cell>
          <cell r="GM140">
            <v>753</v>
          </cell>
          <cell r="GN140">
            <v>709</v>
          </cell>
          <cell r="GO140">
            <v>801</v>
          </cell>
          <cell r="GP140">
            <v>783</v>
          </cell>
          <cell r="GQ140">
            <v>863</v>
          </cell>
          <cell r="GR140">
            <v>854</v>
          </cell>
          <cell r="GS140">
            <v>763</v>
          </cell>
          <cell r="GT140">
            <v>901</v>
          </cell>
          <cell r="GU140">
            <v>731</v>
          </cell>
          <cell r="GV140">
            <v>618</v>
          </cell>
          <cell r="GW140">
            <v>897</v>
          </cell>
          <cell r="GX140">
            <v>902</v>
          </cell>
          <cell r="GY140">
            <v>915</v>
          </cell>
          <cell r="GZ140">
            <v>831</v>
          </cell>
          <cell r="HA140">
            <v>910</v>
          </cell>
          <cell r="HB140">
            <v>926</v>
          </cell>
          <cell r="HC140">
            <v>1055</v>
          </cell>
          <cell r="HD140">
            <v>861</v>
          </cell>
          <cell r="HE140">
            <v>990</v>
          </cell>
          <cell r="HF140">
            <v>912</v>
          </cell>
          <cell r="HG140">
            <v>890</v>
          </cell>
          <cell r="HH140">
            <v>764</v>
          </cell>
          <cell r="HI140">
            <v>1089</v>
          </cell>
          <cell r="HJ140">
            <v>1115</v>
          </cell>
          <cell r="HK140">
            <v>1409</v>
          </cell>
          <cell r="HL140">
            <v>1050</v>
          </cell>
          <cell r="HM140">
            <v>1335</v>
          </cell>
          <cell r="HN140">
            <v>1276</v>
          </cell>
          <cell r="HO140">
            <v>1483</v>
          </cell>
          <cell r="HP140">
            <v>1184</v>
          </cell>
          <cell r="HQ140">
            <v>1216</v>
          </cell>
          <cell r="HR140">
            <v>1366</v>
          </cell>
          <cell r="HS140">
            <v>1147</v>
          </cell>
          <cell r="HT140">
            <v>1048</v>
          </cell>
          <cell r="HU140">
            <v>1522</v>
          </cell>
          <cell r="HV140">
            <v>1708</v>
          </cell>
          <cell r="HW140">
            <v>1581</v>
          </cell>
          <cell r="HX140">
            <v>1251</v>
          </cell>
          <cell r="HY140">
            <v>1871</v>
          </cell>
          <cell r="HZ140">
            <v>1588</v>
          </cell>
          <cell r="IA140">
            <v>1735</v>
          </cell>
          <cell r="IB140">
            <v>1525</v>
          </cell>
          <cell r="IC140">
            <v>1656</v>
          </cell>
          <cell r="ID140">
            <v>1498</v>
          </cell>
          <cell r="IE140">
            <v>1332</v>
          </cell>
          <cell r="IF140">
            <v>1081</v>
          </cell>
          <cell r="IG140">
            <v>1587</v>
          </cell>
          <cell r="IH140">
            <v>1958</v>
          </cell>
          <cell r="II140">
            <v>1581</v>
          </cell>
          <cell r="IJ140">
            <v>1367</v>
          </cell>
          <cell r="IK140">
            <v>1874</v>
          </cell>
          <cell r="IL140">
            <v>1336</v>
          </cell>
          <cell r="IM140">
            <v>1331</v>
          </cell>
          <cell r="IN140">
            <v>865</v>
          </cell>
          <cell r="IO140">
            <v>1408</v>
          </cell>
          <cell r="IP140">
            <v>1812</v>
          </cell>
          <cell r="IQ140">
            <v>1919</v>
          </cell>
          <cell r="IR140">
            <v>1447</v>
          </cell>
          <cell r="IS140">
            <v>2269</v>
          </cell>
          <cell r="IT140">
            <v>2259</v>
          </cell>
          <cell r="IU140">
            <v>1934</v>
          </cell>
          <cell r="IV140">
            <v>1786</v>
          </cell>
          <cell r="IW140">
            <v>1994</v>
          </cell>
          <cell r="IX140">
            <v>2025</v>
          </cell>
          <cell r="IY140">
            <v>2322</v>
          </cell>
          <cell r="IZ140">
            <v>1862</v>
          </cell>
          <cell r="JA140">
            <v>1482</v>
          </cell>
          <cell r="JB140">
            <v>1812</v>
          </cell>
          <cell r="JC140">
            <v>1415</v>
          </cell>
          <cell r="JD140">
            <v>1298</v>
          </cell>
          <cell r="JE140">
            <v>1873</v>
          </cell>
          <cell r="JF140">
            <v>1852</v>
          </cell>
          <cell r="JG140">
            <v>1442</v>
          </cell>
          <cell r="JH140">
            <v>1580</v>
          </cell>
          <cell r="JI140">
            <v>2086</v>
          </cell>
          <cell r="JJ140">
            <v>1758</v>
          </cell>
          <cell r="JK140">
            <v>1840</v>
          </cell>
          <cell r="JL140">
            <v>1507</v>
          </cell>
          <cell r="JM140">
            <v>1441</v>
          </cell>
          <cell r="JN140">
            <v>1547</v>
          </cell>
          <cell r="JO140">
            <v>1505</v>
          </cell>
          <cell r="JP140">
            <v>1539</v>
          </cell>
          <cell r="JQ140">
            <v>2131</v>
          </cell>
          <cell r="JR140">
            <v>2061</v>
          </cell>
          <cell r="JS140">
            <v>2000</v>
          </cell>
          <cell r="JT140">
            <v>1647</v>
          </cell>
          <cell r="JU140">
            <v>1845</v>
          </cell>
          <cell r="JV140">
            <v>1829</v>
          </cell>
          <cell r="JW140">
            <v>1905</v>
          </cell>
          <cell r="JX140">
            <v>1725</v>
          </cell>
          <cell r="JY140">
            <v>1540</v>
          </cell>
          <cell r="JZ140">
            <v>1793</v>
          </cell>
          <cell r="KA140">
            <v>1673</v>
          </cell>
          <cell r="KB140">
            <v>1677</v>
          </cell>
          <cell r="KC140">
            <v>2234</v>
          </cell>
          <cell r="KD140">
            <v>2154</v>
          </cell>
          <cell r="KE140">
            <v>2126</v>
          </cell>
          <cell r="KF140">
            <v>1859</v>
          </cell>
        </row>
        <row r="141">
          <cell r="A141" t="str">
            <v>Nombre de crÃ©ations d'entreprises - Entreprises individuelles y compris micro-entrepreneurs - Val-d'Oise - DonnÃ©es mensuelles brutes</v>
          </cell>
          <cell r="B141">
            <v>10755766</v>
          </cell>
          <cell r="C141">
            <v>45317.364583333336</v>
          </cell>
          <cell r="ES141">
            <v>685</v>
          </cell>
          <cell r="ET141">
            <v>618</v>
          </cell>
          <cell r="EU141">
            <v>688</v>
          </cell>
          <cell r="EV141">
            <v>533</v>
          </cell>
          <cell r="EW141">
            <v>557</v>
          </cell>
          <cell r="EX141">
            <v>579</v>
          </cell>
          <cell r="EY141">
            <v>415</v>
          </cell>
          <cell r="EZ141">
            <v>433</v>
          </cell>
          <cell r="FA141">
            <v>608</v>
          </cell>
          <cell r="FB141">
            <v>596</v>
          </cell>
          <cell r="FC141">
            <v>621</v>
          </cell>
          <cell r="FD141">
            <v>490</v>
          </cell>
          <cell r="FE141">
            <v>630</v>
          </cell>
          <cell r="FF141">
            <v>566</v>
          </cell>
          <cell r="FG141">
            <v>592</v>
          </cell>
          <cell r="FH141">
            <v>584</v>
          </cell>
          <cell r="FI141">
            <v>547</v>
          </cell>
          <cell r="FJ141">
            <v>553</v>
          </cell>
          <cell r="FK141">
            <v>501</v>
          </cell>
          <cell r="FL141">
            <v>409</v>
          </cell>
          <cell r="FM141">
            <v>581</v>
          </cell>
          <cell r="FN141">
            <v>678</v>
          </cell>
          <cell r="FO141">
            <v>568</v>
          </cell>
          <cell r="FP141">
            <v>481</v>
          </cell>
          <cell r="FQ141">
            <v>662</v>
          </cell>
          <cell r="FR141">
            <v>556</v>
          </cell>
          <cell r="FS141">
            <v>632</v>
          </cell>
          <cell r="FT141">
            <v>573</v>
          </cell>
          <cell r="FU141">
            <v>568</v>
          </cell>
          <cell r="FV141">
            <v>513</v>
          </cell>
          <cell r="FW141">
            <v>526</v>
          </cell>
          <cell r="FX141">
            <v>393</v>
          </cell>
          <cell r="FY141">
            <v>626</v>
          </cell>
          <cell r="FZ141">
            <v>657</v>
          </cell>
          <cell r="GA141">
            <v>686</v>
          </cell>
          <cell r="GB141">
            <v>507</v>
          </cell>
          <cell r="GC141">
            <v>572</v>
          </cell>
          <cell r="GD141">
            <v>600</v>
          </cell>
          <cell r="GE141">
            <v>601</v>
          </cell>
          <cell r="GF141">
            <v>622</v>
          </cell>
          <cell r="GG141">
            <v>483</v>
          </cell>
          <cell r="GH141">
            <v>498</v>
          </cell>
          <cell r="GI141">
            <v>511</v>
          </cell>
          <cell r="GJ141">
            <v>390</v>
          </cell>
          <cell r="GK141">
            <v>624</v>
          </cell>
          <cell r="GL141">
            <v>769</v>
          </cell>
          <cell r="GM141">
            <v>495</v>
          </cell>
          <cell r="GN141">
            <v>549</v>
          </cell>
          <cell r="GO141">
            <v>662</v>
          </cell>
          <cell r="GP141">
            <v>666</v>
          </cell>
          <cell r="GQ141">
            <v>671</v>
          </cell>
          <cell r="GR141">
            <v>685</v>
          </cell>
          <cell r="GS141">
            <v>579</v>
          </cell>
          <cell r="GT141">
            <v>649</v>
          </cell>
          <cell r="GU141">
            <v>498</v>
          </cell>
          <cell r="GV141">
            <v>435</v>
          </cell>
          <cell r="GW141">
            <v>655</v>
          </cell>
          <cell r="GX141">
            <v>713</v>
          </cell>
          <cell r="GY141">
            <v>659</v>
          </cell>
          <cell r="GZ141">
            <v>640</v>
          </cell>
          <cell r="HA141">
            <v>704</v>
          </cell>
          <cell r="HB141">
            <v>753</v>
          </cell>
          <cell r="HC141">
            <v>754</v>
          </cell>
          <cell r="HD141">
            <v>654</v>
          </cell>
          <cell r="HE141">
            <v>633</v>
          </cell>
          <cell r="HF141">
            <v>657</v>
          </cell>
          <cell r="HG141">
            <v>608</v>
          </cell>
          <cell r="HH141">
            <v>593</v>
          </cell>
          <cell r="HI141">
            <v>715</v>
          </cell>
          <cell r="HJ141">
            <v>833</v>
          </cell>
          <cell r="HK141">
            <v>903</v>
          </cell>
          <cell r="HL141">
            <v>688</v>
          </cell>
          <cell r="HM141">
            <v>932</v>
          </cell>
          <cell r="HN141">
            <v>952</v>
          </cell>
          <cell r="HO141">
            <v>1078</v>
          </cell>
          <cell r="HP141">
            <v>837</v>
          </cell>
          <cell r="HQ141">
            <v>943</v>
          </cell>
          <cell r="HR141">
            <v>1056</v>
          </cell>
          <cell r="HS141">
            <v>802</v>
          </cell>
          <cell r="HT141">
            <v>736</v>
          </cell>
          <cell r="HU141">
            <v>1073</v>
          </cell>
          <cell r="HV141">
            <v>1230</v>
          </cell>
          <cell r="HW141">
            <v>1101</v>
          </cell>
          <cell r="HX141">
            <v>938</v>
          </cell>
          <cell r="HY141">
            <v>1304</v>
          </cell>
          <cell r="HZ141">
            <v>1308</v>
          </cell>
          <cell r="IA141">
            <v>1347</v>
          </cell>
          <cell r="IB141">
            <v>1212</v>
          </cell>
          <cell r="IC141">
            <v>1285</v>
          </cell>
          <cell r="ID141">
            <v>1140</v>
          </cell>
          <cell r="IE141">
            <v>999</v>
          </cell>
          <cell r="IF141">
            <v>910</v>
          </cell>
          <cell r="IG141">
            <v>1190</v>
          </cell>
          <cell r="IH141">
            <v>1412</v>
          </cell>
          <cell r="II141">
            <v>1302</v>
          </cell>
          <cell r="IJ141">
            <v>1101</v>
          </cell>
          <cell r="IK141">
            <v>1383</v>
          </cell>
          <cell r="IL141">
            <v>1113</v>
          </cell>
          <cell r="IM141">
            <v>978</v>
          </cell>
          <cell r="IN141">
            <v>630</v>
          </cell>
          <cell r="IO141">
            <v>1011</v>
          </cell>
          <cell r="IP141">
            <v>1389</v>
          </cell>
          <cell r="IQ141">
            <v>1540</v>
          </cell>
          <cell r="IR141">
            <v>1120</v>
          </cell>
          <cell r="IS141">
            <v>1727</v>
          </cell>
          <cell r="IT141">
            <v>1855</v>
          </cell>
          <cell r="IU141">
            <v>1661</v>
          </cell>
          <cell r="IV141">
            <v>1481</v>
          </cell>
          <cell r="IW141">
            <v>1663</v>
          </cell>
          <cell r="IX141">
            <v>1785</v>
          </cell>
          <cell r="IY141">
            <v>1898</v>
          </cell>
          <cell r="IZ141">
            <v>1586</v>
          </cell>
          <cell r="JA141">
            <v>1347</v>
          </cell>
          <cell r="JB141">
            <v>1402</v>
          </cell>
          <cell r="JC141">
            <v>1235</v>
          </cell>
          <cell r="JD141">
            <v>1021</v>
          </cell>
          <cell r="JE141">
            <v>1504</v>
          </cell>
          <cell r="JF141">
            <v>1511</v>
          </cell>
          <cell r="JG141">
            <v>1247</v>
          </cell>
          <cell r="JH141">
            <v>1263</v>
          </cell>
          <cell r="JI141">
            <v>1449</v>
          </cell>
          <cell r="JJ141">
            <v>1568</v>
          </cell>
          <cell r="JK141">
            <v>1524</v>
          </cell>
          <cell r="JL141">
            <v>1243</v>
          </cell>
          <cell r="JM141">
            <v>1120</v>
          </cell>
          <cell r="JN141">
            <v>1246</v>
          </cell>
          <cell r="JO141">
            <v>1345</v>
          </cell>
          <cell r="JP141">
            <v>1227</v>
          </cell>
          <cell r="JQ141">
            <v>1658</v>
          </cell>
          <cell r="JR141">
            <v>1757</v>
          </cell>
          <cell r="JS141">
            <v>1611</v>
          </cell>
          <cell r="JT141">
            <v>1459</v>
          </cell>
          <cell r="JU141">
            <v>1603</v>
          </cell>
          <cell r="JV141">
            <v>1414</v>
          </cell>
          <cell r="JW141">
            <v>1561</v>
          </cell>
          <cell r="JX141">
            <v>1412</v>
          </cell>
          <cell r="JY141">
            <v>1255</v>
          </cell>
          <cell r="JZ141">
            <v>1472</v>
          </cell>
          <cell r="KA141">
            <v>1338</v>
          </cell>
          <cell r="KB141">
            <v>1326</v>
          </cell>
          <cell r="KC141">
            <v>1625</v>
          </cell>
          <cell r="KD141">
            <v>1784</v>
          </cell>
          <cell r="KE141">
            <v>1642</v>
          </cell>
          <cell r="KF141">
            <v>1365</v>
          </cell>
        </row>
        <row r="142">
          <cell r="A142" t="str">
            <v>Nombre de crÃ©ations d'entreprises - Entreprises individuelles y compris micro-entrepreneurs - Var - DonnÃ©es mensuelles brutes</v>
          </cell>
          <cell r="B142">
            <v>10755754</v>
          </cell>
          <cell r="C142">
            <v>45317.364583333336</v>
          </cell>
          <cell r="ES142">
            <v>918</v>
          </cell>
          <cell r="ET142">
            <v>979</v>
          </cell>
          <cell r="EU142">
            <v>1108</v>
          </cell>
          <cell r="EV142">
            <v>868</v>
          </cell>
          <cell r="EW142">
            <v>859</v>
          </cell>
          <cell r="EX142">
            <v>930</v>
          </cell>
          <cell r="EY142">
            <v>726</v>
          </cell>
          <cell r="EZ142">
            <v>645</v>
          </cell>
          <cell r="FA142">
            <v>860</v>
          </cell>
          <cell r="FB142">
            <v>909</v>
          </cell>
          <cell r="FC142">
            <v>716</v>
          </cell>
          <cell r="FD142">
            <v>603</v>
          </cell>
          <cell r="FE142">
            <v>934</v>
          </cell>
          <cell r="FF142">
            <v>868</v>
          </cell>
          <cell r="FG142">
            <v>921</v>
          </cell>
          <cell r="FH142">
            <v>930</v>
          </cell>
          <cell r="FI142">
            <v>802</v>
          </cell>
          <cell r="FJ142">
            <v>868</v>
          </cell>
          <cell r="FK142">
            <v>704</v>
          </cell>
          <cell r="FL142">
            <v>545</v>
          </cell>
          <cell r="FM142">
            <v>873</v>
          </cell>
          <cell r="FN142">
            <v>914</v>
          </cell>
          <cell r="FO142">
            <v>711</v>
          </cell>
          <cell r="FP142">
            <v>608</v>
          </cell>
          <cell r="FQ142">
            <v>1008</v>
          </cell>
          <cell r="FR142">
            <v>846</v>
          </cell>
          <cell r="FS142">
            <v>898</v>
          </cell>
          <cell r="FT142">
            <v>907</v>
          </cell>
          <cell r="FU142">
            <v>771</v>
          </cell>
          <cell r="FV142">
            <v>758</v>
          </cell>
          <cell r="FW142">
            <v>799</v>
          </cell>
          <cell r="FX142">
            <v>589</v>
          </cell>
          <cell r="FY142">
            <v>813</v>
          </cell>
          <cell r="FZ142">
            <v>837</v>
          </cell>
          <cell r="GA142">
            <v>657</v>
          </cell>
          <cell r="GB142">
            <v>643</v>
          </cell>
          <cell r="GC142">
            <v>884</v>
          </cell>
          <cell r="GD142">
            <v>751</v>
          </cell>
          <cell r="GE142">
            <v>879</v>
          </cell>
          <cell r="GF142">
            <v>886</v>
          </cell>
          <cell r="GG142">
            <v>665</v>
          </cell>
          <cell r="GH142">
            <v>707</v>
          </cell>
          <cell r="GI142">
            <v>712</v>
          </cell>
          <cell r="GJ142">
            <v>543</v>
          </cell>
          <cell r="GK142">
            <v>816</v>
          </cell>
          <cell r="GL142">
            <v>838</v>
          </cell>
          <cell r="GM142">
            <v>591</v>
          </cell>
          <cell r="GN142">
            <v>604</v>
          </cell>
          <cell r="GO142">
            <v>891</v>
          </cell>
          <cell r="GP142">
            <v>842</v>
          </cell>
          <cell r="GQ142">
            <v>881</v>
          </cell>
          <cell r="GR142">
            <v>846</v>
          </cell>
          <cell r="GS142">
            <v>724</v>
          </cell>
          <cell r="GT142">
            <v>829</v>
          </cell>
          <cell r="GU142">
            <v>624</v>
          </cell>
          <cell r="GV142">
            <v>484</v>
          </cell>
          <cell r="GW142">
            <v>803</v>
          </cell>
          <cell r="GX142">
            <v>696</v>
          </cell>
          <cell r="GY142">
            <v>649</v>
          </cell>
          <cell r="GZ142">
            <v>649</v>
          </cell>
          <cell r="HA142">
            <v>804</v>
          </cell>
          <cell r="HB142">
            <v>705</v>
          </cell>
          <cell r="HC142">
            <v>914</v>
          </cell>
          <cell r="HD142">
            <v>888</v>
          </cell>
          <cell r="HE142">
            <v>720</v>
          </cell>
          <cell r="HF142">
            <v>813</v>
          </cell>
          <cell r="HG142">
            <v>758</v>
          </cell>
          <cell r="HH142">
            <v>600</v>
          </cell>
          <cell r="HI142">
            <v>822</v>
          </cell>
          <cell r="HJ142">
            <v>879</v>
          </cell>
          <cell r="HK142">
            <v>790</v>
          </cell>
          <cell r="HL142">
            <v>686</v>
          </cell>
          <cell r="HM142">
            <v>986</v>
          </cell>
          <cell r="HN142">
            <v>950</v>
          </cell>
          <cell r="HO142">
            <v>1156</v>
          </cell>
          <cell r="HP142">
            <v>1004</v>
          </cell>
          <cell r="HQ142">
            <v>904</v>
          </cell>
          <cell r="HR142">
            <v>1135</v>
          </cell>
          <cell r="HS142">
            <v>810</v>
          </cell>
          <cell r="HT142">
            <v>772</v>
          </cell>
          <cell r="HU142">
            <v>946</v>
          </cell>
          <cell r="HV142">
            <v>1171</v>
          </cell>
          <cell r="HW142">
            <v>826</v>
          </cell>
          <cell r="HX142">
            <v>687</v>
          </cell>
          <cell r="HY142">
            <v>1166</v>
          </cell>
          <cell r="HZ142">
            <v>1104</v>
          </cell>
          <cell r="IA142">
            <v>1234</v>
          </cell>
          <cell r="IB142">
            <v>1110</v>
          </cell>
          <cell r="IC142">
            <v>1059</v>
          </cell>
          <cell r="ID142">
            <v>1066</v>
          </cell>
          <cell r="IE142">
            <v>980</v>
          </cell>
          <cell r="IF142">
            <v>869</v>
          </cell>
          <cell r="IG142">
            <v>995</v>
          </cell>
          <cell r="IH142">
            <v>1271</v>
          </cell>
          <cell r="II142">
            <v>1000</v>
          </cell>
          <cell r="IJ142">
            <v>995</v>
          </cell>
          <cell r="IK142">
            <v>1359</v>
          </cell>
          <cell r="IL142">
            <v>1253</v>
          </cell>
          <cell r="IM142">
            <v>855</v>
          </cell>
          <cell r="IN142">
            <v>699</v>
          </cell>
          <cell r="IO142">
            <v>835</v>
          </cell>
          <cell r="IP142">
            <v>1235</v>
          </cell>
          <cell r="IQ142">
            <v>1225</v>
          </cell>
          <cell r="IR142">
            <v>980</v>
          </cell>
          <cell r="IS142">
            <v>1398</v>
          </cell>
          <cell r="IT142">
            <v>1459</v>
          </cell>
          <cell r="IU142">
            <v>1148</v>
          </cell>
          <cell r="IV142">
            <v>1027</v>
          </cell>
          <cell r="IW142">
            <v>1423</v>
          </cell>
          <cell r="IX142">
            <v>1481</v>
          </cell>
          <cell r="IY142">
            <v>1552</v>
          </cell>
          <cell r="IZ142">
            <v>1527</v>
          </cell>
          <cell r="JA142">
            <v>1516</v>
          </cell>
          <cell r="JB142">
            <v>1394</v>
          </cell>
          <cell r="JC142">
            <v>1194</v>
          </cell>
          <cell r="JD142">
            <v>921</v>
          </cell>
          <cell r="JE142">
            <v>1162</v>
          </cell>
          <cell r="JF142">
            <v>1545</v>
          </cell>
          <cell r="JG142">
            <v>1163</v>
          </cell>
          <cell r="JH142">
            <v>1190</v>
          </cell>
          <cell r="JI142">
            <v>1506</v>
          </cell>
          <cell r="JJ142">
            <v>1413</v>
          </cell>
          <cell r="JK142">
            <v>1659</v>
          </cell>
          <cell r="JL142">
            <v>1445</v>
          </cell>
          <cell r="JM142">
            <v>1219</v>
          </cell>
          <cell r="JN142">
            <v>1410</v>
          </cell>
          <cell r="JO142">
            <v>1262</v>
          </cell>
          <cell r="JP142">
            <v>1092</v>
          </cell>
          <cell r="JQ142">
            <v>1472</v>
          </cell>
          <cell r="JR142">
            <v>1517</v>
          </cell>
          <cell r="JS142">
            <v>1253</v>
          </cell>
          <cell r="JT142">
            <v>1086</v>
          </cell>
          <cell r="JU142">
            <v>1501</v>
          </cell>
          <cell r="JV142">
            <v>1366</v>
          </cell>
          <cell r="JW142">
            <v>1599</v>
          </cell>
          <cell r="JX142">
            <v>1434</v>
          </cell>
          <cell r="JY142">
            <v>1204</v>
          </cell>
          <cell r="JZ142">
            <v>1384</v>
          </cell>
          <cell r="KA142">
            <v>1204</v>
          </cell>
          <cell r="KB142">
            <v>1161</v>
          </cell>
          <cell r="KC142">
            <v>1511</v>
          </cell>
          <cell r="KD142">
            <v>1552</v>
          </cell>
          <cell r="KE142">
            <v>1206</v>
          </cell>
          <cell r="KF142">
            <v>1042</v>
          </cell>
        </row>
        <row r="143">
          <cell r="A143" t="str">
            <v>Nombre de crÃ©ations d'entreprises - Entreprises individuelles y compris micro-entrepreneurs - Vaucluse - DonnÃ©es mensuelles brutes</v>
          </cell>
          <cell r="B143">
            <v>10755755</v>
          </cell>
          <cell r="C143">
            <v>45317.364583333336</v>
          </cell>
          <cell r="ES143">
            <v>490</v>
          </cell>
          <cell r="ET143">
            <v>443</v>
          </cell>
          <cell r="EU143">
            <v>486</v>
          </cell>
          <cell r="EV143">
            <v>402</v>
          </cell>
          <cell r="EW143">
            <v>348</v>
          </cell>
          <cell r="EX143">
            <v>422</v>
          </cell>
          <cell r="EY143">
            <v>352</v>
          </cell>
          <cell r="EZ143">
            <v>330</v>
          </cell>
          <cell r="FA143">
            <v>403</v>
          </cell>
          <cell r="FB143">
            <v>440</v>
          </cell>
          <cell r="FC143">
            <v>356</v>
          </cell>
          <cell r="FD143">
            <v>307</v>
          </cell>
          <cell r="FE143">
            <v>410</v>
          </cell>
          <cell r="FF143">
            <v>411</v>
          </cell>
          <cell r="FG143">
            <v>505</v>
          </cell>
          <cell r="FH143">
            <v>400</v>
          </cell>
          <cell r="FI143">
            <v>406</v>
          </cell>
          <cell r="FJ143">
            <v>368</v>
          </cell>
          <cell r="FK143">
            <v>309</v>
          </cell>
          <cell r="FL143">
            <v>288</v>
          </cell>
          <cell r="FM143">
            <v>368</v>
          </cell>
          <cell r="FN143">
            <v>444</v>
          </cell>
          <cell r="FO143">
            <v>349</v>
          </cell>
          <cell r="FP143">
            <v>271</v>
          </cell>
          <cell r="FQ143">
            <v>596</v>
          </cell>
          <cell r="FR143">
            <v>414</v>
          </cell>
          <cell r="FS143">
            <v>403</v>
          </cell>
          <cell r="FT143">
            <v>423</v>
          </cell>
          <cell r="FU143">
            <v>407</v>
          </cell>
          <cell r="FV143">
            <v>364</v>
          </cell>
          <cell r="FW143">
            <v>380</v>
          </cell>
          <cell r="FX143">
            <v>277</v>
          </cell>
          <cell r="FY143">
            <v>425</v>
          </cell>
          <cell r="FZ143">
            <v>440</v>
          </cell>
          <cell r="GA143">
            <v>382</v>
          </cell>
          <cell r="GB143">
            <v>298</v>
          </cell>
          <cell r="GC143">
            <v>368</v>
          </cell>
          <cell r="GD143">
            <v>349</v>
          </cell>
          <cell r="GE143">
            <v>424</v>
          </cell>
          <cell r="GF143">
            <v>389</v>
          </cell>
          <cell r="GG143">
            <v>335</v>
          </cell>
          <cell r="GH143">
            <v>317</v>
          </cell>
          <cell r="GI143">
            <v>297</v>
          </cell>
          <cell r="GJ143">
            <v>218</v>
          </cell>
          <cell r="GK143">
            <v>421</v>
          </cell>
          <cell r="GL143">
            <v>392</v>
          </cell>
          <cell r="GM143">
            <v>291</v>
          </cell>
          <cell r="GN143">
            <v>291</v>
          </cell>
          <cell r="GO143">
            <v>344</v>
          </cell>
          <cell r="GP143">
            <v>386</v>
          </cell>
          <cell r="GQ143">
            <v>416</v>
          </cell>
          <cell r="GR143">
            <v>457</v>
          </cell>
          <cell r="GS143">
            <v>328</v>
          </cell>
          <cell r="GT143">
            <v>325</v>
          </cell>
          <cell r="GU143">
            <v>256</v>
          </cell>
          <cell r="GV143">
            <v>232</v>
          </cell>
          <cell r="GW143">
            <v>362</v>
          </cell>
          <cell r="GX143">
            <v>348</v>
          </cell>
          <cell r="GY143">
            <v>287</v>
          </cell>
          <cell r="GZ143">
            <v>268</v>
          </cell>
          <cell r="HA143">
            <v>354</v>
          </cell>
          <cell r="HB143">
            <v>389</v>
          </cell>
          <cell r="HC143">
            <v>438</v>
          </cell>
          <cell r="HD143">
            <v>389</v>
          </cell>
          <cell r="HE143">
            <v>327</v>
          </cell>
          <cell r="HF143">
            <v>340</v>
          </cell>
          <cell r="HG143">
            <v>287</v>
          </cell>
          <cell r="HH143">
            <v>294</v>
          </cell>
          <cell r="HI143">
            <v>430</v>
          </cell>
          <cell r="HJ143">
            <v>375</v>
          </cell>
          <cell r="HK143">
            <v>332</v>
          </cell>
          <cell r="HL143">
            <v>302</v>
          </cell>
          <cell r="HM143">
            <v>395</v>
          </cell>
          <cell r="HN143">
            <v>473</v>
          </cell>
          <cell r="HO143">
            <v>572</v>
          </cell>
          <cell r="HP143">
            <v>428</v>
          </cell>
          <cell r="HQ143">
            <v>423</v>
          </cell>
          <cell r="HR143">
            <v>503</v>
          </cell>
          <cell r="HS143">
            <v>362</v>
          </cell>
          <cell r="HT143">
            <v>326</v>
          </cell>
          <cell r="HU143">
            <v>443</v>
          </cell>
          <cell r="HV143">
            <v>553</v>
          </cell>
          <cell r="HW143">
            <v>451</v>
          </cell>
          <cell r="HX143">
            <v>383</v>
          </cell>
          <cell r="HY143">
            <v>555</v>
          </cell>
          <cell r="HZ143">
            <v>499</v>
          </cell>
          <cell r="IA143">
            <v>568</v>
          </cell>
          <cell r="IB143">
            <v>515</v>
          </cell>
          <cell r="IC143">
            <v>480</v>
          </cell>
          <cell r="ID143">
            <v>466</v>
          </cell>
          <cell r="IE143">
            <v>485</v>
          </cell>
          <cell r="IF143">
            <v>437</v>
          </cell>
          <cell r="IG143">
            <v>467</v>
          </cell>
          <cell r="IH143">
            <v>637</v>
          </cell>
          <cell r="II143">
            <v>517</v>
          </cell>
          <cell r="IJ143">
            <v>498</v>
          </cell>
          <cell r="IK143">
            <v>602</v>
          </cell>
          <cell r="IL143">
            <v>534</v>
          </cell>
          <cell r="IM143">
            <v>360</v>
          </cell>
          <cell r="IN143">
            <v>305</v>
          </cell>
          <cell r="IO143">
            <v>326</v>
          </cell>
          <cell r="IP143">
            <v>607</v>
          </cell>
          <cell r="IQ143">
            <v>632</v>
          </cell>
          <cell r="IR143">
            <v>496</v>
          </cell>
          <cell r="IS143">
            <v>645</v>
          </cell>
          <cell r="IT143">
            <v>662</v>
          </cell>
          <cell r="IU143">
            <v>483</v>
          </cell>
          <cell r="IV143">
            <v>559</v>
          </cell>
          <cell r="IW143">
            <v>616</v>
          </cell>
          <cell r="IX143">
            <v>578</v>
          </cell>
          <cell r="IY143">
            <v>726</v>
          </cell>
          <cell r="IZ143">
            <v>673</v>
          </cell>
          <cell r="JA143">
            <v>649</v>
          </cell>
          <cell r="JB143">
            <v>677</v>
          </cell>
          <cell r="JC143">
            <v>610</v>
          </cell>
          <cell r="JD143">
            <v>516</v>
          </cell>
          <cell r="JE143">
            <v>585</v>
          </cell>
          <cell r="JF143">
            <v>768</v>
          </cell>
          <cell r="JG143">
            <v>571</v>
          </cell>
          <cell r="JH143">
            <v>595</v>
          </cell>
          <cell r="JI143">
            <v>694</v>
          </cell>
          <cell r="JJ143">
            <v>589</v>
          </cell>
          <cell r="JK143">
            <v>803</v>
          </cell>
          <cell r="JL143">
            <v>653</v>
          </cell>
          <cell r="JM143">
            <v>541</v>
          </cell>
          <cell r="JN143">
            <v>565</v>
          </cell>
          <cell r="JO143">
            <v>598</v>
          </cell>
          <cell r="JP143">
            <v>564</v>
          </cell>
          <cell r="JQ143">
            <v>683</v>
          </cell>
          <cell r="JR143">
            <v>658</v>
          </cell>
          <cell r="JS143">
            <v>619</v>
          </cell>
          <cell r="JT143">
            <v>602</v>
          </cell>
          <cell r="JU143">
            <v>706</v>
          </cell>
          <cell r="JV143">
            <v>659</v>
          </cell>
          <cell r="JW143">
            <v>707</v>
          </cell>
          <cell r="JX143">
            <v>616</v>
          </cell>
          <cell r="JY143">
            <v>552</v>
          </cell>
          <cell r="JZ143">
            <v>648</v>
          </cell>
          <cell r="KA143">
            <v>514</v>
          </cell>
          <cell r="KB143">
            <v>578</v>
          </cell>
          <cell r="KC143">
            <v>803</v>
          </cell>
          <cell r="KD143">
            <v>694</v>
          </cell>
          <cell r="KE143">
            <v>647</v>
          </cell>
          <cell r="KF143">
            <v>501</v>
          </cell>
        </row>
        <row r="144">
          <cell r="A144" t="str">
            <v>Nombre de crÃ©ations d'entreprises - Entreprises individuelles y compris micro-entrepreneurs - VendÃ©e - DonnÃ©es mensuelles brutes</v>
          </cell>
          <cell r="B144">
            <v>10755756</v>
          </cell>
          <cell r="C144">
            <v>45317.364583333336</v>
          </cell>
          <cell r="ES144">
            <v>228</v>
          </cell>
          <cell r="ET144">
            <v>312</v>
          </cell>
          <cell r="EU144">
            <v>326</v>
          </cell>
          <cell r="EV144">
            <v>333</v>
          </cell>
          <cell r="EW144">
            <v>276</v>
          </cell>
          <cell r="EX144">
            <v>299</v>
          </cell>
          <cell r="EY144">
            <v>263</v>
          </cell>
          <cell r="EZ144">
            <v>210</v>
          </cell>
          <cell r="FA144">
            <v>245</v>
          </cell>
          <cell r="FB144">
            <v>295</v>
          </cell>
          <cell r="FC144">
            <v>231</v>
          </cell>
          <cell r="FD144">
            <v>191</v>
          </cell>
          <cell r="FE144">
            <v>289</v>
          </cell>
          <cell r="FF144">
            <v>251</v>
          </cell>
          <cell r="FG144">
            <v>311</v>
          </cell>
          <cell r="FH144">
            <v>296</v>
          </cell>
          <cell r="FI144">
            <v>237</v>
          </cell>
          <cell r="FJ144">
            <v>274</v>
          </cell>
          <cell r="FK144">
            <v>214</v>
          </cell>
          <cell r="FL144">
            <v>178</v>
          </cell>
          <cell r="FM144">
            <v>268</v>
          </cell>
          <cell r="FN144">
            <v>290</v>
          </cell>
          <cell r="FO144">
            <v>226</v>
          </cell>
          <cell r="FP144">
            <v>212</v>
          </cell>
          <cell r="FQ144">
            <v>299</v>
          </cell>
          <cell r="FR144">
            <v>248</v>
          </cell>
          <cell r="FS144">
            <v>317</v>
          </cell>
          <cell r="FT144">
            <v>296</v>
          </cell>
          <cell r="FU144">
            <v>290</v>
          </cell>
          <cell r="FV144">
            <v>251</v>
          </cell>
          <cell r="FW144">
            <v>294</v>
          </cell>
          <cell r="FX144">
            <v>193</v>
          </cell>
          <cell r="FY144">
            <v>287</v>
          </cell>
          <cell r="FZ144">
            <v>337</v>
          </cell>
          <cell r="GA144">
            <v>248</v>
          </cell>
          <cell r="GB144">
            <v>204</v>
          </cell>
          <cell r="GC144">
            <v>299</v>
          </cell>
          <cell r="GD144">
            <v>275</v>
          </cell>
          <cell r="GE144">
            <v>237</v>
          </cell>
          <cell r="GF144">
            <v>317</v>
          </cell>
          <cell r="GG144">
            <v>238</v>
          </cell>
          <cell r="GH144">
            <v>294</v>
          </cell>
          <cell r="GI144">
            <v>265</v>
          </cell>
          <cell r="GJ144">
            <v>180</v>
          </cell>
          <cell r="GK144">
            <v>266</v>
          </cell>
          <cell r="GL144">
            <v>299</v>
          </cell>
          <cell r="GM144">
            <v>230</v>
          </cell>
          <cell r="GN144">
            <v>256</v>
          </cell>
          <cell r="GO144">
            <v>295</v>
          </cell>
          <cell r="GP144">
            <v>284</v>
          </cell>
          <cell r="GQ144">
            <v>347</v>
          </cell>
          <cell r="GR144">
            <v>324</v>
          </cell>
          <cell r="GS144">
            <v>264</v>
          </cell>
          <cell r="GT144">
            <v>302</v>
          </cell>
          <cell r="GU144">
            <v>211</v>
          </cell>
          <cell r="GV144">
            <v>206</v>
          </cell>
          <cell r="GW144">
            <v>269</v>
          </cell>
          <cell r="GX144">
            <v>249</v>
          </cell>
          <cell r="GY144">
            <v>224</v>
          </cell>
          <cell r="GZ144">
            <v>235</v>
          </cell>
          <cell r="HA144">
            <v>306</v>
          </cell>
          <cell r="HB144">
            <v>278</v>
          </cell>
          <cell r="HC144">
            <v>410</v>
          </cell>
          <cell r="HD144">
            <v>274</v>
          </cell>
          <cell r="HE144">
            <v>271</v>
          </cell>
          <cell r="HF144">
            <v>296</v>
          </cell>
          <cell r="HG144">
            <v>295</v>
          </cell>
          <cell r="HH144">
            <v>216</v>
          </cell>
          <cell r="HI144">
            <v>322</v>
          </cell>
          <cell r="HJ144">
            <v>264</v>
          </cell>
          <cell r="HK144">
            <v>239</v>
          </cell>
          <cell r="HL144">
            <v>294</v>
          </cell>
          <cell r="HM144">
            <v>276</v>
          </cell>
          <cell r="HN144">
            <v>350</v>
          </cell>
          <cell r="HO144">
            <v>387</v>
          </cell>
          <cell r="HP144">
            <v>353</v>
          </cell>
          <cell r="HQ144">
            <v>314</v>
          </cell>
          <cell r="HR144">
            <v>366</v>
          </cell>
          <cell r="HS144">
            <v>260</v>
          </cell>
          <cell r="HT144">
            <v>273</v>
          </cell>
          <cell r="HU144">
            <v>275</v>
          </cell>
          <cell r="HV144">
            <v>299</v>
          </cell>
          <cell r="HW144">
            <v>292</v>
          </cell>
          <cell r="HX144">
            <v>248</v>
          </cell>
          <cell r="HY144">
            <v>329</v>
          </cell>
          <cell r="HZ144">
            <v>377</v>
          </cell>
          <cell r="IA144">
            <v>566</v>
          </cell>
          <cell r="IB144">
            <v>414</v>
          </cell>
          <cell r="IC144">
            <v>424</v>
          </cell>
          <cell r="ID144">
            <v>393</v>
          </cell>
          <cell r="IE144">
            <v>359</v>
          </cell>
          <cell r="IF144">
            <v>310</v>
          </cell>
          <cell r="IG144">
            <v>332</v>
          </cell>
          <cell r="IH144">
            <v>469</v>
          </cell>
          <cell r="II144">
            <v>317</v>
          </cell>
          <cell r="IJ144">
            <v>302</v>
          </cell>
          <cell r="IK144">
            <v>359</v>
          </cell>
          <cell r="IL144">
            <v>433</v>
          </cell>
          <cell r="IM144">
            <v>335</v>
          </cell>
          <cell r="IN144">
            <v>215</v>
          </cell>
          <cell r="IO144">
            <v>258</v>
          </cell>
          <cell r="IP144">
            <v>407</v>
          </cell>
          <cell r="IQ144">
            <v>450</v>
          </cell>
          <cell r="IR144">
            <v>330</v>
          </cell>
          <cell r="IS144">
            <v>380</v>
          </cell>
          <cell r="IT144">
            <v>561</v>
          </cell>
          <cell r="IU144">
            <v>478</v>
          </cell>
          <cell r="IV144">
            <v>453</v>
          </cell>
          <cell r="IW144">
            <v>435</v>
          </cell>
          <cell r="IX144">
            <v>427</v>
          </cell>
          <cell r="IY144">
            <v>552</v>
          </cell>
          <cell r="IZ144">
            <v>540</v>
          </cell>
          <cell r="JA144">
            <v>487</v>
          </cell>
          <cell r="JB144">
            <v>460</v>
          </cell>
          <cell r="JC144">
            <v>469</v>
          </cell>
          <cell r="JD144">
            <v>311</v>
          </cell>
          <cell r="JE144">
            <v>485</v>
          </cell>
          <cell r="JF144">
            <v>524</v>
          </cell>
          <cell r="JG144">
            <v>415</v>
          </cell>
          <cell r="JH144">
            <v>373</v>
          </cell>
          <cell r="JI144">
            <v>406</v>
          </cell>
          <cell r="JJ144">
            <v>460</v>
          </cell>
          <cell r="JK144">
            <v>518</v>
          </cell>
          <cell r="JL144">
            <v>539</v>
          </cell>
          <cell r="JM144">
            <v>406</v>
          </cell>
          <cell r="JN144">
            <v>466</v>
          </cell>
          <cell r="JO144">
            <v>477</v>
          </cell>
          <cell r="JP144">
            <v>363</v>
          </cell>
          <cell r="JQ144">
            <v>498</v>
          </cell>
          <cell r="JR144">
            <v>510</v>
          </cell>
          <cell r="JS144">
            <v>450</v>
          </cell>
          <cell r="JT144">
            <v>463</v>
          </cell>
          <cell r="JU144">
            <v>501</v>
          </cell>
          <cell r="JV144">
            <v>438</v>
          </cell>
          <cell r="JW144">
            <v>500</v>
          </cell>
          <cell r="JX144">
            <v>477</v>
          </cell>
          <cell r="JY144">
            <v>439</v>
          </cell>
          <cell r="JZ144">
            <v>448</v>
          </cell>
          <cell r="KA144">
            <v>481</v>
          </cell>
          <cell r="KB144">
            <v>451</v>
          </cell>
          <cell r="KC144">
            <v>563</v>
          </cell>
          <cell r="KD144">
            <v>473</v>
          </cell>
          <cell r="KE144">
            <v>503</v>
          </cell>
          <cell r="KF144">
            <v>355</v>
          </cell>
        </row>
        <row r="145">
          <cell r="A145" t="str">
            <v>Nombre de crÃ©ations d'entreprises - Entreprises individuelles y compris micro-entrepreneurs - Vienne - DonnÃ©es mensuelles brutes</v>
          </cell>
          <cell r="B145">
            <v>10755757</v>
          </cell>
          <cell r="C145">
            <v>45317.364583333336</v>
          </cell>
          <cell r="ES145">
            <v>173</v>
          </cell>
          <cell r="ET145">
            <v>171</v>
          </cell>
          <cell r="EU145">
            <v>193</v>
          </cell>
          <cell r="EV145">
            <v>190</v>
          </cell>
          <cell r="EW145">
            <v>143</v>
          </cell>
          <cell r="EX145">
            <v>164</v>
          </cell>
          <cell r="EY145">
            <v>183</v>
          </cell>
          <cell r="EZ145">
            <v>140</v>
          </cell>
          <cell r="FA145">
            <v>181</v>
          </cell>
          <cell r="FB145">
            <v>209</v>
          </cell>
          <cell r="FC145">
            <v>171</v>
          </cell>
          <cell r="FD145">
            <v>139</v>
          </cell>
          <cell r="FE145">
            <v>192</v>
          </cell>
          <cell r="FF145">
            <v>177</v>
          </cell>
          <cell r="FG145">
            <v>200</v>
          </cell>
          <cell r="FH145">
            <v>161</v>
          </cell>
          <cell r="FI145">
            <v>163</v>
          </cell>
          <cell r="FJ145">
            <v>209</v>
          </cell>
          <cell r="FK145">
            <v>173</v>
          </cell>
          <cell r="FL145">
            <v>159</v>
          </cell>
          <cell r="FM145">
            <v>161</v>
          </cell>
          <cell r="FN145">
            <v>225</v>
          </cell>
          <cell r="FO145">
            <v>170</v>
          </cell>
          <cell r="FP145">
            <v>175</v>
          </cell>
          <cell r="FQ145">
            <v>204</v>
          </cell>
          <cell r="FR145">
            <v>167</v>
          </cell>
          <cell r="FS145">
            <v>158</v>
          </cell>
          <cell r="FT145">
            <v>167</v>
          </cell>
          <cell r="FU145">
            <v>198</v>
          </cell>
          <cell r="FV145">
            <v>191</v>
          </cell>
          <cell r="FW145">
            <v>190</v>
          </cell>
          <cell r="FX145">
            <v>140</v>
          </cell>
          <cell r="FY145">
            <v>178</v>
          </cell>
          <cell r="FZ145">
            <v>184</v>
          </cell>
          <cell r="GA145">
            <v>174</v>
          </cell>
          <cell r="GB145">
            <v>178</v>
          </cell>
          <cell r="GC145">
            <v>190</v>
          </cell>
          <cell r="GD145">
            <v>183</v>
          </cell>
          <cell r="GE145">
            <v>184</v>
          </cell>
          <cell r="GF145">
            <v>149</v>
          </cell>
          <cell r="GG145">
            <v>153</v>
          </cell>
          <cell r="GH145">
            <v>189</v>
          </cell>
          <cell r="GI145">
            <v>200</v>
          </cell>
          <cell r="GJ145">
            <v>118</v>
          </cell>
          <cell r="GK145">
            <v>189</v>
          </cell>
          <cell r="GL145">
            <v>197</v>
          </cell>
          <cell r="GM145">
            <v>160</v>
          </cell>
          <cell r="GN145">
            <v>182</v>
          </cell>
          <cell r="GO145">
            <v>165</v>
          </cell>
          <cell r="GP145">
            <v>177</v>
          </cell>
          <cell r="GQ145">
            <v>221</v>
          </cell>
          <cell r="GR145">
            <v>191</v>
          </cell>
          <cell r="GS145">
            <v>195</v>
          </cell>
          <cell r="GT145">
            <v>199</v>
          </cell>
          <cell r="GU145">
            <v>150</v>
          </cell>
          <cell r="GV145">
            <v>114</v>
          </cell>
          <cell r="GW145">
            <v>179</v>
          </cell>
          <cell r="GX145">
            <v>196</v>
          </cell>
          <cell r="GY145">
            <v>175</v>
          </cell>
          <cell r="GZ145">
            <v>150</v>
          </cell>
          <cell r="HA145">
            <v>174</v>
          </cell>
          <cell r="HB145">
            <v>190</v>
          </cell>
          <cell r="HC145">
            <v>221</v>
          </cell>
          <cell r="HD145">
            <v>160</v>
          </cell>
          <cell r="HE145">
            <v>167</v>
          </cell>
          <cell r="HF145">
            <v>174</v>
          </cell>
          <cell r="HG145">
            <v>151</v>
          </cell>
          <cell r="HH145">
            <v>140</v>
          </cell>
          <cell r="HI145">
            <v>211</v>
          </cell>
          <cell r="HJ145">
            <v>216</v>
          </cell>
          <cell r="HK145">
            <v>186</v>
          </cell>
          <cell r="HL145">
            <v>201</v>
          </cell>
          <cell r="HM145">
            <v>236</v>
          </cell>
          <cell r="HN145">
            <v>232</v>
          </cell>
          <cell r="HO145">
            <v>265</v>
          </cell>
          <cell r="HP145">
            <v>196</v>
          </cell>
          <cell r="HQ145">
            <v>214</v>
          </cell>
          <cell r="HR145">
            <v>232</v>
          </cell>
          <cell r="HS145">
            <v>222</v>
          </cell>
          <cell r="HT145">
            <v>213</v>
          </cell>
          <cell r="HU145">
            <v>247</v>
          </cell>
          <cell r="HV145">
            <v>248</v>
          </cell>
          <cell r="HW145">
            <v>239</v>
          </cell>
          <cell r="HX145">
            <v>183</v>
          </cell>
          <cell r="HY145">
            <v>314</v>
          </cell>
          <cell r="HZ145">
            <v>258</v>
          </cell>
          <cell r="IA145">
            <v>265</v>
          </cell>
          <cell r="IB145">
            <v>293</v>
          </cell>
          <cell r="IC145">
            <v>258</v>
          </cell>
          <cell r="ID145">
            <v>212</v>
          </cell>
          <cell r="IE145">
            <v>266</v>
          </cell>
          <cell r="IF145">
            <v>219</v>
          </cell>
          <cell r="IG145">
            <v>271</v>
          </cell>
          <cell r="IH145">
            <v>332</v>
          </cell>
          <cell r="II145">
            <v>283</v>
          </cell>
          <cell r="IJ145">
            <v>205</v>
          </cell>
          <cell r="IK145">
            <v>301</v>
          </cell>
          <cell r="IL145">
            <v>279</v>
          </cell>
          <cell r="IM145">
            <v>214</v>
          </cell>
          <cell r="IN145">
            <v>146</v>
          </cell>
          <cell r="IO145">
            <v>179</v>
          </cell>
          <cell r="IP145">
            <v>273</v>
          </cell>
          <cell r="IQ145">
            <v>362</v>
          </cell>
          <cell r="IR145">
            <v>268</v>
          </cell>
          <cell r="IS145">
            <v>342</v>
          </cell>
          <cell r="IT145">
            <v>421</v>
          </cell>
          <cell r="IU145">
            <v>328</v>
          </cell>
          <cell r="IV145">
            <v>341</v>
          </cell>
          <cell r="IW145">
            <v>344</v>
          </cell>
          <cell r="IX145">
            <v>340</v>
          </cell>
          <cell r="IY145">
            <v>366</v>
          </cell>
          <cell r="IZ145">
            <v>337</v>
          </cell>
          <cell r="JA145">
            <v>286</v>
          </cell>
          <cell r="JB145">
            <v>318</v>
          </cell>
          <cell r="JC145">
            <v>322</v>
          </cell>
          <cell r="JD145">
            <v>262</v>
          </cell>
          <cell r="JE145">
            <v>370</v>
          </cell>
          <cell r="JF145">
            <v>349</v>
          </cell>
          <cell r="JG145">
            <v>260</v>
          </cell>
          <cell r="JH145">
            <v>320</v>
          </cell>
          <cell r="JI145">
            <v>483</v>
          </cell>
          <cell r="JJ145">
            <v>387</v>
          </cell>
          <cell r="JK145">
            <v>304</v>
          </cell>
          <cell r="JL145">
            <v>298</v>
          </cell>
          <cell r="JM145">
            <v>274</v>
          </cell>
          <cell r="JN145">
            <v>340</v>
          </cell>
          <cell r="JO145">
            <v>325</v>
          </cell>
          <cell r="JP145">
            <v>297</v>
          </cell>
          <cell r="JQ145">
            <v>397</v>
          </cell>
          <cell r="JR145">
            <v>401</v>
          </cell>
          <cell r="JS145">
            <v>360</v>
          </cell>
          <cell r="JT145">
            <v>299</v>
          </cell>
          <cell r="JU145">
            <v>342</v>
          </cell>
          <cell r="JV145">
            <v>294</v>
          </cell>
          <cell r="JW145">
            <v>340</v>
          </cell>
          <cell r="JX145">
            <v>326</v>
          </cell>
          <cell r="JY145">
            <v>267</v>
          </cell>
          <cell r="JZ145">
            <v>348</v>
          </cell>
          <cell r="KA145">
            <v>362</v>
          </cell>
          <cell r="KB145">
            <v>313</v>
          </cell>
          <cell r="KC145">
            <v>370</v>
          </cell>
          <cell r="KD145">
            <v>395</v>
          </cell>
          <cell r="KE145">
            <v>343</v>
          </cell>
          <cell r="KF145">
            <v>284</v>
          </cell>
        </row>
        <row r="146">
          <cell r="A146" t="str">
            <v>Nombre de crÃ©ations d'entreprises - Entreprises individuelles y compris micro-entrepreneurs - Vosges - DonnÃ©es mensuelles brutes</v>
          </cell>
          <cell r="B146">
            <v>10755759</v>
          </cell>
          <cell r="C146">
            <v>45317.364583333336</v>
          </cell>
          <cell r="ES146">
            <v>164</v>
          </cell>
          <cell r="ET146">
            <v>166</v>
          </cell>
          <cell r="EU146">
            <v>226</v>
          </cell>
          <cell r="EV146">
            <v>158</v>
          </cell>
          <cell r="EW146">
            <v>157</v>
          </cell>
          <cell r="EX146">
            <v>193</v>
          </cell>
          <cell r="EY146">
            <v>138</v>
          </cell>
          <cell r="EZ146">
            <v>153</v>
          </cell>
          <cell r="FA146">
            <v>118</v>
          </cell>
          <cell r="FB146">
            <v>201</v>
          </cell>
          <cell r="FC146">
            <v>139</v>
          </cell>
          <cell r="FD146">
            <v>107</v>
          </cell>
          <cell r="FE146">
            <v>123</v>
          </cell>
          <cell r="FF146">
            <v>186</v>
          </cell>
          <cell r="FG146">
            <v>200</v>
          </cell>
          <cell r="FH146">
            <v>142</v>
          </cell>
          <cell r="FI146">
            <v>147</v>
          </cell>
          <cell r="FJ146">
            <v>151</v>
          </cell>
          <cell r="FK146">
            <v>147</v>
          </cell>
          <cell r="FL146">
            <v>229</v>
          </cell>
          <cell r="FM146">
            <v>182</v>
          </cell>
          <cell r="FN146">
            <v>153</v>
          </cell>
          <cell r="FO146">
            <v>195</v>
          </cell>
          <cell r="FP146">
            <v>138</v>
          </cell>
          <cell r="FQ146">
            <v>163</v>
          </cell>
          <cell r="FR146">
            <v>126</v>
          </cell>
          <cell r="FS146">
            <v>124</v>
          </cell>
          <cell r="FT146">
            <v>184</v>
          </cell>
          <cell r="FU146">
            <v>213</v>
          </cell>
          <cell r="FV146">
            <v>157</v>
          </cell>
          <cell r="FW146">
            <v>197</v>
          </cell>
          <cell r="FX146">
            <v>147</v>
          </cell>
          <cell r="FY146">
            <v>148</v>
          </cell>
          <cell r="FZ146">
            <v>247</v>
          </cell>
          <cell r="GA146">
            <v>171</v>
          </cell>
          <cell r="GB146">
            <v>137</v>
          </cell>
          <cell r="GC146">
            <v>160</v>
          </cell>
          <cell r="GD146">
            <v>156</v>
          </cell>
          <cell r="GE146">
            <v>164</v>
          </cell>
          <cell r="GF146">
            <v>145</v>
          </cell>
          <cell r="GG146">
            <v>144</v>
          </cell>
          <cell r="GH146">
            <v>148</v>
          </cell>
          <cell r="GI146">
            <v>165</v>
          </cell>
          <cell r="GJ146">
            <v>84</v>
          </cell>
          <cell r="GK146">
            <v>152</v>
          </cell>
          <cell r="GL146">
            <v>169</v>
          </cell>
          <cell r="GM146">
            <v>134</v>
          </cell>
          <cell r="GN146">
            <v>121</v>
          </cell>
          <cell r="GO146">
            <v>164</v>
          </cell>
          <cell r="GP146">
            <v>174</v>
          </cell>
          <cell r="GQ146">
            <v>178</v>
          </cell>
          <cell r="GR146">
            <v>160</v>
          </cell>
          <cell r="GS146">
            <v>159</v>
          </cell>
          <cell r="GT146">
            <v>136</v>
          </cell>
          <cell r="GU146">
            <v>143</v>
          </cell>
          <cell r="GV146">
            <v>104</v>
          </cell>
          <cell r="GW146">
            <v>145</v>
          </cell>
          <cell r="GX146">
            <v>128</v>
          </cell>
          <cell r="GY146">
            <v>137</v>
          </cell>
          <cell r="GZ146">
            <v>125</v>
          </cell>
          <cell r="HA146">
            <v>163</v>
          </cell>
          <cell r="HB146">
            <v>151</v>
          </cell>
          <cell r="HC146">
            <v>183</v>
          </cell>
          <cell r="HD146">
            <v>135</v>
          </cell>
          <cell r="HE146">
            <v>151</v>
          </cell>
          <cell r="HF146">
            <v>167</v>
          </cell>
          <cell r="HG146">
            <v>150</v>
          </cell>
          <cell r="HH146">
            <v>124</v>
          </cell>
          <cell r="HI146">
            <v>157</v>
          </cell>
          <cell r="HJ146">
            <v>165</v>
          </cell>
          <cell r="HK146">
            <v>120</v>
          </cell>
          <cell r="HL146">
            <v>122</v>
          </cell>
          <cell r="HM146">
            <v>177</v>
          </cell>
          <cell r="HN146">
            <v>192</v>
          </cell>
          <cell r="HO146">
            <v>193</v>
          </cell>
          <cell r="HP146">
            <v>138</v>
          </cell>
          <cell r="HQ146">
            <v>149</v>
          </cell>
          <cell r="HR146">
            <v>183</v>
          </cell>
          <cell r="HS146">
            <v>156</v>
          </cell>
          <cell r="HT146">
            <v>149</v>
          </cell>
          <cell r="HU146">
            <v>182</v>
          </cell>
          <cell r="HV146">
            <v>188</v>
          </cell>
          <cell r="HW146">
            <v>157</v>
          </cell>
          <cell r="HX146">
            <v>130</v>
          </cell>
          <cell r="HY146">
            <v>181</v>
          </cell>
          <cell r="HZ146">
            <v>195</v>
          </cell>
          <cell r="IA146">
            <v>217</v>
          </cell>
          <cell r="IB146">
            <v>173</v>
          </cell>
          <cell r="IC146">
            <v>205</v>
          </cell>
          <cell r="ID146">
            <v>199</v>
          </cell>
          <cell r="IE146">
            <v>204</v>
          </cell>
          <cell r="IF146">
            <v>165</v>
          </cell>
          <cell r="IG146">
            <v>206</v>
          </cell>
          <cell r="IH146">
            <v>252</v>
          </cell>
          <cell r="II146">
            <v>202</v>
          </cell>
          <cell r="IJ146">
            <v>169</v>
          </cell>
          <cell r="IK146">
            <v>221</v>
          </cell>
          <cell r="IL146">
            <v>233</v>
          </cell>
          <cell r="IM146">
            <v>159</v>
          </cell>
          <cell r="IN146">
            <v>98</v>
          </cell>
          <cell r="IO146">
            <v>184</v>
          </cell>
          <cell r="IP146">
            <v>189</v>
          </cell>
          <cell r="IQ146">
            <v>272</v>
          </cell>
          <cell r="IR146">
            <v>200</v>
          </cell>
          <cell r="IS146">
            <v>269</v>
          </cell>
          <cell r="IT146">
            <v>259</v>
          </cell>
          <cell r="IU146">
            <v>219</v>
          </cell>
          <cell r="IV146">
            <v>190</v>
          </cell>
          <cell r="IW146">
            <v>212</v>
          </cell>
          <cell r="IX146">
            <v>249</v>
          </cell>
          <cell r="IY146">
            <v>261</v>
          </cell>
          <cell r="IZ146">
            <v>263</v>
          </cell>
          <cell r="JA146">
            <v>201</v>
          </cell>
          <cell r="JB146">
            <v>219</v>
          </cell>
          <cell r="JC146">
            <v>287</v>
          </cell>
          <cell r="JD146">
            <v>189</v>
          </cell>
          <cell r="JE146">
            <v>246</v>
          </cell>
          <cell r="JF146">
            <v>260</v>
          </cell>
          <cell r="JG146">
            <v>219</v>
          </cell>
          <cell r="JH146">
            <v>258</v>
          </cell>
          <cell r="JI146">
            <v>209</v>
          </cell>
          <cell r="JJ146">
            <v>221</v>
          </cell>
          <cell r="JK146">
            <v>265</v>
          </cell>
          <cell r="JL146">
            <v>241</v>
          </cell>
          <cell r="JM146">
            <v>207</v>
          </cell>
          <cell r="JN146">
            <v>241</v>
          </cell>
          <cell r="JO146">
            <v>222</v>
          </cell>
          <cell r="JP146">
            <v>211</v>
          </cell>
          <cell r="JQ146">
            <v>258</v>
          </cell>
          <cell r="JR146">
            <v>234</v>
          </cell>
          <cell r="JS146">
            <v>226</v>
          </cell>
          <cell r="JT146">
            <v>199</v>
          </cell>
          <cell r="JU146">
            <v>236</v>
          </cell>
          <cell r="JV146">
            <v>243</v>
          </cell>
          <cell r="JW146">
            <v>243</v>
          </cell>
          <cell r="JX146">
            <v>230</v>
          </cell>
          <cell r="JY146">
            <v>219</v>
          </cell>
          <cell r="JZ146">
            <v>265</v>
          </cell>
          <cell r="KA146">
            <v>246</v>
          </cell>
          <cell r="KB146">
            <v>209</v>
          </cell>
          <cell r="KC146">
            <v>257</v>
          </cell>
          <cell r="KD146">
            <v>283</v>
          </cell>
          <cell r="KE146">
            <v>240</v>
          </cell>
          <cell r="KF146">
            <v>202</v>
          </cell>
        </row>
        <row r="147">
          <cell r="A147" t="str">
            <v>Nombre de crÃ©ations d'entreprises - Entreprises individuelles y compris micro-entrepreneurs - Yonne - DonnÃ©es mensuelles brutes</v>
          </cell>
          <cell r="B147">
            <v>10755760</v>
          </cell>
          <cell r="C147">
            <v>45317.364583333336</v>
          </cell>
          <cell r="ES147">
            <v>169</v>
          </cell>
          <cell r="ET147">
            <v>143</v>
          </cell>
          <cell r="EU147">
            <v>165</v>
          </cell>
          <cell r="EV147">
            <v>117</v>
          </cell>
          <cell r="EW147">
            <v>149</v>
          </cell>
          <cell r="EX147">
            <v>188</v>
          </cell>
          <cell r="EY147">
            <v>123</v>
          </cell>
          <cell r="EZ147">
            <v>102</v>
          </cell>
          <cell r="FA147">
            <v>128</v>
          </cell>
          <cell r="FB147">
            <v>148</v>
          </cell>
          <cell r="FC147">
            <v>139</v>
          </cell>
          <cell r="FD147">
            <v>101</v>
          </cell>
          <cell r="FE147">
            <v>170</v>
          </cell>
          <cell r="FF147">
            <v>112</v>
          </cell>
          <cell r="FG147">
            <v>143</v>
          </cell>
          <cell r="FH147">
            <v>159</v>
          </cell>
          <cell r="FI147">
            <v>138</v>
          </cell>
          <cell r="FJ147">
            <v>218</v>
          </cell>
          <cell r="FK147">
            <v>111</v>
          </cell>
          <cell r="FL147">
            <v>90</v>
          </cell>
          <cell r="FM147">
            <v>185</v>
          </cell>
          <cell r="FN147">
            <v>186</v>
          </cell>
          <cell r="FO147">
            <v>124</v>
          </cell>
          <cell r="FP147">
            <v>96</v>
          </cell>
          <cell r="FQ147">
            <v>163</v>
          </cell>
          <cell r="FR147">
            <v>162</v>
          </cell>
          <cell r="FS147">
            <v>154</v>
          </cell>
          <cell r="FT147">
            <v>166</v>
          </cell>
          <cell r="FU147">
            <v>170</v>
          </cell>
          <cell r="FV147">
            <v>117</v>
          </cell>
          <cell r="FW147">
            <v>130</v>
          </cell>
          <cell r="FX147">
            <v>113</v>
          </cell>
          <cell r="FY147">
            <v>151</v>
          </cell>
          <cell r="FZ147">
            <v>154</v>
          </cell>
          <cell r="GA147">
            <v>125</v>
          </cell>
          <cell r="GB147">
            <v>112</v>
          </cell>
          <cell r="GC147">
            <v>140</v>
          </cell>
          <cell r="GD147">
            <v>148</v>
          </cell>
          <cell r="GE147">
            <v>123</v>
          </cell>
          <cell r="GF147">
            <v>154</v>
          </cell>
          <cell r="GG147">
            <v>126</v>
          </cell>
          <cell r="GH147">
            <v>143</v>
          </cell>
          <cell r="GI147">
            <v>103</v>
          </cell>
          <cell r="GJ147">
            <v>86</v>
          </cell>
          <cell r="GK147">
            <v>167</v>
          </cell>
          <cell r="GL147">
            <v>145</v>
          </cell>
          <cell r="GM147">
            <v>115</v>
          </cell>
          <cell r="GN147">
            <v>132</v>
          </cell>
          <cell r="GO147">
            <v>135</v>
          </cell>
          <cell r="GP147">
            <v>156</v>
          </cell>
          <cell r="GQ147">
            <v>147</v>
          </cell>
          <cell r="GR147">
            <v>165</v>
          </cell>
          <cell r="GS147">
            <v>129</v>
          </cell>
          <cell r="GT147">
            <v>155</v>
          </cell>
          <cell r="GU147">
            <v>89</v>
          </cell>
          <cell r="GV147">
            <v>98</v>
          </cell>
          <cell r="GW147">
            <v>133</v>
          </cell>
          <cell r="GX147">
            <v>118</v>
          </cell>
          <cell r="GY147">
            <v>137</v>
          </cell>
          <cell r="GZ147">
            <v>111</v>
          </cell>
          <cell r="HA147">
            <v>170</v>
          </cell>
          <cell r="HB147">
            <v>165</v>
          </cell>
          <cell r="HC147">
            <v>218</v>
          </cell>
          <cell r="HD147">
            <v>154</v>
          </cell>
          <cell r="HE147">
            <v>140</v>
          </cell>
          <cell r="HF147">
            <v>149</v>
          </cell>
          <cell r="HG147">
            <v>123</v>
          </cell>
          <cell r="HH147">
            <v>124</v>
          </cell>
          <cell r="HI147">
            <v>173</v>
          </cell>
          <cell r="HJ147">
            <v>176</v>
          </cell>
          <cell r="HK147">
            <v>157</v>
          </cell>
          <cell r="HL147">
            <v>129</v>
          </cell>
          <cell r="HM147">
            <v>181</v>
          </cell>
          <cell r="HN147">
            <v>173</v>
          </cell>
          <cell r="HO147">
            <v>214</v>
          </cell>
          <cell r="HP147">
            <v>171</v>
          </cell>
          <cell r="HQ147">
            <v>170</v>
          </cell>
          <cell r="HR147">
            <v>163</v>
          </cell>
          <cell r="HS147">
            <v>166</v>
          </cell>
          <cell r="HT147">
            <v>148</v>
          </cell>
          <cell r="HU147">
            <v>188</v>
          </cell>
          <cell r="HV147">
            <v>212</v>
          </cell>
          <cell r="HW147">
            <v>159</v>
          </cell>
          <cell r="HX147">
            <v>135</v>
          </cell>
          <cell r="HY147">
            <v>198</v>
          </cell>
          <cell r="HZ147">
            <v>144</v>
          </cell>
          <cell r="IA147">
            <v>242</v>
          </cell>
          <cell r="IB147">
            <v>188</v>
          </cell>
          <cell r="IC147">
            <v>185</v>
          </cell>
          <cell r="ID147">
            <v>185</v>
          </cell>
          <cell r="IE147">
            <v>170</v>
          </cell>
          <cell r="IF147">
            <v>171</v>
          </cell>
          <cell r="IG147">
            <v>197</v>
          </cell>
          <cell r="IH147">
            <v>210</v>
          </cell>
          <cell r="II147">
            <v>190</v>
          </cell>
          <cell r="IJ147">
            <v>223</v>
          </cell>
          <cell r="IK147">
            <v>241</v>
          </cell>
          <cell r="IL147">
            <v>209</v>
          </cell>
          <cell r="IM147">
            <v>145</v>
          </cell>
          <cell r="IN147">
            <v>105</v>
          </cell>
          <cell r="IO147">
            <v>156</v>
          </cell>
          <cell r="IP147">
            <v>231</v>
          </cell>
          <cell r="IQ147">
            <v>249</v>
          </cell>
          <cell r="IR147">
            <v>232</v>
          </cell>
          <cell r="IS147">
            <v>264</v>
          </cell>
          <cell r="IT147">
            <v>266</v>
          </cell>
          <cell r="IU147">
            <v>207</v>
          </cell>
          <cell r="IV147">
            <v>214</v>
          </cell>
          <cell r="IW147">
            <v>238</v>
          </cell>
          <cell r="IX147">
            <v>236</v>
          </cell>
          <cell r="IY147">
            <v>299</v>
          </cell>
          <cell r="IZ147">
            <v>257</v>
          </cell>
          <cell r="JA147">
            <v>244</v>
          </cell>
          <cell r="JB147">
            <v>253</v>
          </cell>
          <cell r="JC147">
            <v>221</v>
          </cell>
          <cell r="JD147">
            <v>216</v>
          </cell>
          <cell r="JE147">
            <v>257</v>
          </cell>
          <cell r="JF147">
            <v>284</v>
          </cell>
          <cell r="JG147">
            <v>222</v>
          </cell>
          <cell r="JH147">
            <v>208</v>
          </cell>
          <cell r="JI147">
            <v>254</v>
          </cell>
          <cell r="JJ147">
            <v>228</v>
          </cell>
          <cell r="JK147">
            <v>264</v>
          </cell>
          <cell r="JL147">
            <v>218</v>
          </cell>
          <cell r="JM147">
            <v>223</v>
          </cell>
          <cell r="JN147">
            <v>215</v>
          </cell>
          <cell r="JO147">
            <v>241</v>
          </cell>
          <cell r="JP147">
            <v>188</v>
          </cell>
          <cell r="JQ147">
            <v>281</v>
          </cell>
          <cell r="JR147">
            <v>260</v>
          </cell>
          <cell r="JS147">
            <v>230</v>
          </cell>
          <cell r="JT147">
            <v>218</v>
          </cell>
          <cell r="JU147">
            <v>275</v>
          </cell>
          <cell r="JV147">
            <v>244</v>
          </cell>
          <cell r="JW147">
            <v>271</v>
          </cell>
          <cell r="JX147">
            <v>260</v>
          </cell>
          <cell r="JY147">
            <v>226</v>
          </cell>
          <cell r="JZ147">
            <v>240</v>
          </cell>
          <cell r="KA147">
            <v>237</v>
          </cell>
          <cell r="KB147">
            <v>209</v>
          </cell>
          <cell r="KC147">
            <v>275</v>
          </cell>
          <cell r="KD147">
            <v>253</v>
          </cell>
          <cell r="KE147">
            <v>231</v>
          </cell>
          <cell r="KF147">
            <v>209</v>
          </cell>
        </row>
        <row r="148">
          <cell r="A148" t="str">
            <v>Nombre de crÃ©ations d'entreprises - Entreprises individuelles y compris micro-entrepreneurs - Yvelines - DonnÃ©es mensuelles brutes</v>
          </cell>
          <cell r="B148">
            <v>10755749</v>
          </cell>
          <cell r="C148">
            <v>45317.364583333336</v>
          </cell>
          <cell r="ES148">
            <v>784</v>
          </cell>
          <cell r="ET148">
            <v>766</v>
          </cell>
          <cell r="EU148">
            <v>843</v>
          </cell>
          <cell r="EV148">
            <v>649</v>
          </cell>
          <cell r="EW148">
            <v>645</v>
          </cell>
          <cell r="EX148">
            <v>701</v>
          </cell>
          <cell r="EY148">
            <v>562</v>
          </cell>
          <cell r="EZ148">
            <v>485</v>
          </cell>
          <cell r="FA148">
            <v>696</v>
          </cell>
          <cell r="FB148">
            <v>845</v>
          </cell>
          <cell r="FC148">
            <v>691</v>
          </cell>
          <cell r="FD148">
            <v>583</v>
          </cell>
          <cell r="FE148">
            <v>782</v>
          </cell>
          <cell r="FF148">
            <v>690</v>
          </cell>
          <cell r="FG148">
            <v>709</v>
          </cell>
          <cell r="FH148">
            <v>685</v>
          </cell>
          <cell r="FI148">
            <v>593</v>
          </cell>
          <cell r="FJ148">
            <v>610</v>
          </cell>
          <cell r="FK148">
            <v>595</v>
          </cell>
          <cell r="FL148">
            <v>465</v>
          </cell>
          <cell r="FM148">
            <v>800</v>
          </cell>
          <cell r="FN148">
            <v>865</v>
          </cell>
          <cell r="FO148">
            <v>722</v>
          </cell>
          <cell r="FP148">
            <v>597</v>
          </cell>
          <cell r="FQ148">
            <v>845</v>
          </cell>
          <cell r="FR148">
            <v>681</v>
          </cell>
          <cell r="FS148">
            <v>724</v>
          </cell>
          <cell r="FT148">
            <v>635</v>
          </cell>
          <cell r="FU148">
            <v>677</v>
          </cell>
          <cell r="FV148">
            <v>580</v>
          </cell>
          <cell r="FW148">
            <v>657</v>
          </cell>
          <cell r="FX148">
            <v>542</v>
          </cell>
          <cell r="FY148">
            <v>827</v>
          </cell>
          <cell r="FZ148">
            <v>926</v>
          </cell>
          <cell r="GA148">
            <v>741</v>
          </cell>
          <cell r="GB148">
            <v>680</v>
          </cell>
          <cell r="GC148">
            <v>768</v>
          </cell>
          <cell r="GD148">
            <v>719</v>
          </cell>
          <cell r="GE148">
            <v>741</v>
          </cell>
          <cell r="GF148">
            <v>745</v>
          </cell>
          <cell r="GG148">
            <v>606</v>
          </cell>
          <cell r="GH148">
            <v>667</v>
          </cell>
          <cell r="GI148">
            <v>628</v>
          </cell>
          <cell r="GJ148">
            <v>443</v>
          </cell>
          <cell r="GK148">
            <v>760</v>
          </cell>
          <cell r="GL148">
            <v>840</v>
          </cell>
          <cell r="GM148">
            <v>686</v>
          </cell>
          <cell r="GN148">
            <v>638</v>
          </cell>
          <cell r="GO148">
            <v>808</v>
          </cell>
          <cell r="GP148">
            <v>734</v>
          </cell>
          <cell r="GQ148">
            <v>809</v>
          </cell>
          <cell r="GR148">
            <v>779</v>
          </cell>
          <cell r="GS148">
            <v>705</v>
          </cell>
          <cell r="GT148">
            <v>726</v>
          </cell>
          <cell r="GU148">
            <v>639</v>
          </cell>
          <cell r="GV148">
            <v>488</v>
          </cell>
          <cell r="GW148">
            <v>883</v>
          </cell>
          <cell r="GX148">
            <v>886</v>
          </cell>
          <cell r="GY148">
            <v>727</v>
          </cell>
          <cell r="GZ148">
            <v>675</v>
          </cell>
          <cell r="HA148">
            <v>868</v>
          </cell>
          <cell r="HB148">
            <v>833</v>
          </cell>
          <cell r="HC148">
            <v>922</v>
          </cell>
          <cell r="HD148">
            <v>688</v>
          </cell>
          <cell r="HE148">
            <v>726</v>
          </cell>
          <cell r="HF148">
            <v>796</v>
          </cell>
          <cell r="HG148">
            <v>760</v>
          </cell>
          <cell r="HH148">
            <v>650</v>
          </cell>
          <cell r="HI148">
            <v>965</v>
          </cell>
          <cell r="HJ148">
            <v>987</v>
          </cell>
          <cell r="HK148">
            <v>1117</v>
          </cell>
          <cell r="HL148">
            <v>844</v>
          </cell>
          <cell r="HM148">
            <v>1065</v>
          </cell>
          <cell r="HN148">
            <v>991</v>
          </cell>
          <cell r="HO148">
            <v>1182</v>
          </cell>
          <cell r="HP148">
            <v>999</v>
          </cell>
          <cell r="HQ148">
            <v>1042</v>
          </cell>
          <cell r="HR148">
            <v>1123</v>
          </cell>
          <cell r="HS148">
            <v>901</v>
          </cell>
          <cell r="HT148">
            <v>805</v>
          </cell>
          <cell r="HU148">
            <v>1250</v>
          </cell>
          <cell r="HV148">
            <v>1357</v>
          </cell>
          <cell r="HW148">
            <v>1155</v>
          </cell>
          <cell r="HX148">
            <v>927</v>
          </cell>
          <cell r="HY148">
            <v>1469</v>
          </cell>
          <cell r="HZ148">
            <v>1238</v>
          </cell>
          <cell r="IA148">
            <v>1385</v>
          </cell>
          <cell r="IB148">
            <v>1292</v>
          </cell>
          <cell r="IC148">
            <v>1388</v>
          </cell>
          <cell r="ID148">
            <v>1282</v>
          </cell>
          <cell r="IE148">
            <v>1125</v>
          </cell>
          <cell r="IF148">
            <v>867</v>
          </cell>
          <cell r="IG148">
            <v>1446</v>
          </cell>
          <cell r="IH148">
            <v>1653</v>
          </cell>
          <cell r="II148">
            <v>1337</v>
          </cell>
          <cell r="IJ148">
            <v>1193</v>
          </cell>
          <cell r="IK148">
            <v>1627</v>
          </cell>
          <cell r="IL148">
            <v>1189</v>
          </cell>
          <cell r="IM148">
            <v>1132</v>
          </cell>
          <cell r="IN148">
            <v>796</v>
          </cell>
          <cell r="IO148">
            <v>1159</v>
          </cell>
          <cell r="IP148">
            <v>1525</v>
          </cell>
          <cell r="IQ148">
            <v>1582</v>
          </cell>
          <cell r="IR148">
            <v>1186</v>
          </cell>
          <cell r="IS148">
            <v>1879</v>
          </cell>
          <cell r="IT148">
            <v>1863</v>
          </cell>
          <cell r="IU148">
            <v>1620</v>
          </cell>
          <cell r="IV148">
            <v>1533</v>
          </cell>
          <cell r="IW148">
            <v>1775</v>
          </cell>
          <cell r="IX148">
            <v>1782</v>
          </cell>
          <cell r="IY148">
            <v>2070</v>
          </cell>
          <cell r="IZ148">
            <v>1767</v>
          </cell>
          <cell r="JA148">
            <v>1538</v>
          </cell>
          <cell r="JB148">
            <v>1659</v>
          </cell>
          <cell r="JC148">
            <v>1288</v>
          </cell>
          <cell r="JD148">
            <v>1082</v>
          </cell>
          <cell r="JE148">
            <v>1773</v>
          </cell>
          <cell r="JF148">
            <v>1782</v>
          </cell>
          <cell r="JG148">
            <v>1410</v>
          </cell>
          <cell r="JH148">
            <v>1445</v>
          </cell>
          <cell r="JI148">
            <v>1778</v>
          </cell>
          <cell r="JJ148">
            <v>1606</v>
          </cell>
          <cell r="JK148">
            <v>1626</v>
          </cell>
          <cell r="JL148">
            <v>1482</v>
          </cell>
          <cell r="JM148">
            <v>1312</v>
          </cell>
          <cell r="JN148">
            <v>1440</v>
          </cell>
          <cell r="JO148">
            <v>1316</v>
          </cell>
          <cell r="JP148">
            <v>1359</v>
          </cell>
          <cell r="JQ148">
            <v>2062</v>
          </cell>
          <cell r="JR148">
            <v>1835</v>
          </cell>
          <cell r="JS148">
            <v>1797</v>
          </cell>
          <cell r="JT148">
            <v>1471</v>
          </cell>
          <cell r="JU148">
            <v>1618</v>
          </cell>
          <cell r="JV148">
            <v>1510</v>
          </cell>
          <cell r="JW148">
            <v>1677</v>
          </cell>
          <cell r="JX148">
            <v>1498</v>
          </cell>
          <cell r="JY148">
            <v>1452</v>
          </cell>
          <cell r="JZ148">
            <v>1540</v>
          </cell>
          <cell r="KA148">
            <v>1299</v>
          </cell>
          <cell r="KB148">
            <v>1471</v>
          </cell>
          <cell r="KC148">
            <v>1952</v>
          </cell>
          <cell r="KD148">
            <v>1873</v>
          </cell>
          <cell r="KE148">
            <v>1753</v>
          </cell>
          <cell r="KF148">
            <v>1480</v>
          </cell>
        </row>
        <row r="149">
          <cell r="A149" t="str">
            <v>Nombre de crÃ©ations d'entreprises - Essonne - DonnÃ©es mensuelles brutes</v>
          </cell>
          <cell r="B149">
            <v>10755527</v>
          </cell>
          <cell r="C149">
            <v>45317.364583333336</v>
          </cell>
          <cell r="ES149">
            <v>902</v>
          </cell>
          <cell r="ET149">
            <v>885</v>
          </cell>
          <cell r="EU149">
            <v>988</v>
          </cell>
          <cell r="EV149">
            <v>819</v>
          </cell>
          <cell r="EW149">
            <v>795</v>
          </cell>
          <cell r="EX149">
            <v>838</v>
          </cell>
          <cell r="EY149">
            <v>681</v>
          </cell>
          <cell r="EZ149">
            <v>637</v>
          </cell>
          <cell r="FA149">
            <v>793</v>
          </cell>
          <cell r="FB149">
            <v>945</v>
          </cell>
          <cell r="FC149">
            <v>778</v>
          </cell>
          <cell r="FD149">
            <v>759</v>
          </cell>
          <cell r="FE149">
            <v>954</v>
          </cell>
          <cell r="FF149">
            <v>849</v>
          </cell>
          <cell r="FG149">
            <v>937</v>
          </cell>
          <cell r="FH149">
            <v>804</v>
          </cell>
          <cell r="FI149">
            <v>737</v>
          </cell>
          <cell r="FJ149">
            <v>769</v>
          </cell>
          <cell r="FK149">
            <v>762</v>
          </cell>
          <cell r="FL149">
            <v>645</v>
          </cell>
          <cell r="FM149">
            <v>772</v>
          </cell>
          <cell r="FN149">
            <v>988</v>
          </cell>
          <cell r="FO149">
            <v>788</v>
          </cell>
          <cell r="FP149">
            <v>749</v>
          </cell>
          <cell r="FQ149">
            <v>1047</v>
          </cell>
          <cell r="FR149">
            <v>970</v>
          </cell>
          <cell r="FS149">
            <v>989</v>
          </cell>
          <cell r="FT149">
            <v>878</v>
          </cell>
          <cell r="FU149">
            <v>817</v>
          </cell>
          <cell r="FV149">
            <v>764</v>
          </cell>
          <cell r="FW149">
            <v>853</v>
          </cell>
          <cell r="FX149">
            <v>658</v>
          </cell>
          <cell r="FY149">
            <v>819</v>
          </cell>
          <cell r="FZ149">
            <v>1065</v>
          </cell>
          <cell r="GA149">
            <v>885</v>
          </cell>
          <cell r="GB149">
            <v>780</v>
          </cell>
          <cell r="GC149">
            <v>894</v>
          </cell>
          <cell r="GD149">
            <v>837</v>
          </cell>
          <cell r="GE149">
            <v>899</v>
          </cell>
          <cell r="GF149">
            <v>953</v>
          </cell>
          <cell r="GG149">
            <v>705</v>
          </cell>
          <cell r="GH149">
            <v>850</v>
          </cell>
          <cell r="GI149">
            <v>802</v>
          </cell>
          <cell r="GJ149">
            <v>603</v>
          </cell>
          <cell r="GK149">
            <v>858</v>
          </cell>
          <cell r="GL149">
            <v>1111</v>
          </cell>
          <cell r="GM149">
            <v>774</v>
          </cell>
          <cell r="GN149">
            <v>845</v>
          </cell>
          <cell r="GO149">
            <v>977</v>
          </cell>
          <cell r="GP149">
            <v>1060</v>
          </cell>
          <cell r="GQ149">
            <v>1013</v>
          </cell>
          <cell r="GR149">
            <v>998</v>
          </cell>
          <cell r="GS149">
            <v>952</v>
          </cell>
          <cell r="GT149">
            <v>977</v>
          </cell>
          <cell r="GU149">
            <v>761</v>
          </cell>
          <cell r="GV149">
            <v>673</v>
          </cell>
          <cell r="GW149">
            <v>963</v>
          </cell>
          <cell r="GX149">
            <v>1044</v>
          </cell>
          <cell r="GY149">
            <v>997</v>
          </cell>
          <cell r="GZ149">
            <v>937</v>
          </cell>
          <cell r="HA149">
            <v>990</v>
          </cell>
          <cell r="HB149">
            <v>1069</v>
          </cell>
          <cell r="HC149">
            <v>1146</v>
          </cell>
          <cell r="HD149">
            <v>944</v>
          </cell>
          <cell r="HE149">
            <v>947</v>
          </cell>
          <cell r="HF149">
            <v>1029</v>
          </cell>
          <cell r="HG149">
            <v>975</v>
          </cell>
          <cell r="HH149">
            <v>875</v>
          </cell>
          <cell r="HI149">
            <v>1029</v>
          </cell>
          <cell r="HJ149">
            <v>1286</v>
          </cell>
          <cell r="HK149">
            <v>1182</v>
          </cell>
          <cell r="HL149">
            <v>1083</v>
          </cell>
          <cell r="HM149">
            <v>1287</v>
          </cell>
          <cell r="HN149">
            <v>1242</v>
          </cell>
          <cell r="HO149">
            <v>1362</v>
          </cell>
          <cell r="HP149">
            <v>1211</v>
          </cell>
          <cell r="HQ149">
            <v>1225</v>
          </cell>
          <cell r="HR149">
            <v>1284</v>
          </cell>
          <cell r="HS149">
            <v>1059</v>
          </cell>
          <cell r="HT149">
            <v>943</v>
          </cell>
          <cell r="HU149">
            <v>1285</v>
          </cell>
          <cell r="HV149">
            <v>1489</v>
          </cell>
          <cell r="HW149">
            <v>1363</v>
          </cell>
          <cell r="HX149">
            <v>1147</v>
          </cell>
          <cell r="HY149">
            <v>1688</v>
          </cell>
          <cell r="HZ149">
            <v>1547</v>
          </cell>
          <cell r="IA149">
            <v>1598</v>
          </cell>
          <cell r="IB149">
            <v>1412</v>
          </cell>
          <cell r="IC149">
            <v>1473</v>
          </cell>
          <cell r="ID149">
            <v>1426</v>
          </cell>
          <cell r="IE149">
            <v>1429</v>
          </cell>
          <cell r="IF149">
            <v>1164</v>
          </cell>
          <cell r="IG149">
            <v>1508</v>
          </cell>
          <cell r="IH149">
            <v>1934</v>
          </cell>
          <cell r="II149">
            <v>1648</v>
          </cell>
          <cell r="IJ149">
            <v>1431</v>
          </cell>
          <cell r="IK149">
            <v>1839</v>
          </cell>
          <cell r="IL149">
            <v>1561</v>
          </cell>
          <cell r="IM149">
            <v>1343</v>
          </cell>
          <cell r="IN149">
            <v>826</v>
          </cell>
          <cell r="IO149">
            <v>1236</v>
          </cell>
          <cell r="IP149">
            <v>1725</v>
          </cell>
          <cell r="IQ149">
            <v>2058</v>
          </cell>
          <cell r="IR149">
            <v>1502</v>
          </cell>
          <cell r="IS149">
            <v>2205</v>
          </cell>
          <cell r="IT149">
            <v>2214</v>
          </cell>
          <cell r="IU149">
            <v>1916</v>
          </cell>
          <cell r="IV149">
            <v>1855</v>
          </cell>
          <cell r="IW149">
            <v>2022</v>
          </cell>
          <cell r="IX149">
            <v>2150</v>
          </cell>
          <cell r="IY149">
            <v>2410</v>
          </cell>
          <cell r="IZ149">
            <v>2054</v>
          </cell>
          <cell r="JA149">
            <v>1685</v>
          </cell>
          <cell r="JB149">
            <v>1864</v>
          </cell>
          <cell r="JC149">
            <v>1580</v>
          </cell>
          <cell r="JD149">
            <v>1284</v>
          </cell>
          <cell r="JE149">
            <v>1793</v>
          </cell>
          <cell r="JF149">
            <v>2169</v>
          </cell>
          <cell r="JG149">
            <v>1720</v>
          </cell>
          <cell r="JH149">
            <v>1875</v>
          </cell>
          <cell r="JI149">
            <v>1951</v>
          </cell>
          <cell r="JJ149">
            <v>2017</v>
          </cell>
          <cell r="JK149">
            <v>2222</v>
          </cell>
          <cell r="JL149">
            <v>1859</v>
          </cell>
          <cell r="JM149">
            <v>1580</v>
          </cell>
          <cell r="JN149">
            <v>1808</v>
          </cell>
          <cell r="JO149">
            <v>1682</v>
          </cell>
          <cell r="JP149">
            <v>1567</v>
          </cell>
          <cell r="JQ149">
            <v>2182</v>
          </cell>
          <cell r="JR149">
            <v>2271</v>
          </cell>
          <cell r="JS149">
            <v>2052</v>
          </cell>
          <cell r="JT149">
            <v>1902</v>
          </cell>
          <cell r="JU149">
            <v>1981</v>
          </cell>
          <cell r="JV149">
            <v>1997</v>
          </cell>
          <cell r="JW149">
            <v>2127</v>
          </cell>
          <cell r="JX149">
            <v>1782</v>
          </cell>
          <cell r="JY149">
            <v>1561</v>
          </cell>
          <cell r="JZ149">
            <v>1869</v>
          </cell>
          <cell r="KA149">
            <v>1666</v>
          </cell>
          <cell r="KB149">
            <v>1674</v>
          </cell>
          <cell r="KC149">
            <v>2148</v>
          </cell>
          <cell r="KD149">
            <v>2404</v>
          </cell>
          <cell r="KE149">
            <v>2123</v>
          </cell>
          <cell r="KF149">
            <v>1854</v>
          </cell>
        </row>
        <row r="150">
          <cell r="A150" t="str">
            <v>Nombre de crÃ©ations d'entreprises - Eure - DonnÃ©es mensuelles brutes</v>
          </cell>
          <cell r="B150">
            <v>10755461</v>
          </cell>
          <cell r="C150">
            <v>45317.364583333336</v>
          </cell>
          <cell r="ES150">
            <v>357</v>
          </cell>
          <cell r="ET150">
            <v>336</v>
          </cell>
          <cell r="EU150">
            <v>397</v>
          </cell>
          <cell r="EV150">
            <v>314</v>
          </cell>
          <cell r="EW150">
            <v>339</v>
          </cell>
          <cell r="EX150">
            <v>363</v>
          </cell>
          <cell r="EY150">
            <v>283</v>
          </cell>
          <cell r="EZ150">
            <v>256</v>
          </cell>
          <cell r="FA150">
            <v>288</v>
          </cell>
          <cell r="FB150">
            <v>361</v>
          </cell>
          <cell r="FC150">
            <v>301</v>
          </cell>
          <cell r="FD150">
            <v>280</v>
          </cell>
          <cell r="FE150">
            <v>314</v>
          </cell>
          <cell r="FF150">
            <v>323</v>
          </cell>
          <cell r="FG150">
            <v>305</v>
          </cell>
          <cell r="FH150">
            <v>345</v>
          </cell>
          <cell r="FI150">
            <v>288</v>
          </cell>
          <cell r="FJ150">
            <v>296</v>
          </cell>
          <cell r="FK150">
            <v>313</v>
          </cell>
          <cell r="FL150">
            <v>256</v>
          </cell>
          <cell r="FM150">
            <v>294</v>
          </cell>
          <cell r="FN150">
            <v>391</v>
          </cell>
          <cell r="FO150">
            <v>325</v>
          </cell>
          <cell r="FP150">
            <v>266</v>
          </cell>
          <cell r="FQ150">
            <v>378</v>
          </cell>
          <cell r="FR150">
            <v>395</v>
          </cell>
          <cell r="FS150">
            <v>368</v>
          </cell>
          <cell r="FT150">
            <v>374</v>
          </cell>
          <cell r="FU150">
            <v>302</v>
          </cell>
          <cell r="FV150">
            <v>335</v>
          </cell>
          <cell r="FW150">
            <v>306</v>
          </cell>
          <cell r="FX150">
            <v>265</v>
          </cell>
          <cell r="FY150">
            <v>336</v>
          </cell>
          <cell r="FZ150">
            <v>389</v>
          </cell>
          <cell r="GA150">
            <v>316</v>
          </cell>
          <cell r="GB150">
            <v>282</v>
          </cell>
          <cell r="GC150">
            <v>319</v>
          </cell>
          <cell r="GD150">
            <v>313</v>
          </cell>
          <cell r="GE150">
            <v>362</v>
          </cell>
          <cell r="GF150">
            <v>344</v>
          </cell>
          <cell r="GG150">
            <v>250</v>
          </cell>
          <cell r="GH150">
            <v>346</v>
          </cell>
          <cell r="GI150">
            <v>273</v>
          </cell>
          <cell r="GJ150">
            <v>248</v>
          </cell>
          <cell r="GK150">
            <v>335</v>
          </cell>
          <cell r="GL150">
            <v>345</v>
          </cell>
          <cell r="GM150">
            <v>265</v>
          </cell>
          <cell r="GN150">
            <v>280</v>
          </cell>
          <cell r="GO150">
            <v>308</v>
          </cell>
          <cell r="GP150">
            <v>347</v>
          </cell>
          <cell r="GQ150">
            <v>391</v>
          </cell>
          <cell r="GR150">
            <v>378</v>
          </cell>
          <cell r="GS150">
            <v>327</v>
          </cell>
          <cell r="GT150">
            <v>320</v>
          </cell>
          <cell r="GU150">
            <v>285</v>
          </cell>
          <cell r="GV150">
            <v>260</v>
          </cell>
          <cell r="GW150">
            <v>336</v>
          </cell>
          <cell r="GX150">
            <v>316</v>
          </cell>
          <cell r="GY150">
            <v>330</v>
          </cell>
          <cell r="GZ150">
            <v>338</v>
          </cell>
          <cell r="HA150">
            <v>424</v>
          </cell>
          <cell r="HB150">
            <v>373</v>
          </cell>
          <cell r="HC150">
            <v>417</v>
          </cell>
          <cell r="HD150">
            <v>316</v>
          </cell>
          <cell r="HE150">
            <v>284</v>
          </cell>
          <cell r="HF150">
            <v>376</v>
          </cell>
          <cell r="HG150">
            <v>292</v>
          </cell>
          <cell r="HH150">
            <v>285</v>
          </cell>
          <cell r="HI150">
            <v>329</v>
          </cell>
          <cell r="HJ150">
            <v>363</v>
          </cell>
          <cell r="HK150">
            <v>319</v>
          </cell>
          <cell r="HL150">
            <v>339</v>
          </cell>
          <cell r="HM150">
            <v>386</v>
          </cell>
          <cell r="HN150">
            <v>362</v>
          </cell>
          <cell r="HO150">
            <v>438</v>
          </cell>
          <cell r="HP150">
            <v>365</v>
          </cell>
          <cell r="HQ150">
            <v>315</v>
          </cell>
          <cell r="HR150">
            <v>449</v>
          </cell>
          <cell r="HS150">
            <v>364</v>
          </cell>
          <cell r="HT150">
            <v>321</v>
          </cell>
          <cell r="HU150">
            <v>394</v>
          </cell>
          <cell r="HV150">
            <v>444</v>
          </cell>
          <cell r="HW150">
            <v>402</v>
          </cell>
          <cell r="HX150">
            <v>343</v>
          </cell>
          <cell r="HY150">
            <v>479</v>
          </cell>
          <cell r="HZ150">
            <v>405</v>
          </cell>
          <cell r="IA150">
            <v>516</v>
          </cell>
          <cell r="IB150">
            <v>402</v>
          </cell>
          <cell r="IC150">
            <v>470</v>
          </cell>
          <cell r="ID150">
            <v>381</v>
          </cell>
          <cell r="IE150">
            <v>414</v>
          </cell>
          <cell r="IF150">
            <v>369</v>
          </cell>
          <cell r="IG150">
            <v>447</v>
          </cell>
          <cell r="IH150">
            <v>478</v>
          </cell>
          <cell r="II150">
            <v>465</v>
          </cell>
          <cell r="IJ150">
            <v>414</v>
          </cell>
          <cell r="IK150">
            <v>469</v>
          </cell>
          <cell r="IL150">
            <v>534</v>
          </cell>
          <cell r="IM150">
            <v>397</v>
          </cell>
          <cell r="IN150">
            <v>233</v>
          </cell>
          <cell r="IO150">
            <v>304</v>
          </cell>
          <cell r="IP150">
            <v>482</v>
          </cell>
          <cell r="IQ150">
            <v>413</v>
          </cell>
          <cell r="IR150">
            <v>376</v>
          </cell>
          <cell r="IS150">
            <v>661</v>
          </cell>
          <cell r="IT150">
            <v>646</v>
          </cell>
          <cell r="IU150">
            <v>520</v>
          </cell>
          <cell r="IV150">
            <v>481</v>
          </cell>
          <cell r="IW150">
            <v>502</v>
          </cell>
          <cell r="IX150">
            <v>563</v>
          </cell>
          <cell r="IY150">
            <v>559</v>
          </cell>
          <cell r="IZ150">
            <v>697</v>
          </cell>
          <cell r="JA150">
            <v>476</v>
          </cell>
          <cell r="JB150">
            <v>538</v>
          </cell>
          <cell r="JC150">
            <v>498</v>
          </cell>
          <cell r="JD150">
            <v>447</v>
          </cell>
          <cell r="JE150">
            <v>544</v>
          </cell>
          <cell r="JF150">
            <v>575</v>
          </cell>
          <cell r="JG150">
            <v>510</v>
          </cell>
          <cell r="JH150">
            <v>460</v>
          </cell>
          <cell r="JI150">
            <v>569</v>
          </cell>
          <cell r="JJ150">
            <v>584</v>
          </cell>
          <cell r="JK150">
            <v>746</v>
          </cell>
          <cell r="JL150">
            <v>600</v>
          </cell>
          <cell r="JM150">
            <v>407</v>
          </cell>
          <cell r="JN150">
            <v>522</v>
          </cell>
          <cell r="JO150">
            <v>457</v>
          </cell>
          <cell r="JP150">
            <v>493</v>
          </cell>
          <cell r="JQ150">
            <v>589</v>
          </cell>
          <cell r="JR150">
            <v>633</v>
          </cell>
          <cell r="JS150">
            <v>518</v>
          </cell>
          <cell r="JT150">
            <v>508</v>
          </cell>
          <cell r="JU150">
            <v>567</v>
          </cell>
          <cell r="JV150">
            <v>538</v>
          </cell>
          <cell r="JW150">
            <v>652</v>
          </cell>
          <cell r="JX150">
            <v>524</v>
          </cell>
          <cell r="JY150">
            <v>503</v>
          </cell>
          <cell r="JZ150">
            <v>520</v>
          </cell>
          <cell r="KA150">
            <v>558</v>
          </cell>
          <cell r="KB150">
            <v>532</v>
          </cell>
          <cell r="KC150">
            <v>596</v>
          </cell>
          <cell r="KD150">
            <v>697</v>
          </cell>
          <cell r="KE150">
            <v>554</v>
          </cell>
          <cell r="KF150">
            <v>517</v>
          </cell>
        </row>
        <row r="151">
          <cell r="A151" t="str">
            <v>Nombre de crÃ©ations d'entreprises - Eure-et-Loir - DonnÃ©es mensuelles brutes</v>
          </cell>
          <cell r="B151">
            <v>10755462</v>
          </cell>
          <cell r="C151">
            <v>45317.364583333336</v>
          </cell>
          <cell r="ES151">
            <v>262</v>
          </cell>
          <cell r="ET151">
            <v>214</v>
          </cell>
          <cell r="EU151">
            <v>271</v>
          </cell>
          <cell r="EV151">
            <v>215</v>
          </cell>
          <cell r="EW151">
            <v>223</v>
          </cell>
          <cell r="EX151">
            <v>274</v>
          </cell>
          <cell r="EY151">
            <v>180</v>
          </cell>
          <cell r="EZ151">
            <v>218</v>
          </cell>
          <cell r="FA151">
            <v>231</v>
          </cell>
          <cell r="FB151">
            <v>258</v>
          </cell>
          <cell r="FC151">
            <v>204</v>
          </cell>
          <cell r="FD151">
            <v>157</v>
          </cell>
          <cell r="FE151">
            <v>242</v>
          </cell>
          <cell r="FF151">
            <v>250</v>
          </cell>
          <cell r="FG151">
            <v>272</v>
          </cell>
          <cell r="FH151">
            <v>211</v>
          </cell>
          <cell r="FI151">
            <v>209</v>
          </cell>
          <cell r="FJ151">
            <v>258</v>
          </cell>
          <cell r="FK151">
            <v>213</v>
          </cell>
          <cell r="FL151">
            <v>175</v>
          </cell>
          <cell r="FM151">
            <v>224</v>
          </cell>
          <cell r="FN151">
            <v>250</v>
          </cell>
          <cell r="FO151">
            <v>207</v>
          </cell>
          <cell r="FP151">
            <v>213</v>
          </cell>
          <cell r="FQ151">
            <v>307</v>
          </cell>
          <cell r="FR151">
            <v>226</v>
          </cell>
          <cell r="FS151">
            <v>265</v>
          </cell>
          <cell r="FT151">
            <v>249</v>
          </cell>
          <cell r="FU151">
            <v>228</v>
          </cell>
          <cell r="FV151">
            <v>199</v>
          </cell>
          <cell r="FW151">
            <v>248</v>
          </cell>
          <cell r="FX151">
            <v>171</v>
          </cell>
          <cell r="FY151">
            <v>228</v>
          </cell>
          <cell r="FZ151">
            <v>299</v>
          </cell>
          <cell r="GA151">
            <v>219</v>
          </cell>
          <cell r="GB151">
            <v>203</v>
          </cell>
          <cell r="GC151">
            <v>251</v>
          </cell>
          <cell r="GD151">
            <v>209</v>
          </cell>
          <cell r="GE151">
            <v>240</v>
          </cell>
          <cell r="GF151">
            <v>246</v>
          </cell>
          <cell r="GG151">
            <v>161</v>
          </cell>
          <cell r="GH151">
            <v>187</v>
          </cell>
          <cell r="GI151">
            <v>211</v>
          </cell>
          <cell r="GJ151">
            <v>166</v>
          </cell>
          <cell r="GK151">
            <v>227</v>
          </cell>
          <cell r="GL151">
            <v>256</v>
          </cell>
          <cell r="GM151">
            <v>181</v>
          </cell>
          <cell r="GN151">
            <v>234</v>
          </cell>
          <cell r="GO151">
            <v>244</v>
          </cell>
          <cell r="GP151">
            <v>277</v>
          </cell>
          <cell r="GQ151">
            <v>266</v>
          </cell>
          <cell r="GR151">
            <v>245</v>
          </cell>
          <cell r="GS151">
            <v>221</v>
          </cell>
          <cell r="GT151">
            <v>220</v>
          </cell>
          <cell r="GU151">
            <v>168</v>
          </cell>
          <cell r="GV151">
            <v>186</v>
          </cell>
          <cell r="GW151">
            <v>202</v>
          </cell>
          <cell r="GX151">
            <v>257</v>
          </cell>
          <cell r="GY151">
            <v>203</v>
          </cell>
          <cell r="GZ151">
            <v>229</v>
          </cell>
          <cell r="HA151">
            <v>250</v>
          </cell>
          <cell r="HB151">
            <v>232</v>
          </cell>
          <cell r="HC151">
            <v>294</v>
          </cell>
          <cell r="HD151">
            <v>243</v>
          </cell>
          <cell r="HE151">
            <v>218</v>
          </cell>
          <cell r="HF151">
            <v>251</v>
          </cell>
          <cell r="HG151">
            <v>219</v>
          </cell>
          <cell r="HH151">
            <v>163</v>
          </cell>
          <cell r="HI151">
            <v>294</v>
          </cell>
          <cell r="HJ151">
            <v>261</v>
          </cell>
          <cell r="HK151">
            <v>263</v>
          </cell>
          <cell r="HL151">
            <v>225</v>
          </cell>
          <cell r="HM151">
            <v>253</v>
          </cell>
          <cell r="HN151">
            <v>278</v>
          </cell>
          <cell r="HO151">
            <v>296</v>
          </cell>
          <cell r="HP151">
            <v>251</v>
          </cell>
          <cell r="HQ151">
            <v>270</v>
          </cell>
          <cell r="HR151">
            <v>252</v>
          </cell>
          <cell r="HS151">
            <v>285</v>
          </cell>
          <cell r="HT151">
            <v>230</v>
          </cell>
          <cell r="HU151">
            <v>263</v>
          </cell>
          <cell r="HV151">
            <v>340</v>
          </cell>
          <cell r="HW151">
            <v>255</v>
          </cell>
          <cell r="HX151">
            <v>234</v>
          </cell>
          <cell r="HY151">
            <v>341</v>
          </cell>
          <cell r="HZ151">
            <v>269</v>
          </cell>
          <cell r="IA151">
            <v>352</v>
          </cell>
          <cell r="IB151">
            <v>310</v>
          </cell>
          <cell r="IC151">
            <v>300</v>
          </cell>
          <cell r="ID151">
            <v>272</v>
          </cell>
          <cell r="IE151">
            <v>360</v>
          </cell>
          <cell r="IF151">
            <v>256</v>
          </cell>
          <cell r="IG151">
            <v>331</v>
          </cell>
          <cell r="IH151">
            <v>357</v>
          </cell>
          <cell r="II151">
            <v>320</v>
          </cell>
          <cell r="IJ151">
            <v>303</v>
          </cell>
          <cell r="IK151">
            <v>388</v>
          </cell>
          <cell r="IL151">
            <v>375</v>
          </cell>
          <cell r="IM151">
            <v>272</v>
          </cell>
          <cell r="IN151">
            <v>166</v>
          </cell>
          <cell r="IO151">
            <v>210</v>
          </cell>
          <cell r="IP151">
            <v>395</v>
          </cell>
          <cell r="IQ151">
            <v>407</v>
          </cell>
          <cell r="IR151">
            <v>288</v>
          </cell>
          <cell r="IS151">
            <v>409</v>
          </cell>
          <cell r="IT151">
            <v>396</v>
          </cell>
          <cell r="IU151">
            <v>383</v>
          </cell>
          <cell r="IV151">
            <v>354</v>
          </cell>
          <cell r="IW151">
            <v>390</v>
          </cell>
          <cell r="IX151">
            <v>386</v>
          </cell>
          <cell r="IY151">
            <v>502</v>
          </cell>
          <cell r="IZ151">
            <v>423</v>
          </cell>
          <cell r="JA151">
            <v>362</v>
          </cell>
          <cell r="JB151">
            <v>418</v>
          </cell>
          <cell r="JC151">
            <v>356</v>
          </cell>
          <cell r="JD151">
            <v>301</v>
          </cell>
          <cell r="JE151">
            <v>443</v>
          </cell>
          <cell r="JF151">
            <v>455</v>
          </cell>
          <cell r="JG151">
            <v>390</v>
          </cell>
          <cell r="JH151">
            <v>413</v>
          </cell>
          <cell r="JI151">
            <v>435</v>
          </cell>
          <cell r="JJ151">
            <v>462</v>
          </cell>
          <cell r="JK151">
            <v>463</v>
          </cell>
          <cell r="JL151">
            <v>386</v>
          </cell>
          <cell r="JM151">
            <v>350</v>
          </cell>
          <cell r="JN151">
            <v>389</v>
          </cell>
          <cell r="JO151">
            <v>351</v>
          </cell>
          <cell r="JP151">
            <v>353</v>
          </cell>
          <cell r="JQ151">
            <v>412</v>
          </cell>
          <cell r="JR151">
            <v>445</v>
          </cell>
          <cell r="JS151">
            <v>406</v>
          </cell>
          <cell r="JT151">
            <v>453</v>
          </cell>
          <cell r="JU151">
            <v>390</v>
          </cell>
          <cell r="JV151">
            <v>417</v>
          </cell>
          <cell r="JW151">
            <v>496</v>
          </cell>
          <cell r="JX151">
            <v>401</v>
          </cell>
          <cell r="JY151">
            <v>376</v>
          </cell>
          <cell r="JZ151">
            <v>409</v>
          </cell>
          <cell r="KA151">
            <v>341</v>
          </cell>
          <cell r="KB151">
            <v>363</v>
          </cell>
          <cell r="KC151">
            <v>447</v>
          </cell>
          <cell r="KD151">
            <v>494</v>
          </cell>
          <cell r="KE151">
            <v>472</v>
          </cell>
          <cell r="KF151">
            <v>369</v>
          </cell>
        </row>
        <row r="152">
          <cell r="A152" t="str">
            <v>Nombre de crÃ©ations d'entreprises - FinistÃ¨re - DonnÃ©es mensuelles brutes</v>
          </cell>
          <cell r="B152">
            <v>10755463</v>
          </cell>
          <cell r="C152">
            <v>45317.364583333336</v>
          </cell>
          <cell r="ES152">
            <v>529</v>
          </cell>
          <cell r="ET152">
            <v>502</v>
          </cell>
          <cell r="EU152">
            <v>527</v>
          </cell>
          <cell r="EV152">
            <v>477</v>
          </cell>
          <cell r="EW152">
            <v>443</v>
          </cell>
          <cell r="EX152">
            <v>497</v>
          </cell>
          <cell r="EY152">
            <v>388</v>
          </cell>
          <cell r="EZ152">
            <v>371</v>
          </cell>
          <cell r="FA152">
            <v>421</v>
          </cell>
          <cell r="FB152">
            <v>505</v>
          </cell>
          <cell r="FC152">
            <v>377</v>
          </cell>
          <cell r="FD152">
            <v>375</v>
          </cell>
          <cell r="FE152">
            <v>524</v>
          </cell>
          <cell r="FF152">
            <v>479</v>
          </cell>
          <cell r="FG152">
            <v>503</v>
          </cell>
          <cell r="FH152">
            <v>470</v>
          </cell>
          <cell r="FI152">
            <v>387</v>
          </cell>
          <cell r="FJ152">
            <v>456</v>
          </cell>
          <cell r="FK152">
            <v>449</v>
          </cell>
          <cell r="FL152">
            <v>341</v>
          </cell>
          <cell r="FM152">
            <v>442</v>
          </cell>
          <cell r="FN152">
            <v>500</v>
          </cell>
          <cell r="FO152">
            <v>435</v>
          </cell>
          <cell r="FP152">
            <v>388</v>
          </cell>
          <cell r="FQ152">
            <v>585</v>
          </cell>
          <cell r="FR152">
            <v>448</v>
          </cell>
          <cell r="FS152">
            <v>497</v>
          </cell>
          <cell r="FT152">
            <v>504</v>
          </cell>
          <cell r="FU152">
            <v>481</v>
          </cell>
          <cell r="FV152">
            <v>453</v>
          </cell>
          <cell r="FW152">
            <v>516</v>
          </cell>
          <cell r="FX152">
            <v>315</v>
          </cell>
          <cell r="FY152">
            <v>501</v>
          </cell>
          <cell r="FZ152">
            <v>487</v>
          </cell>
          <cell r="GA152">
            <v>426</v>
          </cell>
          <cell r="GB152">
            <v>442</v>
          </cell>
          <cell r="GC152">
            <v>549</v>
          </cell>
          <cell r="GD152">
            <v>435</v>
          </cell>
          <cell r="GE152">
            <v>458</v>
          </cell>
          <cell r="GF152">
            <v>536</v>
          </cell>
          <cell r="GG152">
            <v>418</v>
          </cell>
          <cell r="GH152">
            <v>517</v>
          </cell>
          <cell r="GI152">
            <v>445</v>
          </cell>
          <cell r="GJ152">
            <v>321</v>
          </cell>
          <cell r="GK152">
            <v>471</v>
          </cell>
          <cell r="GL152">
            <v>565</v>
          </cell>
          <cell r="GM152">
            <v>429</v>
          </cell>
          <cell r="GN152">
            <v>435</v>
          </cell>
          <cell r="GO152">
            <v>531</v>
          </cell>
          <cell r="GP152">
            <v>473</v>
          </cell>
          <cell r="GQ152">
            <v>545</v>
          </cell>
          <cell r="GR152">
            <v>448</v>
          </cell>
          <cell r="GS152">
            <v>429</v>
          </cell>
          <cell r="GT152">
            <v>544</v>
          </cell>
          <cell r="GU152">
            <v>428</v>
          </cell>
          <cell r="GV152">
            <v>323</v>
          </cell>
          <cell r="GW152">
            <v>448</v>
          </cell>
          <cell r="GX152">
            <v>484</v>
          </cell>
          <cell r="GY152">
            <v>421</v>
          </cell>
          <cell r="GZ152">
            <v>446</v>
          </cell>
          <cell r="HA152">
            <v>517</v>
          </cell>
          <cell r="HB152">
            <v>507</v>
          </cell>
          <cell r="HC152">
            <v>585</v>
          </cell>
          <cell r="HD152">
            <v>478</v>
          </cell>
          <cell r="HE152">
            <v>493</v>
          </cell>
          <cell r="HF152">
            <v>484</v>
          </cell>
          <cell r="HG152">
            <v>514</v>
          </cell>
          <cell r="HH152">
            <v>359</v>
          </cell>
          <cell r="HI152">
            <v>506</v>
          </cell>
          <cell r="HJ152">
            <v>503</v>
          </cell>
          <cell r="HK152">
            <v>444</v>
          </cell>
          <cell r="HL152">
            <v>479</v>
          </cell>
          <cell r="HM152">
            <v>491</v>
          </cell>
          <cell r="HN152">
            <v>566</v>
          </cell>
          <cell r="HO152">
            <v>619</v>
          </cell>
          <cell r="HP152">
            <v>530</v>
          </cell>
          <cell r="HQ152">
            <v>508</v>
          </cell>
          <cell r="HR152">
            <v>580</v>
          </cell>
          <cell r="HS152">
            <v>498</v>
          </cell>
          <cell r="HT152">
            <v>417</v>
          </cell>
          <cell r="HU152">
            <v>528</v>
          </cell>
          <cell r="HV152">
            <v>650</v>
          </cell>
          <cell r="HW152">
            <v>492</v>
          </cell>
          <cell r="HX152">
            <v>468</v>
          </cell>
          <cell r="HY152">
            <v>646</v>
          </cell>
          <cell r="HZ152">
            <v>631</v>
          </cell>
          <cell r="IA152">
            <v>703</v>
          </cell>
          <cell r="IB152">
            <v>647</v>
          </cell>
          <cell r="IC152">
            <v>588</v>
          </cell>
          <cell r="ID152">
            <v>606</v>
          </cell>
          <cell r="IE152">
            <v>690</v>
          </cell>
          <cell r="IF152">
            <v>494</v>
          </cell>
          <cell r="IG152">
            <v>636</v>
          </cell>
          <cell r="IH152">
            <v>734</v>
          </cell>
          <cell r="II152">
            <v>514</v>
          </cell>
          <cell r="IJ152">
            <v>564</v>
          </cell>
          <cell r="IK152">
            <v>740</v>
          </cell>
          <cell r="IL152">
            <v>643</v>
          </cell>
          <cell r="IM152">
            <v>505</v>
          </cell>
          <cell r="IN152">
            <v>288</v>
          </cell>
          <cell r="IO152">
            <v>475</v>
          </cell>
          <cell r="IP152">
            <v>681</v>
          </cell>
          <cell r="IQ152">
            <v>773</v>
          </cell>
          <cell r="IR152">
            <v>535</v>
          </cell>
          <cell r="IS152">
            <v>796</v>
          </cell>
          <cell r="IT152">
            <v>744</v>
          </cell>
          <cell r="IU152">
            <v>605</v>
          </cell>
          <cell r="IV152">
            <v>719</v>
          </cell>
          <cell r="IW152">
            <v>683</v>
          </cell>
          <cell r="IX152">
            <v>799</v>
          </cell>
          <cell r="IY152">
            <v>819</v>
          </cell>
          <cell r="IZ152">
            <v>819</v>
          </cell>
          <cell r="JA152">
            <v>788</v>
          </cell>
          <cell r="JB152">
            <v>864</v>
          </cell>
          <cell r="JC152">
            <v>764</v>
          </cell>
          <cell r="JD152">
            <v>632</v>
          </cell>
          <cell r="JE152">
            <v>843</v>
          </cell>
          <cell r="JF152">
            <v>948</v>
          </cell>
          <cell r="JG152">
            <v>684</v>
          </cell>
          <cell r="JH152">
            <v>826</v>
          </cell>
          <cell r="JI152">
            <v>848</v>
          </cell>
          <cell r="JJ152">
            <v>865</v>
          </cell>
          <cell r="JK152">
            <v>879</v>
          </cell>
          <cell r="JL152">
            <v>859</v>
          </cell>
          <cell r="JM152">
            <v>705</v>
          </cell>
          <cell r="JN152">
            <v>752</v>
          </cell>
          <cell r="JO152">
            <v>728</v>
          </cell>
          <cell r="JP152">
            <v>623</v>
          </cell>
          <cell r="JQ152">
            <v>763</v>
          </cell>
          <cell r="JR152">
            <v>796</v>
          </cell>
          <cell r="JS152">
            <v>694</v>
          </cell>
          <cell r="JT152">
            <v>790</v>
          </cell>
          <cell r="JU152">
            <v>779</v>
          </cell>
          <cell r="JV152">
            <v>750</v>
          </cell>
          <cell r="JW152">
            <v>1007</v>
          </cell>
          <cell r="JX152">
            <v>797</v>
          </cell>
          <cell r="JY152">
            <v>647</v>
          </cell>
          <cell r="JZ152">
            <v>799</v>
          </cell>
          <cell r="KA152">
            <v>799</v>
          </cell>
          <cell r="KB152">
            <v>686</v>
          </cell>
          <cell r="KC152">
            <v>780</v>
          </cell>
          <cell r="KD152">
            <v>878</v>
          </cell>
          <cell r="KE152">
            <v>709</v>
          </cell>
          <cell r="KF152">
            <v>737</v>
          </cell>
        </row>
        <row r="153">
          <cell r="A153" t="str">
            <v>Nombre de crÃ©ations d'entreprises - Gard - DonnÃ©es mensuelles brutes</v>
          </cell>
          <cell r="B153">
            <v>10755466</v>
          </cell>
          <cell r="C153">
            <v>45317.364583333336</v>
          </cell>
          <cell r="ES153">
            <v>712</v>
          </cell>
          <cell r="ET153">
            <v>683</v>
          </cell>
          <cell r="EU153">
            <v>863</v>
          </cell>
          <cell r="EV153">
            <v>636</v>
          </cell>
          <cell r="EW153">
            <v>644</v>
          </cell>
          <cell r="EX153">
            <v>621</v>
          </cell>
          <cell r="EY153">
            <v>547</v>
          </cell>
          <cell r="EZ153">
            <v>480</v>
          </cell>
          <cell r="FA153">
            <v>591</v>
          </cell>
          <cell r="FB153">
            <v>720</v>
          </cell>
          <cell r="FC153">
            <v>578</v>
          </cell>
          <cell r="FD153">
            <v>558</v>
          </cell>
          <cell r="FE153">
            <v>631</v>
          </cell>
          <cell r="FF153">
            <v>667</v>
          </cell>
          <cell r="FG153">
            <v>713</v>
          </cell>
          <cell r="FH153">
            <v>624</v>
          </cell>
          <cell r="FI153">
            <v>590</v>
          </cell>
          <cell r="FJ153">
            <v>610</v>
          </cell>
          <cell r="FK153">
            <v>656</v>
          </cell>
          <cell r="FL153">
            <v>403</v>
          </cell>
          <cell r="FM153">
            <v>553</v>
          </cell>
          <cell r="FN153">
            <v>703</v>
          </cell>
          <cell r="FO153">
            <v>540</v>
          </cell>
          <cell r="FP153">
            <v>477</v>
          </cell>
          <cell r="FQ153">
            <v>768</v>
          </cell>
          <cell r="FR153">
            <v>633</v>
          </cell>
          <cell r="FS153">
            <v>691</v>
          </cell>
          <cell r="FT153">
            <v>708</v>
          </cell>
          <cell r="FU153">
            <v>577</v>
          </cell>
          <cell r="FV153">
            <v>514</v>
          </cell>
          <cell r="FW153">
            <v>595</v>
          </cell>
          <cell r="FX153">
            <v>448</v>
          </cell>
          <cell r="FY153">
            <v>618</v>
          </cell>
          <cell r="FZ153">
            <v>670</v>
          </cell>
          <cell r="GA153">
            <v>568</v>
          </cell>
          <cell r="GB153">
            <v>587</v>
          </cell>
          <cell r="GC153">
            <v>710</v>
          </cell>
          <cell r="GD153">
            <v>557</v>
          </cell>
          <cell r="GE153">
            <v>586</v>
          </cell>
          <cell r="GF153">
            <v>667</v>
          </cell>
          <cell r="GG153">
            <v>577</v>
          </cell>
          <cell r="GH153">
            <v>602</v>
          </cell>
          <cell r="GI153">
            <v>547</v>
          </cell>
          <cell r="GJ153">
            <v>396</v>
          </cell>
          <cell r="GK153">
            <v>618</v>
          </cell>
          <cell r="GL153">
            <v>645</v>
          </cell>
          <cell r="GM153">
            <v>517</v>
          </cell>
          <cell r="GN153">
            <v>538</v>
          </cell>
          <cell r="GO153">
            <v>702</v>
          </cell>
          <cell r="GP153">
            <v>712</v>
          </cell>
          <cell r="GQ153">
            <v>726</v>
          </cell>
          <cell r="GR153">
            <v>647</v>
          </cell>
          <cell r="GS153">
            <v>603</v>
          </cell>
          <cell r="GT153">
            <v>638</v>
          </cell>
          <cell r="GU153">
            <v>527</v>
          </cell>
          <cell r="GV153">
            <v>429</v>
          </cell>
          <cell r="GW153">
            <v>562</v>
          </cell>
          <cell r="GX153">
            <v>564</v>
          </cell>
          <cell r="GY153">
            <v>534</v>
          </cell>
          <cell r="GZ153">
            <v>536</v>
          </cell>
          <cell r="HA153">
            <v>684</v>
          </cell>
          <cell r="HB153">
            <v>633</v>
          </cell>
          <cell r="HC153">
            <v>755</v>
          </cell>
          <cell r="HD153">
            <v>565</v>
          </cell>
          <cell r="HE153">
            <v>612</v>
          </cell>
          <cell r="HF153">
            <v>641</v>
          </cell>
          <cell r="HG153">
            <v>526</v>
          </cell>
          <cell r="HH153">
            <v>429</v>
          </cell>
          <cell r="HI153">
            <v>618</v>
          </cell>
          <cell r="HJ153">
            <v>646</v>
          </cell>
          <cell r="HK153">
            <v>567</v>
          </cell>
          <cell r="HL153">
            <v>506</v>
          </cell>
          <cell r="HM153">
            <v>690</v>
          </cell>
          <cell r="HN153">
            <v>682</v>
          </cell>
          <cell r="HO153">
            <v>796</v>
          </cell>
          <cell r="HP153">
            <v>664</v>
          </cell>
          <cell r="HQ153">
            <v>630</v>
          </cell>
          <cell r="HR153">
            <v>778</v>
          </cell>
          <cell r="HS153">
            <v>666</v>
          </cell>
          <cell r="HT153">
            <v>496</v>
          </cell>
          <cell r="HU153">
            <v>652</v>
          </cell>
          <cell r="HV153">
            <v>699</v>
          </cell>
          <cell r="HW153">
            <v>633</v>
          </cell>
          <cell r="HX153">
            <v>703</v>
          </cell>
          <cell r="HY153">
            <v>868</v>
          </cell>
          <cell r="HZ153">
            <v>867</v>
          </cell>
          <cell r="IA153">
            <v>825</v>
          </cell>
          <cell r="IB153">
            <v>807</v>
          </cell>
          <cell r="IC153">
            <v>741</v>
          </cell>
          <cell r="ID153">
            <v>727</v>
          </cell>
          <cell r="IE153">
            <v>800</v>
          </cell>
          <cell r="IF153">
            <v>555</v>
          </cell>
          <cell r="IG153">
            <v>819</v>
          </cell>
          <cell r="IH153">
            <v>859</v>
          </cell>
          <cell r="II153">
            <v>748</v>
          </cell>
          <cell r="IJ153">
            <v>745</v>
          </cell>
          <cell r="IK153">
            <v>949</v>
          </cell>
          <cell r="IL153">
            <v>936</v>
          </cell>
          <cell r="IM153">
            <v>633</v>
          </cell>
          <cell r="IN153">
            <v>408</v>
          </cell>
          <cell r="IO153">
            <v>544</v>
          </cell>
          <cell r="IP153">
            <v>768</v>
          </cell>
          <cell r="IQ153">
            <v>862</v>
          </cell>
          <cell r="IR153">
            <v>772</v>
          </cell>
          <cell r="IS153">
            <v>941</v>
          </cell>
          <cell r="IT153">
            <v>940</v>
          </cell>
          <cell r="IU153">
            <v>753</v>
          </cell>
          <cell r="IV153">
            <v>924</v>
          </cell>
          <cell r="IW153">
            <v>1031</v>
          </cell>
          <cell r="IX153">
            <v>981</v>
          </cell>
          <cell r="IY153">
            <v>1150</v>
          </cell>
          <cell r="IZ153">
            <v>1072</v>
          </cell>
          <cell r="JA153">
            <v>849</v>
          </cell>
          <cell r="JB153">
            <v>1085</v>
          </cell>
          <cell r="JC153">
            <v>895</v>
          </cell>
          <cell r="JD153">
            <v>678</v>
          </cell>
          <cell r="JE153">
            <v>972</v>
          </cell>
          <cell r="JF153">
            <v>1045</v>
          </cell>
          <cell r="JG153">
            <v>852</v>
          </cell>
          <cell r="JH153">
            <v>981</v>
          </cell>
          <cell r="JI153">
            <v>1028</v>
          </cell>
          <cell r="JJ153">
            <v>973</v>
          </cell>
          <cell r="JK153">
            <v>1199</v>
          </cell>
          <cell r="JL153">
            <v>1047</v>
          </cell>
          <cell r="JM153">
            <v>864</v>
          </cell>
          <cell r="JN153">
            <v>1017</v>
          </cell>
          <cell r="JO153">
            <v>862</v>
          </cell>
          <cell r="JP153">
            <v>783</v>
          </cell>
          <cell r="JQ153">
            <v>1021</v>
          </cell>
          <cell r="JR153">
            <v>1116</v>
          </cell>
          <cell r="JS153">
            <v>886</v>
          </cell>
          <cell r="JT153">
            <v>879</v>
          </cell>
          <cell r="JU153">
            <v>1026</v>
          </cell>
          <cell r="JV153">
            <v>954</v>
          </cell>
          <cell r="JW153">
            <v>1210</v>
          </cell>
          <cell r="JX153">
            <v>985</v>
          </cell>
          <cell r="JY153">
            <v>936</v>
          </cell>
          <cell r="JZ153">
            <v>1036</v>
          </cell>
          <cell r="KA153">
            <v>851</v>
          </cell>
          <cell r="KB153">
            <v>928</v>
          </cell>
          <cell r="KC153">
            <v>1165</v>
          </cell>
          <cell r="KD153">
            <v>967</v>
          </cell>
          <cell r="KE153">
            <v>1047</v>
          </cell>
          <cell r="KF153">
            <v>959</v>
          </cell>
        </row>
        <row r="154">
          <cell r="A154" t="str">
            <v>Nombre de crÃ©ations d'entreprises - Gers - DonnÃ©es mensuelles brutes</v>
          </cell>
          <cell r="B154">
            <v>10755468</v>
          </cell>
          <cell r="C154">
            <v>45317.364583333336</v>
          </cell>
          <cell r="ES154">
            <v>160</v>
          </cell>
          <cell r="ET154">
            <v>124</v>
          </cell>
          <cell r="EU154">
            <v>152</v>
          </cell>
          <cell r="EV154">
            <v>167</v>
          </cell>
          <cell r="EW154">
            <v>144</v>
          </cell>
          <cell r="EX154">
            <v>144</v>
          </cell>
          <cell r="EY154">
            <v>117</v>
          </cell>
          <cell r="EZ154">
            <v>105</v>
          </cell>
          <cell r="FA154">
            <v>119</v>
          </cell>
          <cell r="FB154">
            <v>126</v>
          </cell>
          <cell r="FC154">
            <v>101</v>
          </cell>
          <cell r="FD154">
            <v>106</v>
          </cell>
          <cell r="FE154">
            <v>135</v>
          </cell>
          <cell r="FF154">
            <v>147</v>
          </cell>
          <cell r="FG154">
            <v>121</v>
          </cell>
          <cell r="FH154">
            <v>133</v>
          </cell>
          <cell r="FI154">
            <v>107</v>
          </cell>
          <cell r="FJ154">
            <v>132</v>
          </cell>
          <cell r="FK154">
            <v>134</v>
          </cell>
          <cell r="FL154">
            <v>100</v>
          </cell>
          <cell r="FM154">
            <v>124</v>
          </cell>
          <cell r="FN154">
            <v>137</v>
          </cell>
          <cell r="FO154">
            <v>100</v>
          </cell>
          <cell r="FP154">
            <v>110</v>
          </cell>
          <cell r="FQ154">
            <v>154</v>
          </cell>
          <cell r="FR154">
            <v>159</v>
          </cell>
          <cell r="FS154">
            <v>130</v>
          </cell>
          <cell r="FT154">
            <v>150</v>
          </cell>
          <cell r="FU154">
            <v>110</v>
          </cell>
          <cell r="FV154">
            <v>128</v>
          </cell>
          <cell r="FW154">
            <v>159</v>
          </cell>
          <cell r="FX154">
            <v>94</v>
          </cell>
          <cell r="FY154">
            <v>136</v>
          </cell>
          <cell r="FZ154">
            <v>155</v>
          </cell>
          <cell r="GA154">
            <v>118</v>
          </cell>
          <cell r="GB154">
            <v>128</v>
          </cell>
          <cell r="GC154">
            <v>129</v>
          </cell>
          <cell r="GD154">
            <v>133</v>
          </cell>
          <cell r="GE154">
            <v>143</v>
          </cell>
          <cell r="GF154">
            <v>146</v>
          </cell>
          <cell r="GG154">
            <v>114</v>
          </cell>
          <cell r="GH154">
            <v>132</v>
          </cell>
          <cell r="GI154">
            <v>127</v>
          </cell>
          <cell r="GJ154">
            <v>113</v>
          </cell>
          <cell r="GK154">
            <v>107</v>
          </cell>
          <cell r="GL154">
            <v>143</v>
          </cell>
          <cell r="GM154">
            <v>103</v>
          </cell>
          <cell r="GN154">
            <v>112</v>
          </cell>
          <cell r="GO154">
            <v>155</v>
          </cell>
          <cell r="GP154">
            <v>146</v>
          </cell>
          <cell r="GQ154">
            <v>116</v>
          </cell>
          <cell r="GR154">
            <v>157</v>
          </cell>
          <cell r="GS154">
            <v>143</v>
          </cell>
          <cell r="GT154">
            <v>133</v>
          </cell>
          <cell r="GU154">
            <v>132</v>
          </cell>
          <cell r="GV154">
            <v>120</v>
          </cell>
          <cell r="GW154">
            <v>136</v>
          </cell>
          <cell r="GX154">
            <v>115</v>
          </cell>
          <cell r="GY154">
            <v>116</v>
          </cell>
          <cell r="GZ154">
            <v>136</v>
          </cell>
          <cell r="HA154">
            <v>122</v>
          </cell>
          <cell r="HB154">
            <v>128</v>
          </cell>
          <cell r="HC154">
            <v>157</v>
          </cell>
          <cell r="HD154">
            <v>112</v>
          </cell>
          <cell r="HE154">
            <v>109</v>
          </cell>
          <cell r="HF154">
            <v>142</v>
          </cell>
          <cell r="HG154">
            <v>120</v>
          </cell>
          <cell r="HH154">
            <v>101</v>
          </cell>
          <cell r="HI154">
            <v>128</v>
          </cell>
          <cell r="HJ154">
            <v>130</v>
          </cell>
          <cell r="HK154">
            <v>118</v>
          </cell>
          <cell r="HL154">
            <v>115</v>
          </cell>
          <cell r="HM154">
            <v>137</v>
          </cell>
          <cell r="HN154">
            <v>150</v>
          </cell>
          <cell r="HO154">
            <v>187</v>
          </cell>
          <cell r="HP154">
            <v>159</v>
          </cell>
          <cell r="HQ154">
            <v>137</v>
          </cell>
          <cell r="HR154">
            <v>161</v>
          </cell>
          <cell r="HS154">
            <v>104</v>
          </cell>
          <cell r="HT154">
            <v>103</v>
          </cell>
          <cell r="HU154">
            <v>146</v>
          </cell>
          <cell r="HV154">
            <v>150</v>
          </cell>
          <cell r="HW154">
            <v>164</v>
          </cell>
          <cell r="HX154">
            <v>109</v>
          </cell>
          <cell r="HY154">
            <v>168</v>
          </cell>
          <cell r="HZ154">
            <v>167</v>
          </cell>
          <cell r="IA154">
            <v>175</v>
          </cell>
          <cell r="IB154">
            <v>154</v>
          </cell>
          <cell r="IC154">
            <v>148</v>
          </cell>
          <cell r="ID154">
            <v>158</v>
          </cell>
          <cell r="IE154">
            <v>144</v>
          </cell>
          <cell r="IF154">
            <v>117</v>
          </cell>
          <cell r="IG154">
            <v>157</v>
          </cell>
          <cell r="IH154">
            <v>207</v>
          </cell>
          <cell r="II154">
            <v>159</v>
          </cell>
          <cell r="IJ154">
            <v>127</v>
          </cell>
          <cell r="IK154">
            <v>187</v>
          </cell>
          <cell r="IL154">
            <v>187</v>
          </cell>
          <cell r="IM154">
            <v>122</v>
          </cell>
          <cell r="IN154">
            <v>95</v>
          </cell>
          <cell r="IO154">
            <v>122</v>
          </cell>
          <cell r="IP154">
            <v>192</v>
          </cell>
          <cell r="IQ154">
            <v>208</v>
          </cell>
          <cell r="IR154">
            <v>139</v>
          </cell>
          <cell r="IS154">
            <v>229</v>
          </cell>
          <cell r="IT154">
            <v>216</v>
          </cell>
          <cell r="IU154">
            <v>168</v>
          </cell>
          <cell r="IV154">
            <v>186</v>
          </cell>
          <cell r="IW154">
            <v>219</v>
          </cell>
          <cell r="IX154">
            <v>208</v>
          </cell>
          <cell r="IY154">
            <v>268</v>
          </cell>
          <cell r="IZ154">
            <v>207</v>
          </cell>
          <cell r="JA154">
            <v>201</v>
          </cell>
          <cell r="JB154">
            <v>245</v>
          </cell>
          <cell r="JC154">
            <v>207</v>
          </cell>
          <cell r="JD154">
            <v>162</v>
          </cell>
          <cell r="JE154">
            <v>202</v>
          </cell>
          <cell r="JF154">
            <v>217</v>
          </cell>
          <cell r="JG154">
            <v>178</v>
          </cell>
          <cell r="JH154">
            <v>185</v>
          </cell>
          <cell r="JI154">
            <v>207</v>
          </cell>
          <cell r="JJ154">
            <v>208</v>
          </cell>
          <cell r="JK154">
            <v>253</v>
          </cell>
          <cell r="JL154">
            <v>234</v>
          </cell>
          <cell r="JM154">
            <v>218</v>
          </cell>
          <cell r="JN154">
            <v>209</v>
          </cell>
          <cell r="JO154">
            <v>177</v>
          </cell>
          <cell r="JP154">
            <v>182</v>
          </cell>
          <cell r="JQ154">
            <v>208</v>
          </cell>
          <cell r="JR154">
            <v>200</v>
          </cell>
          <cell r="JS154">
            <v>167</v>
          </cell>
          <cell r="JT154">
            <v>171</v>
          </cell>
          <cell r="JU154">
            <v>199</v>
          </cell>
          <cell r="JV154">
            <v>204</v>
          </cell>
          <cell r="JW154">
            <v>205</v>
          </cell>
          <cell r="JX154">
            <v>233</v>
          </cell>
          <cell r="JY154">
            <v>210</v>
          </cell>
          <cell r="JZ154">
            <v>218</v>
          </cell>
          <cell r="KA154">
            <v>198</v>
          </cell>
          <cell r="KB154">
            <v>138</v>
          </cell>
          <cell r="KC154">
            <v>220</v>
          </cell>
          <cell r="KD154">
            <v>218</v>
          </cell>
          <cell r="KE154">
            <v>195</v>
          </cell>
          <cell r="KF154">
            <v>183</v>
          </cell>
        </row>
        <row r="155">
          <cell r="A155" t="str">
            <v>Nombre de crÃ©ations d'entreprises - Gironde - DonnÃ©es mensuelles brutes</v>
          </cell>
          <cell r="B155">
            <v>10755469</v>
          </cell>
          <cell r="C155">
            <v>45317.364583333336</v>
          </cell>
          <cell r="ES155">
            <v>1434</v>
          </cell>
          <cell r="ET155">
            <v>1468</v>
          </cell>
          <cell r="EU155">
            <v>1608</v>
          </cell>
          <cell r="EV155">
            <v>1341</v>
          </cell>
          <cell r="EW155">
            <v>1317</v>
          </cell>
          <cell r="EX155">
            <v>1395</v>
          </cell>
          <cell r="EY155">
            <v>1337</v>
          </cell>
          <cell r="EZ155">
            <v>1270</v>
          </cell>
          <cell r="FA155">
            <v>1255</v>
          </cell>
          <cell r="FB155">
            <v>1362</v>
          </cell>
          <cell r="FC155">
            <v>1215</v>
          </cell>
          <cell r="FD155">
            <v>989</v>
          </cell>
          <cell r="FE155">
            <v>1495</v>
          </cell>
          <cell r="FF155">
            <v>1544</v>
          </cell>
          <cell r="FG155">
            <v>1433</v>
          </cell>
          <cell r="FH155">
            <v>1689</v>
          </cell>
          <cell r="FI155">
            <v>1422</v>
          </cell>
          <cell r="FJ155">
            <v>1317</v>
          </cell>
          <cell r="FK155">
            <v>1525</v>
          </cell>
          <cell r="FL155">
            <v>1128</v>
          </cell>
          <cell r="FM155">
            <v>1068</v>
          </cell>
          <cell r="FN155">
            <v>1693</v>
          </cell>
          <cell r="FO155">
            <v>1611</v>
          </cell>
          <cell r="FP155">
            <v>1352</v>
          </cell>
          <cell r="FQ155">
            <v>1684</v>
          </cell>
          <cell r="FR155">
            <v>1490</v>
          </cell>
          <cell r="FS155">
            <v>1631</v>
          </cell>
          <cell r="FT155">
            <v>1628</v>
          </cell>
          <cell r="FU155">
            <v>1447</v>
          </cell>
          <cell r="FV155">
            <v>1353</v>
          </cell>
          <cell r="FW155">
            <v>1573</v>
          </cell>
          <cell r="FX155">
            <v>1169</v>
          </cell>
          <cell r="FY155">
            <v>1517</v>
          </cell>
          <cell r="FZ155">
            <v>1670</v>
          </cell>
          <cell r="GA155">
            <v>1357</v>
          </cell>
          <cell r="GB155">
            <v>1313</v>
          </cell>
          <cell r="GC155">
            <v>1579</v>
          </cell>
          <cell r="GD155">
            <v>1426</v>
          </cell>
          <cell r="GE155">
            <v>1689</v>
          </cell>
          <cell r="GF155">
            <v>1581</v>
          </cell>
          <cell r="GG155">
            <v>1297</v>
          </cell>
          <cell r="GH155">
            <v>1469</v>
          </cell>
          <cell r="GI155">
            <v>1502</v>
          </cell>
          <cell r="GJ155">
            <v>1104</v>
          </cell>
          <cell r="GK155">
            <v>1578</v>
          </cell>
          <cell r="GL155">
            <v>1693</v>
          </cell>
          <cell r="GM155">
            <v>1274</v>
          </cell>
          <cell r="GN155">
            <v>1572</v>
          </cell>
          <cell r="GO155">
            <v>1678</v>
          </cell>
          <cell r="GP155">
            <v>1576</v>
          </cell>
          <cell r="GQ155">
            <v>1729</v>
          </cell>
          <cell r="GR155">
            <v>1790</v>
          </cell>
          <cell r="GS155">
            <v>1479</v>
          </cell>
          <cell r="GT155">
            <v>1613</v>
          </cell>
          <cell r="GU155">
            <v>1399</v>
          </cell>
          <cell r="GV155">
            <v>1171</v>
          </cell>
          <cell r="GW155">
            <v>1562</v>
          </cell>
          <cell r="GX155">
            <v>1670</v>
          </cell>
          <cell r="GY155">
            <v>1582</v>
          </cell>
          <cell r="GZ155">
            <v>1590</v>
          </cell>
          <cell r="HA155">
            <v>1908</v>
          </cell>
          <cell r="HB155">
            <v>1705</v>
          </cell>
          <cell r="HC155">
            <v>1942</v>
          </cell>
          <cell r="HD155">
            <v>1793</v>
          </cell>
          <cell r="HE155">
            <v>1689</v>
          </cell>
          <cell r="HF155">
            <v>1877</v>
          </cell>
          <cell r="HG155">
            <v>1618</v>
          </cell>
          <cell r="HH155">
            <v>1508</v>
          </cell>
          <cell r="HI155">
            <v>1845</v>
          </cell>
          <cell r="HJ155">
            <v>2063</v>
          </cell>
          <cell r="HK155">
            <v>1860</v>
          </cell>
          <cell r="HL155">
            <v>1754</v>
          </cell>
          <cell r="HM155">
            <v>2099</v>
          </cell>
          <cell r="HN155">
            <v>2074</v>
          </cell>
          <cell r="HO155">
            <v>2328</v>
          </cell>
          <cell r="HP155">
            <v>1911</v>
          </cell>
          <cell r="HQ155">
            <v>2052</v>
          </cell>
          <cell r="HR155">
            <v>2146</v>
          </cell>
          <cell r="HS155">
            <v>1814</v>
          </cell>
          <cell r="HT155">
            <v>1785</v>
          </cell>
          <cell r="HU155">
            <v>2147</v>
          </cell>
          <cell r="HV155">
            <v>2400</v>
          </cell>
          <cell r="HW155">
            <v>2094</v>
          </cell>
          <cell r="HX155">
            <v>1858</v>
          </cell>
          <cell r="HY155">
            <v>2564</v>
          </cell>
          <cell r="HZ155">
            <v>2216</v>
          </cell>
          <cell r="IA155">
            <v>2684</v>
          </cell>
          <cell r="IB155">
            <v>2307</v>
          </cell>
          <cell r="IC155">
            <v>2168</v>
          </cell>
          <cell r="ID155">
            <v>2014</v>
          </cell>
          <cell r="IE155">
            <v>2270</v>
          </cell>
          <cell r="IF155">
            <v>1894</v>
          </cell>
          <cell r="IG155">
            <v>2364</v>
          </cell>
          <cell r="IH155">
            <v>2698</v>
          </cell>
          <cell r="II155">
            <v>2267</v>
          </cell>
          <cell r="IJ155">
            <v>1954</v>
          </cell>
          <cell r="IK155">
            <v>2832</v>
          </cell>
          <cell r="IL155">
            <v>2416</v>
          </cell>
          <cell r="IM155">
            <v>1717</v>
          </cell>
          <cell r="IN155">
            <v>1132</v>
          </cell>
          <cell r="IO155">
            <v>1587</v>
          </cell>
          <cell r="IP155">
            <v>2262</v>
          </cell>
          <cell r="IQ155">
            <v>2444</v>
          </cell>
          <cell r="IR155">
            <v>2185</v>
          </cell>
          <cell r="IS155">
            <v>2553</v>
          </cell>
          <cell r="IT155">
            <v>3234</v>
          </cell>
          <cell r="IU155">
            <v>2241</v>
          </cell>
          <cell r="IV155">
            <v>2660</v>
          </cell>
          <cell r="IW155">
            <v>2819</v>
          </cell>
          <cell r="IX155">
            <v>3037</v>
          </cell>
          <cell r="IY155">
            <v>3184</v>
          </cell>
          <cell r="IZ155">
            <v>2892</v>
          </cell>
          <cell r="JA155">
            <v>2385</v>
          </cell>
          <cell r="JB155">
            <v>3298</v>
          </cell>
          <cell r="JC155">
            <v>2675</v>
          </cell>
          <cell r="JD155">
            <v>2206</v>
          </cell>
          <cell r="JE155">
            <v>2640</v>
          </cell>
          <cell r="JF155">
            <v>2829</v>
          </cell>
          <cell r="JG155">
            <v>2556</v>
          </cell>
          <cell r="JH155">
            <v>2555</v>
          </cell>
          <cell r="JI155">
            <v>2561</v>
          </cell>
          <cell r="JJ155">
            <v>2654</v>
          </cell>
          <cell r="JK155">
            <v>3422</v>
          </cell>
          <cell r="JL155">
            <v>3020</v>
          </cell>
          <cell r="JM155">
            <v>2768</v>
          </cell>
          <cell r="JN155">
            <v>2741</v>
          </cell>
          <cell r="JO155">
            <v>2336</v>
          </cell>
          <cell r="JP155">
            <v>2090</v>
          </cell>
          <cell r="JQ155">
            <v>3065</v>
          </cell>
          <cell r="JR155">
            <v>2949</v>
          </cell>
          <cell r="JS155">
            <v>2546</v>
          </cell>
          <cell r="JT155">
            <v>2725</v>
          </cell>
          <cell r="JU155">
            <v>2673</v>
          </cell>
          <cell r="JV155">
            <v>2517</v>
          </cell>
          <cell r="JW155">
            <v>3004</v>
          </cell>
          <cell r="JX155">
            <v>2541</v>
          </cell>
          <cell r="JY155">
            <v>2317</v>
          </cell>
          <cell r="JZ155">
            <v>2579</v>
          </cell>
          <cell r="KA155">
            <v>2318</v>
          </cell>
          <cell r="KB155">
            <v>2292</v>
          </cell>
          <cell r="KC155">
            <v>2892</v>
          </cell>
          <cell r="KD155">
            <v>2964</v>
          </cell>
          <cell r="KE155">
            <v>2714</v>
          </cell>
          <cell r="KF155">
            <v>2844</v>
          </cell>
        </row>
        <row r="156">
          <cell r="A156" t="str">
            <v>Nombre de crÃ©ations d'entreprises - Guadeloupe - DonnÃ©es mensuelles brutes</v>
          </cell>
          <cell r="B156">
            <v>10755532</v>
          </cell>
          <cell r="C156">
            <v>45317.364583333336</v>
          </cell>
          <cell r="ES156">
            <v>410</v>
          </cell>
          <cell r="ET156">
            <v>473</v>
          </cell>
          <cell r="EU156">
            <v>561</v>
          </cell>
          <cell r="EV156">
            <v>362</v>
          </cell>
          <cell r="EW156">
            <v>347</v>
          </cell>
          <cell r="EX156">
            <v>504</v>
          </cell>
          <cell r="EY156">
            <v>411</v>
          </cell>
          <cell r="EZ156">
            <v>299</v>
          </cell>
          <cell r="FA156">
            <v>399</v>
          </cell>
          <cell r="FB156">
            <v>443</v>
          </cell>
          <cell r="FC156">
            <v>442</v>
          </cell>
          <cell r="FD156">
            <v>361</v>
          </cell>
          <cell r="FE156">
            <v>413</v>
          </cell>
          <cell r="FF156">
            <v>401</v>
          </cell>
          <cell r="FG156">
            <v>380</v>
          </cell>
          <cell r="FH156">
            <v>395</v>
          </cell>
          <cell r="FI156">
            <v>322</v>
          </cell>
          <cell r="FJ156">
            <v>408</v>
          </cell>
          <cell r="FK156">
            <v>392</v>
          </cell>
          <cell r="FL156">
            <v>362</v>
          </cell>
          <cell r="FM156">
            <v>378</v>
          </cell>
          <cell r="FN156">
            <v>446</v>
          </cell>
          <cell r="FO156">
            <v>333</v>
          </cell>
          <cell r="FP156">
            <v>259</v>
          </cell>
          <cell r="FQ156">
            <v>426</v>
          </cell>
          <cell r="FR156">
            <v>323</v>
          </cell>
          <cell r="FS156">
            <v>319</v>
          </cell>
          <cell r="FT156">
            <v>312</v>
          </cell>
          <cell r="FU156">
            <v>363</v>
          </cell>
          <cell r="FV156">
            <v>305</v>
          </cell>
          <cell r="FW156">
            <v>340</v>
          </cell>
          <cell r="FX156">
            <v>299</v>
          </cell>
          <cell r="FY156">
            <v>298</v>
          </cell>
          <cell r="FZ156">
            <v>477</v>
          </cell>
          <cell r="GA156">
            <v>367</v>
          </cell>
          <cell r="GB156">
            <v>394</v>
          </cell>
          <cell r="GC156">
            <v>441</v>
          </cell>
          <cell r="GD156">
            <v>331</v>
          </cell>
          <cell r="GE156">
            <v>370</v>
          </cell>
          <cell r="GF156">
            <v>351</v>
          </cell>
          <cell r="GG156">
            <v>292</v>
          </cell>
          <cell r="GH156">
            <v>342</v>
          </cell>
          <cell r="GI156">
            <v>353</v>
          </cell>
          <cell r="GJ156">
            <v>290</v>
          </cell>
          <cell r="GK156">
            <v>322</v>
          </cell>
          <cell r="GL156">
            <v>434</v>
          </cell>
          <cell r="GM156">
            <v>298</v>
          </cell>
          <cell r="GN156">
            <v>439</v>
          </cell>
          <cell r="GO156">
            <v>364</v>
          </cell>
          <cell r="GP156">
            <v>375</v>
          </cell>
          <cell r="GQ156">
            <v>347</v>
          </cell>
          <cell r="GR156">
            <v>399</v>
          </cell>
          <cell r="GS156">
            <v>323</v>
          </cell>
          <cell r="GT156">
            <v>349</v>
          </cell>
          <cell r="GU156">
            <v>315</v>
          </cell>
          <cell r="GV156">
            <v>349</v>
          </cell>
          <cell r="GW156">
            <v>395</v>
          </cell>
          <cell r="GX156">
            <v>327</v>
          </cell>
          <cell r="GY156">
            <v>323</v>
          </cell>
          <cell r="GZ156">
            <v>354</v>
          </cell>
          <cell r="HA156">
            <v>363</v>
          </cell>
          <cell r="HB156">
            <v>365</v>
          </cell>
          <cell r="HC156">
            <v>392</v>
          </cell>
          <cell r="HD156">
            <v>407</v>
          </cell>
          <cell r="HE156">
            <v>394</v>
          </cell>
          <cell r="HF156">
            <v>343</v>
          </cell>
          <cell r="HG156">
            <v>389</v>
          </cell>
          <cell r="HH156">
            <v>346</v>
          </cell>
          <cell r="HI156">
            <v>285</v>
          </cell>
          <cell r="HJ156">
            <v>397</v>
          </cell>
          <cell r="HK156">
            <v>465</v>
          </cell>
          <cell r="HL156">
            <v>375</v>
          </cell>
          <cell r="HM156">
            <v>553</v>
          </cell>
          <cell r="HN156">
            <v>334</v>
          </cell>
          <cell r="HO156">
            <v>523</v>
          </cell>
          <cell r="HP156">
            <v>399</v>
          </cell>
          <cell r="HQ156">
            <v>492</v>
          </cell>
          <cell r="HR156">
            <v>450</v>
          </cell>
          <cell r="HS156">
            <v>401</v>
          </cell>
          <cell r="HT156">
            <v>390</v>
          </cell>
          <cell r="HU156">
            <v>356</v>
          </cell>
          <cell r="HV156">
            <v>555</v>
          </cell>
          <cell r="HW156">
            <v>488</v>
          </cell>
          <cell r="HX156">
            <v>651</v>
          </cell>
          <cell r="HY156">
            <v>646</v>
          </cell>
          <cell r="HZ156">
            <v>471</v>
          </cell>
          <cell r="IA156">
            <v>420</v>
          </cell>
          <cell r="IB156">
            <v>440</v>
          </cell>
          <cell r="IC156">
            <v>460</v>
          </cell>
          <cell r="ID156">
            <v>500</v>
          </cell>
          <cell r="IE156">
            <v>523</v>
          </cell>
          <cell r="IF156">
            <v>379</v>
          </cell>
          <cell r="IG156">
            <v>447</v>
          </cell>
          <cell r="IH156">
            <v>574</v>
          </cell>
          <cell r="II156">
            <v>450</v>
          </cell>
          <cell r="IJ156">
            <v>549</v>
          </cell>
          <cell r="IK156">
            <v>554</v>
          </cell>
          <cell r="IL156">
            <v>428</v>
          </cell>
          <cell r="IM156">
            <v>321</v>
          </cell>
          <cell r="IN156">
            <v>111</v>
          </cell>
          <cell r="IO156">
            <v>290</v>
          </cell>
          <cell r="IP156">
            <v>528</v>
          </cell>
          <cell r="IQ156">
            <v>557</v>
          </cell>
          <cell r="IR156">
            <v>497</v>
          </cell>
          <cell r="IS156">
            <v>570</v>
          </cell>
          <cell r="IT156">
            <v>694</v>
          </cell>
          <cell r="IU156">
            <v>494</v>
          </cell>
          <cell r="IV156">
            <v>561</v>
          </cell>
          <cell r="IW156">
            <v>589</v>
          </cell>
          <cell r="IX156">
            <v>530</v>
          </cell>
          <cell r="IY156">
            <v>593</v>
          </cell>
          <cell r="IZ156">
            <v>560</v>
          </cell>
          <cell r="JA156">
            <v>470</v>
          </cell>
          <cell r="JB156">
            <v>642</v>
          </cell>
          <cell r="JC156">
            <v>613</v>
          </cell>
          <cell r="JD156">
            <v>457</v>
          </cell>
          <cell r="JE156">
            <v>534</v>
          </cell>
          <cell r="JF156">
            <v>619</v>
          </cell>
          <cell r="JG156">
            <v>563</v>
          </cell>
          <cell r="JH156">
            <v>581</v>
          </cell>
          <cell r="JI156">
            <v>576</v>
          </cell>
          <cell r="JJ156">
            <v>620</v>
          </cell>
          <cell r="JK156">
            <v>660</v>
          </cell>
          <cell r="JL156">
            <v>669</v>
          </cell>
          <cell r="JM156">
            <v>673</v>
          </cell>
          <cell r="JN156">
            <v>696</v>
          </cell>
          <cell r="JO156">
            <v>601</v>
          </cell>
          <cell r="JP156">
            <v>588</v>
          </cell>
          <cell r="JQ156">
            <v>668</v>
          </cell>
          <cell r="JR156">
            <v>711</v>
          </cell>
          <cell r="JS156">
            <v>713</v>
          </cell>
          <cell r="JT156">
            <v>674</v>
          </cell>
          <cell r="JU156">
            <v>580</v>
          </cell>
          <cell r="JV156">
            <v>593</v>
          </cell>
          <cell r="JW156">
            <v>775</v>
          </cell>
          <cell r="JX156">
            <v>711</v>
          </cell>
          <cell r="JY156">
            <v>704</v>
          </cell>
          <cell r="JZ156">
            <v>720</v>
          </cell>
          <cell r="KA156">
            <v>580</v>
          </cell>
          <cell r="KB156">
            <v>624</v>
          </cell>
          <cell r="KC156">
            <v>740</v>
          </cell>
          <cell r="KD156">
            <v>700</v>
          </cell>
          <cell r="KE156">
            <v>675</v>
          </cell>
          <cell r="KF156">
            <v>656</v>
          </cell>
        </row>
        <row r="157">
          <cell r="A157" t="str">
            <v>Nombre de crÃ©ations d'entreprises - Guyane - DonnÃ©es mensuelles brutes</v>
          </cell>
          <cell r="B157">
            <v>10755534</v>
          </cell>
          <cell r="C157">
            <v>45317.364583333336</v>
          </cell>
          <cell r="ES157">
            <v>178</v>
          </cell>
          <cell r="ET157">
            <v>150</v>
          </cell>
          <cell r="EU157">
            <v>144</v>
          </cell>
          <cell r="EV157">
            <v>211</v>
          </cell>
          <cell r="EW157">
            <v>194</v>
          </cell>
          <cell r="EX157">
            <v>256</v>
          </cell>
          <cell r="EY157">
            <v>149</v>
          </cell>
          <cell r="EZ157">
            <v>194</v>
          </cell>
          <cell r="FA157">
            <v>156</v>
          </cell>
          <cell r="FB157">
            <v>310</v>
          </cell>
          <cell r="FC157">
            <v>138</v>
          </cell>
          <cell r="FD157">
            <v>179</v>
          </cell>
          <cell r="FE157">
            <v>150</v>
          </cell>
          <cell r="FF157">
            <v>137</v>
          </cell>
          <cell r="FG157">
            <v>197</v>
          </cell>
          <cell r="FH157">
            <v>146</v>
          </cell>
          <cell r="FI157">
            <v>145</v>
          </cell>
          <cell r="FJ157">
            <v>143</v>
          </cell>
          <cell r="FK157">
            <v>155</v>
          </cell>
          <cell r="FL157">
            <v>146</v>
          </cell>
          <cell r="FM157">
            <v>144</v>
          </cell>
          <cell r="FN157">
            <v>258</v>
          </cell>
          <cell r="FO157">
            <v>180</v>
          </cell>
          <cell r="FP157">
            <v>169</v>
          </cell>
          <cell r="FQ157">
            <v>196</v>
          </cell>
          <cell r="FR157">
            <v>190</v>
          </cell>
          <cell r="FS157">
            <v>146</v>
          </cell>
          <cell r="FT157">
            <v>164</v>
          </cell>
          <cell r="FU157">
            <v>137</v>
          </cell>
          <cell r="FV157">
            <v>112</v>
          </cell>
          <cell r="FW157">
            <v>209</v>
          </cell>
          <cell r="FX157">
            <v>144</v>
          </cell>
          <cell r="FY157">
            <v>169</v>
          </cell>
          <cell r="FZ157">
            <v>221</v>
          </cell>
          <cell r="GA157">
            <v>136</v>
          </cell>
          <cell r="GB157">
            <v>235</v>
          </cell>
          <cell r="GC157">
            <v>157</v>
          </cell>
          <cell r="GD157">
            <v>114</v>
          </cell>
          <cell r="GE157">
            <v>183</v>
          </cell>
          <cell r="GF157">
            <v>152</v>
          </cell>
          <cell r="GG157">
            <v>123</v>
          </cell>
          <cell r="GH157">
            <v>123</v>
          </cell>
          <cell r="GI157">
            <v>134</v>
          </cell>
          <cell r="GJ157">
            <v>147</v>
          </cell>
          <cell r="GK157">
            <v>130</v>
          </cell>
          <cell r="GL157">
            <v>185</v>
          </cell>
          <cell r="GM157">
            <v>142</v>
          </cell>
          <cell r="GN157">
            <v>158</v>
          </cell>
          <cell r="GO157">
            <v>111</v>
          </cell>
          <cell r="GP157">
            <v>118</v>
          </cell>
          <cell r="GQ157">
            <v>156</v>
          </cell>
          <cell r="GR157">
            <v>136</v>
          </cell>
          <cell r="GS157">
            <v>122</v>
          </cell>
          <cell r="GT157">
            <v>147</v>
          </cell>
          <cell r="GU157">
            <v>115</v>
          </cell>
          <cell r="GV157">
            <v>120</v>
          </cell>
          <cell r="GW157">
            <v>130</v>
          </cell>
          <cell r="GX157">
            <v>128</v>
          </cell>
          <cell r="GY157">
            <v>122</v>
          </cell>
          <cell r="GZ157">
            <v>165</v>
          </cell>
          <cell r="HA157">
            <v>104</v>
          </cell>
          <cell r="HB157">
            <v>144</v>
          </cell>
          <cell r="HC157">
            <v>112</v>
          </cell>
          <cell r="HD157">
            <v>33</v>
          </cell>
          <cell r="HE157">
            <v>103</v>
          </cell>
          <cell r="HF157">
            <v>141</v>
          </cell>
          <cell r="HG157">
            <v>136</v>
          </cell>
          <cell r="HH157">
            <v>123</v>
          </cell>
          <cell r="HI157">
            <v>145</v>
          </cell>
          <cell r="HJ157">
            <v>167</v>
          </cell>
          <cell r="HK157">
            <v>147</v>
          </cell>
          <cell r="HL157">
            <v>140</v>
          </cell>
          <cell r="HM157">
            <v>160</v>
          </cell>
          <cell r="HN157">
            <v>134</v>
          </cell>
          <cell r="HO157">
            <v>201</v>
          </cell>
          <cell r="HP157">
            <v>163</v>
          </cell>
          <cell r="HQ157">
            <v>120</v>
          </cell>
          <cell r="HR157">
            <v>149</v>
          </cell>
          <cell r="HS157">
            <v>132</v>
          </cell>
          <cell r="HT157">
            <v>126</v>
          </cell>
          <cell r="HU157">
            <v>192</v>
          </cell>
          <cell r="HV157">
            <v>165</v>
          </cell>
          <cell r="HW157">
            <v>151</v>
          </cell>
          <cell r="HX157">
            <v>225</v>
          </cell>
          <cell r="HY157">
            <v>186</v>
          </cell>
          <cell r="HZ157">
            <v>189</v>
          </cell>
          <cell r="IA157">
            <v>165</v>
          </cell>
          <cell r="IB157">
            <v>132</v>
          </cell>
          <cell r="IC157">
            <v>169</v>
          </cell>
          <cell r="ID157">
            <v>141</v>
          </cell>
          <cell r="IE157">
            <v>178</v>
          </cell>
          <cell r="IF157">
            <v>168</v>
          </cell>
          <cell r="IG157">
            <v>163</v>
          </cell>
          <cell r="IH157">
            <v>172</v>
          </cell>
          <cell r="II157">
            <v>170</v>
          </cell>
          <cell r="IJ157">
            <v>127</v>
          </cell>
          <cell r="IK157">
            <v>158</v>
          </cell>
          <cell r="IL157">
            <v>139</v>
          </cell>
          <cell r="IM157">
            <v>99</v>
          </cell>
          <cell r="IN157">
            <v>34</v>
          </cell>
          <cell r="IO157">
            <v>126</v>
          </cell>
          <cell r="IP157">
            <v>177</v>
          </cell>
          <cell r="IQ157">
            <v>198</v>
          </cell>
          <cell r="IR157">
            <v>194</v>
          </cell>
          <cell r="IS157">
            <v>247</v>
          </cell>
          <cell r="IT157">
            <v>206</v>
          </cell>
          <cell r="IU157">
            <v>191</v>
          </cell>
          <cell r="IV157">
            <v>241</v>
          </cell>
          <cell r="IW157">
            <v>219</v>
          </cell>
          <cell r="IX157">
            <v>198</v>
          </cell>
          <cell r="IY157">
            <v>291</v>
          </cell>
          <cell r="IZ157">
            <v>214</v>
          </cell>
          <cell r="JA157">
            <v>181</v>
          </cell>
          <cell r="JB157">
            <v>286</v>
          </cell>
          <cell r="JC157">
            <v>281</v>
          </cell>
          <cell r="JD157">
            <v>237</v>
          </cell>
          <cell r="JE157">
            <v>270</v>
          </cell>
          <cell r="JF157">
            <v>252</v>
          </cell>
          <cell r="JG157">
            <v>229</v>
          </cell>
          <cell r="JH157">
            <v>294</v>
          </cell>
          <cell r="JI157">
            <v>162</v>
          </cell>
          <cell r="JJ157">
            <v>264</v>
          </cell>
          <cell r="JK157">
            <v>285</v>
          </cell>
          <cell r="JL157">
            <v>309</v>
          </cell>
          <cell r="JM157">
            <v>217</v>
          </cell>
          <cell r="JN157">
            <v>299</v>
          </cell>
          <cell r="JO157">
            <v>285</v>
          </cell>
          <cell r="JP157">
            <v>194</v>
          </cell>
          <cell r="JQ157">
            <v>297</v>
          </cell>
          <cell r="JR157">
            <v>269</v>
          </cell>
          <cell r="JS157">
            <v>233</v>
          </cell>
          <cell r="JT157">
            <v>273</v>
          </cell>
          <cell r="JU157">
            <v>276</v>
          </cell>
          <cell r="JV157">
            <v>192</v>
          </cell>
          <cell r="JW157">
            <v>290</v>
          </cell>
          <cell r="JX157">
            <v>270</v>
          </cell>
          <cell r="JY157">
            <v>203</v>
          </cell>
          <cell r="JZ157">
            <v>299</v>
          </cell>
          <cell r="KA157">
            <v>259</v>
          </cell>
          <cell r="KB157">
            <v>289</v>
          </cell>
          <cell r="KC157">
            <v>333</v>
          </cell>
          <cell r="KD157">
            <v>286</v>
          </cell>
          <cell r="KE157">
            <v>348</v>
          </cell>
          <cell r="KF157">
            <v>298</v>
          </cell>
        </row>
        <row r="158">
          <cell r="A158" t="str">
            <v>Nombre de crÃ©ations d'entreprises - HÃ©bergement et restauration - Ensemble - France - DonnÃ©es mensuelles brutes</v>
          </cell>
          <cell r="B158">
            <v>10755559</v>
          </cell>
          <cell r="C158">
            <v>45317.364583333336</v>
          </cell>
          <cell r="E158">
            <v>988</v>
          </cell>
          <cell r="F158">
            <v>977</v>
          </cell>
          <cell r="G158">
            <v>1091</v>
          </cell>
          <cell r="H158">
            <v>1224</v>
          </cell>
          <cell r="I158">
            <v>1404</v>
          </cell>
          <cell r="J158">
            <v>1370</v>
          </cell>
          <cell r="K158">
            <v>1417</v>
          </cell>
          <cell r="L158">
            <v>1005</v>
          </cell>
          <cell r="M158">
            <v>859</v>
          </cell>
          <cell r="N158">
            <v>1028</v>
          </cell>
          <cell r="O158">
            <v>901</v>
          </cell>
          <cell r="P158">
            <v>832</v>
          </cell>
          <cell r="Q158">
            <v>1097</v>
          </cell>
          <cell r="R158">
            <v>902</v>
          </cell>
          <cell r="S158">
            <v>1157</v>
          </cell>
          <cell r="T158">
            <v>1300</v>
          </cell>
          <cell r="U158">
            <v>1237</v>
          </cell>
          <cell r="V158">
            <v>1350</v>
          </cell>
          <cell r="W158">
            <v>1408</v>
          </cell>
          <cell r="X158">
            <v>942</v>
          </cell>
          <cell r="Y158">
            <v>846</v>
          </cell>
          <cell r="Z158">
            <v>1063</v>
          </cell>
          <cell r="AA158">
            <v>968</v>
          </cell>
          <cell r="AB158">
            <v>872</v>
          </cell>
          <cell r="AC158">
            <v>1228</v>
          </cell>
          <cell r="AD158">
            <v>1020</v>
          </cell>
          <cell r="AE158">
            <v>1218</v>
          </cell>
          <cell r="AF158">
            <v>1488</v>
          </cell>
          <cell r="AG158">
            <v>1318</v>
          </cell>
          <cell r="AH158">
            <v>1448</v>
          </cell>
          <cell r="AI158">
            <v>1613</v>
          </cell>
          <cell r="AJ158">
            <v>883</v>
          </cell>
          <cell r="AK158">
            <v>862</v>
          </cell>
          <cell r="AL158">
            <v>1082</v>
          </cell>
          <cell r="AM158">
            <v>880</v>
          </cell>
          <cell r="AN158">
            <v>1000</v>
          </cell>
          <cell r="AO158">
            <v>1223</v>
          </cell>
          <cell r="AP158">
            <v>982</v>
          </cell>
          <cell r="AQ158">
            <v>1229</v>
          </cell>
          <cell r="AR158">
            <v>1616</v>
          </cell>
          <cell r="AS158">
            <v>1357</v>
          </cell>
          <cell r="AT158">
            <v>1483</v>
          </cell>
          <cell r="AU158">
            <v>1639</v>
          </cell>
          <cell r="AV158">
            <v>888</v>
          </cell>
          <cell r="AW158">
            <v>1041</v>
          </cell>
          <cell r="AX158">
            <v>1312</v>
          </cell>
          <cell r="AY158">
            <v>935</v>
          </cell>
          <cell r="AZ158">
            <v>1214</v>
          </cell>
          <cell r="BA158">
            <v>1176</v>
          </cell>
          <cell r="BB158">
            <v>1205</v>
          </cell>
          <cell r="BC158">
            <v>1676</v>
          </cell>
          <cell r="BD158">
            <v>1634</v>
          </cell>
          <cell r="BE158">
            <v>1458</v>
          </cell>
          <cell r="BF158">
            <v>1847</v>
          </cell>
          <cell r="BG158">
            <v>1530</v>
          </cell>
          <cell r="BH158">
            <v>1085</v>
          </cell>
          <cell r="BI158">
            <v>1096</v>
          </cell>
          <cell r="BJ158">
            <v>1148</v>
          </cell>
          <cell r="BK158">
            <v>1063</v>
          </cell>
          <cell r="BL158">
            <v>1206</v>
          </cell>
          <cell r="BM158">
            <v>1247</v>
          </cell>
          <cell r="BN158">
            <v>1179</v>
          </cell>
          <cell r="BO158">
            <v>1452</v>
          </cell>
          <cell r="BP158">
            <v>1634</v>
          </cell>
          <cell r="BQ158">
            <v>1478</v>
          </cell>
          <cell r="BR158">
            <v>1658</v>
          </cell>
          <cell r="BS158">
            <v>1388</v>
          </cell>
          <cell r="BT158">
            <v>1008</v>
          </cell>
          <cell r="BU158">
            <v>1018</v>
          </cell>
          <cell r="BV158">
            <v>1124</v>
          </cell>
          <cell r="BW158">
            <v>1009</v>
          </cell>
          <cell r="BX158">
            <v>1118</v>
          </cell>
          <cell r="BY158">
            <v>1283</v>
          </cell>
          <cell r="BZ158">
            <v>1109</v>
          </cell>
          <cell r="CA158">
            <v>1489</v>
          </cell>
          <cell r="CB158">
            <v>1464</v>
          </cell>
          <cell r="CC158">
            <v>1598</v>
          </cell>
          <cell r="CD158">
            <v>1744</v>
          </cell>
          <cell r="CE158">
            <v>1437</v>
          </cell>
          <cell r="CF158">
            <v>1019</v>
          </cell>
          <cell r="CG158">
            <v>1126</v>
          </cell>
          <cell r="CH158">
            <v>1278</v>
          </cell>
          <cell r="CI158">
            <v>1264</v>
          </cell>
          <cell r="CJ158">
            <v>1242</v>
          </cell>
          <cell r="CK158">
            <v>1615</v>
          </cell>
          <cell r="CL158">
            <v>1488</v>
          </cell>
          <cell r="CM158">
            <v>1688</v>
          </cell>
          <cell r="CN158">
            <v>1736</v>
          </cell>
          <cell r="CO158">
            <v>1732</v>
          </cell>
          <cell r="CP158">
            <v>1910</v>
          </cell>
          <cell r="CQ158">
            <v>1916</v>
          </cell>
          <cell r="CR158">
            <v>1243</v>
          </cell>
          <cell r="CS158">
            <v>1153</v>
          </cell>
          <cell r="CT158">
            <v>1394</v>
          </cell>
          <cell r="CU158">
            <v>1202</v>
          </cell>
          <cell r="CV158">
            <v>1289</v>
          </cell>
          <cell r="CW158">
            <v>1707</v>
          </cell>
          <cell r="CX158">
            <v>1680</v>
          </cell>
          <cell r="CY158">
            <v>1783</v>
          </cell>
          <cell r="CZ158">
            <v>2255</v>
          </cell>
          <cell r="DA158">
            <v>1865</v>
          </cell>
          <cell r="DB158">
            <v>2129</v>
          </cell>
          <cell r="DC158">
            <v>2137</v>
          </cell>
          <cell r="DD158">
            <v>1287</v>
          </cell>
          <cell r="DE158">
            <v>1378</v>
          </cell>
          <cell r="DF158">
            <v>1562</v>
          </cell>
          <cell r="DG158">
            <v>1244</v>
          </cell>
          <cell r="DH158">
            <v>1401</v>
          </cell>
          <cell r="DI158">
            <v>1692</v>
          </cell>
          <cell r="DJ158">
            <v>2039</v>
          </cell>
          <cell r="DK158">
            <v>2672</v>
          </cell>
          <cell r="DL158">
            <v>2861</v>
          </cell>
          <cell r="DM158">
            <v>2444</v>
          </cell>
          <cell r="DN158">
            <v>2722</v>
          </cell>
          <cell r="DO158">
            <v>2415</v>
          </cell>
          <cell r="DP158">
            <v>1625</v>
          </cell>
          <cell r="DQ158">
            <v>1952</v>
          </cell>
          <cell r="DR158">
            <v>1975</v>
          </cell>
          <cell r="DS158">
            <v>1779</v>
          </cell>
          <cell r="DT158">
            <v>1944</v>
          </cell>
          <cell r="DU158">
            <v>2107</v>
          </cell>
          <cell r="DV158">
            <v>2118</v>
          </cell>
          <cell r="DW158">
            <v>2812</v>
          </cell>
          <cell r="DX158">
            <v>2820</v>
          </cell>
          <cell r="DY158">
            <v>2587</v>
          </cell>
          <cell r="DZ158">
            <v>2867</v>
          </cell>
          <cell r="EA158">
            <v>2331</v>
          </cell>
          <cell r="EB158">
            <v>1744</v>
          </cell>
          <cell r="EC158">
            <v>2025</v>
          </cell>
          <cell r="ED158">
            <v>2061</v>
          </cell>
          <cell r="EE158">
            <v>1874</v>
          </cell>
          <cell r="EF158">
            <v>1867</v>
          </cell>
          <cell r="EG158">
            <v>2012</v>
          </cell>
          <cell r="EH158">
            <v>2022</v>
          </cell>
          <cell r="EI158">
            <v>2618</v>
          </cell>
          <cell r="EJ158">
            <v>2556</v>
          </cell>
          <cell r="EK158">
            <v>2705</v>
          </cell>
          <cell r="EL158">
            <v>2453</v>
          </cell>
          <cell r="EM158">
            <v>2119</v>
          </cell>
          <cell r="EN158">
            <v>1716</v>
          </cell>
          <cell r="EO158">
            <v>1952</v>
          </cell>
          <cell r="EP158">
            <v>1752</v>
          </cell>
          <cell r="EQ158">
            <v>1888</v>
          </cell>
          <cell r="ER158">
            <v>1895</v>
          </cell>
          <cell r="ES158">
            <v>2073</v>
          </cell>
          <cell r="ET158">
            <v>2194</v>
          </cell>
          <cell r="EU158">
            <v>2692</v>
          </cell>
          <cell r="EV158">
            <v>2579</v>
          </cell>
          <cell r="EW158">
            <v>2377</v>
          </cell>
          <cell r="EX158">
            <v>2894</v>
          </cell>
          <cell r="EY158">
            <v>2204</v>
          </cell>
          <cell r="EZ158">
            <v>1701</v>
          </cell>
          <cell r="FA158">
            <v>1742</v>
          </cell>
          <cell r="FB158">
            <v>2069</v>
          </cell>
          <cell r="FC158">
            <v>1863</v>
          </cell>
          <cell r="FD158">
            <v>1760</v>
          </cell>
          <cell r="FE158">
            <v>2203</v>
          </cell>
          <cell r="FF158">
            <v>2157</v>
          </cell>
          <cell r="FG158">
            <v>2677</v>
          </cell>
          <cell r="FH158">
            <v>2614</v>
          </cell>
          <cell r="FI158">
            <v>2670</v>
          </cell>
          <cell r="FJ158">
            <v>2779</v>
          </cell>
          <cell r="FK158">
            <v>2519</v>
          </cell>
          <cell r="FL158">
            <v>1762</v>
          </cell>
          <cell r="FM158">
            <v>1820</v>
          </cell>
          <cell r="FN158">
            <v>2280</v>
          </cell>
          <cell r="FO158">
            <v>2015</v>
          </cell>
          <cell r="FP158">
            <v>1884</v>
          </cell>
          <cell r="FQ158">
            <v>2314</v>
          </cell>
          <cell r="FR158">
            <v>2259</v>
          </cell>
          <cell r="FS158">
            <v>2777</v>
          </cell>
          <cell r="FT158">
            <v>3106</v>
          </cell>
          <cell r="FU158">
            <v>2967</v>
          </cell>
          <cell r="FV158">
            <v>2878</v>
          </cell>
          <cell r="FW158">
            <v>2914</v>
          </cell>
          <cell r="FX158">
            <v>1972</v>
          </cell>
          <cell r="FY158">
            <v>2169</v>
          </cell>
          <cell r="FZ158">
            <v>2521</v>
          </cell>
          <cell r="GA158">
            <v>2139</v>
          </cell>
          <cell r="GB158">
            <v>2260</v>
          </cell>
          <cell r="GC158">
            <v>2320</v>
          </cell>
          <cell r="GD158">
            <v>2326</v>
          </cell>
          <cell r="GE158">
            <v>2527</v>
          </cell>
          <cell r="GF158">
            <v>3159</v>
          </cell>
          <cell r="GG158">
            <v>2548</v>
          </cell>
          <cell r="GH158">
            <v>2879</v>
          </cell>
          <cell r="GI158">
            <v>2650</v>
          </cell>
          <cell r="GJ158">
            <v>1828</v>
          </cell>
          <cell r="GK158">
            <v>2140</v>
          </cell>
          <cell r="GL158">
            <v>2351</v>
          </cell>
          <cell r="GM158">
            <v>1950</v>
          </cell>
          <cell r="GN158">
            <v>2248</v>
          </cell>
          <cell r="GO158">
            <v>2315</v>
          </cell>
          <cell r="GP158">
            <v>2395</v>
          </cell>
          <cell r="GQ158">
            <v>3080</v>
          </cell>
          <cell r="GR158">
            <v>3317</v>
          </cell>
          <cell r="GS158">
            <v>2997</v>
          </cell>
          <cell r="GT158">
            <v>3177</v>
          </cell>
          <cell r="GU158">
            <v>2570</v>
          </cell>
          <cell r="GV158">
            <v>2030</v>
          </cell>
          <cell r="GW158">
            <v>2238</v>
          </cell>
          <cell r="GX158">
            <v>2418</v>
          </cell>
          <cell r="GY158">
            <v>2247</v>
          </cell>
          <cell r="GZ158">
            <v>2543</v>
          </cell>
          <cell r="HA158">
            <v>2490</v>
          </cell>
          <cell r="HB158">
            <v>2595</v>
          </cell>
          <cell r="HC158">
            <v>3385</v>
          </cell>
          <cell r="HD158">
            <v>3155</v>
          </cell>
          <cell r="HE158">
            <v>3039</v>
          </cell>
          <cell r="HF158">
            <v>3409</v>
          </cell>
          <cell r="HG158">
            <v>2776</v>
          </cell>
          <cell r="HH158">
            <v>2172</v>
          </cell>
          <cell r="HI158">
            <v>2352</v>
          </cell>
          <cell r="HJ158">
            <v>2453</v>
          </cell>
          <cell r="HK158">
            <v>2462</v>
          </cell>
          <cell r="HL158">
            <v>2380</v>
          </cell>
          <cell r="HM158">
            <v>2403</v>
          </cell>
          <cell r="HN158">
            <v>2657</v>
          </cell>
          <cell r="HO158">
            <v>3245</v>
          </cell>
          <cell r="HP158">
            <v>3007</v>
          </cell>
          <cell r="HQ158">
            <v>3107</v>
          </cell>
          <cell r="HR158">
            <v>3494</v>
          </cell>
          <cell r="HS158">
            <v>2746</v>
          </cell>
          <cell r="HT158">
            <v>2113</v>
          </cell>
          <cell r="HU158">
            <v>2204</v>
          </cell>
          <cell r="HV158">
            <v>2643</v>
          </cell>
          <cell r="HW158">
            <v>2499</v>
          </cell>
          <cell r="HX158">
            <v>2393</v>
          </cell>
          <cell r="HY158">
            <v>2826</v>
          </cell>
          <cell r="HZ158">
            <v>3021</v>
          </cell>
          <cell r="IA158">
            <v>3646</v>
          </cell>
          <cell r="IB158">
            <v>3609</v>
          </cell>
          <cell r="IC158">
            <v>3737</v>
          </cell>
          <cell r="ID158">
            <v>3467</v>
          </cell>
          <cell r="IE158">
            <v>3306</v>
          </cell>
          <cell r="IF158">
            <v>2412</v>
          </cell>
          <cell r="IG158">
            <v>2579</v>
          </cell>
          <cell r="IH158">
            <v>3415</v>
          </cell>
          <cell r="II158">
            <v>2912</v>
          </cell>
          <cell r="IJ158">
            <v>2673</v>
          </cell>
          <cell r="IK158">
            <v>3300</v>
          </cell>
          <cell r="IL158">
            <v>3515</v>
          </cell>
          <cell r="IM158">
            <v>2614</v>
          </cell>
          <cell r="IN158">
            <v>1241</v>
          </cell>
          <cell r="IO158">
            <v>1878</v>
          </cell>
          <cell r="IP158">
            <v>3467</v>
          </cell>
          <cell r="IQ158">
            <v>4324</v>
          </cell>
          <cell r="IR158">
            <v>3094</v>
          </cell>
          <cell r="IS158">
            <v>3755</v>
          </cell>
          <cell r="IT158">
            <v>4183</v>
          </cell>
          <cell r="IU158">
            <v>3736</v>
          </cell>
          <cell r="IV158">
            <v>3842</v>
          </cell>
          <cell r="IW158">
            <v>4061</v>
          </cell>
          <cell r="IX158">
            <v>4801</v>
          </cell>
          <cell r="IY158">
            <v>4724</v>
          </cell>
          <cell r="IZ158">
            <v>3003</v>
          </cell>
          <cell r="JA158">
            <v>3197</v>
          </cell>
          <cell r="JB158">
            <v>3927</v>
          </cell>
          <cell r="JC158">
            <v>3144</v>
          </cell>
          <cell r="JD158">
            <v>2178</v>
          </cell>
          <cell r="JE158">
            <v>2530</v>
          </cell>
          <cell r="JF158">
            <v>2858</v>
          </cell>
          <cell r="JG158">
            <v>2476</v>
          </cell>
          <cell r="JH158">
            <v>2776</v>
          </cell>
          <cell r="JI158">
            <v>2490</v>
          </cell>
          <cell r="JJ158">
            <v>2937</v>
          </cell>
          <cell r="JK158">
            <v>3809</v>
          </cell>
          <cell r="JL158">
            <v>3512</v>
          </cell>
          <cell r="JM158">
            <v>3232</v>
          </cell>
          <cell r="JN158">
            <v>3621</v>
          </cell>
          <cell r="JO158">
            <v>2988</v>
          </cell>
          <cell r="JP158">
            <v>2331</v>
          </cell>
          <cell r="JQ158">
            <v>2955</v>
          </cell>
          <cell r="JR158">
            <v>3179</v>
          </cell>
          <cell r="JS158">
            <v>2959</v>
          </cell>
          <cell r="JT158">
            <v>3262</v>
          </cell>
          <cell r="JU158">
            <v>2790</v>
          </cell>
          <cell r="JV158">
            <v>2900</v>
          </cell>
          <cell r="JW158">
            <v>3775</v>
          </cell>
          <cell r="JX158">
            <v>3585</v>
          </cell>
          <cell r="JY158">
            <v>3387</v>
          </cell>
          <cell r="JZ158">
            <v>3798</v>
          </cell>
          <cell r="KA158">
            <v>3182</v>
          </cell>
          <cell r="KB158">
            <v>2564</v>
          </cell>
          <cell r="KC158">
            <v>3301</v>
          </cell>
          <cell r="KD158">
            <v>3480</v>
          </cell>
          <cell r="KE158">
            <v>3494</v>
          </cell>
          <cell r="KF158">
            <v>3239</v>
          </cell>
        </row>
        <row r="159">
          <cell r="A159" t="str">
            <v>Nombre de crÃ©ations d'entreprises - HÃ©bergement et restauration - Ensemble - France - DonnÃ©es mensuelles CVS</v>
          </cell>
          <cell r="B159">
            <v>10755560</v>
          </cell>
          <cell r="C159">
            <v>45317.364583333336</v>
          </cell>
          <cell r="E159">
            <v>1026</v>
          </cell>
          <cell r="F159">
            <v>1090</v>
          </cell>
          <cell r="G159">
            <v>976</v>
          </cell>
          <cell r="H159">
            <v>1045</v>
          </cell>
          <cell r="I159">
            <v>1139</v>
          </cell>
          <cell r="J159">
            <v>1113</v>
          </cell>
          <cell r="K159">
            <v>1172</v>
          </cell>
          <cell r="L159">
            <v>1218</v>
          </cell>
          <cell r="M159">
            <v>1115</v>
          </cell>
          <cell r="N159">
            <v>1148</v>
          </cell>
          <cell r="O159">
            <v>1106</v>
          </cell>
          <cell r="P159">
            <v>1037</v>
          </cell>
          <cell r="Q159">
            <v>1070</v>
          </cell>
          <cell r="R159">
            <v>1031</v>
          </cell>
          <cell r="S159">
            <v>1072</v>
          </cell>
          <cell r="T159">
            <v>1088</v>
          </cell>
          <cell r="U159">
            <v>1068</v>
          </cell>
          <cell r="V159">
            <v>1088</v>
          </cell>
          <cell r="W159">
            <v>1090</v>
          </cell>
          <cell r="X159">
            <v>1144</v>
          </cell>
          <cell r="Y159">
            <v>1144</v>
          </cell>
          <cell r="Z159">
            <v>1138</v>
          </cell>
          <cell r="AA159">
            <v>1180</v>
          </cell>
          <cell r="AB159">
            <v>1123</v>
          </cell>
          <cell r="AC159">
            <v>1196</v>
          </cell>
          <cell r="AD159">
            <v>1158</v>
          </cell>
          <cell r="AE159">
            <v>1173</v>
          </cell>
          <cell r="AF159">
            <v>1187</v>
          </cell>
          <cell r="AG159">
            <v>1171</v>
          </cell>
          <cell r="AH159">
            <v>1184</v>
          </cell>
          <cell r="AI159">
            <v>1212</v>
          </cell>
          <cell r="AJ159">
            <v>1121</v>
          </cell>
          <cell r="AK159">
            <v>1138</v>
          </cell>
          <cell r="AL159">
            <v>1139</v>
          </cell>
          <cell r="AM159">
            <v>1142</v>
          </cell>
          <cell r="AN159">
            <v>1228</v>
          </cell>
          <cell r="AO159">
            <v>1188</v>
          </cell>
          <cell r="AP159">
            <v>1103</v>
          </cell>
          <cell r="AQ159">
            <v>1196</v>
          </cell>
          <cell r="AR159">
            <v>1269</v>
          </cell>
          <cell r="AS159">
            <v>1221</v>
          </cell>
          <cell r="AT159">
            <v>1214</v>
          </cell>
          <cell r="AU159">
            <v>1272</v>
          </cell>
          <cell r="AV159">
            <v>1187</v>
          </cell>
          <cell r="AW159">
            <v>1310</v>
          </cell>
          <cell r="AX159">
            <v>1384</v>
          </cell>
          <cell r="AY159">
            <v>1237</v>
          </cell>
          <cell r="AZ159">
            <v>1413</v>
          </cell>
          <cell r="BA159">
            <v>1183</v>
          </cell>
          <cell r="BB159">
            <v>1353</v>
          </cell>
          <cell r="BC159">
            <v>1492</v>
          </cell>
          <cell r="BD159">
            <v>1287</v>
          </cell>
          <cell r="BE159">
            <v>1324</v>
          </cell>
          <cell r="BF159">
            <v>1387</v>
          </cell>
          <cell r="BG159">
            <v>1289</v>
          </cell>
          <cell r="BH159">
            <v>1368</v>
          </cell>
          <cell r="BI159">
            <v>1350</v>
          </cell>
          <cell r="BJ159">
            <v>1315</v>
          </cell>
          <cell r="BK159">
            <v>1339</v>
          </cell>
          <cell r="BL159">
            <v>1317</v>
          </cell>
          <cell r="BM159">
            <v>1281</v>
          </cell>
          <cell r="BN159">
            <v>1277</v>
          </cell>
          <cell r="BO159">
            <v>1294</v>
          </cell>
          <cell r="BP159">
            <v>1316</v>
          </cell>
          <cell r="BQ159">
            <v>1256</v>
          </cell>
          <cell r="BR159">
            <v>1247</v>
          </cell>
          <cell r="BS159">
            <v>1247</v>
          </cell>
          <cell r="BT159">
            <v>1250</v>
          </cell>
          <cell r="BU159">
            <v>1250</v>
          </cell>
          <cell r="BV159">
            <v>1316</v>
          </cell>
          <cell r="BW159">
            <v>1264</v>
          </cell>
          <cell r="BX159">
            <v>1258</v>
          </cell>
          <cell r="BY159">
            <v>1260</v>
          </cell>
          <cell r="BZ159">
            <v>1178</v>
          </cell>
          <cell r="CA159">
            <v>1282</v>
          </cell>
          <cell r="CB159">
            <v>1272</v>
          </cell>
          <cell r="CC159">
            <v>1348</v>
          </cell>
          <cell r="CD159">
            <v>1356</v>
          </cell>
          <cell r="CE159">
            <v>1338</v>
          </cell>
          <cell r="CF159">
            <v>1264</v>
          </cell>
          <cell r="CG159">
            <v>1426</v>
          </cell>
          <cell r="CH159">
            <v>1444</v>
          </cell>
          <cell r="CI159">
            <v>1519</v>
          </cell>
          <cell r="CJ159">
            <v>1501</v>
          </cell>
          <cell r="CK159">
            <v>1556</v>
          </cell>
          <cell r="CL159">
            <v>1556</v>
          </cell>
          <cell r="CM159">
            <v>1495</v>
          </cell>
          <cell r="CN159">
            <v>1489</v>
          </cell>
          <cell r="CO159">
            <v>1522</v>
          </cell>
          <cell r="CP159">
            <v>1515</v>
          </cell>
          <cell r="CQ159">
            <v>1677</v>
          </cell>
          <cell r="CR159">
            <v>1549</v>
          </cell>
          <cell r="CS159">
            <v>1509</v>
          </cell>
          <cell r="CT159">
            <v>1511</v>
          </cell>
          <cell r="CU159">
            <v>1429</v>
          </cell>
          <cell r="CV159">
            <v>1617</v>
          </cell>
          <cell r="CW159">
            <v>1643</v>
          </cell>
          <cell r="CX159">
            <v>1688</v>
          </cell>
          <cell r="CY159">
            <v>1705</v>
          </cell>
          <cell r="CZ159">
            <v>1779</v>
          </cell>
          <cell r="DA159">
            <v>1629</v>
          </cell>
          <cell r="DB159">
            <v>1745</v>
          </cell>
          <cell r="DC159">
            <v>1820</v>
          </cell>
          <cell r="DD159">
            <v>1746</v>
          </cell>
          <cell r="DE159">
            <v>1668</v>
          </cell>
          <cell r="DF159">
            <v>1664</v>
          </cell>
          <cell r="DG159">
            <v>1605</v>
          </cell>
          <cell r="DH159">
            <v>1620</v>
          </cell>
          <cell r="DI159">
            <v>1751</v>
          </cell>
          <cell r="DJ159">
            <v>2114</v>
          </cell>
          <cell r="DK159">
            <v>2311</v>
          </cell>
          <cell r="DL159">
            <v>2302</v>
          </cell>
          <cell r="DM159">
            <v>2234</v>
          </cell>
          <cell r="DN159">
            <v>2149</v>
          </cell>
          <cell r="DO159">
            <v>2178</v>
          </cell>
          <cell r="DP159">
            <v>2182</v>
          </cell>
          <cell r="DQ159">
            <v>2236</v>
          </cell>
          <cell r="DR159">
            <v>2188</v>
          </cell>
          <cell r="DS159">
            <v>2195</v>
          </cell>
          <cell r="DT159">
            <v>2301</v>
          </cell>
          <cell r="DU159">
            <v>2328</v>
          </cell>
          <cell r="DV159">
            <v>2205</v>
          </cell>
          <cell r="DW159">
            <v>2303</v>
          </cell>
          <cell r="DX159">
            <v>2266</v>
          </cell>
          <cell r="DY159">
            <v>2275</v>
          </cell>
          <cell r="DZ159">
            <v>2187</v>
          </cell>
          <cell r="EA159">
            <v>2212</v>
          </cell>
          <cell r="EB159">
            <v>2252</v>
          </cell>
          <cell r="EC159">
            <v>2303</v>
          </cell>
          <cell r="ED159">
            <v>2371</v>
          </cell>
          <cell r="EE159">
            <v>2263</v>
          </cell>
          <cell r="EF159">
            <v>2095</v>
          </cell>
          <cell r="EG159">
            <v>2162</v>
          </cell>
          <cell r="EH159">
            <v>2106</v>
          </cell>
          <cell r="EI159">
            <v>2110</v>
          </cell>
          <cell r="EJ159">
            <v>2135</v>
          </cell>
          <cell r="EK159">
            <v>2120</v>
          </cell>
          <cell r="EL159">
            <v>2011</v>
          </cell>
          <cell r="EM159">
            <v>2113</v>
          </cell>
          <cell r="EN159">
            <v>2192</v>
          </cell>
          <cell r="EO159">
            <v>2223</v>
          </cell>
          <cell r="EP159">
            <v>2030</v>
          </cell>
          <cell r="EQ159">
            <v>2263</v>
          </cell>
          <cell r="ER159">
            <v>2207</v>
          </cell>
          <cell r="ES159">
            <v>2267</v>
          </cell>
          <cell r="ET159">
            <v>2240</v>
          </cell>
          <cell r="EU159">
            <v>2205</v>
          </cell>
          <cell r="EV159">
            <v>2227</v>
          </cell>
          <cell r="EW159">
            <v>2009</v>
          </cell>
          <cell r="EX159">
            <v>2308</v>
          </cell>
          <cell r="EY159">
            <v>2161</v>
          </cell>
          <cell r="EZ159">
            <v>2143</v>
          </cell>
          <cell r="FA159">
            <v>2126</v>
          </cell>
          <cell r="FB159">
            <v>2185</v>
          </cell>
          <cell r="FC159">
            <v>2114</v>
          </cell>
          <cell r="FD159">
            <v>2135</v>
          </cell>
          <cell r="FE159">
            <v>2301</v>
          </cell>
          <cell r="FF159">
            <v>2270</v>
          </cell>
          <cell r="FG159">
            <v>2290</v>
          </cell>
          <cell r="FH159">
            <v>2180</v>
          </cell>
          <cell r="FI159">
            <v>2317</v>
          </cell>
          <cell r="FJ159">
            <v>2342</v>
          </cell>
          <cell r="FK159">
            <v>2289</v>
          </cell>
          <cell r="FL159">
            <v>2243</v>
          </cell>
          <cell r="FM159">
            <v>2263</v>
          </cell>
          <cell r="FN159">
            <v>2336</v>
          </cell>
          <cell r="FO159">
            <v>2362</v>
          </cell>
          <cell r="FP159">
            <v>2301</v>
          </cell>
          <cell r="FQ159">
            <v>2423</v>
          </cell>
          <cell r="FR159">
            <v>2377</v>
          </cell>
          <cell r="FS159">
            <v>2459</v>
          </cell>
          <cell r="FT159">
            <v>2501</v>
          </cell>
          <cell r="FU159">
            <v>2568</v>
          </cell>
          <cell r="FV159">
            <v>2496</v>
          </cell>
          <cell r="FW159">
            <v>2607</v>
          </cell>
          <cell r="FX159">
            <v>2627</v>
          </cell>
          <cell r="FY159">
            <v>2604</v>
          </cell>
          <cell r="FZ159">
            <v>2537</v>
          </cell>
          <cell r="GA159">
            <v>2631</v>
          </cell>
          <cell r="GB159">
            <v>2595</v>
          </cell>
          <cell r="GC159">
            <v>2471</v>
          </cell>
          <cell r="GD159">
            <v>2438</v>
          </cell>
          <cell r="GE159">
            <v>2228</v>
          </cell>
          <cell r="GF159">
            <v>2519</v>
          </cell>
          <cell r="GG159">
            <v>2371</v>
          </cell>
          <cell r="GH159">
            <v>2389</v>
          </cell>
          <cell r="GI159">
            <v>2383</v>
          </cell>
          <cell r="GJ159">
            <v>2476</v>
          </cell>
          <cell r="GK159">
            <v>2483</v>
          </cell>
          <cell r="GL159">
            <v>2406</v>
          </cell>
          <cell r="GM159">
            <v>2399</v>
          </cell>
          <cell r="GN159">
            <v>2504</v>
          </cell>
          <cell r="GO159">
            <v>2598</v>
          </cell>
          <cell r="GP159">
            <v>2499</v>
          </cell>
          <cell r="GQ159">
            <v>2544</v>
          </cell>
          <cell r="GR159">
            <v>2655</v>
          </cell>
          <cell r="GS159">
            <v>2629</v>
          </cell>
          <cell r="GT159">
            <v>2517</v>
          </cell>
          <cell r="GU159">
            <v>2489</v>
          </cell>
          <cell r="GV159">
            <v>2572</v>
          </cell>
          <cell r="GW159">
            <v>2566</v>
          </cell>
          <cell r="GX159">
            <v>2656</v>
          </cell>
          <cell r="GY159">
            <v>2672</v>
          </cell>
          <cell r="GZ159">
            <v>2710</v>
          </cell>
          <cell r="HA159">
            <v>2765</v>
          </cell>
          <cell r="HB159">
            <v>2676</v>
          </cell>
          <cell r="HC159">
            <v>2721</v>
          </cell>
          <cell r="HD159">
            <v>2701</v>
          </cell>
          <cell r="HE159">
            <v>2593</v>
          </cell>
          <cell r="HF159">
            <v>2719</v>
          </cell>
          <cell r="HG159">
            <v>2815</v>
          </cell>
          <cell r="HH159">
            <v>2730</v>
          </cell>
          <cell r="HI159">
            <v>2738</v>
          </cell>
          <cell r="HJ159">
            <v>2663</v>
          </cell>
          <cell r="HK159">
            <v>2879</v>
          </cell>
          <cell r="HL159">
            <v>2686</v>
          </cell>
          <cell r="HM159">
            <v>2575</v>
          </cell>
          <cell r="HN159">
            <v>2727</v>
          </cell>
          <cell r="HO159">
            <v>2666</v>
          </cell>
          <cell r="HP159">
            <v>2647</v>
          </cell>
          <cell r="HQ159">
            <v>2694</v>
          </cell>
          <cell r="HR159">
            <v>2772</v>
          </cell>
          <cell r="HS159">
            <v>2722</v>
          </cell>
          <cell r="HT159">
            <v>2668</v>
          </cell>
          <cell r="HU159">
            <v>2680</v>
          </cell>
          <cell r="HV159">
            <v>2687</v>
          </cell>
          <cell r="HW159">
            <v>2812</v>
          </cell>
          <cell r="HX159">
            <v>2874</v>
          </cell>
          <cell r="HY159">
            <v>2995</v>
          </cell>
          <cell r="HZ159">
            <v>3094</v>
          </cell>
          <cell r="IA159">
            <v>3131</v>
          </cell>
          <cell r="IB159">
            <v>3126</v>
          </cell>
          <cell r="IC159">
            <v>3267</v>
          </cell>
          <cell r="ID159">
            <v>2923</v>
          </cell>
          <cell r="IE159">
            <v>3051</v>
          </cell>
          <cell r="IF159">
            <v>3105</v>
          </cell>
          <cell r="IG159">
            <v>3145</v>
          </cell>
          <cell r="IH159">
            <v>3319</v>
          </cell>
          <cell r="II159">
            <v>3354</v>
          </cell>
          <cell r="IJ159">
            <v>3269</v>
          </cell>
          <cell r="IK159">
            <v>3495</v>
          </cell>
          <cell r="IL159">
            <v>3588</v>
          </cell>
          <cell r="IM159">
            <v>2333</v>
          </cell>
          <cell r="IN159">
            <v>1033</v>
          </cell>
          <cell r="IO159">
            <v>1763</v>
          </cell>
          <cell r="IP159">
            <v>2911</v>
          </cell>
          <cell r="IQ159">
            <v>3914</v>
          </cell>
          <cell r="IR159">
            <v>4248</v>
          </cell>
          <cell r="IS159">
            <v>4222</v>
          </cell>
          <cell r="IT159">
            <v>3978</v>
          </cell>
          <cell r="IU159">
            <v>4390</v>
          </cell>
          <cell r="IV159">
            <v>4482</v>
          </cell>
          <cell r="IW159">
            <v>4622</v>
          </cell>
          <cell r="IX159">
            <v>5012</v>
          </cell>
          <cell r="IY159">
            <v>4026</v>
          </cell>
          <cell r="IZ159">
            <v>2512</v>
          </cell>
          <cell r="JA159">
            <v>3048</v>
          </cell>
          <cell r="JB159">
            <v>3156</v>
          </cell>
          <cell r="JC159">
            <v>2960</v>
          </cell>
          <cell r="JD159">
            <v>2908</v>
          </cell>
          <cell r="JE159">
            <v>2787</v>
          </cell>
          <cell r="JF159">
            <v>2846</v>
          </cell>
          <cell r="JG159">
            <v>2835</v>
          </cell>
          <cell r="JH159">
            <v>2923</v>
          </cell>
          <cell r="JI159">
            <v>2880</v>
          </cell>
          <cell r="JJ159">
            <v>3077</v>
          </cell>
          <cell r="JK159">
            <v>3175</v>
          </cell>
          <cell r="JL159">
            <v>2991</v>
          </cell>
          <cell r="JM159">
            <v>2906</v>
          </cell>
          <cell r="JN159">
            <v>2947</v>
          </cell>
          <cell r="JO159">
            <v>2919</v>
          </cell>
          <cell r="JP159">
            <v>3017</v>
          </cell>
          <cell r="JQ159">
            <v>3202</v>
          </cell>
          <cell r="JR159">
            <v>3228</v>
          </cell>
          <cell r="JS159">
            <v>3282</v>
          </cell>
          <cell r="JT159">
            <v>3410</v>
          </cell>
          <cell r="JU159">
            <v>3149</v>
          </cell>
          <cell r="JV159">
            <v>3060</v>
          </cell>
          <cell r="JW159">
            <v>3090</v>
          </cell>
          <cell r="JX159">
            <v>3216</v>
          </cell>
          <cell r="JY159">
            <v>3038</v>
          </cell>
          <cell r="JZ159">
            <v>3078</v>
          </cell>
          <cell r="KA159">
            <v>3268</v>
          </cell>
          <cell r="KB159">
            <v>3286</v>
          </cell>
          <cell r="KC159">
            <v>3599</v>
          </cell>
          <cell r="KD159">
            <v>3507</v>
          </cell>
          <cell r="KE159">
            <v>3762</v>
          </cell>
          <cell r="KF159">
            <v>3533</v>
          </cell>
        </row>
        <row r="160">
          <cell r="A160" t="str">
            <v>Nombre de crÃ©ations d'entreprises - HÃ©rault - DonnÃ©es mensuelles brutes</v>
          </cell>
          <cell r="B160">
            <v>10755470</v>
          </cell>
          <cell r="C160">
            <v>45317.364583333336</v>
          </cell>
          <cell r="ES160">
            <v>1047</v>
          </cell>
          <cell r="ET160">
            <v>1302</v>
          </cell>
          <cell r="EU160">
            <v>1624</v>
          </cell>
          <cell r="EV160">
            <v>1053</v>
          </cell>
          <cell r="EW160">
            <v>1270</v>
          </cell>
          <cell r="EX160">
            <v>1243</v>
          </cell>
          <cell r="EY160">
            <v>1023</v>
          </cell>
          <cell r="EZ160">
            <v>1053</v>
          </cell>
          <cell r="FA160">
            <v>1080</v>
          </cell>
          <cell r="FB160">
            <v>1276</v>
          </cell>
          <cell r="FC160">
            <v>1122</v>
          </cell>
          <cell r="FD160">
            <v>1024</v>
          </cell>
          <cell r="FE160">
            <v>1172</v>
          </cell>
          <cell r="FF160">
            <v>1170</v>
          </cell>
          <cell r="FG160">
            <v>1274</v>
          </cell>
          <cell r="FH160">
            <v>1168</v>
          </cell>
          <cell r="FI160">
            <v>1163</v>
          </cell>
          <cell r="FJ160">
            <v>1131</v>
          </cell>
          <cell r="FK160">
            <v>1330</v>
          </cell>
          <cell r="FL160">
            <v>877</v>
          </cell>
          <cell r="FM160">
            <v>1036</v>
          </cell>
          <cell r="FN160">
            <v>1406</v>
          </cell>
          <cell r="FO160">
            <v>1100</v>
          </cell>
          <cell r="FP160">
            <v>978</v>
          </cell>
          <cell r="FQ160">
            <v>1369</v>
          </cell>
          <cell r="FR160">
            <v>1237</v>
          </cell>
          <cell r="FS160">
            <v>1340</v>
          </cell>
          <cell r="FT160">
            <v>1429</v>
          </cell>
          <cell r="FU160">
            <v>1138</v>
          </cell>
          <cell r="FV160">
            <v>1081</v>
          </cell>
          <cell r="FW160">
            <v>1224</v>
          </cell>
          <cell r="FX160">
            <v>850</v>
          </cell>
          <cell r="FY160">
            <v>1237</v>
          </cell>
          <cell r="FZ160">
            <v>1209</v>
          </cell>
          <cell r="GA160">
            <v>1059</v>
          </cell>
          <cell r="GB160">
            <v>934</v>
          </cell>
          <cell r="GC160">
            <v>1270</v>
          </cell>
          <cell r="GD160">
            <v>1129</v>
          </cell>
          <cell r="GE160">
            <v>1253</v>
          </cell>
          <cell r="GF160">
            <v>1354</v>
          </cell>
          <cell r="GG160">
            <v>1105</v>
          </cell>
          <cell r="GH160">
            <v>1204</v>
          </cell>
          <cell r="GI160">
            <v>1067</v>
          </cell>
          <cell r="GJ160">
            <v>887</v>
          </cell>
          <cell r="GK160">
            <v>1149</v>
          </cell>
          <cell r="GL160">
            <v>1339</v>
          </cell>
          <cell r="GM160">
            <v>968</v>
          </cell>
          <cell r="GN160">
            <v>1033</v>
          </cell>
          <cell r="GO160">
            <v>1256</v>
          </cell>
          <cell r="GP160">
            <v>1264</v>
          </cell>
          <cell r="GQ160">
            <v>1372</v>
          </cell>
          <cell r="GR160">
            <v>1293</v>
          </cell>
          <cell r="GS160">
            <v>1173</v>
          </cell>
          <cell r="GT160">
            <v>1317</v>
          </cell>
          <cell r="GU160">
            <v>1060</v>
          </cell>
          <cell r="GV160">
            <v>880</v>
          </cell>
          <cell r="GW160">
            <v>1230</v>
          </cell>
          <cell r="GX160">
            <v>1180</v>
          </cell>
          <cell r="GY160">
            <v>1123</v>
          </cell>
          <cell r="GZ160">
            <v>1160</v>
          </cell>
          <cell r="HA160">
            <v>1248</v>
          </cell>
          <cell r="HB160">
            <v>1240</v>
          </cell>
          <cell r="HC160">
            <v>1392</v>
          </cell>
          <cell r="HD160">
            <v>1278</v>
          </cell>
          <cell r="HE160">
            <v>1318</v>
          </cell>
          <cell r="HF160">
            <v>1326</v>
          </cell>
          <cell r="HG160">
            <v>1171</v>
          </cell>
          <cell r="HH160">
            <v>1121</v>
          </cell>
          <cell r="HI160">
            <v>1447</v>
          </cell>
          <cell r="HJ160">
            <v>1482</v>
          </cell>
          <cell r="HK160">
            <v>1317</v>
          </cell>
          <cell r="HL160">
            <v>1162</v>
          </cell>
          <cell r="HM160">
            <v>1408</v>
          </cell>
          <cell r="HN160">
            <v>1455</v>
          </cell>
          <cell r="HO160">
            <v>1593</v>
          </cell>
          <cell r="HP160">
            <v>1346</v>
          </cell>
          <cell r="HQ160">
            <v>1388</v>
          </cell>
          <cell r="HR160">
            <v>1627</v>
          </cell>
          <cell r="HS160">
            <v>1403</v>
          </cell>
          <cell r="HT160">
            <v>1054</v>
          </cell>
          <cell r="HU160">
            <v>1342</v>
          </cell>
          <cell r="HV160">
            <v>1554</v>
          </cell>
          <cell r="HW160">
            <v>1350</v>
          </cell>
          <cell r="HX160">
            <v>1234</v>
          </cell>
          <cell r="HY160">
            <v>1875</v>
          </cell>
          <cell r="HZ160">
            <v>1713</v>
          </cell>
          <cell r="IA160">
            <v>1864</v>
          </cell>
          <cell r="IB160">
            <v>1625</v>
          </cell>
          <cell r="IC160">
            <v>1672</v>
          </cell>
          <cell r="ID160">
            <v>1510</v>
          </cell>
          <cell r="IE160">
            <v>1625</v>
          </cell>
          <cell r="IF160">
            <v>1292</v>
          </cell>
          <cell r="IG160">
            <v>1569</v>
          </cell>
          <cell r="IH160">
            <v>1847</v>
          </cell>
          <cell r="II160">
            <v>1618</v>
          </cell>
          <cell r="IJ160">
            <v>1399</v>
          </cell>
          <cell r="IK160">
            <v>1957</v>
          </cell>
          <cell r="IL160">
            <v>1818</v>
          </cell>
          <cell r="IM160">
            <v>1191</v>
          </cell>
          <cell r="IN160">
            <v>711</v>
          </cell>
          <cell r="IO160">
            <v>1225</v>
          </cell>
          <cell r="IP160">
            <v>1962</v>
          </cell>
          <cell r="IQ160">
            <v>1659</v>
          </cell>
          <cell r="IR160">
            <v>1422</v>
          </cell>
          <cell r="IS160">
            <v>2265</v>
          </cell>
          <cell r="IT160">
            <v>2432</v>
          </cell>
          <cell r="IU160">
            <v>1698</v>
          </cell>
          <cell r="IV160">
            <v>1917</v>
          </cell>
          <cell r="IW160">
            <v>2173</v>
          </cell>
          <cell r="IX160">
            <v>2053</v>
          </cell>
          <cell r="IY160">
            <v>2510</v>
          </cell>
          <cell r="IZ160">
            <v>2123</v>
          </cell>
          <cell r="JA160">
            <v>1876</v>
          </cell>
          <cell r="JB160">
            <v>2083</v>
          </cell>
          <cell r="JC160">
            <v>1931</v>
          </cell>
          <cell r="JD160">
            <v>1538</v>
          </cell>
          <cell r="JE160">
            <v>1998</v>
          </cell>
          <cell r="JF160">
            <v>2268</v>
          </cell>
          <cell r="JG160">
            <v>1742</v>
          </cell>
          <cell r="JH160">
            <v>1855</v>
          </cell>
          <cell r="JI160">
            <v>2081</v>
          </cell>
          <cell r="JJ160">
            <v>2063</v>
          </cell>
          <cell r="JK160">
            <v>2270</v>
          </cell>
          <cell r="JL160">
            <v>2128</v>
          </cell>
          <cell r="JM160">
            <v>1872</v>
          </cell>
          <cell r="JN160">
            <v>1845</v>
          </cell>
          <cell r="JO160">
            <v>1757</v>
          </cell>
          <cell r="JP160">
            <v>1578</v>
          </cell>
          <cell r="JQ160">
            <v>2088</v>
          </cell>
          <cell r="JR160">
            <v>2194</v>
          </cell>
          <cell r="JS160">
            <v>1921</v>
          </cell>
          <cell r="JT160">
            <v>1900</v>
          </cell>
          <cell r="JU160">
            <v>2037</v>
          </cell>
          <cell r="JV160">
            <v>2046</v>
          </cell>
          <cell r="JW160">
            <v>2264</v>
          </cell>
          <cell r="JX160">
            <v>2014</v>
          </cell>
          <cell r="JY160">
            <v>1754</v>
          </cell>
          <cell r="JZ160">
            <v>2014</v>
          </cell>
          <cell r="KA160">
            <v>1764</v>
          </cell>
          <cell r="KB160">
            <v>1651</v>
          </cell>
          <cell r="KC160">
            <v>2292</v>
          </cell>
          <cell r="KD160">
            <v>2233</v>
          </cell>
          <cell r="KE160">
            <v>2133</v>
          </cell>
          <cell r="KF160">
            <v>1837</v>
          </cell>
        </row>
        <row r="161">
          <cell r="A161" t="str">
            <v>Nombre de crÃ©ations d'entreprises - Haute-Corse - DonnÃ©es mensuelles brutes</v>
          </cell>
          <cell r="B161">
            <v>10755465</v>
          </cell>
          <cell r="C161">
            <v>45317.364583333336</v>
          </cell>
          <cell r="ES161">
            <v>181</v>
          </cell>
          <cell r="ET161">
            <v>179</v>
          </cell>
          <cell r="EU161">
            <v>212</v>
          </cell>
          <cell r="EV161">
            <v>187</v>
          </cell>
          <cell r="EW161">
            <v>170</v>
          </cell>
          <cell r="EX161">
            <v>211</v>
          </cell>
          <cell r="EY161">
            <v>139</v>
          </cell>
          <cell r="EZ161">
            <v>117</v>
          </cell>
          <cell r="FA161">
            <v>155</v>
          </cell>
          <cell r="FB161">
            <v>176</v>
          </cell>
          <cell r="FC161">
            <v>153</v>
          </cell>
          <cell r="FD161">
            <v>164</v>
          </cell>
          <cell r="FE161">
            <v>195</v>
          </cell>
          <cell r="FF161">
            <v>151</v>
          </cell>
          <cell r="FG161">
            <v>181</v>
          </cell>
          <cell r="FH161">
            <v>172</v>
          </cell>
          <cell r="FI161">
            <v>184</v>
          </cell>
          <cell r="FJ161">
            <v>190</v>
          </cell>
          <cell r="FK161">
            <v>158</v>
          </cell>
          <cell r="FL161">
            <v>127</v>
          </cell>
          <cell r="FM161">
            <v>147</v>
          </cell>
          <cell r="FN161">
            <v>189</v>
          </cell>
          <cell r="FO161">
            <v>152</v>
          </cell>
          <cell r="FP161">
            <v>129</v>
          </cell>
          <cell r="FQ161">
            <v>211</v>
          </cell>
          <cell r="FR161">
            <v>181</v>
          </cell>
          <cell r="FS161">
            <v>172</v>
          </cell>
          <cell r="FT161">
            <v>218</v>
          </cell>
          <cell r="FU161">
            <v>185</v>
          </cell>
          <cell r="FV161">
            <v>170</v>
          </cell>
          <cell r="FW161">
            <v>158</v>
          </cell>
          <cell r="FX161">
            <v>110</v>
          </cell>
          <cell r="FY161">
            <v>151</v>
          </cell>
          <cell r="FZ161">
            <v>198</v>
          </cell>
          <cell r="GA161">
            <v>149</v>
          </cell>
          <cell r="GB161">
            <v>124</v>
          </cell>
          <cell r="GC161">
            <v>162</v>
          </cell>
          <cell r="GD161">
            <v>167</v>
          </cell>
          <cell r="GE161">
            <v>170</v>
          </cell>
          <cell r="GF161">
            <v>199</v>
          </cell>
          <cell r="GG161">
            <v>164</v>
          </cell>
          <cell r="GH161">
            <v>168</v>
          </cell>
          <cell r="GI161">
            <v>143</v>
          </cell>
          <cell r="GJ161">
            <v>95</v>
          </cell>
          <cell r="GK161">
            <v>138</v>
          </cell>
          <cell r="GL161">
            <v>151</v>
          </cell>
          <cell r="GM161">
            <v>148</v>
          </cell>
          <cell r="GN161">
            <v>146</v>
          </cell>
          <cell r="GO161">
            <v>187</v>
          </cell>
          <cell r="GP161">
            <v>196</v>
          </cell>
          <cell r="GQ161">
            <v>203</v>
          </cell>
          <cell r="GR161">
            <v>208</v>
          </cell>
          <cell r="GS161">
            <v>196</v>
          </cell>
          <cell r="GT161">
            <v>193</v>
          </cell>
          <cell r="GU161">
            <v>162</v>
          </cell>
          <cell r="GV161">
            <v>94</v>
          </cell>
          <cell r="GW161">
            <v>142</v>
          </cell>
          <cell r="GX161">
            <v>188</v>
          </cell>
          <cell r="GY161">
            <v>127</v>
          </cell>
          <cell r="GZ161">
            <v>171</v>
          </cell>
          <cell r="HA161">
            <v>159</v>
          </cell>
          <cell r="HB161">
            <v>215</v>
          </cell>
          <cell r="HC161">
            <v>228</v>
          </cell>
          <cell r="HD161">
            <v>216</v>
          </cell>
          <cell r="HE161">
            <v>199</v>
          </cell>
          <cell r="HF161">
            <v>206</v>
          </cell>
          <cell r="HG161">
            <v>150</v>
          </cell>
          <cell r="HH161">
            <v>111</v>
          </cell>
          <cell r="HI161">
            <v>134</v>
          </cell>
          <cell r="HJ161">
            <v>218</v>
          </cell>
          <cell r="HK161">
            <v>158</v>
          </cell>
          <cell r="HL161">
            <v>164</v>
          </cell>
          <cell r="HM161">
            <v>202</v>
          </cell>
          <cell r="HN161">
            <v>211</v>
          </cell>
          <cell r="HO161">
            <v>214</v>
          </cell>
          <cell r="HP161">
            <v>219</v>
          </cell>
          <cell r="HQ161">
            <v>196</v>
          </cell>
          <cell r="HR161">
            <v>230</v>
          </cell>
          <cell r="HS161">
            <v>175</v>
          </cell>
          <cell r="HT161">
            <v>120</v>
          </cell>
          <cell r="HU161">
            <v>179</v>
          </cell>
          <cell r="HV161">
            <v>225</v>
          </cell>
          <cell r="HW161">
            <v>173</v>
          </cell>
          <cell r="HX161">
            <v>160</v>
          </cell>
          <cell r="HY161">
            <v>227</v>
          </cell>
          <cell r="HZ161">
            <v>229</v>
          </cell>
          <cell r="IA161">
            <v>233</v>
          </cell>
          <cell r="IB161">
            <v>218</v>
          </cell>
          <cell r="IC161">
            <v>197</v>
          </cell>
          <cell r="ID161">
            <v>211</v>
          </cell>
          <cell r="IE161">
            <v>164</v>
          </cell>
          <cell r="IF161">
            <v>161</v>
          </cell>
          <cell r="IG161">
            <v>215</v>
          </cell>
          <cell r="IH161">
            <v>251</v>
          </cell>
          <cell r="II161">
            <v>200</v>
          </cell>
          <cell r="IJ161">
            <v>185</v>
          </cell>
          <cell r="IK161">
            <v>212</v>
          </cell>
          <cell r="IL161">
            <v>221</v>
          </cell>
          <cell r="IM161">
            <v>189</v>
          </cell>
          <cell r="IN161">
            <v>83</v>
          </cell>
          <cell r="IO161">
            <v>149</v>
          </cell>
          <cell r="IP161">
            <v>203</v>
          </cell>
          <cell r="IQ161">
            <v>232</v>
          </cell>
          <cell r="IR161">
            <v>163</v>
          </cell>
          <cell r="IS161">
            <v>216</v>
          </cell>
          <cell r="IT161">
            <v>252</v>
          </cell>
          <cell r="IU161">
            <v>206</v>
          </cell>
          <cell r="IV161">
            <v>247</v>
          </cell>
          <cell r="IW161">
            <v>219</v>
          </cell>
          <cell r="IX161">
            <v>238</v>
          </cell>
          <cell r="IY161">
            <v>311</v>
          </cell>
          <cell r="IZ161">
            <v>286</v>
          </cell>
          <cell r="JA161">
            <v>203</v>
          </cell>
          <cell r="JB161">
            <v>316</v>
          </cell>
          <cell r="JC161">
            <v>216</v>
          </cell>
          <cell r="JD161">
            <v>158</v>
          </cell>
          <cell r="JE161">
            <v>225</v>
          </cell>
          <cell r="JF161">
            <v>257</v>
          </cell>
          <cell r="JG161">
            <v>213</v>
          </cell>
          <cell r="JH161">
            <v>247</v>
          </cell>
          <cell r="JI161">
            <v>217</v>
          </cell>
          <cell r="JJ161">
            <v>265</v>
          </cell>
          <cell r="JK161">
            <v>324</v>
          </cell>
          <cell r="JL161">
            <v>269</v>
          </cell>
          <cell r="JM161">
            <v>230</v>
          </cell>
          <cell r="JN161">
            <v>238</v>
          </cell>
          <cell r="JO161">
            <v>238</v>
          </cell>
          <cell r="JP161">
            <v>175</v>
          </cell>
          <cell r="JQ161">
            <v>254</v>
          </cell>
          <cell r="JR161">
            <v>237</v>
          </cell>
          <cell r="JS161">
            <v>201</v>
          </cell>
          <cell r="JT161">
            <v>213</v>
          </cell>
          <cell r="JU161">
            <v>218</v>
          </cell>
          <cell r="JV161">
            <v>268</v>
          </cell>
          <cell r="JW161">
            <v>326</v>
          </cell>
          <cell r="JX161">
            <v>267</v>
          </cell>
          <cell r="JY161">
            <v>257</v>
          </cell>
          <cell r="JZ161">
            <v>273</v>
          </cell>
          <cell r="KA161">
            <v>252</v>
          </cell>
          <cell r="KB161">
            <v>173</v>
          </cell>
          <cell r="KC161">
            <v>221</v>
          </cell>
          <cell r="KD161">
            <v>300</v>
          </cell>
          <cell r="KE161">
            <v>254</v>
          </cell>
          <cell r="KF161">
            <v>177</v>
          </cell>
        </row>
        <row r="162">
          <cell r="A162" t="str">
            <v>Nombre de crÃ©ations d'entreprises - Haute-Garonne - DonnÃ©es mensuelles brutes</v>
          </cell>
          <cell r="B162">
            <v>10755467</v>
          </cell>
          <cell r="C162">
            <v>45317.364583333336</v>
          </cell>
          <cell r="ES162">
            <v>1322</v>
          </cell>
          <cell r="ET162">
            <v>1245</v>
          </cell>
          <cell r="EU162">
            <v>1365</v>
          </cell>
          <cell r="EV162">
            <v>1017</v>
          </cell>
          <cell r="EW162">
            <v>944</v>
          </cell>
          <cell r="EX162">
            <v>1140</v>
          </cell>
          <cell r="EY162">
            <v>849</v>
          </cell>
          <cell r="EZ162">
            <v>954</v>
          </cell>
          <cell r="FA162">
            <v>1055</v>
          </cell>
          <cell r="FB162">
            <v>1202</v>
          </cell>
          <cell r="FC162">
            <v>1059</v>
          </cell>
          <cell r="FD162">
            <v>879</v>
          </cell>
          <cell r="FE162">
            <v>1182</v>
          </cell>
          <cell r="FF162">
            <v>1157</v>
          </cell>
          <cell r="FG162">
            <v>1192</v>
          </cell>
          <cell r="FH162">
            <v>1139</v>
          </cell>
          <cell r="FI162">
            <v>945</v>
          </cell>
          <cell r="FJ162">
            <v>1030</v>
          </cell>
          <cell r="FK162">
            <v>1003</v>
          </cell>
          <cell r="FL162">
            <v>758</v>
          </cell>
          <cell r="FM162">
            <v>1039</v>
          </cell>
          <cell r="FN162">
            <v>1221</v>
          </cell>
          <cell r="FO162">
            <v>1120</v>
          </cell>
          <cell r="FP162">
            <v>1042</v>
          </cell>
          <cell r="FQ162">
            <v>1398</v>
          </cell>
          <cell r="FR162">
            <v>1135</v>
          </cell>
          <cell r="FS162">
            <v>1211</v>
          </cell>
          <cell r="FT162">
            <v>1166</v>
          </cell>
          <cell r="FU162">
            <v>1024</v>
          </cell>
          <cell r="FV162">
            <v>1061</v>
          </cell>
          <cell r="FW162">
            <v>1135</v>
          </cell>
          <cell r="FX162">
            <v>801</v>
          </cell>
          <cell r="FY162">
            <v>1206</v>
          </cell>
          <cell r="FZ162">
            <v>1307</v>
          </cell>
          <cell r="GA162">
            <v>1039</v>
          </cell>
          <cell r="GB162">
            <v>1089</v>
          </cell>
          <cell r="GC162">
            <v>1240</v>
          </cell>
          <cell r="GD162">
            <v>1071</v>
          </cell>
          <cell r="GE162">
            <v>1139</v>
          </cell>
          <cell r="GF162">
            <v>1134</v>
          </cell>
          <cell r="GG162">
            <v>940</v>
          </cell>
          <cell r="GH162">
            <v>1036</v>
          </cell>
          <cell r="GI162">
            <v>973</v>
          </cell>
          <cell r="GJ162">
            <v>792</v>
          </cell>
          <cell r="GK162">
            <v>1226</v>
          </cell>
          <cell r="GL162">
            <v>1236</v>
          </cell>
          <cell r="GM162">
            <v>1009</v>
          </cell>
          <cell r="GN162">
            <v>1167</v>
          </cell>
          <cell r="GO162">
            <v>1382</v>
          </cell>
          <cell r="GP162">
            <v>1311</v>
          </cell>
          <cell r="GQ162">
            <v>1256</v>
          </cell>
          <cell r="GR162">
            <v>1241</v>
          </cell>
          <cell r="GS162">
            <v>1017</v>
          </cell>
          <cell r="GT162">
            <v>1179</v>
          </cell>
          <cell r="GU162">
            <v>1041</v>
          </cell>
          <cell r="GV162">
            <v>911</v>
          </cell>
          <cell r="GW162">
            <v>1260</v>
          </cell>
          <cell r="GX162">
            <v>1254</v>
          </cell>
          <cell r="GY162">
            <v>1199</v>
          </cell>
          <cell r="GZ162">
            <v>1151</v>
          </cell>
          <cell r="HA162">
            <v>1384</v>
          </cell>
          <cell r="HB162">
            <v>1354</v>
          </cell>
          <cell r="HC162">
            <v>1516</v>
          </cell>
          <cell r="HD162">
            <v>1133</v>
          </cell>
          <cell r="HE162">
            <v>1138</v>
          </cell>
          <cell r="HF162">
            <v>1337</v>
          </cell>
          <cell r="HG162">
            <v>1239</v>
          </cell>
          <cell r="HH162">
            <v>1028</v>
          </cell>
          <cell r="HI162">
            <v>1440</v>
          </cell>
          <cell r="HJ162">
            <v>1519</v>
          </cell>
          <cell r="HK162">
            <v>1443</v>
          </cell>
          <cell r="HL162">
            <v>1322</v>
          </cell>
          <cell r="HM162">
            <v>1592</v>
          </cell>
          <cell r="HN162">
            <v>1564</v>
          </cell>
          <cell r="HO162">
            <v>1709</v>
          </cell>
          <cell r="HP162">
            <v>1479</v>
          </cell>
          <cell r="HQ162">
            <v>1475</v>
          </cell>
          <cell r="HR162">
            <v>1670</v>
          </cell>
          <cell r="HS162">
            <v>1332</v>
          </cell>
          <cell r="HT162">
            <v>1244</v>
          </cell>
          <cell r="HU162">
            <v>1684</v>
          </cell>
          <cell r="HV162">
            <v>1909</v>
          </cell>
          <cell r="HW162">
            <v>1548</v>
          </cell>
          <cell r="HX162">
            <v>1372</v>
          </cell>
          <cell r="HY162">
            <v>2026</v>
          </cell>
          <cell r="HZ162">
            <v>2020</v>
          </cell>
          <cell r="IA162">
            <v>2074</v>
          </cell>
          <cell r="IB162">
            <v>1838</v>
          </cell>
          <cell r="IC162">
            <v>1795</v>
          </cell>
          <cell r="ID162">
            <v>1650</v>
          </cell>
          <cell r="IE162">
            <v>1837</v>
          </cell>
          <cell r="IF162">
            <v>1584</v>
          </cell>
          <cell r="IG162">
            <v>1981</v>
          </cell>
          <cell r="IH162">
            <v>2247</v>
          </cell>
          <cell r="II162">
            <v>1935</v>
          </cell>
          <cell r="IJ162">
            <v>1634</v>
          </cell>
          <cell r="IK162">
            <v>2258</v>
          </cell>
          <cell r="IL162">
            <v>2103</v>
          </cell>
          <cell r="IM162">
            <v>1435</v>
          </cell>
          <cell r="IN162">
            <v>1034</v>
          </cell>
          <cell r="IO162">
            <v>1374</v>
          </cell>
          <cell r="IP162">
            <v>1773</v>
          </cell>
          <cell r="IQ162">
            <v>2342</v>
          </cell>
          <cell r="IR162">
            <v>1744</v>
          </cell>
          <cell r="IS162">
            <v>2459</v>
          </cell>
          <cell r="IT162">
            <v>2622</v>
          </cell>
          <cell r="IU162">
            <v>2231</v>
          </cell>
          <cell r="IV162">
            <v>2071</v>
          </cell>
          <cell r="IW162">
            <v>2510</v>
          </cell>
          <cell r="IX162">
            <v>2348</v>
          </cell>
          <cell r="IY162">
            <v>2519</v>
          </cell>
          <cell r="IZ162">
            <v>2259</v>
          </cell>
          <cell r="JA162">
            <v>2023</v>
          </cell>
          <cell r="JB162">
            <v>2474</v>
          </cell>
          <cell r="JC162">
            <v>2020</v>
          </cell>
          <cell r="JD162">
            <v>1572</v>
          </cell>
          <cell r="JE162">
            <v>2423</v>
          </cell>
          <cell r="JF162">
            <v>2425</v>
          </cell>
          <cell r="JG162">
            <v>2101</v>
          </cell>
          <cell r="JH162">
            <v>2174</v>
          </cell>
          <cell r="JI162">
            <v>2297</v>
          </cell>
          <cell r="JJ162">
            <v>2115</v>
          </cell>
          <cell r="JK162">
            <v>2423</v>
          </cell>
          <cell r="JL162">
            <v>1943</v>
          </cell>
          <cell r="JM162">
            <v>1788</v>
          </cell>
          <cell r="JN162">
            <v>2175</v>
          </cell>
          <cell r="JO162">
            <v>1933</v>
          </cell>
          <cell r="JP162">
            <v>1763</v>
          </cell>
          <cell r="JQ162">
            <v>2381</v>
          </cell>
          <cell r="JR162">
            <v>2447</v>
          </cell>
          <cell r="JS162">
            <v>1990</v>
          </cell>
          <cell r="JT162">
            <v>1944</v>
          </cell>
          <cell r="JU162">
            <v>2105</v>
          </cell>
          <cell r="JV162">
            <v>1991</v>
          </cell>
          <cell r="JW162">
            <v>2303</v>
          </cell>
          <cell r="JX162">
            <v>1939</v>
          </cell>
          <cell r="JY162">
            <v>1852</v>
          </cell>
          <cell r="JZ162">
            <v>2100</v>
          </cell>
          <cell r="KA162">
            <v>1857</v>
          </cell>
          <cell r="KB162">
            <v>1831</v>
          </cell>
          <cell r="KC162">
            <v>2288</v>
          </cell>
          <cell r="KD162">
            <v>2386</v>
          </cell>
          <cell r="KE162">
            <v>2238</v>
          </cell>
          <cell r="KF162">
            <v>2087</v>
          </cell>
        </row>
        <row r="163">
          <cell r="A163" t="str">
            <v>Nombre de crÃ©ations d'entreprises - Haute-Loire - DonnÃ©es mensuelles brutes</v>
          </cell>
          <cell r="B163">
            <v>10755479</v>
          </cell>
          <cell r="C163">
            <v>45317.364583333336</v>
          </cell>
          <cell r="ES163">
            <v>139</v>
          </cell>
          <cell r="ET163">
            <v>100</v>
          </cell>
          <cell r="EU163">
            <v>166</v>
          </cell>
          <cell r="EV163">
            <v>117</v>
          </cell>
          <cell r="EW163">
            <v>112</v>
          </cell>
          <cell r="EX163">
            <v>135</v>
          </cell>
          <cell r="EY163">
            <v>103</v>
          </cell>
          <cell r="EZ163">
            <v>82</v>
          </cell>
          <cell r="FA163">
            <v>105</v>
          </cell>
          <cell r="FB163">
            <v>136</v>
          </cell>
          <cell r="FC163">
            <v>103</v>
          </cell>
          <cell r="FD163">
            <v>101</v>
          </cell>
          <cell r="FE163">
            <v>128</v>
          </cell>
          <cell r="FF163">
            <v>131</v>
          </cell>
          <cell r="FG163">
            <v>143</v>
          </cell>
          <cell r="FH163">
            <v>126</v>
          </cell>
          <cell r="FI163">
            <v>137</v>
          </cell>
          <cell r="FJ163">
            <v>134</v>
          </cell>
          <cell r="FK163">
            <v>129</v>
          </cell>
          <cell r="FL163">
            <v>91</v>
          </cell>
          <cell r="FM163">
            <v>112</v>
          </cell>
          <cell r="FN163">
            <v>129</v>
          </cell>
          <cell r="FO163">
            <v>101</v>
          </cell>
          <cell r="FP163">
            <v>110</v>
          </cell>
          <cell r="FQ163">
            <v>113</v>
          </cell>
          <cell r="FR163">
            <v>124</v>
          </cell>
          <cell r="FS163">
            <v>100</v>
          </cell>
          <cell r="FT163">
            <v>164</v>
          </cell>
          <cell r="FU163">
            <v>125</v>
          </cell>
          <cell r="FV163">
            <v>119</v>
          </cell>
          <cell r="FW163">
            <v>137</v>
          </cell>
          <cell r="FX163">
            <v>99</v>
          </cell>
          <cell r="FY163">
            <v>113</v>
          </cell>
          <cell r="FZ163">
            <v>120</v>
          </cell>
          <cell r="GA163">
            <v>93</v>
          </cell>
          <cell r="GB163">
            <v>110</v>
          </cell>
          <cell r="GC163">
            <v>127</v>
          </cell>
          <cell r="GD163">
            <v>115</v>
          </cell>
          <cell r="GE163">
            <v>125</v>
          </cell>
          <cell r="GF163">
            <v>120</v>
          </cell>
          <cell r="GG163">
            <v>108</v>
          </cell>
          <cell r="GH163">
            <v>117</v>
          </cell>
          <cell r="GI163">
            <v>119</v>
          </cell>
          <cell r="GJ163">
            <v>73</v>
          </cell>
          <cell r="GK163">
            <v>111</v>
          </cell>
          <cell r="GL163">
            <v>122</v>
          </cell>
          <cell r="GM163">
            <v>123</v>
          </cell>
          <cell r="GN163">
            <v>114</v>
          </cell>
          <cell r="GO163">
            <v>118</v>
          </cell>
          <cell r="GP163">
            <v>109</v>
          </cell>
          <cell r="GQ163">
            <v>108</v>
          </cell>
          <cell r="GR163">
            <v>107</v>
          </cell>
          <cell r="GS163">
            <v>114</v>
          </cell>
          <cell r="GT163">
            <v>125</v>
          </cell>
          <cell r="GU163">
            <v>113</v>
          </cell>
          <cell r="GV163">
            <v>74</v>
          </cell>
          <cell r="GW163">
            <v>111</v>
          </cell>
          <cell r="GX163">
            <v>107</v>
          </cell>
          <cell r="GY163">
            <v>90</v>
          </cell>
          <cell r="GZ163">
            <v>120</v>
          </cell>
          <cell r="HA163">
            <v>122</v>
          </cell>
          <cell r="HB163">
            <v>117</v>
          </cell>
          <cell r="HC163">
            <v>128</v>
          </cell>
          <cell r="HD163">
            <v>131</v>
          </cell>
          <cell r="HE163">
            <v>143</v>
          </cell>
          <cell r="HF163">
            <v>119</v>
          </cell>
          <cell r="HG163">
            <v>123</v>
          </cell>
          <cell r="HH163">
            <v>87</v>
          </cell>
          <cell r="HI163">
            <v>128</v>
          </cell>
          <cell r="HJ163">
            <v>141</v>
          </cell>
          <cell r="HK163">
            <v>102</v>
          </cell>
          <cell r="HL163">
            <v>110</v>
          </cell>
          <cell r="HM163">
            <v>127</v>
          </cell>
          <cell r="HN163">
            <v>124</v>
          </cell>
          <cell r="HO163">
            <v>176</v>
          </cell>
          <cell r="HP163">
            <v>131</v>
          </cell>
          <cell r="HQ163">
            <v>102</v>
          </cell>
          <cell r="HR163">
            <v>157</v>
          </cell>
          <cell r="HS163">
            <v>137</v>
          </cell>
          <cell r="HT163">
            <v>100</v>
          </cell>
          <cell r="HU163">
            <v>120</v>
          </cell>
          <cell r="HV163">
            <v>154</v>
          </cell>
          <cell r="HW163">
            <v>119</v>
          </cell>
          <cell r="HX163">
            <v>114</v>
          </cell>
          <cell r="HY163">
            <v>121</v>
          </cell>
          <cell r="HZ163">
            <v>144</v>
          </cell>
          <cell r="IA163">
            <v>162</v>
          </cell>
          <cell r="IB163">
            <v>121</v>
          </cell>
          <cell r="IC163">
            <v>169</v>
          </cell>
          <cell r="ID163">
            <v>155</v>
          </cell>
          <cell r="IE163">
            <v>157</v>
          </cell>
          <cell r="IF163">
            <v>111</v>
          </cell>
          <cell r="IG163">
            <v>162</v>
          </cell>
          <cell r="IH163">
            <v>187</v>
          </cell>
          <cell r="II163">
            <v>155</v>
          </cell>
          <cell r="IJ163">
            <v>150</v>
          </cell>
          <cell r="IK163">
            <v>176</v>
          </cell>
          <cell r="IL163">
            <v>182</v>
          </cell>
          <cell r="IM163">
            <v>98</v>
          </cell>
          <cell r="IN163">
            <v>93</v>
          </cell>
          <cell r="IO163">
            <v>131</v>
          </cell>
          <cell r="IP163">
            <v>174</v>
          </cell>
          <cell r="IQ163">
            <v>160</v>
          </cell>
          <cell r="IR163">
            <v>141</v>
          </cell>
          <cell r="IS163">
            <v>182</v>
          </cell>
          <cell r="IT163">
            <v>199</v>
          </cell>
          <cell r="IU163">
            <v>177</v>
          </cell>
          <cell r="IV163">
            <v>215</v>
          </cell>
          <cell r="IW163">
            <v>212</v>
          </cell>
          <cell r="IX163">
            <v>186</v>
          </cell>
          <cell r="IY163">
            <v>245</v>
          </cell>
          <cell r="IZ163">
            <v>165</v>
          </cell>
          <cell r="JA163">
            <v>205</v>
          </cell>
          <cell r="JB163">
            <v>200</v>
          </cell>
          <cell r="JC163">
            <v>198</v>
          </cell>
          <cell r="JD163">
            <v>125</v>
          </cell>
          <cell r="JE163">
            <v>208</v>
          </cell>
          <cell r="JF163">
            <v>234</v>
          </cell>
          <cell r="JG163">
            <v>154</v>
          </cell>
          <cell r="JH163">
            <v>177</v>
          </cell>
          <cell r="JI163">
            <v>182</v>
          </cell>
          <cell r="JJ163">
            <v>214</v>
          </cell>
          <cell r="JK163">
            <v>259</v>
          </cell>
          <cell r="JL163">
            <v>185</v>
          </cell>
          <cell r="JM163">
            <v>241</v>
          </cell>
          <cell r="JN163">
            <v>200</v>
          </cell>
          <cell r="JO163">
            <v>244</v>
          </cell>
          <cell r="JP163">
            <v>136</v>
          </cell>
          <cell r="JQ163">
            <v>212</v>
          </cell>
          <cell r="JR163">
            <v>220</v>
          </cell>
          <cell r="JS163">
            <v>198</v>
          </cell>
          <cell r="JT163">
            <v>246</v>
          </cell>
          <cell r="JU163">
            <v>190</v>
          </cell>
          <cell r="JV163">
            <v>207</v>
          </cell>
          <cell r="JW163">
            <v>238</v>
          </cell>
          <cell r="JX163">
            <v>209</v>
          </cell>
          <cell r="JY163">
            <v>183</v>
          </cell>
          <cell r="JZ163">
            <v>218</v>
          </cell>
          <cell r="KA163">
            <v>155</v>
          </cell>
          <cell r="KB163">
            <v>147</v>
          </cell>
          <cell r="KC163">
            <v>220</v>
          </cell>
          <cell r="KD163">
            <v>246</v>
          </cell>
          <cell r="KE163">
            <v>228</v>
          </cell>
          <cell r="KF163">
            <v>231</v>
          </cell>
        </row>
        <row r="164">
          <cell r="A164" t="str">
            <v>Nombre de crÃ©ations d'entreprises - Haute-Marne - DonnÃ©es mensuelles brutes</v>
          </cell>
          <cell r="B164">
            <v>10755488</v>
          </cell>
          <cell r="C164">
            <v>45317.364583333336</v>
          </cell>
          <cell r="ES164">
            <v>66</v>
          </cell>
          <cell r="ET164">
            <v>59</v>
          </cell>
          <cell r="EU164">
            <v>83</v>
          </cell>
          <cell r="EV164">
            <v>77</v>
          </cell>
          <cell r="EW164">
            <v>73</v>
          </cell>
          <cell r="EX164">
            <v>83</v>
          </cell>
          <cell r="EY164">
            <v>74</v>
          </cell>
          <cell r="EZ164">
            <v>75</v>
          </cell>
          <cell r="FA164">
            <v>93</v>
          </cell>
          <cell r="FB164">
            <v>86</v>
          </cell>
          <cell r="FC164">
            <v>62</v>
          </cell>
          <cell r="FD164">
            <v>73</v>
          </cell>
          <cell r="FE164">
            <v>96</v>
          </cell>
          <cell r="FF164">
            <v>70</v>
          </cell>
          <cell r="FG164">
            <v>99</v>
          </cell>
          <cell r="FH164">
            <v>88</v>
          </cell>
          <cell r="FI164">
            <v>75</v>
          </cell>
          <cell r="FJ164">
            <v>75</v>
          </cell>
          <cell r="FK164">
            <v>89</v>
          </cell>
          <cell r="FL164">
            <v>69</v>
          </cell>
          <cell r="FM164">
            <v>72</v>
          </cell>
          <cell r="FN164">
            <v>104</v>
          </cell>
          <cell r="FO164">
            <v>74</v>
          </cell>
          <cell r="FP164">
            <v>59</v>
          </cell>
          <cell r="FQ164">
            <v>100</v>
          </cell>
          <cell r="FR164">
            <v>84</v>
          </cell>
          <cell r="FS164">
            <v>89</v>
          </cell>
          <cell r="FT164">
            <v>89</v>
          </cell>
          <cell r="FU164">
            <v>73</v>
          </cell>
          <cell r="FV164">
            <v>59</v>
          </cell>
          <cell r="FW164">
            <v>71</v>
          </cell>
          <cell r="FX164">
            <v>60</v>
          </cell>
          <cell r="FY164">
            <v>69</v>
          </cell>
          <cell r="FZ164">
            <v>79</v>
          </cell>
          <cell r="GA164">
            <v>62</v>
          </cell>
          <cell r="GB164">
            <v>60</v>
          </cell>
          <cell r="GC164">
            <v>60</v>
          </cell>
          <cell r="GD164">
            <v>60</v>
          </cell>
          <cell r="GE164">
            <v>61</v>
          </cell>
          <cell r="GF164">
            <v>65</v>
          </cell>
          <cell r="GG164">
            <v>59</v>
          </cell>
          <cell r="GH164">
            <v>59</v>
          </cell>
          <cell r="GI164">
            <v>67</v>
          </cell>
          <cell r="GJ164">
            <v>53</v>
          </cell>
          <cell r="GK164">
            <v>50</v>
          </cell>
          <cell r="GL164">
            <v>88</v>
          </cell>
          <cell r="GM164">
            <v>49</v>
          </cell>
          <cell r="GN164">
            <v>72</v>
          </cell>
          <cell r="GO164">
            <v>60</v>
          </cell>
          <cell r="GP164">
            <v>85</v>
          </cell>
          <cell r="GQ164">
            <v>94</v>
          </cell>
          <cell r="GR164">
            <v>91</v>
          </cell>
          <cell r="GS164">
            <v>61</v>
          </cell>
          <cell r="GT164">
            <v>60</v>
          </cell>
          <cell r="GU164">
            <v>73</v>
          </cell>
          <cell r="GV164">
            <v>44</v>
          </cell>
          <cell r="GW164">
            <v>69</v>
          </cell>
          <cell r="GX164">
            <v>63</v>
          </cell>
          <cell r="GY164">
            <v>63</v>
          </cell>
          <cell r="GZ164">
            <v>88</v>
          </cell>
          <cell r="HA164">
            <v>73</v>
          </cell>
          <cell r="HB164">
            <v>72</v>
          </cell>
          <cell r="HC164">
            <v>99</v>
          </cell>
          <cell r="HD164">
            <v>81</v>
          </cell>
          <cell r="HE164">
            <v>78</v>
          </cell>
          <cell r="HF164">
            <v>98</v>
          </cell>
          <cell r="HG164">
            <v>55</v>
          </cell>
          <cell r="HH164">
            <v>57</v>
          </cell>
          <cell r="HI164">
            <v>53</v>
          </cell>
          <cell r="HJ164">
            <v>80</v>
          </cell>
          <cell r="HK164">
            <v>66</v>
          </cell>
          <cell r="HL164">
            <v>68</v>
          </cell>
          <cell r="HM164">
            <v>74</v>
          </cell>
          <cell r="HN164">
            <v>81</v>
          </cell>
          <cell r="HO164">
            <v>74</v>
          </cell>
          <cell r="HP164">
            <v>95</v>
          </cell>
          <cell r="HQ164">
            <v>73</v>
          </cell>
          <cell r="HR164">
            <v>103</v>
          </cell>
          <cell r="HS164">
            <v>80</v>
          </cell>
          <cell r="HT164">
            <v>71</v>
          </cell>
          <cell r="HU164">
            <v>88</v>
          </cell>
          <cell r="HV164">
            <v>94</v>
          </cell>
          <cell r="HW164">
            <v>92</v>
          </cell>
          <cell r="HX164">
            <v>60</v>
          </cell>
          <cell r="HY164">
            <v>89</v>
          </cell>
          <cell r="HZ164">
            <v>82</v>
          </cell>
          <cell r="IA164">
            <v>123</v>
          </cell>
          <cell r="IB164">
            <v>90</v>
          </cell>
          <cell r="IC164">
            <v>93</v>
          </cell>
          <cell r="ID164">
            <v>102</v>
          </cell>
          <cell r="IE164">
            <v>92</v>
          </cell>
          <cell r="IF164">
            <v>81</v>
          </cell>
          <cell r="IG164">
            <v>86</v>
          </cell>
          <cell r="IH164">
            <v>115</v>
          </cell>
          <cell r="II164">
            <v>73</v>
          </cell>
          <cell r="IJ164">
            <v>89</v>
          </cell>
          <cell r="IK164">
            <v>123</v>
          </cell>
          <cell r="IL164">
            <v>125</v>
          </cell>
          <cell r="IM164">
            <v>63</v>
          </cell>
          <cell r="IN164">
            <v>52</v>
          </cell>
          <cell r="IO164">
            <v>79</v>
          </cell>
          <cell r="IP164">
            <v>126</v>
          </cell>
          <cell r="IQ164">
            <v>106</v>
          </cell>
          <cell r="IR164">
            <v>107</v>
          </cell>
          <cell r="IS164">
            <v>106</v>
          </cell>
          <cell r="IT164">
            <v>144</v>
          </cell>
          <cell r="IU164">
            <v>81</v>
          </cell>
          <cell r="IV164">
            <v>116</v>
          </cell>
          <cell r="IW164">
            <v>114</v>
          </cell>
          <cell r="IX164">
            <v>156</v>
          </cell>
          <cell r="IY164">
            <v>123</v>
          </cell>
          <cell r="IZ164">
            <v>151</v>
          </cell>
          <cell r="JA164">
            <v>117</v>
          </cell>
          <cell r="JB164">
            <v>118</v>
          </cell>
          <cell r="JC164">
            <v>125</v>
          </cell>
          <cell r="JD164">
            <v>84</v>
          </cell>
          <cell r="JE164">
            <v>118</v>
          </cell>
          <cell r="JF164">
            <v>147</v>
          </cell>
          <cell r="JG164">
            <v>97</v>
          </cell>
          <cell r="JH164">
            <v>147</v>
          </cell>
          <cell r="JI164">
            <v>124</v>
          </cell>
          <cell r="JJ164">
            <v>127</v>
          </cell>
          <cell r="JK164">
            <v>171</v>
          </cell>
          <cell r="JL164">
            <v>132</v>
          </cell>
          <cell r="JM164">
            <v>104</v>
          </cell>
          <cell r="JN164">
            <v>120</v>
          </cell>
          <cell r="JO164">
            <v>105</v>
          </cell>
          <cell r="JP164">
            <v>112</v>
          </cell>
          <cell r="JQ164">
            <v>116</v>
          </cell>
          <cell r="JR164">
            <v>132</v>
          </cell>
          <cell r="JS164">
            <v>123</v>
          </cell>
          <cell r="JT164">
            <v>100</v>
          </cell>
          <cell r="JU164">
            <v>96</v>
          </cell>
          <cell r="JV164">
            <v>112</v>
          </cell>
          <cell r="JW164">
            <v>139</v>
          </cell>
          <cell r="JX164">
            <v>113</v>
          </cell>
          <cell r="JY164">
            <v>123</v>
          </cell>
          <cell r="JZ164">
            <v>118</v>
          </cell>
          <cell r="KA164">
            <v>116</v>
          </cell>
          <cell r="KB164">
            <v>117</v>
          </cell>
          <cell r="KC164">
            <v>123</v>
          </cell>
          <cell r="KD164">
            <v>114</v>
          </cell>
          <cell r="KE164">
            <v>115</v>
          </cell>
          <cell r="KF164">
            <v>109</v>
          </cell>
        </row>
        <row r="165">
          <cell r="A165" t="str">
            <v>Nombre de crÃ©ations d'entreprises - Haute-SaÃ´ne - DonnÃ©es mensuelles brutes</v>
          </cell>
          <cell r="B165">
            <v>10755506</v>
          </cell>
          <cell r="C165">
            <v>45317.364583333336</v>
          </cell>
          <cell r="ES165">
            <v>131</v>
          </cell>
          <cell r="ET165">
            <v>125</v>
          </cell>
          <cell r="EU165">
            <v>137</v>
          </cell>
          <cell r="EV165">
            <v>119</v>
          </cell>
          <cell r="EW165">
            <v>114</v>
          </cell>
          <cell r="EX165">
            <v>132</v>
          </cell>
          <cell r="EY165">
            <v>119</v>
          </cell>
          <cell r="EZ165">
            <v>85</v>
          </cell>
          <cell r="FA165">
            <v>128</v>
          </cell>
          <cell r="FB165">
            <v>119</v>
          </cell>
          <cell r="FC165">
            <v>107</v>
          </cell>
          <cell r="FD165">
            <v>118</v>
          </cell>
          <cell r="FE165">
            <v>131</v>
          </cell>
          <cell r="FF165">
            <v>115</v>
          </cell>
          <cell r="FG165">
            <v>123</v>
          </cell>
          <cell r="FH165">
            <v>145</v>
          </cell>
          <cell r="FI165">
            <v>119</v>
          </cell>
          <cell r="FJ165">
            <v>125</v>
          </cell>
          <cell r="FK165">
            <v>134</v>
          </cell>
          <cell r="FL165">
            <v>96</v>
          </cell>
          <cell r="FM165">
            <v>101</v>
          </cell>
          <cell r="FN165">
            <v>122</v>
          </cell>
          <cell r="FO165">
            <v>109</v>
          </cell>
          <cell r="FP165">
            <v>85</v>
          </cell>
          <cell r="FQ165">
            <v>140</v>
          </cell>
          <cell r="FR165">
            <v>115</v>
          </cell>
          <cell r="FS165">
            <v>113</v>
          </cell>
          <cell r="FT165">
            <v>160</v>
          </cell>
          <cell r="FU165">
            <v>92</v>
          </cell>
          <cell r="FV165">
            <v>111</v>
          </cell>
          <cell r="FW165">
            <v>120</v>
          </cell>
          <cell r="FX165">
            <v>118</v>
          </cell>
          <cell r="FY165">
            <v>120</v>
          </cell>
          <cell r="FZ165">
            <v>134</v>
          </cell>
          <cell r="GA165">
            <v>107</v>
          </cell>
          <cell r="GB165">
            <v>127</v>
          </cell>
          <cell r="GC165">
            <v>118</v>
          </cell>
          <cell r="GD165">
            <v>131</v>
          </cell>
          <cell r="GE165">
            <v>141</v>
          </cell>
          <cell r="GF165">
            <v>128</v>
          </cell>
          <cell r="GG165">
            <v>98</v>
          </cell>
          <cell r="GH165">
            <v>94</v>
          </cell>
          <cell r="GI165">
            <v>102</v>
          </cell>
          <cell r="GJ165">
            <v>74</v>
          </cell>
          <cell r="GK165">
            <v>98</v>
          </cell>
          <cell r="GL165">
            <v>131</v>
          </cell>
          <cell r="GM165">
            <v>85</v>
          </cell>
          <cell r="GN165">
            <v>122</v>
          </cell>
          <cell r="GO165">
            <v>118</v>
          </cell>
          <cell r="GP165">
            <v>116</v>
          </cell>
          <cell r="GQ165">
            <v>140</v>
          </cell>
          <cell r="GR165">
            <v>109</v>
          </cell>
          <cell r="GS165">
            <v>121</v>
          </cell>
          <cell r="GT165">
            <v>112</v>
          </cell>
          <cell r="GU165">
            <v>87</v>
          </cell>
          <cell r="GV165">
            <v>95</v>
          </cell>
          <cell r="GW165">
            <v>105</v>
          </cell>
          <cell r="GX165">
            <v>95</v>
          </cell>
          <cell r="GY165">
            <v>95</v>
          </cell>
          <cell r="GZ165">
            <v>115</v>
          </cell>
          <cell r="HA165">
            <v>131</v>
          </cell>
          <cell r="HB165">
            <v>115</v>
          </cell>
          <cell r="HC165">
            <v>142</v>
          </cell>
          <cell r="HD165">
            <v>138</v>
          </cell>
          <cell r="HE165">
            <v>101</v>
          </cell>
          <cell r="HF165">
            <v>111</v>
          </cell>
          <cell r="HG165">
            <v>94</v>
          </cell>
          <cell r="HH165">
            <v>105</v>
          </cell>
          <cell r="HI165">
            <v>126</v>
          </cell>
          <cell r="HJ165">
            <v>131</v>
          </cell>
          <cell r="HK165">
            <v>118</v>
          </cell>
          <cell r="HL165">
            <v>97</v>
          </cell>
          <cell r="HM165">
            <v>124</v>
          </cell>
          <cell r="HN165">
            <v>112</v>
          </cell>
          <cell r="HO165">
            <v>171</v>
          </cell>
          <cell r="HP165">
            <v>109</v>
          </cell>
          <cell r="HQ165">
            <v>115</v>
          </cell>
          <cell r="HR165">
            <v>137</v>
          </cell>
          <cell r="HS165">
            <v>109</v>
          </cell>
          <cell r="HT165">
            <v>82</v>
          </cell>
          <cell r="HU165">
            <v>136</v>
          </cell>
          <cell r="HV165">
            <v>158</v>
          </cell>
          <cell r="HW165">
            <v>123</v>
          </cell>
          <cell r="HX165">
            <v>126</v>
          </cell>
          <cell r="HY165">
            <v>151</v>
          </cell>
          <cell r="HZ165">
            <v>124</v>
          </cell>
          <cell r="IA165">
            <v>154</v>
          </cell>
          <cell r="IB165">
            <v>143</v>
          </cell>
          <cell r="IC165">
            <v>156</v>
          </cell>
          <cell r="ID165">
            <v>151</v>
          </cell>
          <cell r="IE165">
            <v>131</v>
          </cell>
          <cell r="IF165">
            <v>135</v>
          </cell>
          <cell r="IG165">
            <v>177</v>
          </cell>
          <cell r="IH165">
            <v>181</v>
          </cell>
          <cell r="II165">
            <v>130</v>
          </cell>
          <cell r="IJ165">
            <v>117</v>
          </cell>
          <cell r="IK165">
            <v>174</v>
          </cell>
          <cell r="IL165">
            <v>177</v>
          </cell>
          <cell r="IM165">
            <v>95</v>
          </cell>
          <cell r="IN165">
            <v>98</v>
          </cell>
          <cell r="IO165">
            <v>138</v>
          </cell>
          <cell r="IP165">
            <v>199</v>
          </cell>
          <cell r="IQ165">
            <v>207</v>
          </cell>
          <cell r="IR165">
            <v>142</v>
          </cell>
          <cell r="IS165">
            <v>190</v>
          </cell>
          <cell r="IT165">
            <v>176</v>
          </cell>
          <cell r="IU165">
            <v>115</v>
          </cell>
          <cell r="IV165">
            <v>226</v>
          </cell>
          <cell r="IW165">
            <v>169</v>
          </cell>
          <cell r="IX165">
            <v>164</v>
          </cell>
          <cell r="IY165">
            <v>171</v>
          </cell>
          <cell r="IZ165">
            <v>193</v>
          </cell>
          <cell r="JA165">
            <v>169</v>
          </cell>
          <cell r="JB165">
            <v>188</v>
          </cell>
          <cell r="JC165">
            <v>176</v>
          </cell>
          <cell r="JD165">
            <v>153</v>
          </cell>
          <cell r="JE165">
            <v>180</v>
          </cell>
          <cell r="JF165">
            <v>211</v>
          </cell>
          <cell r="JG165">
            <v>147</v>
          </cell>
          <cell r="JH165">
            <v>168</v>
          </cell>
          <cell r="JI165">
            <v>172</v>
          </cell>
          <cell r="JJ165">
            <v>182</v>
          </cell>
          <cell r="JK165">
            <v>228</v>
          </cell>
          <cell r="JL165">
            <v>181</v>
          </cell>
          <cell r="JM165">
            <v>154</v>
          </cell>
          <cell r="JN165">
            <v>188</v>
          </cell>
          <cell r="JO165">
            <v>190</v>
          </cell>
          <cell r="JP165">
            <v>161</v>
          </cell>
          <cell r="JQ165">
            <v>188</v>
          </cell>
          <cell r="JR165">
            <v>182</v>
          </cell>
          <cell r="JS165">
            <v>166</v>
          </cell>
          <cell r="JT165">
            <v>193</v>
          </cell>
          <cell r="JU165">
            <v>184</v>
          </cell>
          <cell r="JV165">
            <v>195</v>
          </cell>
          <cell r="JW165">
            <v>217</v>
          </cell>
          <cell r="JX165">
            <v>193</v>
          </cell>
          <cell r="JY165">
            <v>153</v>
          </cell>
          <cell r="JZ165">
            <v>179</v>
          </cell>
          <cell r="KA165">
            <v>161</v>
          </cell>
          <cell r="KB165">
            <v>171</v>
          </cell>
          <cell r="KC165">
            <v>227</v>
          </cell>
          <cell r="KD165">
            <v>223</v>
          </cell>
          <cell r="KE165">
            <v>182</v>
          </cell>
          <cell r="KF165">
            <v>182</v>
          </cell>
        </row>
        <row r="166">
          <cell r="A166" t="str">
            <v>Nombre de crÃ©ations d'entreprises - Hautes-Alpes - DonnÃ©es mensuelles brutes</v>
          </cell>
          <cell r="B166">
            <v>10755440</v>
          </cell>
          <cell r="C166">
            <v>45317.364583333336</v>
          </cell>
          <cell r="ES166">
            <v>126</v>
          </cell>
          <cell r="ET166">
            <v>156</v>
          </cell>
          <cell r="EU166">
            <v>123</v>
          </cell>
          <cell r="EV166">
            <v>109</v>
          </cell>
          <cell r="EW166">
            <v>128</v>
          </cell>
          <cell r="EX166">
            <v>177</v>
          </cell>
          <cell r="EY166">
            <v>170</v>
          </cell>
          <cell r="EZ166">
            <v>86</v>
          </cell>
          <cell r="FA166">
            <v>100</v>
          </cell>
          <cell r="FB166">
            <v>138</v>
          </cell>
          <cell r="FC166">
            <v>109</v>
          </cell>
          <cell r="FD166">
            <v>108</v>
          </cell>
          <cell r="FE166">
            <v>164</v>
          </cell>
          <cell r="FF166">
            <v>118</v>
          </cell>
          <cell r="FG166">
            <v>133</v>
          </cell>
          <cell r="FH166">
            <v>130</v>
          </cell>
          <cell r="FI166">
            <v>114</v>
          </cell>
          <cell r="FJ166">
            <v>137</v>
          </cell>
          <cell r="FK166">
            <v>139</v>
          </cell>
          <cell r="FL166">
            <v>109</v>
          </cell>
          <cell r="FM166">
            <v>117</v>
          </cell>
          <cell r="FN166">
            <v>146</v>
          </cell>
          <cell r="FO166">
            <v>138</v>
          </cell>
          <cell r="FP166">
            <v>123</v>
          </cell>
          <cell r="FQ166">
            <v>149</v>
          </cell>
          <cell r="FR166">
            <v>132</v>
          </cell>
          <cell r="FS166">
            <v>126</v>
          </cell>
          <cell r="FT166">
            <v>129</v>
          </cell>
          <cell r="FU166">
            <v>152</v>
          </cell>
          <cell r="FV166">
            <v>139</v>
          </cell>
          <cell r="FW166">
            <v>146</v>
          </cell>
          <cell r="FX166">
            <v>82</v>
          </cell>
          <cell r="FY166">
            <v>113</v>
          </cell>
          <cell r="FZ166">
            <v>132</v>
          </cell>
          <cell r="GA166">
            <v>110</v>
          </cell>
          <cell r="GB166">
            <v>159</v>
          </cell>
          <cell r="GC166">
            <v>130</v>
          </cell>
          <cell r="GD166">
            <v>123</v>
          </cell>
          <cell r="GE166">
            <v>97</v>
          </cell>
          <cell r="GF166">
            <v>140</v>
          </cell>
          <cell r="GG166">
            <v>111</v>
          </cell>
          <cell r="GH166">
            <v>156</v>
          </cell>
          <cell r="GI166">
            <v>143</v>
          </cell>
          <cell r="GJ166">
            <v>89</v>
          </cell>
          <cell r="GK166">
            <v>112</v>
          </cell>
          <cell r="GL166">
            <v>114</v>
          </cell>
          <cell r="GM166">
            <v>92</v>
          </cell>
          <cell r="GN166">
            <v>147</v>
          </cell>
          <cell r="GO166">
            <v>125</v>
          </cell>
          <cell r="GP166">
            <v>135</v>
          </cell>
          <cell r="GQ166">
            <v>130</v>
          </cell>
          <cell r="GR166">
            <v>123</v>
          </cell>
          <cell r="GS166">
            <v>122</v>
          </cell>
          <cell r="GT166">
            <v>143</v>
          </cell>
          <cell r="GU166">
            <v>122</v>
          </cell>
          <cell r="GV166">
            <v>98</v>
          </cell>
          <cell r="GW166">
            <v>131</v>
          </cell>
          <cell r="GX166">
            <v>105</v>
          </cell>
          <cell r="GY166">
            <v>86</v>
          </cell>
          <cell r="GZ166">
            <v>134</v>
          </cell>
          <cell r="HA166">
            <v>120</v>
          </cell>
          <cell r="HB166">
            <v>123</v>
          </cell>
          <cell r="HC166">
            <v>120</v>
          </cell>
          <cell r="HD166">
            <v>103</v>
          </cell>
          <cell r="HE166">
            <v>137</v>
          </cell>
          <cell r="HF166">
            <v>134</v>
          </cell>
          <cell r="HG166">
            <v>138</v>
          </cell>
          <cell r="HH166">
            <v>109</v>
          </cell>
          <cell r="HI166">
            <v>105</v>
          </cell>
          <cell r="HJ166">
            <v>132</v>
          </cell>
          <cell r="HK166">
            <v>137</v>
          </cell>
          <cell r="HL166">
            <v>159</v>
          </cell>
          <cell r="HM166">
            <v>156</v>
          </cell>
          <cell r="HN166">
            <v>156</v>
          </cell>
          <cell r="HO166">
            <v>146</v>
          </cell>
          <cell r="HP166">
            <v>122</v>
          </cell>
          <cell r="HQ166">
            <v>145</v>
          </cell>
          <cell r="HR166">
            <v>166</v>
          </cell>
          <cell r="HS166">
            <v>124</v>
          </cell>
          <cell r="HT166">
            <v>107</v>
          </cell>
          <cell r="HU166">
            <v>124</v>
          </cell>
          <cell r="HV166">
            <v>152</v>
          </cell>
          <cell r="HW166">
            <v>141</v>
          </cell>
          <cell r="HX166">
            <v>144</v>
          </cell>
          <cell r="HY166">
            <v>207</v>
          </cell>
          <cell r="HZ166">
            <v>140</v>
          </cell>
          <cell r="IA166">
            <v>163</v>
          </cell>
          <cell r="IB166">
            <v>133</v>
          </cell>
          <cell r="IC166">
            <v>179</v>
          </cell>
          <cell r="ID166">
            <v>181</v>
          </cell>
          <cell r="IE166">
            <v>161</v>
          </cell>
          <cell r="IF166">
            <v>131</v>
          </cell>
          <cell r="IG166">
            <v>133</v>
          </cell>
          <cell r="IH166">
            <v>164</v>
          </cell>
          <cell r="II166">
            <v>139</v>
          </cell>
          <cell r="IJ166">
            <v>165</v>
          </cell>
          <cell r="IK166">
            <v>173</v>
          </cell>
          <cell r="IL166">
            <v>163</v>
          </cell>
          <cell r="IM166">
            <v>106</v>
          </cell>
          <cell r="IN166">
            <v>89</v>
          </cell>
          <cell r="IO166">
            <v>143</v>
          </cell>
          <cell r="IP166">
            <v>165</v>
          </cell>
          <cell r="IQ166">
            <v>186</v>
          </cell>
          <cell r="IR166">
            <v>129</v>
          </cell>
          <cell r="IS166">
            <v>184</v>
          </cell>
          <cell r="IT166">
            <v>192</v>
          </cell>
          <cell r="IU166">
            <v>181</v>
          </cell>
          <cell r="IV166">
            <v>200</v>
          </cell>
          <cell r="IW166">
            <v>167</v>
          </cell>
          <cell r="IX166">
            <v>168</v>
          </cell>
          <cell r="IY166">
            <v>193</v>
          </cell>
          <cell r="IZ166">
            <v>218</v>
          </cell>
          <cell r="JA166">
            <v>184</v>
          </cell>
          <cell r="JB166">
            <v>238</v>
          </cell>
          <cell r="JC166">
            <v>179</v>
          </cell>
          <cell r="JD166">
            <v>120</v>
          </cell>
          <cell r="JE166">
            <v>168</v>
          </cell>
          <cell r="JF166">
            <v>211</v>
          </cell>
          <cell r="JG166">
            <v>191</v>
          </cell>
          <cell r="JH166">
            <v>205</v>
          </cell>
          <cell r="JI166">
            <v>216</v>
          </cell>
          <cell r="JJ166">
            <v>197</v>
          </cell>
          <cell r="JK166">
            <v>213</v>
          </cell>
          <cell r="JL166">
            <v>214</v>
          </cell>
          <cell r="JM166">
            <v>188</v>
          </cell>
          <cell r="JN166">
            <v>224</v>
          </cell>
          <cell r="JO166">
            <v>229</v>
          </cell>
          <cell r="JP166">
            <v>160</v>
          </cell>
          <cell r="JQ166">
            <v>190</v>
          </cell>
          <cell r="JR166">
            <v>232</v>
          </cell>
          <cell r="JS166">
            <v>198</v>
          </cell>
          <cell r="JT166">
            <v>223</v>
          </cell>
          <cell r="JU166">
            <v>160</v>
          </cell>
          <cell r="JV166">
            <v>193</v>
          </cell>
          <cell r="JW166">
            <v>232</v>
          </cell>
          <cell r="JX166">
            <v>156</v>
          </cell>
          <cell r="JY166">
            <v>155</v>
          </cell>
          <cell r="JZ166">
            <v>193</v>
          </cell>
          <cell r="KA166">
            <v>179</v>
          </cell>
          <cell r="KB166">
            <v>152</v>
          </cell>
          <cell r="KC166">
            <v>211</v>
          </cell>
          <cell r="KD166">
            <v>206</v>
          </cell>
          <cell r="KE166">
            <v>165</v>
          </cell>
          <cell r="KF166">
            <v>222</v>
          </cell>
        </row>
        <row r="167">
          <cell r="A167" t="str">
            <v>Nombre de crÃ©ations d'entreprises - Haute-Savoie - DonnÃ©es mensuelles brutes</v>
          </cell>
          <cell r="B167">
            <v>10755510</v>
          </cell>
          <cell r="C167">
            <v>45317.364583333336</v>
          </cell>
          <cell r="ES167">
            <v>641</v>
          </cell>
          <cell r="ET167">
            <v>646</v>
          </cell>
          <cell r="EU167">
            <v>751</v>
          </cell>
          <cell r="EV167">
            <v>526</v>
          </cell>
          <cell r="EW167">
            <v>571</v>
          </cell>
          <cell r="EX167">
            <v>576</v>
          </cell>
          <cell r="EY167">
            <v>582</v>
          </cell>
          <cell r="EZ167">
            <v>516</v>
          </cell>
          <cell r="FA167">
            <v>588</v>
          </cell>
          <cell r="FB167">
            <v>700</v>
          </cell>
          <cell r="FC167">
            <v>637</v>
          </cell>
          <cell r="FD167">
            <v>576</v>
          </cell>
          <cell r="FE167">
            <v>672</v>
          </cell>
          <cell r="FF167">
            <v>610</v>
          </cell>
          <cell r="FG167">
            <v>707</v>
          </cell>
          <cell r="FH167">
            <v>600</v>
          </cell>
          <cell r="FI167">
            <v>544</v>
          </cell>
          <cell r="FJ167">
            <v>651</v>
          </cell>
          <cell r="FK167">
            <v>702</v>
          </cell>
          <cell r="FL167">
            <v>518</v>
          </cell>
          <cell r="FM167">
            <v>561</v>
          </cell>
          <cell r="FN167">
            <v>723</v>
          </cell>
          <cell r="FO167">
            <v>647</v>
          </cell>
          <cell r="FP167">
            <v>514</v>
          </cell>
          <cell r="FQ167">
            <v>743</v>
          </cell>
          <cell r="FR167">
            <v>635</v>
          </cell>
          <cell r="FS167">
            <v>651</v>
          </cell>
          <cell r="FT167">
            <v>671</v>
          </cell>
          <cell r="FU167">
            <v>574</v>
          </cell>
          <cell r="FV167">
            <v>638</v>
          </cell>
          <cell r="FW167">
            <v>672</v>
          </cell>
          <cell r="FX167">
            <v>539</v>
          </cell>
          <cell r="FY167">
            <v>666</v>
          </cell>
          <cell r="FZ167">
            <v>717</v>
          </cell>
          <cell r="GA167">
            <v>548</v>
          </cell>
          <cell r="GB167">
            <v>719</v>
          </cell>
          <cell r="GC167">
            <v>721</v>
          </cell>
          <cell r="GD167">
            <v>614</v>
          </cell>
          <cell r="GE167">
            <v>618</v>
          </cell>
          <cell r="GF167">
            <v>643</v>
          </cell>
          <cell r="GG167">
            <v>450</v>
          </cell>
          <cell r="GH167">
            <v>653</v>
          </cell>
          <cell r="GI167">
            <v>625</v>
          </cell>
          <cell r="GJ167">
            <v>419</v>
          </cell>
          <cell r="GK167">
            <v>665</v>
          </cell>
          <cell r="GL167">
            <v>677</v>
          </cell>
          <cell r="GM167">
            <v>531</v>
          </cell>
          <cell r="GN167">
            <v>657</v>
          </cell>
          <cell r="GO167">
            <v>699</v>
          </cell>
          <cell r="GP167">
            <v>682</v>
          </cell>
          <cell r="GQ167">
            <v>725</v>
          </cell>
          <cell r="GR167">
            <v>645</v>
          </cell>
          <cell r="GS167">
            <v>546</v>
          </cell>
          <cell r="GT167">
            <v>691</v>
          </cell>
          <cell r="GU167">
            <v>569</v>
          </cell>
          <cell r="GV167">
            <v>541</v>
          </cell>
          <cell r="GW167">
            <v>644</v>
          </cell>
          <cell r="GX167">
            <v>620</v>
          </cell>
          <cell r="GY167">
            <v>671</v>
          </cell>
          <cell r="GZ167">
            <v>738</v>
          </cell>
          <cell r="HA167">
            <v>765</v>
          </cell>
          <cell r="HB167">
            <v>711</v>
          </cell>
          <cell r="HC167">
            <v>798</v>
          </cell>
          <cell r="HD167">
            <v>701</v>
          </cell>
          <cell r="HE167">
            <v>582</v>
          </cell>
          <cell r="HF167">
            <v>741</v>
          </cell>
          <cell r="HG167">
            <v>643</v>
          </cell>
          <cell r="HH167">
            <v>581</v>
          </cell>
          <cell r="HI167">
            <v>727</v>
          </cell>
          <cell r="HJ167">
            <v>780</v>
          </cell>
          <cell r="HK167">
            <v>726</v>
          </cell>
          <cell r="HL167">
            <v>761</v>
          </cell>
          <cell r="HM167">
            <v>858</v>
          </cell>
          <cell r="HN167">
            <v>780</v>
          </cell>
          <cell r="HO167">
            <v>843</v>
          </cell>
          <cell r="HP167">
            <v>648</v>
          </cell>
          <cell r="HQ167">
            <v>656</v>
          </cell>
          <cell r="HR167">
            <v>759</v>
          </cell>
          <cell r="HS167">
            <v>689</v>
          </cell>
          <cell r="HT167">
            <v>668</v>
          </cell>
          <cell r="HU167">
            <v>759</v>
          </cell>
          <cell r="HV167">
            <v>916</v>
          </cell>
          <cell r="HW167">
            <v>788</v>
          </cell>
          <cell r="HX167">
            <v>772</v>
          </cell>
          <cell r="HY167">
            <v>1105</v>
          </cell>
          <cell r="HZ167">
            <v>842</v>
          </cell>
          <cell r="IA167">
            <v>972</v>
          </cell>
          <cell r="IB167">
            <v>789</v>
          </cell>
          <cell r="IC167">
            <v>906</v>
          </cell>
          <cell r="ID167">
            <v>830</v>
          </cell>
          <cell r="IE167">
            <v>999</v>
          </cell>
          <cell r="IF167">
            <v>786</v>
          </cell>
          <cell r="IG167">
            <v>894</v>
          </cell>
          <cell r="IH167">
            <v>1092</v>
          </cell>
          <cell r="II167">
            <v>935</v>
          </cell>
          <cell r="IJ167">
            <v>954</v>
          </cell>
          <cell r="IK167">
            <v>1198</v>
          </cell>
          <cell r="IL167">
            <v>1129</v>
          </cell>
          <cell r="IM167">
            <v>791</v>
          </cell>
          <cell r="IN167">
            <v>516</v>
          </cell>
          <cell r="IO167">
            <v>715</v>
          </cell>
          <cell r="IP167">
            <v>995</v>
          </cell>
          <cell r="IQ167">
            <v>1115</v>
          </cell>
          <cell r="IR167">
            <v>1019</v>
          </cell>
          <cell r="IS167">
            <v>1036</v>
          </cell>
          <cell r="IT167">
            <v>1278</v>
          </cell>
          <cell r="IU167">
            <v>1018</v>
          </cell>
          <cell r="IV167">
            <v>1232</v>
          </cell>
          <cell r="IW167">
            <v>1117</v>
          </cell>
          <cell r="IX167">
            <v>1200</v>
          </cell>
          <cell r="IY167">
            <v>1315</v>
          </cell>
          <cell r="IZ167">
            <v>1201</v>
          </cell>
          <cell r="JA167">
            <v>1022</v>
          </cell>
          <cell r="JB167">
            <v>1234</v>
          </cell>
          <cell r="JC167">
            <v>1043</v>
          </cell>
          <cell r="JD167">
            <v>854</v>
          </cell>
          <cell r="JE167">
            <v>1096</v>
          </cell>
          <cell r="JF167">
            <v>1224</v>
          </cell>
          <cell r="JG167">
            <v>1071</v>
          </cell>
          <cell r="JH167">
            <v>1175</v>
          </cell>
          <cell r="JI167">
            <v>1351</v>
          </cell>
          <cell r="JJ167">
            <v>1046</v>
          </cell>
          <cell r="JK167">
            <v>1262</v>
          </cell>
          <cell r="JL167">
            <v>1071</v>
          </cell>
          <cell r="JM167">
            <v>982</v>
          </cell>
          <cell r="JN167">
            <v>1057</v>
          </cell>
          <cell r="JO167">
            <v>980</v>
          </cell>
          <cell r="JP167">
            <v>912</v>
          </cell>
          <cell r="JQ167">
            <v>1340</v>
          </cell>
          <cell r="JR167">
            <v>1294</v>
          </cell>
          <cell r="JS167">
            <v>1253</v>
          </cell>
          <cell r="JT167">
            <v>1211</v>
          </cell>
          <cell r="JU167">
            <v>1206</v>
          </cell>
          <cell r="JV167">
            <v>1022</v>
          </cell>
          <cell r="JW167">
            <v>1213</v>
          </cell>
          <cell r="JX167">
            <v>1008</v>
          </cell>
          <cell r="JY167">
            <v>1003</v>
          </cell>
          <cell r="JZ167">
            <v>1041</v>
          </cell>
          <cell r="KA167">
            <v>968</v>
          </cell>
          <cell r="KB167">
            <v>968</v>
          </cell>
          <cell r="KC167">
            <v>1121</v>
          </cell>
          <cell r="KD167">
            <v>1301</v>
          </cell>
          <cell r="KE167">
            <v>1174</v>
          </cell>
          <cell r="KF167">
            <v>1112</v>
          </cell>
        </row>
        <row r="168">
          <cell r="A168" t="str">
            <v>Nombre de crÃ©ations d'entreprises - Hautes-PyrÃ©nÃ©es - DonnÃ©es mensuelles brutes</v>
          </cell>
          <cell r="B168">
            <v>10755501</v>
          </cell>
          <cell r="C168">
            <v>45317.364583333336</v>
          </cell>
          <cell r="ES168">
            <v>171</v>
          </cell>
          <cell r="ET168">
            <v>146</v>
          </cell>
          <cell r="EU168">
            <v>174</v>
          </cell>
          <cell r="EV168">
            <v>207</v>
          </cell>
          <cell r="EW168">
            <v>173</v>
          </cell>
          <cell r="EX168">
            <v>198</v>
          </cell>
          <cell r="EY168">
            <v>148</v>
          </cell>
          <cell r="EZ168">
            <v>140</v>
          </cell>
          <cell r="FA168">
            <v>157</v>
          </cell>
          <cell r="FB168">
            <v>171</v>
          </cell>
          <cell r="FC168">
            <v>129</v>
          </cell>
          <cell r="FD168">
            <v>151</v>
          </cell>
          <cell r="FE168">
            <v>159</v>
          </cell>
          <cell r="FF168">
            <v>151</v>
          </cell>
          <cell r="FG168">
            <v>201</v>
          </cell>
          <cell r="FH168">
            <v>177</v>
          </cell>
          <cell r="FI168">
            <v>139</v>
          </cell>
          <cell r="FJ168">
            <v>170</v>
          </cell>
          <cell r="FK168">
            <v>161</v>
          </cell>
          <cell r="FL168">
            <v>92</v>
          </cell>
          <cell r="FM168">
            <v>170</v>
          </cell>
          <cell r="FN168">
            <v>170</v>
          </cell>
          <cell r="FO168">
            <v>144</v>
          </cell>
          <cell r="FP168">
            <v>128</v>
          </cell>
          <cell r="FQ168">
            <v>154</v>
          </cell>
          <cell r="FR168">
            <v>138</v>
          </cell>
          <cell r="FS168">
            <v>166</v>
          </cell>
          <cell r="FT168">
            <v>158</v>
          </cell>
          <cell r="FU168">
            <v>150</v>
          </cell>
          <cell r="FV168">
            <v>150</v>
          </cell>
          <cell r="FW168">
            <v>146</v>
          </cell>
          <cell r="FX168">
            <v>137</v>
          </cell>
          <cell r="FY168">
            <v>133</v>
          </cell>
          <cell r="FZ168">
            <v>178</v>
          </cell>
          <cell r="GA168">
            <v>137</v>
          </cell>
          <cell r="GB168">
            <v>132</v>
          </cell>
          <cell r="GC168">
            <v>151</v>
          </cell>
          <cell r="GD168">
            <v>146</v>
          </cell>
          <cell r="GE168">
            <v>168</v>
          </cell>
          <cell r="GF168">
            <v>149</v>
          </cell>
          <cell r="GG168">
            <v>126</v>
          </cell>
          <cell r="GH168">
            <v>136</v>
          </cell>
          <cell r="GI168">
            <v>137</v>
          </cell>
          <cell r="GJ168">
            <v>124</v>
          </cell>
          <cell r="GK168">
            <v>150</v>
          </cell>
          <cell r="GL168">
            <v>142</v>
          </cell>
          <cell r="GM168">
            <v>163</v>
          </cell>
          <cell r="GN168">
            <v>135</v>
          </cell>
          <cell r="GO168">
            <v>168</v>
          </cell>
          <cell r="GP168">
            <v>156</v>
          </cell>
          <cell r="GQ168">
            <v>150</v>
          </cell>
          <cell r="GR168">
            <v>178</v>
          </cell>
          <cell r="GS168">
            <v>149</v>
          </cell>
          <cell r="GT168">
            <v>164</v>
          </cell>
          <cell r="GU168">
            <v>144</v>
          </cell>
          <cell r="GV168">
            <v>117</v>
          </cell>
          <cell r="GW168">
            <v>158</v>
          </cell>
          <cell r="GX168">
            <v>126</v>
          </cell>
          <cell r="GY168">
            <v>147</v>
          </cell>
          <cell r="GZ168">
            <v>167</v>
          </cell>
          <cell r="HA168">
            <v>170</v>
          </cell>
          <cell r="HB168">
            <v>152</v>
          </cell>
          <cell r="HC168">
            <v>180</v>
          </cell>
          <cell r="HD168">
            <v>186</v>
          </cell>
          <cell r="HE168">
            <v>169</v>
          </cell>
          <cell r="HF168">
            <v>169</v>
          </cell>
          <cell r="HG168">
            <v>155</v>
          </cell>
          <cell r="HH168">
            <v>119</v>
          </cell>
          <cell r="HI168">
            <v>158</v>
          </cell>
          <cell r="HJ168">
            <v>166</v>
          </cell>
          <cell r="HK168">
            <v>139</v>
          </cell>
          <cell r="HL168">
            <v>148</v>
          </cell>
          <cell r="HM168">
            <v>170</v>
          </cell>
          <cell r="HN168">
            <v>148</v>
          </cell>
          <cell r="HO168">
            <v>209</v>
          </cell>
          <cell r="HP168">
            <v>153</v>
          </cell>
          <cell r="HQ168">
            <v>155</v>
          </cell>
          <cell r="HR168">
            <v>199</v>
          </cell>
          <cell r="HS168">
            <v>142</v>
          </cell>
          <cell r="HT168">
            <v>160</v>
          </cell>
          <cell r="HU168">
            <v>173</v>
          </cell>
          <cell r="HV168">
            <v>166</v>
          </cell>
          <cell r="HW168">
            <v>165</v>
          </cell>
          <cell r="HX168">
            <v>126</v>
          </cell>
          <cell r="HY168">
            <v>227</v>
          </cell>
          <cell r="HZ168">
            <v>208</v>
          </cell>
          <cell r="IA168">
            <v>251</v>
          </cell>
          <cell r="IB168">
            <v>216</v>
          </cell>
          <cell r="IC168">
            <v>218</v>
          </cell>
          <cell r="ID168">
            <v>167</v>
          </cell>
          <cell r="IE168">
            <v>215</v>
          </cell>
          <cell r="IF168">
            <v>160</v>
          </cell>
          <cell r="IG168">
            <v>205</v>
          </cell>
          <cell r="IH168">
            <v>251</v>
          </cell>
          <cell r="II168">
            <v>204</v>
          </cell>
          <cell r="IJ168">
            <v>172</v>
          </cell>
          <cell r="IK168">
            <v>264</v>
          </cell>
          <cell r="IL168">
            <v>236</v>
          </cell>
          <cell r="IM168">
            <v>152</v>
          </cell>
          <cell r="IN168">
            <v>104</v>
          </cell>
          <cell r="IO168">
            <v>172</v>
          </cell>
          <cell r="IP168">
            <v>249</v>
          </cell>
          <cell r="IQ168">
            <v>247</v>
          </cell>
          <cell r="IR168">
            <v>214</v>
          </cell>
          <cell r="IS168">
            <v>288</v>
          </cell>
          <cell r="IT168">
            <v>238</v>
          </cell>
          <cell r="IU168">
            <v>228</v>
          </cell>
          <cell r="IV168">
            <v>237</v>
          </cell>
          <cell r="IW168">
            <v>206</v>
          </cell>
          <cell r="IX168">
            <v>237</v>
          </cell>
          <cell r="IY168">
            <v>295</v>
          </cell>
          <cell r="IZ168">
            <v>293</v>
          </cell>
          <cell r="JA168">
            <v>216</v>
          </cell>
          <cell r="JB168">
            <v>314</v>
          </cell>
          <cell r="JC168">
            <v>214</v>
          </cell>
          <cell r="JD168">
            <v>186</v>
          </cell>
          <cell r="JE168">
            <v>237</v>
          </cell>
          <cell r="JF168">
            <v>222</v>
          </cell>
          <cell r="JG168">
            <v>209</v>
          </cell>
          <cell r="JH168">
            <v>219</v>
          </cell>
          <cell r="JI168">
            <v>278</v>
          </cell>
          <cell r="JJ168">
            <v>262</v>
          </cell>
          <cell r="JK168">
            <v>249</v>
          </cell>
          <cell r="JL168">
            <v>268</v>
          </cell>
          <cell r="JM168">
            <v>239</v>
          </cell>
          <cell r="JN168">
            <v>283</v>
          </cell>
          <cell r="JO168">
            <v>201</v>
          </cell>
          <cell r="JP168">
            <v>225</v>
          </cell>
          <cell r="JQ168">
            <v>256</v>
          </cell>
          <cell r="JR168">
            <v>280</v>
          </cell>
          <cell r="JS168">
            <v>214</v>
          </cell>
          <cell r="JT168">
            <v>231</v>
          </cell>
          <cell r="JU168">
            <v>246</v>
          </cell>
          <cell r="JV168">
            <v>230</v>
          </cell>
          <cell r="JW168">
            <v>267</v>
          </cell>
          <cell r="JX168">
            <v>252</v>
          </cell>
          <cell r="JY168">
            <v>229</v>
          </cell>
          <cell r="JZ168">
            <v>261</v>
          </cell>
          <cell r="KA168">
            <v>211</v>
          </cell>
          <cell r="KB168">
            <v>204</v>
          </cell>
          <cell r="KC168">
            <v>256</v>
          </cell>
          <cell r="KD168">
            <v>260</v>
          </cell>
          <cell r="KE168">
            <v>225</v>
          </cell>
          <cell r="KF168">
            <v>225</v>
          </cell>
        </row>
        <row r="169">
          <cell r="A169" t="str">
            <v>Nombre de crÃ©ations d'entreprises - Haute-Vienne - DonnÃ©es mensuelles brutes</v>
          </cell>
          <cell r="B169">
            <v>10755523</v>
          </cell>
          <cell r="C169">
            <v>45317.364583333336</v>
          </cell>
          <cell r="ES169">
            <v>214</v>
          </cell>
          <cell r="ET169">
            <v>181</v>
          </cell>
          <cell r="EU169">
            <v>242</v>
          </cell>
          <cell r="EV169">
            <v>186</v>
          </cell>
          <cell r="EW169">
            <v>175</v>
          </cell>
          <cell r="EX169">
            <v>203</v>
          </cell>
          <cell r="EY169">
            <v>191</v>
          </cell>
          <cell r="EZ169">
            <v>158</v>
          </cell>
          <cell r="FA169">
            <v>212</v>
          </cell>
          <cell r="FB169">
            <v>220</v>
          </cell>
          <cell r="FC169">
            <v>207</v>
          </cell>
          <cell r="FD169">
            <v>165</v>
          </cell>
          <cell r="FE169">
            <v>209</v>
          </cell>
          <cell r="FF169">
            <v>200</v>
          </cell>
          <cell r="FG169">
            <v>226</v>
          </cell>
          <cell r="FH169">
            <v>209</v>
          </cell>
          <cell r="FI169">
            <v>183</v>
          </cell>
          <cell r="FJ169">
            <v>203</v>
          </cell>
          <cell r="FK169">
            <v>217</v>
          </cell>
          <cell r="FL169">
            <v>140</v>
          </cell>
          <cell r="FM169">
            <v>210</v>
          </cell>
          <cell r="FN169">
            <v>252</v>
          </cell>
          <cell r="FO169">
            <v>183</v>
          </cell>
          <cell r="FP169">
            <v>206</v>
          </cell>
          <cell r="FQ169">
            <v>220</v>
          </cell>
          <cell r="FR169">
            <v>213</v>
          </cell>
          <cell r="FS169">
            <v>231</v>
          </cell>
          <cell r="FT169">
            <v>206</v>
          </cell>
          <cell r="FU169">
            <v>184</v>
          </cell>
          <cell r="FV169">
            <v>194</v>
          </cell>
          <cell r="FW169">
            <v>214</v>
          </cell>
          <cell r="FX169">
            <v>147</v>
          </cell>
          <cell r="FY169">
            <v>213</v>
          </cell>
          <cell r="FZ169">
            <v>238</v>
          </cell>
          <cell r="GA169">
            <v>172</v>
          </cell>
          <cell r="GB169">
            <v>200</v>
          </cell>
          <cell r="GC169">
            <v>214</v>
          </cell>
          <cell r="GD169">
            <v>174</v>
          </cell>
          <cell r="GE169">
            <v>193</v>
          </cell>
          <cell r="GF169">
            <v>229</v>
          </cell>
          <cell r="GG169">
            <v>145</v>
          </cell>
          <cell r="GH169">
            <v>175</v>
          </cell>
          <cell r="GI169">
            <v>185</v>
          </cell>
          <cell r="GJ169">
            <v>159</v>
          </cell>
          <cell r="GK169">
            <v>193</v>
          </cell>
          <cell r="GL169">
            <v>193</v>
          </cell>
          <cell r="GM169">
            <v>161</v>
          </cell>
          <cell r="GN169">
            <v>196</v>
          </cell>
          <cell r="GO169">
            <v>217</v>
          </cell>
          <cell r="GP169">
            <v>217</v>
          </cell>
          <cell r="GQ169">
            <v>222</v>
          </cell>
          <cell r="GR169">
            <v>214</v>
          </cell>
          <cell r="GS169">
            <v>204</v>
          </cell>
          <cell r="GT169">
            <v>217</v>
          </cell>
          <cell r="GU169">
            <v>171</v>
          </cell>
          <cell r="GV169">
            <v>153</v>
          </cell>
          <cell r="GW169">
            <v>213</v>
          </cell>
          <cell r="GX169">
            <v>175</v>
          </cell>
          <cell r="GY169">
            <v>157</v>
          </cell>
          <cell r="GZ169">
            <v>177</v>
          </cell>
          <cell r="HA169">
            <v>224</v>
          </cell>
          <cell r="HB169">
            <v>220</v>
          </cell>
          <cell r="HC169">
            <v>239</v>
          </cell>
          <cell r="HD169">
            <v>203</v>
          </cell>
          <cell r="HE169">
            <v>185</v>
          </cell>
          <cell r="HF169">
            <v>209</v>
          </cell>
          <cell r="HG169">
            <v>216</v>
          </cell>
          <cell r="HH169">
            <v>186</v>
          </cell>
          <cell r="HI169">
            <v>243</v>
          </cell>
          <cell r="HJ169">
            <v>270</v>
          </cell>
          <cell r="HK169">
            <v>180</v>
          </cell>
          <cell r="HL169">
            <v>186</v>
          </cell>
          <cell r="HM169">
            <v>253</v>
          </cell>
          <cell r="HN169">
            <v>230</v>
          </cell>
          <cell r="HO169">
            <v>270</v>
          </cell>
          <cell r="HP169">
            <v>238</v>
          </cell>
          <cell r="HQ169">
            <v>205</v>
          </cell>
          <cell r="HR169">
            <v>288</v>
          </cell>
          <cell r="HS169">
            <v>242</v>
          </cell>
          <cell r="HT169">
            <v>233</v>
          </cell>
          <cell r="HU169">
            <v>244</v>
          </cell>
          <cell r="HV169">
            <v>280</v>
          </cell>
          <cell r="HW169">
            <v>246</v>
          </cell>
          <cell r="HX169">
            <v>208</v>
          </cell>
          <cell r="HY169">
            <v>286</v>
          </cell>
          <cell r="HZ169">
            <v>257</v>
          </cell>
          <cell r="IA169">
            <v>344</v>
          </cell>
          <cell r="IB169">
            <v>241</v>
          </cell>
          <cell r="IC169">
            <v>283</v>
          </cell>
          <cell r="ID169">
            <v>264</v>
          </cell>
          <cell r="IE169">
            <v>293</v>
          </cell>
          <cell r="IF169">
            <v>206</v>
          </cell>
          <cell r="IG169">
            <v>283</v>
          </cell>
          <cell r="IH169">
            <v>338</v>
          </cell>
          <cell r="II169">
            <v>253</v>
          </cell>
          <cell r="IJ169">
            <v>258</v>
          </cell>
          <cell r="IK169">
            <v>329</v>
          </cell>
          <cell r="IL169">
            <v>277</v>
          </cell>
          <cell r="IM169">
            <v>185</v>
          </cell>
          <cell r="IN169">
            <v>129</v>
          </cell>
          <cell r="IO169">
            <v>225</v>
          </cell>
          <cell r="IP169">
            <v>297</v>
          </cell>
          <cell r="IQ169">
            <v>348</v>
          </cell>
          <cell r="IR169">
            <v>293</v>
          </cell>
          <cell r="IS169">
            <v>344</v>
          </cell>
          <cell r="IT169">
            <v>381</v>
          </cell>
          <cell r="IU169">
            <v>328</v>
          </cell>
          <cell r="IV169">
            <v>353</v>
          </cell>
          <cell r="IW169">
            <v>431</v>
          </cell>
          <cell r="IX169">
            <v>404</v>
          </cell>
          <cell r="IY169">
            <v>422</v>
          </cell>
          <cell r="IZ169">
            <v>379</v>
          </cell>
          <cell r="JA169">
            <v>303</v>
          </cell>
          <cell r="JB169">
            <v>383</v>
          </cell>
          <cell r="JC169">
            <v>386</v>
          </cell>
          <cell r="JD169">
            <v>311</v>
          </cell>
          <cell r="JE169">
            <v>362</v>
          </cell>
          <cell r="JF169">
            <v>369</v>
          </cell>
          <cell r="JG169">
            <v>313</v>
          </cell>
          <cell r="JH169">
            <v>365</v>
          </cell>
          <cell r="JI169">
            <v>371</v>
          </cell>
          <cell r="JJ169">
            <v>350</v>
          </cell>
          <cell r="JK169">
            <v>390</v>
          </cell>
          <cell r="JL169">
            <v>321</v>
          </cell>
          <cell r="JM169">
            <v>319</v>
          </cell>
          <cell r="JN169">
            <v>306</v>
          </cell>
          <cell r="JO169">
            <v>336</v>
          </cell>
          <cell r="JP169">
            <v>269</v>
          </cell>
          <cell r="JQ169">
            <v>396</v>
          </cell>
          <cell r="JR169">
            <v>370</v>
          </cell>
          <cell r="JS169">
            <v>320</v>
          </cell>
          <cell r="JT169">
            <v>333</v>
          </cell>
          <cell r="JU169">
            <v>341</v>
          </cell>
          <cell r="JV169">
            <v>328</v>
          </cell>
          <cell r="JW169">
            <v>402</v>
          </cell>
          <cell r="JX169">
            <v>319</v>
          </cell>
          <cell r="JY169">
            <v>328</v>
          </cell>
          <cell r="JZ169">
            <v>379</v>
          </cell>
          <cell r="KA169">
            <v>351</v>
          </cell>
          <cell r="KB169">
            <v>289</v>
          </cell>
          <cell r="KC169">
            <v>394</v>
          </cell>
          <cell r="KD169">
            <v>401</v>
          </cell>
          <cell r="KE169">
            <v>357</v>
          </cell>
          <cell r="KF169">
            <v>295</v>
          </cell>
        </row>
        <row r="170">
          <cell r="A170" t="str">
            <v>Nombre de crÃ©ations d'entreprises - Haut-Rhin - DonnÃ©es mensuelles brutes</v>
          </cell>
          <cell r="B170">
            <v>10755504</v>
          </cell>
          <cell r="C170">
            <v>45317.364583333336</v>
          </cell>
          <cell r="ES170">
            <v>475</v>
          </cell>
          <cell r="ET170">
            <v>434</v>
          </cell>
          <cell r="EU170">
            <v>525</v>
          </cell>
          <cell r="EV170">
            <v>413</v>
          </cell>
          <cell r="EW170">
            <v>454</v>
          </cell>
          <cell r="EX170">
            <v>515</v>
          </cell>
          <cell r="EY170">
            <v>452</v>
          </cell>
          <cell r="EZ170">
            <v>410</v>
          </cell>
          <cell r="FA170">
            <v>449</v>
          </cell>
          <cell r="FB170">
            <v>464</v>
          </cell>
          <cell r="FC170">
            <v>395</v>
          </cell>
          <cell r="FD170">
            <v>278</v>
          </cell>
          <cell r="FE170">
            <v>503</v>
          </cell>
          <cell r="FF170">
            <v>450</v>
          </cell>
          <cell r="FG170">
            <v>551</v>
          </cell>
          <cell r="FH170">
            <v>422</v>
          </cell>
          <cell r="FI170">
            <v>422</v>
          </cell>
          <cell r="FJ170">
            <v>394</v>
          </cell>
          <cell r="FK170">
            <v>479</v>
          </cell>
          <cell r="FL170">
            <v>406</v>
          </cell>
          <cell r="FM170">
            <v>435</v>
          </cell>
          <cell r="FN170">
            <v>533</v>
          </cell>
          <cell r="FO170">
            <v>392</v>
          </cell>
          <cell r="FP170">
            <v>401</v>
          </cell>
          <cell r="FQ170">
            <v>468</v>
          </cell>
          <cell r="FR170">
            <v>475</v>
          </cell>
          <cell r="FS170">
            <v>492</v>
          </cell>
          <cell r="FT170">
            <v>457</v>
          </cell>
          <cell r="FU170">
            <v>426</v>
          </cell>
          <cell r="FV170">
            <v>416</v>
          </cell>
          <cell r="FW170">
            <v>433</v>
          </cell>
          <cell r="FX170">
            <v>314</v>
          </cell>
          <cell r="FY170">
            <v>439</v>
          </cell>
          <cell r="FZ170">
            <v>519</v>
          </cell>
          <cell r="GA170">
            <v>403</v>
          </cell>
          <cell r="GB170">
            <v>417</v>
          </cell>
          <cell r="GC170">
            <v>413</v>
          </cell>
          <cell r="GD170">
            <v>446</v>
          </cell>
          <cell r="GE170">
            <v>420</v>
          </cell>
          <cell r="GF170">
            <v>400</v>
          </cell>
          <cell r="GG170">
            <v>343</v>
          </cell>
          <cell r="GH170">
            <v>389</v>
          </cell>
          <cell r="GI170">
            <v>358</v>
          </cell>
          <cell r="GJ170">
            <v>355</v>
          </cell>
          <cell r="GK170">
            <v>398</v>
          </cell>
          <cell r="GL170">
            <v>451</v>
          </cell>
          <cell r="GM170">
            <v>370</v>
          </cell>
          <cell r="GN170">
            <v>351</v>
          </cell>
          <cell r="GO170">
            <v>460</v>
          </cell>
          <cell r="GP170">
            <v>479</v>
          </cell>
          <cell r="GQ170">
            <v>466</v>
          </cell>
          <cell r="GR170">
            <v>436</v>
          </cell>
          <cell r="GS170">
            <v>461</v>
          </cell>
          <cell r="GT170">
            <v>459</v>
          </cell>
          <cell r="GU170">
            <v>417</v>
          </cell>
          <cell r="GV170">
            <v>363</v>
          </cell>
          <cell r="GW170">
            <v>439</v>
          </cell>
          <cell r="GX170">
            <v>477</v>
          </cell>
          <cell r="GY170">
            <v>400</v>
          </cell>
          <cell r="GZ170">
            <v>374</v>
          </cell>
          <cell r="HA170">
            <v>498</v>
          </cell>
          <cell r="HB170">
            <v>463</v>
          </cell>
          <cell r="HC170">
            <v>566</v>
          </cell>
          <cell r="HD170">
            <v>450</v>
          </cell>
          <cell r="HE170">
            <v>395</v>
          </cell>
          <cell r="HF170">
            <v>443</v>
          </cell>
          <cell r="HG170">
            <v>420</v>
          </cell>
          <cell r="HH170">
            <v>414</v>
          </cell>
          <cell r="HI170">
            <v>458</v>
          </cell>
          <cell r="HJ170">
            <v>499</v>
          </cell>
          <cell r="HK170">
            <v>436</v>
          </cell>
          <cell r="HL170">
            <v>423</v>
          </cell>
          <cell r="HM170">
            <v>466</v>
          </cell>
          <cell r="HN170">
            <v>523</v>
          </cell>
          <cell r="HO170">
            <v>580</v>
          </cell>
          <cell r="HP170">
            <v>466</v>
          </cell>
          <cell r="HQ170">
            <v>429</v>
          </cell>
          <cell r="HR170">
            <v>507</v>
          </cell>
          <cell r="HS170">
            <v>450</v>
          </cell>
          <cell r="HT170">
            <v>436</v>
          </cell>
          <cell r="HU170">
            <v>467</v>
          </cell>
          <cell r="HV170">
            <v>610</v>
          </cell>
          <cell r="HW170">
            <v>484</v>
          </cell>
          <cell r="HX170">
            <v>399</v>
          </cell>
          <cell r="HY170">
            <v>574</v>
          </cell>
          <cell r="HZ170">
            <v>613</v>
          </cell>
          <cell r="IA170">
            <v>582</v>
          </cell>
          <cell r="IB170">
            <v>516</v>
          </cell>
          <cell r="IC170">
            <v>537</v>
          </cell>
          <cell r="ID170">
            <v>535</v>
          </cell>
          <cell r="IE170">
            <v>622</v>
          </cell>
          <cell r="IF170">
            <v>528</v>
          </cell>
          <cell r="IG170">
            <v>593</v>
          </cell>
          <cell r="IH170">
            <v>732</v>
          </cell>
          <cell r="II170">
            <v>575</v>
          </cell>
          <cell r="IJ170">
            <v>524</v>
          </cell>
          <cell r="IK170">
            <v>649</v>
          </cell>
          <cell r="IL170">
            <v>746</v>
          </cell>
          <cell r="IM170">
            <v>442</v>
          </cell>
          <cell r="IN170">
            <v>286</v>
          </cell>
          <cell r="IO170">
            <v>451</v>
          </cell>
          <cell r="IP170">
            <v>681</v>
          </cell>
          <cell r="IQ170">
            <v>705</v>
          </cell>
          <cell r="IR170">
            <v>647</v>
          </cell>
          <cell r="IS170">
            <v>827</v>
          </cell>
          <cell r="IT170">
            <v>812</v>
          </cell>
          <cell r="IU170">
            <v>681</v>
          </cell>
          <cell r="IV170">
            <v>623</v>
          </cell>
          <cell r="IW170">
            <v>797</v>
          </cell>
          <cell r="IX170">
            <v>821</v>
          </cell>
          <cell r="IY170">
            <v>930</v>
          </cell>
          <cell r="IZ170">
            <v>822</v>
          </cell>
          <cell r="JA170">
            <v>734</v>
          </cell>
          <cell r="JB170">
            <v>774</v>
          </cell>
          <cell r="JC170">
            <v>675</v>
          </cell>
          <cell r="JD170">
            <v>603</v>
          </cell>
          <cell r="JE170">
            <v>720</v>
          </cell>
          <cell r="JF170">
            <v>792</v>
          </cell>
          <cell r="JG170">
            <v>662</v>
          </cell>
          <cell r="JH170">
            <v>675</v>
          </cell>
          <cell r="JI170">
            <v>710</v>
          </cell>
          <cell r="JJ170">
            <v>694</v>
          </cell>
          <cell r="JK170">
            <v>791</v>
          </cell>
          <cell r="JL170">
            <v>784</v>
          </cell>
          <cell r="JM170">
            <v>617</v>
          </cell>
          <cell r="JN170">
            <v>696</v>
          </cell>
          <cell r="JO170">
            <v>671</v>
          </cell>
          <cell r="JP170">
            <v>638</v>
          </cell>
          <cell r="JQ170">
            <v>747</v>
          </cell>
          <cell r="JR170">
            <v>858</v>
          </cell>
          <cell r="JS170">
            <v>732</v>
          </cell>
          <cell r="JT170">
            <v>811</v>
          </cell>
          <cell r="JU170">
            <v>672</v>
          </cell>
          <cell r="JV170">
            <v>650</v>
          </cell>
          <cell r="JW170">
            <v>842</v>
          </cell>
          <cell r="JX170">
            <v>675</v>
          </cell>
          <cell r="JY170">
            <v>643</v>
          </cell>
          <cell r="JZ170">
            <v>671</v>
          </cell>
          <cell r="KA170">
            <v>668</v>
          </cell>
          <cell r="KB170">
            <v>665</v>
          </cell>
          <cell r="KC170">
            <v>833</v>
          </cell>
          <cell r="KD170">
            <v>847</v>
          </cell>
          <cell r="KE170">
            <v>800</v>
          </cell>
          <cell r="KF170">
            <v>660</v>
          </cell>
        </row>
        <row r="171">
          <cell r="A171" t="str">
            <v>Nombre de crÃ©ations d'entreprises - Hauts-de-Seine - DonnÃ©es mensuelles brutes</v>
          </cell>
          <cell r="B171">
            <v>10755528</v>
          </cell>
          <cell r="C171">
            <v>45317.364583333336</v>
          </cell>
          <cell r="ES171">
            <v>1579</v>
          </cell>
          <cell r="ET171">
            <v>1535</v>
          </cell>
          <cell r="EU171">
            <v>1656</v>
          </cell>
          <cell r="EV171">
            <v>1365</v>
          </cell>
          <cell r="EW171">
            <v>1292</v>
          </cell>
          <cell r="EX171">
            <v>1489</v>
          </cell>
          <cell r="EY171">
            <v>1251</v>
          </cell>
          <cell r="EZ171">
            <v>1049</v>
          </cell>
          <cell r="FA171">
            <v>1356</v>
          </cell>
          <cell r="FB171">
            <v>1622</v>
          </cell>
          <cell r="FC171">
            <v>1489</v>
          </cell>
          <cell r="FD171">
            <v>1327</v>
          </cell>
          <cell r="FE171">
            <v>1555</v>
          </cell>
          <cell r="FF171">
            <v>1567</v>
          </cell>
          <cell r="FG171">
            <v>1567</v>
          </cell>
          <cell r="FH171">
            <v>1472</v>
          </cell>
          <cell r="FI171">
            <v>1265</v>
          </cell>
          <cell r="FJ171">
            <v>1445</v>
          </cell>
          <cell r="FK171">
            <v>1331</v>
          </cell>
          <cell r="FL171">
            <v>979</v>
          </cell>
          <cell r="FM171">
            <v>1480</v>
          </cell>
          <cell r="FN171">
            <v>1788</v>
          </cell>
          <cell r="FO171">
            <v>1415</v>
          </cell>
          <cell r="FP171">
            <v>1429</v>
          </cell>
          <cell r="FQ171">
            <v>1712</v>
          </cell>
          <cell r="FR171">
            <v>1576</v>
          </cell>
          <cell r="FS171">
            <v>1634</v>
          </cell>
          <cell r="FT171">
            <v>1494</v>
          </cell>
          <cell r="FU171">
            <v>1412</v>
          </cell>
          <cell r="FV171">
            <v>1292</v>
          </cell>
          <cell r="FW171">
            <v>1520</v>
          </cell>
          <cell r="FX171">
            <v>1079</v>
          </cell>
          <cell r="FY171">
            <v>1539</v>
          </cell>
          <cell r="FZ171">
            <v>1898</v>
          </cell>
          <cell r="GA171">
            <v>1750</v>
          </cell>
          <cell r="GB171">
            <v>1580</v>
          </cell>
          <cell r="GC171">
            <v>1663</v>
          </cell>
          <cell r="GD171">
            <v>1571</v>
          </cell>
          <cell r="GE171">
            <v>1601</v>
          </cell>
          <cell r="GF171">
            <v>1708</v>
          </cell>
          <cell r="GG171">
            <v>1311</v>
          </cell>
          <cell r="GH171">
            <v>1489</v>
          </cell>
          <cell r="GI171">
            <v>1698</v>
          </cell>
          <cell r="GJ171">
            <v>1047</v>
          </cell>
          <cell r="GK171">
            <v>1605</v>
          </cell>
          <cell r="GL171">
            <v>1977</v>
          </cell>
          <cell r="GM171">
            <v>1623</v>
          </cell>
          <cell r="GN171">
            <v>1745</v>
          </cell>
          <cell r="GO171">
            <v>1765</v>
          </cell>
          <cell r="GP171">
            <v>1929</v>
          </cell>
          <cell r="GQ171">
            <v>1882</v>
          </cell>
          <cell r="GR171">
            <v>1982</v>
          </cell>
          <cell r="GS171">
            <v>1605</v>
          </cell>
          <cell r="GT171">
            <v>2003</v>
          </cell>
          <cell r="GU171">
            <v>1743</v>
          </cell>
          <cell r="GV171">
            <v>1292</v>
          </cell>
          <cell r="GW171">
            <v>2059</v>
          </cell>
          <cell r="GX171">
            <v>2083</v>
          </cell>
          <cell r="GY171">
            <v>1941</v>
          </cell>
          <cell r="GZ171">
            <v>2056</v>
          </cell>
          <cell r="HA171">
            <v>1988</v>
          </cell>
          <cell r="HB171">
            <v>2064</v>
          </cell>
          <cell r="HC171">
            <v>2334</v>
          </cell>
          <cell r="HD171">
            <v>1837</v>
          </cell>
          <cell r="HE171">
            <v>1843</v>
          </cell>
          <cell r="HF171">
            <v>2175</v>
          </cell>
          <cell r="HG171">
            <v>2058</v>
          </cell>
          <cell r="HH171">
            <v>1771</v>
          </cell>
          <cell r="HI171">
            <v>2130</v>
          </cell>
          <cell r="HJ171">
            <v>2299</v>
          </cell>
          <cell r="HK171">
            <v>2577</v>
          </cell>
          <cell r="HL171">
            <v>2331</v>
          </cell>
          <cell r="HM171">
            <v>2620</v>
          </cell>
          <cell r="HN171">
            <v>2528</v>
          </cell>
          <cell r="HO171">
            <v>2791</v>
          </cell>
          <cell r="HP171">
            <v>2295</v>
          </cell>
          <cell r="HQ171">
            <v>2273</v>
          </cell>
          <cell r="HR171">
            <v>2584</v>
          </cell>
          <cell r="HS171">
            <v>2205</v>
          </cell>
          <cell r="HT171">
            <v>1741</v>
          </cell>
          <cell r="HU171">
            <v>2477</v>
          </cell>
          <cell r="HV171">
            <v>3062</v>
          </cell>
          <cell r="HW171">
            <v>2742</v>
          </cell>
          <cell r="HX171">
            <v>2477</v>
          </cell>
          <cell r="HY171">
            <v>2999</v>
          </cell>
          <cell r="HZ171">
            <v>2913</v>
          </cell>
          <cell r="IA171">
            <v>2898</v>
          </cell>
          <cell r="IB171">
            <v>2473</v>
          </cell>
          <cell r="IC171">
            <v>2880</v>
          </cell>
          <cell r="ID171">
            <v>2626</v>
          </cell>
          <cell r="IE171">
            <v>2714</v>
          </cell>
          <cell r="IF171">
            <v>1838</v>
          </cell>
          <cell r="IG171">
            <v>2455</v>
          </cell>
          <cell r="IH171">
            <v>3336</v>
          </cell>
          <cell r="II171">
            <v>2738</v>
          </cell>
          <cell r="IJ171">
            <v>2656</v>
          </cell>
          <cell r="IK171">
            <v>3115</v>
          </cell>
          <cell r="IL171">
            <v>2464</v>
          </cell>
          <cell r="IM171">
            <v>2414</v>
          </cell>
          <cell r="IN171">
            <v>1366</v>
          </cell>
          <cell r="IO171">
            <v>2050</v>
          </cell>
          <cell r="IP171">
            <v>2693</v>
          </cell>
          <cell r="IQ171">
            <v>3063</v>
          </cell>
          <cell r="IR171">
            <v>2161</v>
          </cell>
          <cell r="IS171">
            <v>3471</v>
          </cell>
          <cell r="IT171">
            <v>3628</v>
          </cell>
          <cell r="IU171">
            <v>2906</v>
          </cell>
          <cell r="IV171">
            <v>3379</v>
          </cell>
          <cell r="IW171">
            <v>3174</v>
          </cell>
          <cell r="IX171">
            <v>3230</v>
          </cell>
          <cell r="IY171">
            <v>3400</v>
          </cell>
          <cell r="IZ171">
            <v>2876</v>
          </cell>
          <cell r="JA171">
            <v>2795</v>
          </cell>
          <cell r="JB171">
            <v>2931</v>
          </cell>
          <cell r="JC171">
            <v>2646</v>
          </cell>
          <cell r="JD171">
            <v>1802</v>
          </cell>
          <cell r="JE171">
            <v>3282</v>
          </cell>
          <cell r="JF171">
            <v>3233</v>
          </cell>
          <cell r="JG171">
            <v>2671</v>
          </cell>
          <cell r="JH171">
            <v>3268</v>
          </cell>
          <cell r="JI171">
            <v>3399</v>
          </cell>
          <cell r="JJ171">
            <v>2912</v>
          </cell>
          <cell r="JK171">
            <v>3231</v>
          </cell>
          <cell r="JL171">
            <v>2736</v>
          </cell>
          <cell r="JM171">
            <v>2557</v>
          </cell>
          <cell r="JN171">
            <v>2807</v>
          </cell>
          <cell r="JO171">
            <v>2687</v>
          </cell>
          <cell r="JP171">
            <v>2603</v>
          </cell>
          <cell r="JQ171">
            <v>3390</v>
          </cell>
          <cell r="JR171">
            <v>3525</v>
          </cell>
          <cell r="JS171">
            <v>3247</v>
          </cell>
          <cell r="JT171">
            <v>3179</v>
          </cell>
          <cell r="JU171">
            <v>3129</v>
          </cell>
          <cell r="JV171">
            <v>3099</v>
          </cell>
          <cell r="JW171">
            <v>3408</v>
          </cell>
          <cell r="JX171">
            <v>2854</v>
          </cell>
          <cell r="JY171">
            <v>2677</v>
          </cell>
          <cell r="JZ171">
            <v>3113</v>
          </cell>
          <cell r="KA171">
            <v>2717</v>
          </cell>
          <cell r="KB171">
            <v>2422</v>
          </cell>
          <cell r="KC171">
            <v>3623</v>
          </cell>
          <cell r="KD171">
            <v>3485</v>
          </cell>
          <cell r="KE171">
            <v>3247</v>
          </cell>
          <cell r="KF171">
            <v>3129</v>
          </cell>
        </row>
        <row r="172">
          <cell r="A172" t="str">
            <v>Nombre de crÃ©ations d'entreprises - Hors micro-entrepreneurs - ActivitÃ©s financiÃ¨res et d'assurance - France - DonnÃ©es mensuelles CVS</v>
          </cell>
          <cell r="B172">
            <v>10755551</v>
          </cell>
          <cell r="C172">
            <v>45317.364583333336</v>
          </cell>
          <cell r="E172">
            <v>739</v>
          </cell>
          <cell r="F172">
            <v>759</v>
          </cell>
          <cell r="G172">
            <v>750</v>
          </cell>
          <cell r="H172">
            <v>749</v>
          </cell>
          <cell r="I172">
            <v>797</v>
          </cell>
          <cell r="J172">
            <v>712</v>
          </cell>
          <cell r="K172">
            <v>767</v>
          </cell>
          <cell r="L172">
            <v>851</v>
          </cell>
          <cell r="M172">
            <v>731</v>
          </cell>
          <cell r="N172">
            <v>772</v>
          </cell>
          <cell r="O172">
            <v>776</v>
          </cell>
          <cell r="P172">
            <v>753</v>
          </cell>
          <cell r="Q172">
            <v>739</v>
          </cell>
          <cell r="R172">
            <v>743</v>
          </cell>
          <cell r="S172">
            <v>784</v>
          </cell>
          <cell r="T172">
            <v>733</v>
          </cell>
          <cell r="U172">
            <v>740</v>
          </cell>
          <cell r="V172">
            <v>755</v>
          </cell>
          <cell r="W172">
            <v>717</v>
          </cell>
          <cell r="X172">
            <v>774</v>
          </cell>
          <cell r="Y172">
            <v>737</v>
          </cell>
          <cell r="Z172">
            <v>748</v>
          </cell>
          <cell r="AA172">
            <v>718</v>
          </cell>
          <cell r="AB172">
            <v>768</v>
          </cell>
          <cell r="AC172">
            <v>750</v>
          </cell>
          <cell r="AD172">
            <v>711</v>
          </cell>
          <cell r="AE172">
            <v>677</v>
          </cell>
          <cell r="AF172">
            <v>757</v>
          </cell>
          <cell r="AG172">
            <v>712</v>
          </cell>
          <cell r="AH172">
            <v>726</v>
          </cell>
          <cell r="AI172">
            <v>707</v>
          </cell>
          <cell r="AJ172">
            <v>656</v>
          </cell>
          <cell r="AK172">
            <v>707</v>
          </cell>
          <cell r="AL172">
            <v>752</v>
          </cell>
          <cell r="AM172">
            <v>756</v>
          </cell>
          <cell r="AN172">
            <v>797</v>
          </cell>
          <cell r="AO172">
            <v>816</v>
          </cell>
          <cell r="AP172">
            <v>771</v>
          </cell>
          <cell r="AQ172">
            <v>798</v>
          </cell>
          <cell r="AR172">
            <v>726</v>
          </cell>
          <cell r="AS172">
            <v>733</v>
          </cell>
          <cell r="AT172">
            <v>743</v>
          </cell>
          <cell r="AU172">
            <v>830</v>
          </cell>
          <cell r="AV172">
            <v>770</v>
          </cell>
          <cell r="AW172">
            <v>786</v>
          </cell>
          <cell r="AX172">
            <v>800</v>
          </cell>
          <cell r="AY172">
            <v>834</v>
          </cell>
          <cell r="AZ172">
            <v>803</v>
          </cell>
          <cell r="BA172">
            <v>842</v>
          </cell>
          <cell r="BB172">
            <v>953</v>
          </cell>
          <cell r="BC172">
            <v>892</v>
          </cell>
          <cell r="BD172">
            <v>920</v>
          </cell>
          <cell r="BE172">
            <v>868</v>
          </cell>
          <cell r="BF172">
            <v>904</v>
          </cell>
          <cell r="BG172">
            <v>785</v>
          </cell>
          <cell r="BH172">
            <v>794</v>
          </cell>
          <cell r="BI172">
            <v>826</v>
          </cell>
          <cell r="BJ172">
            <v>807</v>
          </cell>
          <cell r="BK172">
            <v>819</v>
          </cell>
          <cell r="BL172">
            <v>298</v>
          </cell>
          <cell r="BM172">
            <v>466</v>
          </cell>
          <cell r="BN172">
            <v>681</v>
          </cell>
          <cell r="BO172">
            <v>842</v>
          </cell>
          <cell r="BP172">
            <v>817</v>
          </cell>
          <cell r="BQ172">
            <v>832</v>
          </cell>
          <cell r="BR172">
            <v>890</v>
          </cell>
          <cell r="BS172">
            <v>965</v>
          </cell>
          <cell r="BT172">
            <v>1038</v>
          </cell>
          <cell r="BU172">
            <v>983</v>
          </cell>
          <cell r="BV172">
            <v>1030</v>
          </cell>
          <cell r="BW172">
            <v>1071</v>
          </cell>
          <cell r="BX172">
            <v>1085</v>
          </cell>
          <cell r="BY172">
            <v>1018</v>
          </cell>
          <cell r="BZ172">
            <v>1056</v>
          </cell>
          <cell r="CA172">
            <v>1093</v>
          </cell>
          <cell r="CB172">
            <v>1028</v>
          </cell>
          <cell r="CC172">
            <v>1128</v>
          </cell>
          <cell r="CD172">
            <v>1082</v>
          </cell>
          <cell r="CE172">
            <v>1048</v>
          </cell>
          <cell r="CF172">
            <v>1069</v>
          </cell>
          <cell r="CG172">
            <v>1122</v>
          </cell>
          <cell r="CH172">
            <v>1117</v>
          </cell>
          <cell r="CI172">
            <v>1235</v>
          </cell>
          <cell r="CJ172">
            <v>1328</v>
          </cell>
          <cell r="CK172">
            <v>1355</v>
          </cell>
          <cell r="CL172">
            <v>1317</v>
          </cell>
          <cell r="CM172">
            <v>1331</v>
          </cell>
          <cell r="CN172">
            <v>1338</v>
          </cell>
          <cell r="CO172">
            <v>1278</v>
          </cell>
          <cell r="CP172">
            <v>1288</v>
          </cell>
          <cell r="CQ172">
            <v>1352</v>
          </cell>
          <cell r="CR172">
            <v>1347</v>
          </cell>
          <cell r="CS172">
            <v>1503</v>
          </cell>
          <cell r="CT172">
            <v>1498</v>
          </cell>
          <cell r="CU172">
            <v>1400</v>
          </cell>
          <cell r="CV172">
            <v>1077</v>
          </cell>
          <cell r="CW172">
            <v>1248</v>
          </cell>
          <cell r="CX172">
            <v>1224</v>
          </cell>
          <cell r="CY172">
            <v>1234</v>
          </cell>
          <cell r="CZ172">
            <v>1252</v>
          </cell>
          <cell r="DA172">
            <v>1284</v>
          </cell>
          <cell r="DB172">
            <v>1249</v>
          </cell>
          <cell r="DC172">
            <v>1373</v>
          </cell>
          <cell r="DD172">
            <v>1280</v>
          </cell>
          <cell r="DE172">
            <v>1227</v>
          </cell>
          <cell r="DF172">
            <v>1201</v>
          </cell>
          <cell r="DG172">
            <v>1146</v>
          </cell>
          <cell r="DH172">
            <v>1110</v>
          </cell>
          <cell r="DI172">
            <v>1183</v>
          </cell>
          <cell r="DJ172">
            <v>1266</v>
          </cell>
          <cell r="DK172">
            <v>1117</v>
          </cell>
          <cell r="DL172">
            <v>1037</v>
          </cell>
          <cell r="DM172">
            <v>1121</v>
          </cell>
          <cell r="DN172">
            <v>1113</v>
          </cell>
          <cell r="DO172">
            <v>906</v>
          </cell>
          <cell r="DP172">
            <v>1040</v>
          </cell>
          <cell r="DQ172">
            <v>1032</v>
          </cell>
          <cell r="DR172">
            <v>1066</v>
          </cell>
          <cell r="DS172">
            <v>1023</v>
          </cell>
          <cell r="DT172">
            <v>1133</v>
          </cell>
          <cell r="DU172">
            <v>1195</v>
          </cell>
          <cell r="DV172">
            <v>1157</v>
          </cell>
          <cell r="DW172">
            <v>1152</v>
          </cell>
          <cell r="DX172">
            <v>1139</v>
          </cell>
          <cell r="DY172">
            <v>1140</v>
          </cell>
          <cell r="DZ172">
            <v>1150</v>
          </cell>
          <cell r="EA172">
            <v>1139</v>
          </cell>
          <cell r="EB172">
            <v>1127</v>
          </cell>
          <cell r="EC172">
            <v>1130</v>
          </cell>
          <cell r="ED172">
            <v>1075</v>
          </cell>
          <cell r="EE172">
            <v>1205</v>
          </cell>
          <cell r="EF172">
            <v>1183</v>
          </cell>
          <cell r="EG172">
            <v>1240</v>
          </cell>
          <cell r="EH172">
            <v>1259</v>
          </cell>
          <cell r="EI172">
            <v>1136</v>
          </cell>
          <cell r="EJ172">
            <v>1182</v>
          </cell>
          <cell r="EK172">
            <v>1134</v>
          </cell>
          <cell r="EL172">
            <v>1152</v>
          </cell>
          <cell r="EM172">
            <v>1169</v>
          </cell>
          <cell r="EN172">
            <v>1196</v>
          </cell>
          <cell r="EO172">
            <v>1181</v>
          </cell>
          <cell r="EP172">
            <v>1160</v>
          </cell>
          <cell r="EQ172">
            <v>1335</v>
          </cell>
          <cell r="ER172">
            <v>1191</v>
          </cell>
          <cell r="ES172">
            <v>1076</v>
          </cell>
          <cell r="ET172">
            <v>990</v>
          </cell>
          <cell r="EU172">
            <v>981</v>
          </cell>
          <cell r="EV172">
            <v>1005</v>
          </cell>
          <cell r="EW172">
            <v>1004</v>
          </cell>
          <cell r="EX172">
            <v>1111</v>
          </cell>
          <cell r="EY172">
            <v>1115</v>
          </cell>
          <cell r="EZ172">
            <v>1138</v>
          </cell>
          <cell r="FA172">
            <v>1087</v>
          </cell>
          <cell r="FB172">
            <v>1067</v>
          </cell>
          <cell r="FC172">
            <v>1140</v>
          </cell>
          <cell r="FD172">
            <v>1141</v>
          </cell>
          <cell r="FE172">
            <v>1152</v>
          </cell>
          <cell r="FF172">
            <v>1158</v>
          </cell>
          <cell r="FG172">
            <v>1134</v>
          </cell>
          <cell r="FH172">
            <v>1119</v>
          </cell>
          <cell r="FI172">
            <v>1059</v>
          </cell>
          <cell r="FJ172">
            <v>1155</v>
          </cell>
          <cell r="FK172">
            <v>1149</v>
          </cell>
          <cell r="FL172">
            <v>1201</v>
          </cell>
          <cell r="FM172">
            <v>1200</v>
          </cell>
          <cell r="FN172">
            <v>1215</v>
          </cell>
          <cell r="FO172">
            <v>1231</v>
          </cell>
          <cell r="FP172">
            <v>1346</v>
          </cell>
          <cell r="FQ172">
            <v>1252</v>
          </cell>
          <cell r="FR172">
            <v>1194</v>
          </cell>
          <cell r="FS172">
            <v>1243</v>
          </cell>
          <cell r="FT172">
            <v>1253</v>
          </cell>
          <cell r="FU172">
            <v>1271</v>
          </cell>
          <cell r="FV172">
            <v>1236</v>
          </cell>
          <cell r="FW172">
            <v>1294</v>
          </cell>
          <cell r="FX172">
            <v>1265</v>
          </cell>
          <cell r="FY172">
            <v>1270</v>
          </cell>
          <cell r="FZ172">
            <v>1317</v>
          </cell>
          <cell r="GA172">
            <v>1308</v>
          </cell>
          <cell r="GB172">
            <v>1350</v>
          </cell>
          <cell r="GC172">
            <v>1230</v>
          </cell>
          <cell r="GD172">
            <v>1337</v>
          </cell>
          <cell r="GE172">
            <v>1345</v>
          </cell>
          <cell r="GF172">
            <v>1411</v>
          </cell>
          <cell r="GG172">
            <v>1444</v>
          </cell>
          <cell r="GH172">
            <v>1364</v>
          </cell>
          <cell r="GI172">
            <v>1373</v>
          </cell>
          <cell r="GJ172">
            <v>1360</v>
          </cell>
          <cell r="GK172">
            <v>1465</v>
          </cell>
          <cell r="GL172">
            <v>1355</v>
          </cell>
          <cell r="GM172">
            <v>1340</v>
          </cell>
          <cell r="GN172">
            <v>1363</v>
          </cell>
          <cell r="GO172">
            <v>1348</v>
          </cell>
          <cell r="GP172">
            <v>1359</v>
          </cell>
          <cell r="GQ172">
            <v>1375</v>
          </cell>
          <cell r="GR172">
            <v>1352</v>
          </cell>
          <cell r="GS172">
            <v>1358</v>
          </cell>
          <cell r="GT172">
            <v>1388</v>
          </cell>
          <cell r="GU172">
            <v>1308</v>
          </cell>
          <cell r="GV172">
            <v>1296</v>
          </cell>
          <cell r="GW172">
            <v>1385</v>
          </cell>
          <cell r="GX172">
            <v>1412</v>
          </cell>
          <cell r="GY172">
            <v>1330</v>
          </cell>
          <cell r="GZ172">
            <v>1358</v>
          </cell>
          <cell r="HA172">
            <v>1427</v>
          </cell>
          <cell r="HB172">
            <v>1456</v>
          </cell>
          <cell r="HC172">
            <v>1491</v>
          </cell>
          <cell r="HD172">
            <v>1459</v>
          </cell>
          <cell r="HE172">
            <v>1319</v>
          </cell>
          <cell r="HF172">
            <v>1452</v>
          </cell>
          <cell r="HG172">
            <v>1481</v>
          </cell>
          <cell r="HH172">
            <v>1539</v>
          </cell>
          <cell r="HI172">
            <v>1500</v>
          </cell>
          <cell r="HJ172">
            <v>1540</v>
          </cell>
          <cell r="HK172">
            <v>1634</v>
          </cell>
          <cell r="HL172">
            <v>1552</v>
          </cell>
          <cell r="HM172">
            <v>1476</v>
          </cell>
          <cell r="HN172">
            <v>1442</v>
          </cell>
          <cell r="HO172">
            <v>1428</v>
          </cell>
          <cell r="HP172">
            <v>1491</v>
          </cell>
          <cell r="HQ172">
            <v>1451</v>
          </cell>
          <cell r="HR172">
            <v>1573</v>
          </cell>
          <cell r="HS172">
            <v>1587</v>
          </cell>
          <cell r="HT172">
            <v>1635</v>
          </cell>
          <cell r="HU172">
            <v>1602</v>
          </cell>
          <cell r="HV172">
            <v>1628</v>
          </cell>
          <cell r="HW172">
            <v>1573</v>
          </cell>
          <cell r="HX172">
            <v>1630</v>
          </cell>
          <cell r="HY172">
            <v>1688</v>
          </cell>
          <cell r="HZ172">
            <v>1686</v>
          </cell>
          <cell r="IA172">
            <v>1706</v>
          </cell>
          <cell r="IB172">
            <v>1592</v>
          </cell>
          <cell r="IC172">
            <v>1805</v>
          </cell>
          <cell r="ID172">
            <v>1608</v>
          </cell>
          <cell r="IE172">
            <v>1843</v>
          </cell>
          <cell r="IF172">
            <v>1831</v>
          </cell>
          <cell r="IG172">
            <v>1924</v>
          </cell>
          <cell r="IH172">
            <v>1871</v>
          </cell>
          <cell r="II172">
            <v>2151</v>
          </cell>
          <cell r="IJ172">
            <v>1935</v>
          </cell>
          <cell r="IK172">
            <v>1943</v>
          </cell>
          <cell r="IL172">
            <v>2041</v>
          </cell>
          <cell r="IM172">
            <v>1596</v>
          </cell>
          <cell r="IN172">
            <v>1107</v>
          </cell>
          <cell r="IO172">
            <v>1464</v>
          </cell>
          <cell r="IP172">
            <v>1749</v>
          </cell>
          <cell r="IQ172">
            <v>1767</v>
          </cell>
          <cell r="IR172">
            <v>2068</v>
          </cell>
          <cell r="IS172">
            <v>2250</v>
          </cell>
          <cell r="IT172">
            <v>2073</v>
          </cell>
          <cell r="IU172">
            <v>2072</v>
          </cell>
          <cell r="IV172">
            <v>2198</v>
          </cell>
          <cell r="IW172">
            <v>2340</v>
          </cell>
          <cell r="IX172">
            <v>2339</v>
          </cell>
          <cell r="IY172">
            <v>2358</v>
          </cell>
          <cell r="IZ172">
            <v>2488</v>
          </cell>
          <cell r="JA172">
            <v>2701</v>
          </cell>
          <cell r="JB172">
            <v>2652</v>
          </cell>
          <cell r="JC172">
            <v>2465</v>
          </cell>
          <cell r="JD172">
            <v>2330</v>
          </cell>
          <cell r="JE172">
            <v>2395</v>
          </cell>
          <cell r="JF172">
            <v>2521</v>
          </cell>
          <cell r="JG172">
            <v>2524</v>
          </cell>
          <cell r="JH172">
            <v>2586</v>
          </cell>
          <cell r="JI172">
            <v>2619</v>
          </cell>
          <cell r="JJ172">
            <v>2715</v>
          </cell>
          <cell r="JK172">
            <v>2697</v>
          </cell>
          <cell r="JL172">
            <v>2693</v>
          </cell>
          <cell r="JM172">
            <v>2616</v>
          </cell>
          <cell r="JN172">
            <v>2658</v>
          </cell>
          <cell r="JO172">
            <v>2686</v>
          </cell>
          <cell r="JP172">
            <v>2527</v>
          </cell>
          <cell r="JQ172">
            <v>2573</v>
          </cell>
          <cell r="JR172">
            <v>2577</v>
          </cell>
          <cell r="JS172">
            <v>2654</v>
          </cell>
          <cell r="JT172">
            <v>2536</v>
          </cell>
          <cell r="JU172">
            <v>2385</v>
          </cell>
          <cell r="JV172">
            <v>2374</v>
          </cell>
          <cell r="JW172">
            <v>2488</v>
          </cell>
          <cell r="JX172">
            <v>2481</v>
          </cell>
          <cell r="JY172">
            <v>2413</v>
          </cell>
          <cell r="JZ172">
            <v>2429</v>
          </cell>
          <cell r="KA172">
            <v>2518</v>
          </cell>
          <cell r="KB172">
            <v>2541</v>
          </cell>
          <cell r="KC172">
            <v>2666</v>
          </cell>
          <cell r="KD172">
            <v>2603</v>
          </cell>
          <cell r="KE172">
            <v>2605</v>
          </cell>
          <cell r="KF172">
            <v>2521</v>
          </cell>
        </row>
        <row r="173">
          <cell r="A173" t="str">
            <v>Nombre de crÃ©ations d'entreprises - Hors micro-entrepreneurs - ActivitÃ©s immobiliÃ¨res - France - DonnÃ©es mensuelles CVS</v>
          </cell>
          <cell r="B173">
            <v>10755554</v>
          </cell>
          <cell r="C173">
            <v>45317.364583333336</v>
          </cell>
          <cell r="E173">
            <v>678</v>
          </cell>
          <cell r="F173">
            <v>662</v>
          </cell>
          <cell r="G173">
            <v>669</v>
          </cell>
          <cell r="H173">
            <v>674</v>
          </cell>
          <cell r="I173">
            <v>794</v>
          </cell>
          <cell r="J173">
            <v>680</v>
          </cell>
          <cell r="K173">
            <v>661</v>
          </cell>
          <cell r="L173">
            <v>667</v>
          </cell>
          <cell r="M173">
            <v>684</v>
          </cell>
          <cell r="N173">
            <v>718</v>
          </cell>
          <cell r="O173">
            <v>676</v>
          </cell>
          <cell r="P173">
            <v>636</v>
          </cell>
          <cell r="Q173">
            <v>687</v>
          </cell>
          <cell r="R173">
            <v>688</v>
          </cell>
          <cell r="S173">
            <v>659</v>
          </cell>
          <cell r="T173">
            <v>689</v>
          </cell>
          <cell r="U173">
            <v>680</v>
          </cell>
          <cell r="V173">
            <v>678</v>
          </cell>
          <cell r="W173">
            <v>725</v>
          </cell>
          <cell r="X173">
            <v>748</v>
          </cell>
          <cell r="Y173">
            <v>651</v>
          </cell>
          <cell r="Z173">
            <v>678</v>
          </cell>
          <cell r="AA173">
            <v>651</v>
          </cell>
          <cell r="AB173">
            <v>674</v>
          </cell>
          <cell r="AC173">
            <v>680</v>
          </cell>
          <cell r="AD173">
            <v>701</v>
          </cell>
          <cell r="AE173">
            <v>730</v>
          </cell>
          <cell r="AF173">
            <v>732</v>
          </cell>
          <cell r="AG173">
            <v>751</v>
          </cell>
          <cell r="AH173">
            <v>698</v>
          </cell>
          <cell r="AI173">
            <v>739</v>
          </cell>
          <cell r="AJ173">
            <v>749</v>
          </cell>
          <cell r="AK173">
            <v>731</v>
          </cell>
          <cell r="AL173">
            <v>730</v>
          </cell>
          <cell r="AM173">
            <v>781</v>
          </cell>
          <cell r="AN173">
            <v>781</v>
          </cell>
          <cell r="AO173">
            <v>791</v>
          </cell>
          <cell r="AP173">
            <v>776</v>
          </cell>
          <cell r="AQ173">
            <v>760</v>
          </cell>
          <cell r="AR173">
            <v>797</v>
          </cell>
          <cell r="AS173">
            <v>774</v>
          </cell>
          <cell r="AT173">
            <v>886</v>
          </cell>
          <cell r="AU173">
            <v>897</v>
          </cell>
          <cell r="AV173">
            <v>904</v>
          </cell>
          <cell r="AW173">
            <v>983</v>
          </cell>
          <cell r="AX173">
            <v>1003</v>
          </cell>
          <cell r="AY173">
            <v>1034</v>
          </cell>
          <cell r="AZ173">
            <v>1001</v>
          </cell>
          <cell r="BA173">
            <v>987</v>
          </cell>
          <cell r="BB173">
            <v>1079</v>
          </cell>
          <cell r="BC173">
            <v>1085</v>
          </cell>
          <cell r="BD173">
            <v>1051</v>
          </cell>
          <cell r="BE173">
            <v>1042</v>
          </cell>
          <cell r="BF173">
            <v>1065</v>
          </cell>
          <cell r="BG173">
            <v>1045</v>
          </cell>
          <cell r="BH173">
            <v>1130</v>
          </cell>
          <cell r="BI173">
            <v>1204</v>
          </cell>
          <cell r="BJ173">
            <v>1144</v>
          </cell>
          <cell r="BK173">
            <v>1098</v>
          </cell>
          <cell r="BL173">
            <v>1126</v>
          </cell>
          <cell r="BM173">
            <v>1089</v>
          </cell>
          <cell r="BN173">
            <v>1057</v>
          </cell>
          <cell r="BO173">
            <v>1154</v>
          </cell>
          <cell r="BP173">
            <v>1193</v>
          </cell>
          <cell r="BQ173">
            <v>1180</v>
          </cell>
          <cell r="BR173">
            <v>1262</v>
          </cell>
          <cell r="BS173">
            <v>1242</v>
          </cell>
          <cell r="BT173">
            <v>1214</v>
          </cell>
          <cell r="BU173">
            <v>1234</v>
          </cell>
          <cell r="BV173">
            <v>1233</v>
          </cell>
          <cell r="BW173">
            <v>1384</v>
          </cell>
          <cell r="BX173">
            <v>1361</v>
          </cell>
          <cell r="BY173">
            <v>1383</v>
          </cell>
          <cell r="BZ173">
            <v>1327</v>
          </cell>
          <cell r="CA173">
            <v>1320</v>
          </cell>
          <cell r="CB173">
            <v>1143</v>
          </cell>
          <cell r="CC173">
            <v>1300</v>
          </cell>
          <cell r="CD173">
            <v>1208</v>
          </cell>
          <cell r="CE173">
            <v>1269</v>
          </cell>
          <cell r="CF173">
            <v>1293</v>
          </cell>
          <cell r="CG173">
            <v>1238</v>
          </cell>
          <cell r="CH173">
            <v>1278</v>
          </cell>
          <cell r="CI173">
            <v>1256</v>
          </cell>
          <cell r="CJ173">
            <v>1214</v>
          </cell>
          <cell r="CK173">
            <v>1446</v>
          </cell>
          <cell r="CL173">
            <v>1471</v>
          </cell>
          <cell r="CM173">
            <v>1441</v>
          </cell>
          <cell r="CN173">
            <v>1371</v>
          </cell>
          <cell r="CO173">
            <v>1451</v>
          </cell>
          <cell r="CP173">
            <v>1387</v>
          </cell>
          <cell r="CQ173">
            <v>1418</v>
          </cell>
          <cell r="CR173">
            <v>1462</v>
          </cell>
          <cell r="CS173">
            <v>1468</v>
          </cell>
          <cell r="CT173">
            <v>1465</v>
          </cell>
          <cell r="CU173">
            <v>1366</v>
          </cell>
          <cell r="CV173">
            <v>1476</v>
          </cell>
          <cell r="CW173">
            <v>1424</v>
          </cell>
          <cell r="CX173">
            <v>1417</v>
          </cell>
          <cell r="CY173">
            <v>1481</v>
          </cell>
          <cell r="CZ173">
            <v>1552</v>
          </cell>
          <cell r="DA173">
            <v>1375</v>
          </cell>
          <cell r="DB173">
            <v>1585</v>
          </cell>
          <cell r="DC173">
            <v>1540</v>
          </cell>
          <cell r="DD173">
            <v>1353</v>
          </cell>
          <cell r="DE173">
            <v>1413</v>
          </cell>
          <cell r="DF173">
            <v>1268</v>
          </cell>
          <cell r="DG173">
            <v>1117</v>
          </cell>
          <cell r="DH173">
            <v>1205</v>
          </cell>
          <cell r="DI173">
            <v>1034</v>
          </cell>
          <cell r="DJ173">
            <v>1091</v>
          </cell>
          <cell r="DK173">
            <v>1002</v>
          </cell>
          <cell r="DL173">
            <v>1041</v>
          </cell>
          <cell r="DM173">
            <v>1068</v>
          </cell>
          <cell r="DN173">
            <v>1060</v>
          </cell>
          <cell r="DO173">
            <v>1013</v>
          </cell>
          <cell r="DP173">
            <v>1075</v>
          </cell>
          <cell r="DQ173">
            <v>1053</v>
          </cell>
          <cell r="DR173">
            <v>1122</v>
          </cell>
          <cell r="DS173">
            <v>1215</v>
          </cell>
          <cell r="DT173">
            <v>1160</v>
          </cell>
          <cell r="DU173">
            <v>1229</v>
          </cell>
          <cell r="DV173">
            <v>1187</v>
          </cell>
          <cell r="DW173">
            <v>1182</v>
          </cell>
          <cell r="DX173">
            <v>1051</v>
          </cell>
          <cell r="DY173">
            <v>1180</v>
          </cell>
          <cell r="DZ173">
            <v>1248</v>
          </cell>
          <cell r="EA173">
            <v>1202</v>
          </cell>
          <cell r="EB173">
            <v>1255</v>
          </cell>
          <cell r="EC173">
            <v>1277</v>
          </cell>
          <cell r="ED173">
            <v>1283</v>
          </cell>
          <cell r="EE173">
            <v>1310</v>
          </cell>
          <cell r="EF173">
            <v>1257</v>
          </cell>
          <cell r="EG173">
            <v>1346</v>
          </cell>
          <cell r="EH173">
            <v>1283</v>
          </cell>
          <cell r="EI173">
            <v>1351</v>
          </cell>
          <cell r="EJ173">
            <v>1269</v>
          </cell>
          <cell r="EK173">
            <v>1344</v>
          </cell>
          <cell r="EL173">
            <v>1269</v>
          </cell>
          <cell r="EM173">
            <v>1289</v>
          </cell>
          <cell r="EN173">
            <v>1274</v>
          </cell>
          <cell r="EO173">
            <v>1291</v>
          </cell>
          <cell r="EP173">
            <v>1316</v>
          </cell>
          <cell r="EQ173">
            <v>1561</v>
          </cell>
          <cell r="ER173">
            <v>1281</v>
          </cell>
          <cell r="ES173">
            <v>1571</v>
          </cell>
          <cell r="ET173">
            <v>1262</v>
          </cell>
          <cell r="EU173">
            <v>1256</v>
          </cell>
          <cell r="EV173">
            <v>1143</v>
          </cell>
          <cell r="EW173">
            <v>1149</v>
          </cell>
          <cell r="EX173">
            <v>1208</v>
          </cell>
          <cell r="EY173">
            <v>1193</v>
          </cell>
          <cell r="EZ173">
            <v>1105</v>
          </cell>
          <cell r="FA173">
            <v>1096</v>
          </cell>
          <cell r="FB173">
            <v>1080</v>
          </cell>
          <cell r="FC173">
            <v>1024</v>
          </cell>
          <cell r="FD173">
            <v>991</v>
          </cell>
          <cell r="FE173">
            <v>1041</v>
          </cell>
          <cell r="FF173">
            <v>1071</v>
          </cell>
          <cell r="FG173">
            <v>1076</v>
          </cell>
          <cell r="FH173">
            <v>1082</v>
          </cell>
          <cell r="FI173">
            <v>1019</v>
          </cell>
          <cell r="FJ173">
            <v>1045</v>
          </cell>
          <cell r="FK173">
            <v>1037</v>
          </cell>
          <cell r="FL173">
            <v>1037</v>
          </cell>
          <cell r="FM173">
            <v>1073</v>
          </cell>
          <cell r="FN173">
            <v>1069</v>
          </cell>
          <cell r="FO173">
            <v>1122</v>
          </cell>
          <cell r="FP173">
            <v>1148</v>
          </cell>
          <cell r="FQ173">
            <v>1124</v>
          </cell>
          <cell r="FR173">
            <v>1133</v>
          </cell>
          <cell r="FS173">
            <v>1097</v>
          </cell>
          <cell r="FT173">
            <v>1098</v>
          </cell>
          <cell r="FU173">
            <v>1098</v>
          </cell>
          <cell r="FV173">
            <v>936</v>
          </cell>
          <cell r="FW173">
            <v>969</v>
          </cell>
          <cell r="FX173">
            <v>1026</v>
          </cell>
          <cell r="FY173">
            <v>897</v>
          </cell>
          <cell r="FZ173">
            <v>1025</v>
          </cell>
          <cell r="GA173">
            <v>1068</v>
          </cell>
          <cell r="GB173">
            <v>963</v>
          </cell>
          <cell r="GC173">
            <v>938</v>
          </cell>
          <cell r="GD173">
            <v>908</v>
          </cell>
          <cell r="GE173">
            <v>904</v>
          </cell>
          <cell r="GF173">
            <v>1027</v>
          </cell>
          <cell r="GG173">
            <v>1010</v>
          </cell>
          <cell r="GH173">
            <v>992</v>
          </cell>
          <cell r="GI173">
            <v>1000</v>
          </cell>
          <cell r="GJ173">
            <v>1033</v>
          </cell>
          <cell r="GK173">
            <v>1010</v>
          </cell>
          <cell r="GL173">
            <v>1007</v>
          </cell>
          <cell r="GM173">
            <v>1020</v>
          </cell>
          <cell r="GN173">
            <v>1057</v>
          </cell>
          <cell r="GO173">
            <v>1040</v>
          </cell>
          <cell r="GP173">
            <v>1064</v>
          </cell>
          <cell r="GQ173">
            <v>1052</v>
          </cell>
          <cell r="GR173">
            <v>1031</v>
          </cell>
          <cell r="GS173">
            <v>1083</v>
          </cell>
          <cell r="GT173">
            <v>1066</v>
          </cell>
          <cell r="GU173">
            <v>1116</v>
          </cell>
          <cell r="GV173">
            <v>1071</v>
          </cell>
          <cell r="GW173">
            <v>1157</v>
          </cell>
          <cell r="GX173">
            <v>1104</v>
          </cell>
          <cell r="GY173">
            <v>1147</v>
          </cell>
          <cell r="GZ173">
            <v>1165</v>
          </cell>
          <cell r="HA173">
            <v>1211</v>
          </cell>
          <cell r="HB173">
            <v>1181</v>
          </cell>
          <cell r="HC173">
            <v>1255</v>
          </cell>
          <cell r="HD173">
            <v>1204</v>
          </cell>
          <cell r="HE173">
            <v>1163</v>
          </cell>
          <cell r="HF173">
            <v>1233</v>
          </cell>
          <cell r="HG173">
            <v>1311</v>
          </cell>
          <cell r="HH173">
            <v>1284</v>
          </cell>
          <cell r="HI173">
            <v>1167</v>
          </cell>
          <cell r="HJ173">
            <v>1246</v>
          </cell>
          <cell r="HK173">
            <v>1443</v>
          </cell>
          <cell r="HL173">
            <v>1271</v>
          </cell>
          <cell r="HM173">
            <v>1261</v>
          </cell>
          <cell r="HN173">
            <v>1273</v>
          </cell>
          <cell r="HO173">
            <v>1255</v>
          </cell>
          <cell r="HP173">
            <v>1302</v>
          </cell>
          <cell r="HQ173">
            <v>1216</v>
          </cell>
          <cell r="HR173">
            <v>1387</v>
          </cell>
          <cell r="HS173">
            <v>1337</v>
          </cell>
          <cell r="HT173">
            <v>1377</v>
          </cell>
          <cell r="HU173">
            <v>1381</v>
          </cell>
          <cell r="HV173">
            <v>1438</v>
          </cell>
          <cell r="HW173">
            <v>1373</v>
          </cell>
          <cell r="HX173">
            <v>1367</v>
          </cell>
          <cell r="HY173">
            <v>1394</v>
          </cell>
          <cell r="HZ173">
            <v>1466</v>
          </cell>
          <cell r="IA173">
            <v>1516</v>
          </cell>
          <cell r="IB173">
            <v>1476</v>
          </cell>
          <cell r="IC173">
            <v>1560</v>
          </cell>
          <cell r="ID173">
            <v>1421</v>
          </cell>
          <cell r="IE173">
            <v>1599</v>
          </cell>
          <cell r="IF173">
            <v>1593</v>
          </cell>
          <cell r="IG173">
            <v>1561</v>
          </cell>
          <cell r="IH173">
            <v>1639</v>
          </cell>
          <cell r="II173">
            <v>1732</v>
          </cell>
          <cell r="IJ173">
            <v>1712</v>
          </cell>
          <cell r="IK173">
            <v>1733</v>
          </cell>
          <cell r="IL173">
            <v>1805</v>
          </cell>
          <cell r="IM173">
            <v>1215</v>
          </cell>
          <cell r="IN173">
            <v>718</v>
          </cell>
          <cell r="IO173">
            <v>1223</v>
          </cell>
          <cell r="IP173">
            <v>1530</v>
          </cell>
          <cell r="IQ173">
            <v>1609</v>
          </cell>
          <cell r="IR173">
            <v>1908</v>
          </cell>
          <cell r="IS173">
            <v>1934</v>
          </cell>
          <cell r="IT173">
            <v>1935</v>
          </cell>
          <cell r="IU173">
            <v>1919</v>
          </cell>
          <cell r="IV173">
            <v>2064</v>
          </cell>
          <cell r="IW173">
            <v>2082</v>
          </cell>
          <cell r="IX173">
            <v>2023</v>
          </cell>
          <cell r="IY173">
            <v>2048</v>
          </cell>
          <cell r="IZ173">
            <v>2058</v>
          </cell>
          <cell r="JA173">
            <v>2435</v>
          </cell>
          <cell r="JB173">
            <v>2204</v>
          </cell>
          <cell r="JC173">
            <v>2186</v>
          </cell>
          <cell r="JD173">
            <v>2157</v>
          </cell>
          <cell r="JE173">
            <v>2133</v>
          </cell>
          <cell r="JF173">
            <v>2203</v>
          </cell>
          <cell r="JG173">
            <v>2260</v>
          </cell>
          <cell r="JH173">
            <v>2237</v>
          </cell>
          <cell r="JI173">
            <v>2201</v>
          </cell>
          <cell r="JJ173">
            <v>2220</v>
          </cell>
          <cell r="JK173">
            <v>2345</v>
          </cell>
          <cell r="JL173">
            <v>2327</v>
          </cell>
          <cell r="JM173">
            <v>2203</v>
          </cell>
          <cell r="JN173">
            <v>2283</v>
          </cell>
          <cell r="JO173">
            <v>2249</v>
          </cell>
          <cell r="JP173">
            <v>2268</v>
          </cell>
          <cell r="JQ173">
            <v>2244</v>
          </cell>
          <cell r="JR173">
            <v>2280</v>
          </cell>
          <cell r="JS173">
            <v>2290</v>
          </cell>
          <cell r="JT173">
            <v>2242</v>
          </cell>
          <cell r="JU173">
            <v>1731</v>
          </cell>
          <cell r="JV173">
            <v>1737</v>
          </cell>
          <cell r="JW173">
            <v>1762</v>
          </cell>
          <cell r="JX173">
            <v>1796</v>
          </cell>
          <cell r="JY173">
            <v>1793</v>
          </cell>
          <cell r="JZ173">
            <v>1804</v>
          </cell>
          <cell r="KA173">
            <v>1809</v>
          </cell>
          <cell r="KB173">
            <v>1603</v>
          </cell>
          <cell r="KC173">
            <v>1837</v>
          </cell>
          <cell r="KD173">
            <v>1776</v>
          </cell>
          <cell r="KE173">
            <v>1790</v>
          </cell>
          <cell r="KF173">
            <v>1812</v>
          </cell>
        </row>
        <row r="174">
          <cell r="A174" t="str">
            <v>Nombre de crÃ©ations d'entreprises - Hors micro-entrepreneurs - ActivitÃ©s spÃ©cialisÃ©es, scientifiques et techniques et activitÃ©s de services administratifs et de soutien - France - DonnÃ©es mensuelles CVS</v>
          </cell>
          <cell r="B174">
            <v>10755557</v>
          </cell>
          <cell r="C174">
            <v>45317.364583333336</v>
          </cell>
          <cell r="E174">
            <v>3040</v>
          </cell>
          <cell r="F174">
            <v>3406</v>
          </cell>
          <cell r="G174">
            <v>2916</v>
          </cell>
          <cell r="H174">
            <v>3308</v>
          </cell>
          <cell r="I174">
            <v>3115</v>
          </cell>
          <cell r="J174">
            <v>3083</v>
          </cell>
          <cell r="K174">
            <v>3338</v>
          </cell>
          <cell r="L174">
            <v>3276</v>
          </cell>
          <cell r="M174">
            <v>3169</v>
          </cell>
          <cell r="N174">
            <v>3495</v>
          </cell>
          <cell r="O174">
            <v>3195</v>
          </cell>
          <cell r="P174">
            <v>2837</v>
          </cell>
          <cell r="Q174">
            <v>3340</v>
          </cell>
          <cell r="R174">
            <v>3151</v>
          </cell>
          <cell r="S174">
            <v>3235</v>
          </cell>
          <cell r="T174">
            <v>3106</v>
          </cell>
          <cell r="U174">
            <v>3301</v>
          </cell>
          <cell r="V174">
            <v>3160</v>
          </cell>
          <cell r="W174">
            <v>3041</v>
          </cell>
          <cell r="X174">
            <v>3294</v>
          </cell>
          <cell r="Y174">
            <v>3134</v>
          </cell>
          <cell r="Z174">
            <v>3311</v>
          </cell>
          <cell r="AA174">
            <v>3325</v>
          </cell>
          <cell r="AB174">
            <v>3306</v>
          </cell>
          <cell r="AC174">
            <v>3246</v>
          </cell>
          <cell r="AD174">
            <v>3109</v>
          </cell>
          <cell r="AE174">
            <v>3098</v>
          </cell>
          <cell r="AF174">
            <v>3347</v>
          </cell>
          <cell r="AG174">
            <v>3312</v>
          </cell>
          <cell r="AH174">
            <v>3270</v>
          </cell>
          <cell r="AI174">
            <v>3319</v>
          </cell>
          <cell r="AJ174">
            <v>3303</v>
          </cell>
          <cell r="AK174">
            <v>3302</v>
          </cell>
          <cell r="AL174">
            <v>3331</v>
          </cell>
          <cell r="AM174">
            <v>3293</v>
          </cell>
          <cell r="AN174">
            <v>3327</v>
          </cell>
          <cell r="AO174">
            <v>3300</v>
          </cell>
          <cell r="AP174">
            <v>3364</v>
          </cell>
          <cell r="AQ174">
            <v>3534</v>
          </cell>
          <cell r="AR174">
            <v>3474</v>
          </cell>
          <cell r="AS174">
            <v>3390</v>
          </cell>
          <cell r="AT174">
            <v>3648</v>
          </cell>
          <cell r="AU174">
            <v>3656</v>
          </cell>
          <cell r="AV174">
            <v>3424</v>
          </cell>
          <cell r="AW174">
            <v>3806</v>
          </cell>
          <cell r="AX174">
            <v>3805</v>
          </cell>
          <cell r="AY174">
            <v>3935</v>
          </cell>
          <cell r="AZ174">
            <v>3913</v>
          </cell>
          <cell r="BA174">
            <v>4116</v>
          </cell>
          <cell r="BB174">
            <v>4181</v>
          </cell>
          <cell r="BC174">
            <v>4265</v>
          </cell>
          <cell r="BD174">
            <v>4033</v>
          </cell>
          <cell r="BE174">
            <v>4286</v>
          </cell>
          <cell r="BF174">
            <v>4112</v>
          </cell>
          <cell r="BG174">
            <v>4116</v>
          </cell>
          <cell r="BH174">
            <v>4048</v>
          </cell>
          <cell r="BI174">
            <v>3966</v>
          </cell>
          <cell r="BJ174">
            <v>4008</v>
          </cell>
          <cell r="BK174">
            <v>4389</v>
          </cell>
          <cell r="BL174">
            <v>3643</v>
          </cell>
          <cell r="BM174">
            <v>4033</v>
          </cell>
          <cell r="BN174">
            <v>4280</v>
          </cell>
          <cell r="BO174">
            <v>4015</v>
          </cell>
          <cell r="BP174">
            <v>4248</v>
          </cell>
          <cell r="BQ174">
            <v>4050</v>
          </cell>
          <cell r="BR174">
            <v>4177</v>
          </cell>
          <cell r="BS174">
            <v>4203</v>
          </cell>
          <cell r="BT174">
            <v>4193</v>
          </cell>
          <cell r="BU174">
            <v>4265</v>
          </cell>
          <cell r="BV174">
            <v>4189</v>
          </cell>
          <cell r="BW174">
            <v>4058</v>
          </cell>
          <cell r="BX174">
            <v>4198</v>
          </cell>
          <cell r="BY174">
            <v>4486</v>
          </cell>
          <cell r="BZ174">
            <v>4343</v>
          </cell>
          <cell r="CA174">
            <v>4214</v>
          </cell>
          <cell r="CB174">
            <v>4231</v>
          </cell>
          <cell r="CC174">
            <v>4467</v>
          </cell>
          <cell r="CD174">
            <v>4472</v>
          </cell>
          <cell r="CE174">
            <v>4059</v>
          </cell>
          <cell r="CF174">
            <v>4274</v>
          </cell>
          <cell r="CG174">
            <v>4652</v>
          </cell>
          <cell r="CH174">
            <v>4692</v>
          </cell>
          <cell r="CI174">
            <v>4405</v>
          </cell>
          <cell r="CJ174">
            <v>4428</v>
          </cell>
          <cell r="CK174">
            <v>4302</v>
          </cell>
          <cell r="CL174">
            <v>4377</v>
          </cell>
          <cell r="CM174">
            <v>4565</v>
          </cell>
          <cell r="CN174">
            <v>4682</v>
          </cell>
          <cell r="CO174">
            <v>4581</v>
          </cell>
          <cell r="CP174">
            <v>4658</v>
          </cell>
          <cell r="CQ174">
            <v>4782</v>
          </cell>
          <cell r="CR174">
            <v>5163</v>
          </cell>
          <cell r="CS174">
            <v>5096</v>
          </cell>
          <cell r="CT174">
            <v>4976</v>
          </cell>
          <cell r="CU174">
            <v>4339</v>
          </cell>
          <cell r="CV174">
            <v>6232</v>
          </cell>
          <cell r="CW174">
            <v>5360</v>
          </cell>
          <cell r="CX174">
            <v>5309</v>
          </cell>
          <cell r="CY174">
            <v>5408</v>
          </cell>
          <cell r="CZ174">
            <v>5341</v>
          </cell>
          <cell r="DA174">
            <v>5288</v>
          </cell>
          <cell r="DB174">
            <v>5361</v>
          </cell>
          <cell r="DC174">
            <v>5458</v>
          </cell>
          <cell r="DD174">
            <v>5502</v>
          </cell>
          <cell r="DE174">
            <v>5326</v>
          </cell>
          <cell r="DF174">
            <v>5094</v>
          </cell>
          <cell r="DG174">
            <v>4797</v>
          </cell>
          <cell r="DH174">
            <v>4555</v>
          </cell>
          <cell r="DI174">
            <v>4491</v>
          </cell>
          <cell r="DJ174">
            <v>4450</v>
          </cell>
          <cell r="DK174">
            <v>4303</v>
          </cell>
          <cell r="DL174">
            <v>4063</v>
          </cell>
          <cell r="DM174">
            <v>4160</v>
          </cell>
          <cell r="DN174">
            <v>4141</v>
          </cell>
          <cell r="DO174">
            <v>3662</v>
          </cell>
          <cell r="DP174">
            <v>3844</v>
          </cell>
          <cell r="DQ174">
            <v>3895</v>
          </cell>
          <cell r="DR174">
            <v>3956</v>
          </cell>
          <cell r="DS174">
            <v>4151</v>
          </cell>
          <cell r="DT174">
            <v>4238</v>
          </cell>
          <cell r="DU174">
            <v>4284</v>
          </cell>
          <cell r="DV174">
            <v>4026</v>
          </cell>
          <cell r="DW174">
            <v>4030</v>
          </cell>
          <cell r="DX174">
            <v>4094</v>
          </cell>
          <cell r="DY174">
            <v>4080</v>
          </cell>
          <cell r="DZ174">
            <v>4169</v>
          </cell>
          <cell r="EA174">
            <v>4209</v>
          </cell>
          <cell r="EB174">
            <v>4222</v>
          </cell>
          <cell r="EC174">
            <v>4096</v>
          </cell>
          <cell r="ED174">
            <v>4165</v>
          </cell>
          <cell r="EE174">
            <v>4231</v>
          </cell>
          <cell r="EF174">
            <v>4091</v>
          </cell>
          <cell r="EG174">
            <v>4079</v>
          </cell>
          <cell r="EH174">
            <v>4163</v>
          </cell>
          <cell r="EI174">
            <v>4049</v>
          </cell>
          <cell r="EJ174">
            <v>4163</v>
          </cell>
          <cell r="EK174">
            <v>4185</v>
          </cell>
          <cell r="EL174">
            <v>3866</v>
          </cell>
          <cell r="EM174">
            <v>4336</v>
          </cell>
          <cell r="EN174">
            <v>4160</v>
          </cell>
          <cell r="EO174">
            <v>4258</v>
          </cell>
          <cell r="EP174">
            <v>3954</v>
          </cell>
          <cell r="EQ174">
            <v>4579</v>
          </cell>
          <cell r="ER174">
            <v>4225</v>
          </cell>
          <cell r="ES174">
            <v>4031</v>
          </cell>
          <cell r="ET174">
            <v>3952</v>
          </cell>
          <cell r="EU174">
            <v>4031</v>
          </cell>
          <cell r="EV174">
            <v>3939</v>
          </cell>
          <cell r="EW174">
            <v>3750</v>
          </cell>
          <cell r="EX174">
            <v>4016</v>
          </cell>
          <cell r="EY174">
            <v>4311</v>
          </cell>
          <cell r="EZ174">
            <v>3984</v>
          </cell>
          <cell r="FA174">
            <v>3660</v>
          </cell>
          <cell r="FB174">
            <v>3996</v>
          </cell>
          <cell r="FC174">
            <v>3949</v>
          </cell>
          <cell r="FD174">
            <v>3834</v>
          </cell>
          <cell r="FE174">
            <v>3916</v>
          </cell>
          <cell r="FF174">
            <v>4102</v>
          </cell>
          <cell r="FG174">
            <v>4146</v>
          </cell>
          <cell r="FH174">
            <v>4269</v>
          </cell>
          <cell r="FI174">
            <v>4212</v>
          </cell>
          <cell r="FJ174">
            <v>4289</v>
          </cell>
          <cell r="FK174">
            <v>4182</v>
          </cell>
          <cell r="FL174">
            <v>4179</v>
          </cell>
          <cell r="FM174">
            <v>4184</v>
          </cell>
          <cell r="FN174">
            <v>4299</v>
          </cell>
          <cell r="FO174">
            <v>4230</v>
          </cell>
          <cell r="FP174">
            <v>4126</v>
          </cell>
          <cell r="FQ174">
            <v>4309</v>
          </cell>
          <cell r="FR174">
            <v>4330</v>
          </cell>
          <cell r="FS174">
            <v>4416</v>
          </cell>
          <cell r="FT174">
            <v>4385</v>
          </cell>
          <cell r="FU174">
            <v>4486</v>
          </cell>
          <cell r="FV174">
            <v>4375</v>
          </cell>
          <cell r="FW174">
            <v>4414</v>
          </cell>
          <cell r="FX174">
            <v>4524</v>
          </cell>
          <cell r="FY174">
            <v>4288</v>
          </cell>
          <cell r="FZ174">
            <v>4265</v>
          </cell>
          <cell r="GA174">
            <v>4563</v>
          </cell>
          <cell r="GB174">
            <v>4254</v>
          </cell>
          <cell r="GC174">
            <v>4198</v>
          </cell>
          <cell r="GD174">
            <v>4088</v>
          </cell>
          <cell r="GE174">
            <v>4032</v>
          </cell>
          <cell r="GF174">
            <v>4062</v>
          </cell>
          <cell r="GG174">
            <v>4019</v>
          </cell>
          <cell r="GH174">
            <v>3994</v>
          </cell>
          <cell r="GI174">
            <v>4004</v>
          </cell>
          <cell r="GJ174">
            <v>4107</v>
          </cell>
          <cell r="GK174">
            <v>4259</v>
          </cell>
          <cell r="GL174">
            <v>4177</v>
          </cell>
          <cell r="GM174">
            <v>4204</v>
          </cell>
          <cell r="GN174">
            <v>4418</v>
          </cell>
          <cell r="GO174">
            <v>4428</v>
          </cell>
          <cell r="GP174">
            <v>4468</v>
          </cell>
          <cell r="GQ174">
            <v>4162</v>
          </cell>
          <cell r="GR174">
            <v>4293</v>
          </cell>
          <cell r="GS174">
            <v>4394</v>
          </cell>
          <cell r="GT174">
            <v>4390</v>
          </cell>
          <cell r="GU174">
            <v>4524</v>
          </cell>
          <cell r="GV174">
            <v>4471</v>
          </cell>
          <cell r="GW174">
            <v>4696</v>
          </cell>
          <cell r="GX174">
            <v>4618</v>
          </cell>
          <cell r="GY174">
            <v>4569</v>
          </cell>
          <cell r="GZ174">
            <v>4721</v>
          </cell>
          <cell r="HA174">
            <v>4615</v>
          </cell>
          <cell r="HB174">
            <v>4659</v>
          </cell>
          <cell r="HC174">
            <v>4678</v>
          </cell>
          <cell r="HD174">
            <v>4825</v>
          </cell>
          <cell r="HE174">
            <v>4879</v>
          </cell>
          <cell r="HF174">
            <v>5065</v>
          </cell>
          <cell r="HG174">
            <v>4988</v>
          </cell>
          <cell r="HH174">
            <v>5085</v>
          </cell>
          <cell r="HI174">
            <v>4991</v>
          </cell>
          <cell r="HJ174">
            <v>5385</v>
          </cell>
          <cell r="HK174">
            <v>5295</v>
          </cell>
          <cell r="HL174">
            <v>5012</v>
          </cell>
          <cell r="HM174">
            <v>5189</v>
          </cell>
          <cell r="HN174">
            <v>5033</v>
          </cell>
          <cell r="HO174">
            <v>5225</v>
          </cell>
          <cell r="HP174">
            <v>5152</v>
          </cell>
          <cell r="HQ174">
            <v>5078</v>
          </cell>
          <cell r="HR174">
            <v>5258</v>
          </cell>
          <cell r="HS174">
            <v>5281</v>
          </cell>
          <cell r="HT174">
            <v>5538</v>
          </cell>
          <cell r="HU174">
            <v>5310</v>
          </cell>
          <cell r="HV174">
            <v>5241</v>
          </cell>
          <cell r="HW174">
            <v>4897</v>
          </cell>
          <cell r="HX174">
            <v>5518</v>
          </cell>
          <cell r="HY174">
            <v>5364</v>
          </cell>
          <cell r="HZ174">
            <v>5643</v>
          </cell>
          <cell r="IA174">
            <v>5418</v>
          </cell>
          <cell r="IB174">
            <v>5099</v>
          </cell>
          <cell r="IC174">
            <v>5937</v>
          </cell>
          <cell r="ID174">
            <v>5265</v>
          </cell>
          <cell r="IE174">
            <v>5783</v>
          </cell>
          <cell r="IF174">
            <v>5432</v>
          </cell>
          <cell r="IG174">
            <v>5493</v>
          </cell>
          <cell r="IH174">
            <v>5459</v>
          </cell>
          <cell r="II174">
            <v>5671</v>
          </cell>
          <cell r="IJ174">
            <v>5457</v>
          </cell>
          <cell r="IK174">
            <v>5425</v>
          </cell>
          <cell r="IL174">
            <v>5480</v>
          </cell>
          <cell r="IM174">
            <v>4750</v>
          </cell>
          <cell r="IN174">
            <v>2658</v>
          </cell>
          <cell r="IO174">
            <v>4432</v>
          </cell>
          <cell r="IP174">
            <v>5511</v>
          </cell>
          <cell r="IQ174">
            <v>5600</v>
          </cell>
          <cell r="IR174">
            <v>6562</v>
          </cell>
          <cell r="IS174">
            <v>6265</v>
          </cell>
          <cell r="IT174">
            <v>6106</v>
          </cell>
          <cell r="IU174">
            <v>5951</v>
          </cell>
          <cell r="IV174">
            <v>6290</v>
          </cell>
          <cell r="IW174">
            <v>6150</v>
          </cell>
          <cell r="IX174">
            <v>6248</v>
          </cell>
          <cell r="IY174">
            <v>6211</v>
          </cell>
          <cell r="IZ174">
            <v>6458</v>
          </cell>
          <cell r="JA174">
            <v>7640</v>
          </cell>
          <cell r="JB174">
            <v>7252</v>
          </cell>
          <cell r="JC174">
            <v>6254</v>
          </cell>
          <cell r="JD174">
            <v>6287</v>
          </cell>
          <cell r="JE174">
            <v>6188</v>
          </cell>
          <cell r="JF174">
            <v>6479</v>
          </cell>
          <cell r="JG174">
            <v>6541</v>
          </cell>
          <cell r="JH174">
            <v>6512</v>
          </cell>
          <cell r="JI174">
            <v>6638</v>
          </cell>
          <cell r="JJ174">
            <v>6592</v>
          </cell>
          <cell r="JK174">
            <v>6851</v>
          </cell>
          <cell r="JL174">
            <v>6830</v>
          </cell>
          <cell r="JM174">
            <v>6709</v>
          </cell>
          <cell r="JN174">
            <v>6986</v>
          </cell>
          <cell r="JO174">
            <v>7155</v>
          </cell>
          <cell r="JP174">
            <v>7370</v>
          </cell>
          <cell r="JQ174">
            <v>7186</v>
          </cell>
          <cell r="JR174">
            <v>6873</v>
          </cell>
          <cell r="JS174">
            <v>6926</v>
          </cell>
          <cell r="JT174">
            <v>7785</v>
          </cell>
          <cell r="JU174">
            <v>7044</v>
          </cell>
          <cell r="JV174">
            <v>6307</v>
          </cell>
          <cell r="JW174">
            <v>6429</v>
          </cell>
          <cell r="JX174">
            <v>6597</v>
          </cell>
          <cell r="JY174">
            <v>6852</v>
          </cell>
          <cell r="JZ174">
            <v>6649</v>
          </cell>
          <cell r="KA174">
            <v>6806</v>
          </cell>
          <cell r="KB174">
            <v>6754</v>
          </cell>
          <cell r="KC174">
            <v>7198</v>
          </cell>
          <cell r="KD174">
            <v>7776</v>
          </cell>
          <cell r="KE174">
            <v>7558</v>
          </cell>
          <cell r="KF174">
            <v>7060</v>
          </cell>
        </row>
        <row r="175">
          <cell r="A175" t="str">
            <v>Nombre de crÃ©ations d'entreprises - Hors micro-entrepreneurs - Administration publique, enseignement, santÃ© humaine et action sociale - France - DonnÃ©es mensuelles CVS</v>
          </cell>
          <cell r="B175">
            <v>10755550</v>
          </cell>
          <cell r="C175">
            <v>45317.364583333336</v>
          </cell>
          <cell r="E175">
            <v>1681</v>
          </cell>
          <cell r="F175">
            <v>1795</v>
          </cell>
          <cell r="G175">
            <v>1626</v>
          </cell>
          <cell r="H175">
            <v>1925</v>
          </cell>
          <cell r="I175">
            <v>1748</v>
          </cell>
          <cell r="J175">
            <v>1677</v>
          </cell>
          <cell r="K175">
            <v>1817</v>
          </cell>
          <cell r="L175">
            <v>1819</v>
          </cell>
          <cell r="M175">
            <v>1608</v>
          </cell>
          <cell r="N175">
            <v>1770</v>
          </cell>
          <cell r="O175">
            <v>1729</v>
          </cell>
          <cell r="P175">
            <v>1736</v>
          </cell>
          <cell r="Q175">
            <v>1802</v>
          </cell>
          <cell r="R175">
            <v>1804</v>
          </cell>
          <cell r="S175">
            <v>1883</v>
          </cell>
          <cell r="T175">
            <v>1857</v>
          </cell>
          <cell r="U175">
            <v>1835</v>
          </cell>
          <cell r="V175">
            <v>1803</v>
          </cell>
          <cell r="W175">
            <v>1664</v>
          </cell>
          <cell r="X175">
            <v>1731</v>
          </cell>
          <cell r="Y175">
            <v>1712</v>
          </cell>
          <cell r="Z175">
            <v>1750</v>
          </cell>
          <cell r="AA175">
            <v>1672</v>
          </cell>
          <cell r="AB175">
            <v>1647</v>
          </cell>
          <cell r="AC175">
            <v>1936</v>
          </cell>
          <cell r="AD175">
            <v>1953</v>
          </cell>
          <cell r="AE175">
            <v>1958</v>
          </cell>
          <cell r="AF175">
            <v>1899</v>
          </cell>
          <cell r="AG175">
            <v>2079</v>
          </cell>
          <cell r="AH175">
            <v>1812</v>
          </cell>
          <cell r="AI175">
            <v>1795</v>
          </cell>
          <cell r="AJ175">
            <v>1790</v>
          </cell>
          <cell r="AK175">
            <v>1753</v>
          </cell>
          <cell r="AL175">
            <v>1824</v>
          </cell>
          <cell r="AM175">
            <v>1884</v>
          </cell>
          <cell r="AN175">
            <v>2079</v>
          </cell>
          <cell r="AO175">
            <v>1761</v>
          </cell>
          <cell r="AP175">
            <v>1646</v>
          </cell>
          <cell r="AQ175">
            <v>1920</v>
          </cell>
          <cell r="AR175">
            <v>1982</v>
          </cell>
          <cell r="AS175">
            <v>1978</v>
          </cell>
          <cell r="AT175">
            <v>2189</v>
          </cell>
          <cell r="AU175">
            <v>2165</v>
          </cell>
          <cell r="AV175">
            <v>2131</v>
          </cell>
          <cell r="AW175">
            <v>2222</v>
          </cell>
          <cell r="AX175">
            <v>2084</v>
          </cell>
          <cell r="AY175">
            <v>2124</v>
          </cell>
          <cell r="AZ175">
            <v>1940</v>
          </cell>
          <cell r="BA175">
            <v>1998</v>
          </cell>
          <cell r="BB175">
            <v>1932</v>
          </cell>
          <cell r="BC175">
            <v>2039</v>
          </cell>
          <cell r="BD175">
            <v>1890</v>
          </cell>
          <cell r="BE175">
            <v>2025</v>
          </cell>
          <cell r="BF175">
            <v>1996</v>
          </cell>
          <cell r="BG175">
            <v>2117</v>
          </cell>
          <cell r="BH175">
            <v>2059</v>
          </cell>
          <cell r="BI175">
            <v>1976</v>
          </cell>
          <cell r="BJ175">
            <v>1987</v>
          </cell>
          <cell r="BK175">
            <v>2047</v>
          </cell>
          <cell r="BL175">
            <v>2023</v>
          </cell>
          <cell r="BM175">
            <v>1698</v>
          </cell>
          <cell r="BN175">
            <v>1829</v>
          </cell>
          <cell r="BO175">
            <v>1841</v>
          </cell>
          <cell r="BP175">
            <v>2094</v>
          </cell>
          <cell r="BQ175">
            <v>1997</v>
          </cell>
          <cell r="BR175">
            <v>2171</v>
          </cell>
          <cell r="BS175">
            <v>2084</v>
          </cell>
          <cell r="BT175">
            <v>2124</v>
          </cell>
          <cell r="BU175">
            <v>2199</v>
          </cell>
          <cell r="BV175">
            <v>2290</v>
          </cell>
          <cell r="BW175">
            <v>1967</v>
          </cell>
          <cell r="BX175">
            <v>2441</v>
          </cell>
          <cell r="BY175">
            <v>2375</v>
          </cell>
          <cell r="BZ175">
            <v>2304</v>
          </cell>
          <cell r="CA175">
            <v>2251</v>
          </cell>
          <cell r="CB175">
            <v>2273</v>
          </cell>
          <cell r="CC175">
            <v>2348</v>
          </cell>
          <cell r="CD175">
            <v>2080</v>
          </cell>
          <cell r="CE175">
            <v>1852</v>
          </cell>
          <cell r="CF175">
            <v>2192</v>
          </cell>
          <cell r="CG175">
            <v>2253</v>
          </cell>
          <cell r="CH175">
            <v>2399</v>
          </cell>
          <cell r="CI175">
            <v>2158</v>
          </cell>
          <cell r="CJ175">
            <v>2196</v>
          </cell>
          <cell r="CK175">
            <v>2522</v>
          </cell>
          <cell r="CL175">
            <v>2639</v>
          </cell>
          <cell r="CM175">
            <v>2528</v>
          </cell>
          <cell r="CN175">
            <v>2562</v>
          </cell>
          <cell r="CO175">
            <v>2495</v>
          </cell>
          <cell r="CP175">
            <v>2527</v>
          </cell>
          <cell r="CQ175">
            <v>2785</v>
          </cell>
          <cell r="CR175">
            <v>2692</v>
          </cell>
          <cell r="CS175">
            <v>2730</v>
          </cell>
          <cell r="CT175">
            <v>2491</v>
          </cell>
          <cell r="CU175">
            <v>2347</v>
          </cell>
          <cell r="CV175">
            <v>2674</v>
          </cell>
          <cell r="CW175">
            <v>2786</v>
          </cell>
          <cell r="CX175">
            <v>2804</v>
          </cell>
          <cell r="CY175">
            <v>2916</v>
          </cell>
          <cell r="CZ175">
            <v>2823</v>
          </cell>
          <cell r="DA175">
            <v>2886</v>
          </cell>
          <cell r="DB175">
            <v>3055</v>
          </cell>
          <cell r="DC175">
            <v>2801</v>
          </cell>
          <cell r="DD175">
            <v>2885</v>
          </cell>
          <cell r="DE175">
            <v>2920</v>
          </cell>
          <cell r="DF175">
            <v>2984</v>
          </cell>
          <cell r="DG175">
            <v>2806</v>
          </cell>
          <cell r="DH175">
            <v>2575</v>
          </cell>
          <cell r="DI175">
            <v>2479</v>
          </cell>
          <cell r="DJ175">
            <v>2426</v>
          </cell>
          <cell r="DK175">
            <v>2138</v>
          </cell>
          <cell r="DL175">
            <v>2366</v>
          </cell>
          <cell r="DM175">
            <v>2671</v>
          </cell>
          <cell r="DN175">
            <v>2303</v>
          </cell>
          <cell r="DO175">
            <v>2125</v>
          </cell>
          <cell r="DP175">
            <v>2191</v>
          </cell>
          <cell r="DQ175">
            <v>2151</v>
          </cell>
          <cell r="DR175">
            <v>2062</v>
          </cell>
          <cell r="DS175">
            <v>2214</v>
          </cell>
          <cell r="DT175">
            <v>2136</v>
          </cell>
          <cell r="DU175">
            <v>2212</v>
          </cell>
          <cell r="DV175">
            <v>2145</v>
          </cell>
          <cell r="DW175">
            <v>2102</v>
          </cell>
          <cell r="DX175">
            <v>2211</v>
          </cell>
          <cell r="DY175">
            <v>2074</v>
          </cell>
          <cell r="DZ175">
            <v>2164</v>
          </cell>
          <cell r="EA175">
            <v>2164</v>
          </cell>
          <cell r="EB175">
            <v>2334</v>
          </cell>
          <cell r="EC175">
            <v>2132</v>
          </cell>
          <cell r="ED175">
            <v>2232</v>
          </cell>
          <cell r="EE175">
            <v>2145</v>
          </cell>
          <cell r="EF175">
            <v>2310</v>
          </cell>
          <cell r="EG175">
            <v>2251</v>
          </cell>
          <cell r="EH175">
            <v>2308</v>
          </cell>
          <cell r="EI175">
            <v>2359</v>
          </cell>
          <cell r="EJ175">
            <v>2336</v>
          </cell>
          <cell r="EK175">
            <v>2472</v>
          </cell>
          <cell r="EL175">
            <v>2280</v>
          </cell>
          <cell r="EM175">
            <v>2538</v>
          </cell>
          <cell r="EN175">
            <v>2168</v>
          </cell>
          <cell r="EO175">
            <v>2412</v>
          </cell>
          <cell r="EP175">
            <v>2288</v>
          </cell>
          <cell r="EQ175">
            <v>2544</v>
          </cell>
          <cell r="ER175">
            <v>2591</v>
          </cell>
          <cell r="ES175">
            <v>2545</v>
          </cell>
          <cell r="ET175">
            <v>2495</v>
          </cell>
          <cell r="EU175">
            <v>2555</v>
          </cell>
          <cell r="EV175">
            <v>2288</v>
          </cell>
          <cell r="EW175">
            <v>2422</v>
          </cell>
          <cell r="EX175">
            <v>2427</v>
          </cell>
          <cell r="EY175">
            <v>2354</v>
          </cell>
          <cell r="EZ175">
            <v>2454</v>
          </cell>
          <cell r="FA175">
            <v>2493</v>
          </cell>
          <cell r="FB175">
            <v>2583</v>
          </cell>
          <cell r="FC175">
            <v>2557</v>
          </cell>
          <cell r="FD175">
            <v>2303</v>
          </cell>
          <cell r="FE175">
            <v>2549</v>
          </cell>
          <cell r="FF175">
            <v>2723</v>
          </cell>
          <cell r="FG175">
            <v>2677</v>
          </cell>
          <cell r="FH175">
            <v>2656</v>
          </cell>
          <cell r="FI175">
            <v>2673</v>
          </cell>
          <cell r="FJ175">
            <v>2635</v>
          </cell>
          <cell r="FK175">
            <v>2378</v>
          </cell>
          <cell r="FL175">
            <v>2628</v>
          </cell>
          <cell r="FM175">
            <v>2873</v>
          </cell>
          <cell r="FN175">
            <v>2914</v>
          </cell>
          <cell r="FO175">
            <v>2881</v>
          </cell>
          <cell r="FP175">
            <v>2391</v>
          </cell>
          <cell r="FQ175">
            <v>2691</v>
          </cell>
          <cell r="FR175">
            <v>2654</v>
          </cell>
          <cell r="FS175">
            <v>2806</v>
          </cell>
          <cell r="FT175">
            <v>2772</v>
          </cell>
          <cell r="FU175">
            <v>2756</v>
          </cell>
          <cell r="FV175">
            <v>2800</v>
          </cell>
          <cell r="FW175">
            <v>2804</v>
          </cell>
          <cell r="FX175">
            <v>2844</v>
          </cell>
          <cell r="FY175">
            <v>2850</v>
          </cell>
          <cell r="FZ175">
            <v>2816</v>
          </cell>
          <cell r="GA175">
            <v>2817</v>
          </cell>
          <cell r="GB175">
            <v>2962</v>
          </cell>
          <cell r="GC175">
            <v>2927</v>
          </cell>
          <cell r="GD175">
            <v>2716</v>
          </cell>
          <cell r="GE175">
            <v>2840</v>
          </cell>
          <cell r="GF175">
            <v>2967</v>
          </cell>
          <cell r="GG175">
            <v>3002</v>
          </cell>
          <cell r="GH175">
            <v>2938</v>
          </cell>
          <cell r="GI175">
            <v>3096</v>
          </cell>
          <cell r="GJ175">
            <v>3083</v>
          </cell>
          <cell r="GK175">
            <v>3017</v>
          </cell>
          <cell r="GL175">
            <v>3098</v>
          </cell>
          <cell r="GM175">
            <v>2909</v>
          </cell>
          <cell r="GN175">
            <v>3082</v>
          </cell>
          <cell r="GO175">
            <v>3078</v>
          </cell>
          <cell r="GP175">
            <v>3013</v>
          </cell>
          <cell r="GQ175">
            <v>2891</v>
          </cell>
          <cell r="GR175">
            <v>3021</v>
          </cell>
          <cell r="GS175">
            <v>2949</v>
          </cell>
          <cell r="GT175">
            <v>3038</v>
          </cell>
          <cell r="GU175">
            <v>3030</v>
          </cell>
          <cell r="GV175">
            <v>2868</v>
          </cell>
          <cell r="GW175">
            <v>2939</v>
          </cell>
          <cell r="GX175">
            <v>2933</v>
          </cell>
          <cell r="GY175">
            <v>3154</v>
          </cell>
          <cell r="GZ175">
            <v>2923</v>
          </cell>
          <cell r="HA175">
            <v>3092</v>
          </cell>
          <cell r="HB175">
            <v>3117</v>
          </cell>
          <cell r="HC175">
            <v>3038</v>
          </cell>
          <cell r="HD175">
            <v>3011</v>
          </cell>
          <cell r="HE175">
            <v>2920</v>
          </cell>
          <cell r="HF175">
            <v>3073</v>
          </cell>
          <cell r="HG175">
            <v>2982</v>
          </cell>
          <cell r="HH175">
            <v>3022</v>
          </cell>
          <cell r="HI175">
            <v>2935</v>
          </cell>
          <cell r="HJ175">
            <v>2969</v>
          </cell>
          <cell r="HK175">
            <v>3288</v>
          </cell>
          <cell r="HL175">
            <v>3078</v>
          </cell>
          <cell r="HM175">
            <v>2984</v>
          </cell>
          <cell r="HN175">
            <v>3191</v>
          </cell>
          <cell r="HO175">
            <v>3049</v>
          </cell>
          <cell r="HP175">
            <v>3114</v>
          </cell>
          <cell r="HQ175">
            <v>3254</v>
          </cell>
          <cell r="HR175">
            <v>3158</v>
          </cell>
          <cell r="HS175">
            <v>2456</v>
          </cell>
          <cell r="HT175">
            <v>2830</v>
          </cell>
          <cell r="HU175">
            <v>2985</v>
          </cell>
          <cell r="HV175">
            <v>3015</v>
          </cell>
          <cell r="HW175">
            <v>2910</v>
          </cell>
          <cell r="HX175">
            <v>3049</v>
          </cell>
          <cell r="HY175">
            <v>3225</v>
          </cell>
          <cell r="HZ175">
            <v>2991</v>
          </cell>
          <cell r="IA175">
            <v>3283</v>
          </cell>
          <cell r="IB175">
            <v>3083</v>
          </cell>
          <cell r="IC175">
            <v>3508</v>
          </cell>
          <cell r="ID175">
            <v>3010</v>
          </cell>
          <cell r="IE175">
            <v>3037</v>
          </cell>
          <cell r="IF175">
            <v>3355</v>
          </cell>
          <cell r="IG175">
            <v>2963</v>
          </cell>
          <cell r="IH175">
            <v>2906</v>
          </cell>
          <cell r="II175">
            <v>2886</v>
          </cell>
          <cell r="IJ175">
            <v>3150</v>
          </cell>
          <cell r="IK175">
            <v>2928</v>
          </cell>
          <cell r="IL175">
            <v>2948</v>
          </cell>
          <cell r="IM175">
            <v>2370</v>
          </cell>
          <cell r="IN175">
            <v>1894</v>
          </cell>
          <cell r="IO175">
            <v>2168</v>
          </cell>
          <cell r="IP175">
            <v>2792</v>
          </cell>
          <cell r="IQ175">
            <v>3003</v>
          </cell>
          <cell r="IR175">
            <v>3402</v>
          </cell>
          <cell r="IS175">
            <v>3141</v>
          </cell>
          <cell r="IT175">
            <v>3282</v>
          </cell>
          <cell r="IU175">
            <v>3305</v>
          </cell>
          <cell r="IV175">
            <v>3194</v>
          </cell>
          <cell r="IW175">
            <v>3108</v>
          </cell>
          <cell r="IX175">
            <v>3399</v>
          </cell>
          <cell r="IY175">
            <v>3415</v>
          </cell>
          <cell r="IZ175">
            <v>3537</v>
          </cell>
          <cell r="JA175">
            <v>3593</v>
          </cell>
          <cell r="JB175">
            <v>3663</v>
          </cell>
          <cell r="JC175">
            <v>3625</v>
          </cell>
          <cell r="JD175">
            <v>3448</v>
          </cell>
          <cell r="JE175">
            <v>3357</v>
          </cell>
          <cell r="JF175">
            <v>3390</v>
          </cell>
          <cell r="JG175">
            <v>3416</v>
          </cell>
          <cell r="JH175">
            <v>3613</v>
          </cell>
          <cell r="JI175">
            <v>3674</v>
          </cell>
          <cell r="JJ175">
            <v>3760</v>
          </cell>
          <cell r="JK175">
            <v>3835</v>
          </cell>
          <cell r="JL175">
            <v>3617</v>
          </cell>
          <cell r="JM175">
            <v>3623</v>
          </cell>
          <cell r="JN175">
            <v>3638</v>
          </cell>
          <cell r="JO175">
            <v>3643</v>
          </cell>
          <cell r="JP175">
            <v>3497</v>
          </cell>
          <cell r="JQ175">
            <v>3718</v>
          </cell>
          <cell r="JR175">
            <v>3517</v>
          </cell>
          <cell r="JS175">
            <v>3724</v>
          </cell>
          <cell r="JT175">
            <v>3340</v>
          </cell>
          <cell r="JU175">
            <v>3364</v>
          </cell>
          <cell r="JV175">
            <v>2978</v>
          </cell>
          <cell r="JW175">
            <v>3097</v>
          </cell>
          <cell r="JX175">
            <v>3274</v>
          </cell>
          <cell r="JY175">
            <v>3119</v>
          </cell>
          <cell r="JZ175">
            <v>3331</v>
          </cell>
          <cell r="KA175">
            <v>3338</v>
          </cell>
          <cell r="KB175">
            <v>3342</v>
          </cell>
          <cell r="KC175">
            <v>3363</v>
          </cell>
          <cell r="KD175">
            <v>3454</v>
          </cell>
          <cell r="KE175">
            <v>3507</v>
          </cell>
          <cell r="KF175">
            <v>3442</v>
          </cell>
        </row>
        <row r="176">
          <cell r="A176" t="str">
            <v>Nombre de crÃ©ations d'entreprises - Hors micro-entrepreneurs - Autres activitÃ©s de services - France - DonnÃ©es mensuelles CVS</v>
          </cell>
          <cell r="B176">
            <v>10755545</v>
          </cell>
          <cell r="C176">
            <v>45317.364583333336</v>
          </cell>
          <cell r="E176">
            <v>1704</v>
          </cell>
          <cell r="F176">
            <v>1671</v>
          </cell>
          <cell r="G176">
            <v>1490</v>
          </cell>
          <cell r="H176">
            <v>1882</v>
          </cell>
          <cell r="I176">
            <v>1892</v>
          </cell>
          <cell r="J176">
            <v>1771</v>
          </cell>
          <cell r="K176">
            <v>2055</v>
          </cell>
          <cell r="L176">
            <v>1819</v>
          </cell>
          <cell r="M176">
            <v>1767</v>
          </cell>
          <cell r="N176">
            <v>1863</v>
          </cell>
          <cell r="O176">
            <v>1778</v>
          </cell>
          <cell r="P176">
            <v>1633</v>
          </cell>
          <cell r="Q176">
            <v>1613</v>
          </cell>
          <cell r="R176">
            <v>1690</v>
          </cell>
          <cell r="S176">
            <v>1451</v>
          </cell>
          <cell r="T176">
            <v>1714</v>
          </cell>
          <cell r="U176">
            <v>1781</v>
          </cell>
          <cell r="V176">
            <v>1798</v>
          </cell>
          <cell r="W176">
            <v>1823</v>
          </cell>
          <cell r="X176">
            <v>1885</v>
          </cell>
          <cell r="Y176">
            <v>1850</v>
          </cell>
          <cell r="Z176">
            <v>1911</v>
          </cell>
          <cell r="AA176">
            <v>1850</v>
          </cell>
          <cell r="AB176">
            <v>1823</v>
          </cell>
          <cell r="AC176">
            <v>1697</v>
          </cell>
          <cell r="AD176">
            <v>1545</v>
          </cell>
          <cell r="AE176">
            <v>1649</v>
          </cell>
          <cell r="AF176">
            <v>1825</v>
          </cell>
          <cell r="AG176">
            <v>1691</v>
          </cell>
          <cell r="AH176">
            <v>1985</v>
          </cell>
          <cell r="AI176">
            <v>1988</v>
          </cell>
          <cell r="AJ176">
            <v>1767</v>
          </cell>
          <cell r="AK176">
            <v>1801</v>
          </cell>
          <cell r="AL176">
            <v>1849</v>
          </cell>
          <cell r="AM176">
            <v>1895</v>
          </cell>
          <cell r="AN176">
            <v>2031</v>
          </cell>
          <cell r="AO176">
            <v>2000</v>
          </cell>
          <cell r="AP176">
            <v>2011</v>
          </cell>
          <cell r="AQ176">
            <v>2006</v>
          </cell>
          <cell r="AR176">
            <v>1858</v>
          </cell>
          <cell r="AS176">
            <v>1881</v>
          </cell>
          <cell r="AT176">
            <v>1793</v>
          </cell>
          <cell r="AU176">
            <v>1792</v>
          </cell>
          <cell r="AV176">
            <v>1866</v>
          </cell>
          <cell r="AW176">
            <v>1977</v>
          </cell>
          <cell r="AX176">
            <v>1885</v>
          </cell>
          <cell r="AY176">
            <v>1916</v>
          </cell>
          <cell r="AZ176">
            <v>1893</v>
          </cell>
          <cell r="BA176">
            <v>2277</v>
          </cell>
          <cell r="BB176">
            <v>2624</v>
          </cell>
          <cell r="BC176">
            <v>2291</v>
          </cell>
          <cell r="BD176">
            <v>2059</v>
          </cell>
          <cell r="BE176">
            <v>2190</v>
          </cell>
          <cell r="BF176">
            <v>2077</v>
          </cell>
          <cell r="BG176">
            <v>2057</v>
          </cell>
          <cell r="BH176">
            <v>2168</v>
          </cell>
          <cell r="BI176">
            <v>2031</v>
          </cell>
          <cell r="BJ176">
            <v>2016</v>
          </cell>
          <cell r="BK176">
            <v>2225</v>
          </cell>
          <cell r="BL176">
            <v>1864</v>
          </cell>
          <cell r="BM176">
            <v>2421</v>
          </cell>
          <cell r="BN176">
            <v>2702</v>
          </cell>
          <cell r="BO176">
            <v>2353</v>
          </cell>
          <cell r="BP176">
            <v>2303</v>
          </cell>
          <cell r="BQ176">
            <v>2272</v>
          </cell>
          <cell r="BR176">
            <v>2285</v>
          </cell>
          <cell r="BS176">
            <v>2260</v>
          </cell>
          <cell r="BT176">
            <v>2112</v>
          </cell>
          <cell r="BU176">
            <v>2250</v>
          </cell>
          <cell r="BV176">
            <v>2348</v>
          </cell>
          <cell r="BW176">
            <v>2261</v>
          </cell>
          <cell r="BX176">
            <v>2259</v>
          </cell>
          <cell r="BY176">
            <v>2146</v>
          </cell>
          <cell r="BZ176">
            <v>2261</v>
          </cell>
          <cell r="CA176">
            <v>2260</v>
          </cell>
          <cell r="CB176">
            <v>2468</v>
          </cell>
          <cell r="CC176">
            <v>2516</v>
          </cell>
          <cell r="CD176">
            <v>2666</v>
          </cell>
          <cell r="CE176">
            <v>2606</v>
          </cell>
          <cell r="CF176">
            <v>2581</v>
          </cell>
          <cell r="CG176">
            <v>2750</v>
          </cell>
          <cell r="CH176">
            <v>2694</v>
          </cell>
          <cell r="CI176">
            <v>2558</v>
          </cell>
          <cell r="CJ176">
            <v>2700</v>
          </cell>
          <cell r="CK176">
            <v>2667</v>
          </cell>
          <cell r="CL176">
            <v>2647</v>
          </cell>
          <cell r="CM176">
            <v>2747</v>
          </cell>
          <cell r="CN176">
            <v>2887</v>
          </cell>
          <cell r="CO176">
            <v>2845</v>
          </cell>
          <cell r="CP176">
            <v>2569</v>
          </cell>
          <cell r="CQ176">
            <v>2651</v>
          </cell>
          <cell r="CR176">
            <v>3455</v>
          </cell>
          <cell r="CS176">
            <v>3228</v>
          </cell>
          <cell r="CT176">
            <v>3378</v>
          </cell>
          <cell r="CU176">
            <v>2977</v>
          </cell>
          <cell r="CV176">
            <v>3197</v>
          </cell>
          <cell r="CW176">
            <v>3286</v>
          </cell>
          <cell r="CX176">
            <v>3262</v>
          </cell>
          <cell r="CY176">
            <v>3213</v>
          </cell>
          <cell r="CZ176">
            <v>3156</v>
          </cell>
          <cell r="DA176">
            <v>3035</v>
          </cell>
          <cell r="DB176">
            <v>3084</v>
          </cell>
          <cell r="DC176">
            <v>2847</v>
          </cell>
          <cell r="DD176">
            <v>3054</v>
          </cell>
          <cell r="DE176">
            <v>2924</v>
          </cell>
          <cell r="DF176">
            <v>2652</v>
          </cell>
          <cell r="DG176">
            <v>2681</v>
          </cell>
          <cell r="DH176">
            <v>2558</v>
          </cell>
          <cell r="DI176">
            <v>2306</v>
          </cell>
          <cell r="DJ176">
            <v>2280</v>
          </cell>
          <cell r="DK176">
            <v>2073</v>
          </cell>
          <cell r="DL176">
            <v>1983</v>
          </cell>
          <cell r="DM176">
            <v>1996</v>
          </cell>
          <cell r="DN176">
            <v>1891</v>
          </cell>
          <cell r="DO176">
            <v>1838</v>
          </cell>
          <cell r="DP176">
            <v>1728</v>
          </cell>
          <cell r="DQ176">
            <v>1751</v>
          </cell>
          <cell r="DR176">
            <v>1698</v>
          </cell>
          <cell r="DS176">
            <v>1778</v>
          </cell>
          <cell r="DT176">
            <v>1756</v>
          </cell>
          <cell r="DU176">
            <v>1730</v>
          </cell>
          <cell r="DV176">
            <v>1736</v>
          </cell>
          <cell r="DW176">
            <v>1703</v>
          </cell>
          <cell r="DX176">
            <v>1761</v>
          </cell>
          <cell r="DY176">
            <v>1819</v>
          </cell>
          <cell r="DZ176">
            <v>1996</v>
          </cell>
          <cell r="EA176">
            <v>1786</v>
          </cell>
          <cell r="EB176">
            <v>1833</v>
          </cell>
          <cell r="EC176">
            <v>1673</v>
          </cell>
          <cell r="ED176">
            <v>1724</v>
          </cell>
          <cell r="EE176">
            <v>1671</v>
          </cell>
          <cell r="EF176">
            <v>1504</v>
          </cell>
          <cell r="EG176">
            <v>1650</v>
          </cell>
          <cell r="EH176">
            <v>1644</v>
          </cell>
          <cell r="EI176">
            <v>1634</v>
          </cell>
          <cell r="EJ176">
            <v>1588</v>
          </cell>
          <cell r="EK176">
            <v>1601</v>
          </cell>
          <cell r="EL176">
            <v>1536</v>
          </cell>
          <cell r="EM176">
            <v>1733</v>
          </cell>
          <cell r="EN176">
            <v>1705</v>
          </cell>
          <cell r="EO176">
            <v>1577</v>
          </cell>
          <cell r="EP176">
            <v>1637</v>
          </cell>
          <cell r="EQ176">
            <v>1823</v>
          </cell>
          <cell r="ER176">
            <v>1618</v>
          </cell>
          <cell r="ES176">
            <v>1553</v>
          </cell>
          <cell r="ET176">
            <v>1574</v>
          </cell>
          <cell r="EU176">
            <v>1732</v>
          </cell>
          <cell r="EV176">
            <v>1564</v>
          </cell>
          <cell r="EW176">
            <v>1546</v>
          </cell>
          <cell r="EX176">
            <v>1614</v>
          </cell>
          <cell r="EY176">
            <v>1642</v>
          </cell>
          <cell r="EZ176">
            <v>1503</v>
          </cell>
          <cell r="FA176">
            <v>1455</v>
          </cell>
          <cell r="FB176">
            <v>1464</v>
          </cell>
          <cell r="FC176">
            <v>1552</v>
          </cell>
          <cell r="FD176">
            <v>1658</v>
          </cell>
          <cell r="FE176">
            <v>1927</v>
          </cell>
          <cell r="FF176">
            <v>1869</v>
          </cell>
          <cell r="FG176">
            <v>1901</v>
          </cell>
          <cell r="FH176">
            <v>1883</v>
          </cell>
          <cell r="FI176">
            <v>1910</v>
          </cell>
          <cell r="FJ176">
            <v>1948</v>
          </cell>
          <cell r="FK176">
            <v>1861</v>
          </cell>
          <cell r="FL176">
            <v>1876</v>
          </cell>
          <cell r="FM176">
            <v>2024</v>
          </cell>
          <cell r="FN176">
            <v>1997</v>
          </cell>
          <cell r="FO176">
            <v>1962</v>
          </cell>
          <cell r="FP176">
            <v>1841</v>
          </cell>
          <cell r="FQ176">
            <v>1981</v>
          </cell>
          <cell r="FR176">
            <v>1916</v>
          </cell>
          <cell r="FS176">
            <v>1996</v>
          </cell>
          <cell r="FT176">
            <v>1995</v>
          </cell>
          <cell r="FU176">
            <v>2039</v>
          </cell>
          <cell r="FV176">
            <v>1975</v>
          </cell>
          <cell r="FW176">
            <v>1919</v>
          </cell>
          <cell r="FX176">
            <v>2040</v>
          </cell>
          <cell r="FY176">
            <v>2003</v>
          </cell>
          <cell r="FZ176">
            <v>1949</v>
          </cell>
          <cell r="GA176">
            <v>2136</v>
          </cell>
          <cell r="GB176">
            <v>1940</v>
          </cell>
          <cell r="GC176">
            <v>1747</v>
          </cell>
          <cell r="GD176">
            <v>1546</v>
          </cell>
          <cell r="GE176">
            <v>1598</v>
          </cell>
          <cell r="GF176">
            <v>1700</v>
          </cell>
          <cell r="GG176">
            <v>1635</v>
          </cell>
          <cell r="GH176">
            <v>1569</v>
          </cell>
          <cell r="GI176">
            <v>1677</v>
          </cell>
          <cell r="GJ176">
            <v>1700</v>
          </cell>
          <cell r="GK176">
            <v>1618</v>
          </cell>
          <cell r="GL176">
            <v>1635</v>
          </cell>
          <cell r="GM176">
            <v>1640</v>
          </cell>
          <cell r="GN176">
            <v>1622</v>
          </cell>
          <cell r="GO176">
            <v>1746</v>
          </cell>
          <cell r="GP176">
            <v>1623</v>
          </cell>
          <cell r="GQ176">
            <v>1645</v>
          </cell>
          <cell r="GR176">
            <v>1603</v>
          </cell>
          <cell r="GS176">
            <v>1712</v>
          </cell>
          <cell r="GT176">
            <v>1744</v>
          </cell>
          <cell r="GU176">
            <v>1688</v>
          </cell>
          <cell r="GV176">
            <v>1673</v>
          </cell>
          <cell r="GW176">
            <v>1695</v>
          </cell>
          <cell r="GX176">
            <v>1626</v>
          </cell>
          <cell r="GY176">
            <v>1969</v>
          </cell>
          <cell r="GZ176">
            <v>1811</v>
          </cell>
          <cell r="HA176">
            <v>1783</v>
          </cell>
          <cell r="HB176">
            <v>1824</v>
          </cell>
          <cell r="HC176">
            <v>1828</v>
          </cell>
          <cell r="HD176">
            <v>1842</v>
          </cell>
          <cell r="HE176">
            <v>1797</v>
          </cell>
          <cell r="HF176">
            <v>1792</v>
          </cell>
          <cell r="HG176">
            <v>1899</v>
          </cell>
          <cell r="HH176">
            <v>1858</v>
          </cell>
          <cell r="HI176">
            <v>1803</v>
          </cell>
          <cell r="HJ176">
            <v>1889</v>
          </cell>
          <cell r="HK176">
            <v>2285</v>
          </cell>
          <cell r="HL176">
            <v>1972</v>
          </cell>
          <cell r="HM176">
            <v>1973</v>
          </cell>
          <cell r="HN176">
            <v>1997</v>
          </cell>
          <cell r="HO176">
            <v>1999</v>
          </cell>
          <cell r="HP176">
            <v>1992</v>
          </cell>
          <cell r="HQ176">
            <v>1940</v>
          </cell>
          <cell r="HR176">
            <v>2020</v>
          </cell>
          <cell r="HS176">
            <v>1999</v>
          </cell>
          <cell r="HT176">
            <v>1928</v>
          </cell>
          <cell r="HU176">
            <v>2073</v>
          </cell>
          <cell r="HV176">
            <v>2014</v>
          </cell>
          <cell r="HW176">
            <v>1984</v>
          </cell>
          <cell r="HX176">
            <v>1901</v>
          </cell>
          <cell r="HY176">
            <v>1888</v>
          </cell>
          <cell r="HZ176">
            <v>1898</v>
          </cell>
          <cell r="IA176">
            <v>1988</v>
          </cell>
          <cell r="IB176">
            <v>1897</v>
          </cell>
          <cell r="IC176">
            <v>2122</v>
          </cell>
          <cell r="ID176">
            <v>1860</v>
          </cell>
          <cell r="IE176">
            <v>1821</v>
          </cell>
          <cell r="IF176">
            <v>1860</v>
          </cell>
          <cell r="IG176">
            <v>1822</v>
          </cell>
          <cell r="IH176">
            <v>1837</v>
          </cell>
          <cell r="II176">
            <v>1818</v>
          </cell>
          <cell r="IJ176">
            <v>1739</v>
          </cell>
          <cell r="IK176">
            <v>1841</v>
          </cell>
          <cell r="IL176">
            <v>1837</v>
          </cell>
          <cell r="IM176">
            <v>1352</v>
          </cell>
          <cell r="IN176">
            <v>689</v>
          </cell>
          <cell r="IO176">
            <v>1149</v>
          </cell>
          <cell r="IP176">
            <v>1460</v>
          </cell>
          <cell r="IQ176">
            <v>1825</v>
          </cell>
          <cell r="IR176">
            <v>1983</v>
          </cell>
          <cell r="IS176">
            <v>1832</v>
          </cell>
          <cell r="IT176">
            <v>1716</v>
          </cell>
          <cell r="IU176">
            <v>1664</v>
          </cell>
          <cell r="IV176">
            <v>1735</v>
          </cell>
          <cell r="IW176">
            <v>1760</v>
          </cell>
          <cell r="IX176">
            <v>1799</v>
          </cell>
          <cell r="IY176">
            <v>1781</v>
          </cell>
          <cell r="IZ176">
            <v>1770</v>
          </cell>
          <cell r="JA176">
            <v>2099</v>
          </cell>
          <cell r="JB176">
            <v>2040</v>
          </cell>
          <cell r="JC176">
            <v>1968</v>
          </cell>
          <cell r="JD176">
            <v>1860</v>
          </cell>
          <cell r="JE176">
            <v>1852</v>
          </cell>
          <cell r="JF176">
            <v>2014</v>
          </cell>
          <cell r="JG176">
            <v>1936</v>
          </cell>
          <cell r="JH176">
            <v>1887</v>
          </cell>
          <cell r="JI176">
            <v>2128</v>
          </cell>
          <cell r="JJ176">
            <v>2121</v>
          </cell>
          <cell r="JK176">
            <v>2136</v>
          </cell>
          <cell r="JL176">
            <v>2206</v>
          </cell>
          <cell r="JM176">
            <v>2090</v>
          </cell>
          <cell r="JN176">
            <v>2159</v>
          </cell>
          <cell r="JO176">
            <v>2123</v>
          </cell>
          <cell r="JP176">
            <v>2127</v>
          </cell>
          <cell r="JQ176">
            <v>2169</v>
          </cell>
          <cell r="JR176">
            <v>2184</v>
          </cell>
          <cell r="JS176">
            <v>2284</v>
          </cell>
          <cell r="JT176">
            <v>2135</v>
          </cell>
          <cell r="JU176">
            <v>1881</v>
          </cell>
          <cell r="JV176">
            <v>1944</v>
          </cell>
          <cell r="JW176">
            <v>1946</v>
          </cell>
          <cell r="JX176">
            <v>2000</v>
          </cell>
          <cell r="JY176">
            <v>1987</v>
          </cell>
          <cell r="JZ176">
            <v>1972</v>
          </cell>
          <cell r="KA176">
            <v>2051</v>
          </cell>
          <cell r="KB176">
            <v>2190</v>
          </cell>
          <cell r="KC176">
            <v>2195</v>
          </cell>
          <cell r="KD176">
            <v>2067</v>
          </cell>
          <cell r="KE176">
            <v>2230</v>
          </cell>
          <cell r="KF176">
            <v>2233</v>
          </cell>
        </row>
        <row r="177">
          <cell r="A177" t="str">
            <v>Nombre de crÃ©ations d'entreprises - Hors micro-entrepreneurs - Commerce - France - DonnÃ©es mensuelles CVS</v>
          </cell>
          <cell r="B177">
            <v>10755546</v>
          </cell>
          <cell r="C177">
            <v>45317.364583333336</v>
          </cell>
          <cell r="E177">
            <v>4801</v>
          </cell>
          <cell r="F177">
            <v>4750</v>
          </cell>
          <cell r="G177">
            <v>4757</v>
          </cell>
          <cell r="H177">
            <v>4843</v>
          </cell>
          <cell r="I177">
            <v>4984</v>
          </cell>
          <cell r="J177">
            <v>4725</v>
          </cell>
          <cell r="K177">
            <v>4917</v>
          </cell>
          <cell r="L177">
            <v>4873</v>
          </cell>
          <cell r="M177">
            <v>4631</v>
          </cell>
          <cell r="N177">
            <v>4931</v>
          </cell>
          <cell r="O177">
            <v>4671</v>
          </cell>
          <cell r="P177">
            <v>4885</v>
          </cell>
          <cell r="Q177">
            <v>4603</v>
          </cell>
          <cell r="R177">
            <v>4752</v>
          </cell>
          <cell r="S177">
            <v>4563</v>
          </cell>
          <cell r="T177">
            <v>4684</v>
          </cell>
          <cell r="U177">
            <v>4548</v>
          </cell>
          <cell r="V177">
            <v>4729</v>
          </cell>
          <cell r="W177">
            <v>4787</v>
          </cell>
          <cell r="X177">
            <v>4921</v>
          </cell>
          <cell r="Y177">
            <v>4498</v>
          </cell>
          <cell r="Z177">
            <v>4673</v>
          </cell>
          <cell r="AA177">
            <v>4658</v>
          </cell>
          <cell r="AB177">
            <v>4683</v>
          </cell>
          <cell r="AC177">
            <v>4823</v>
          </cell>
          <cell r="AD177">
            <v>4401</v>
          </cell>
          <cell r="AE177">
            <v>4742</v>
          </cell>
          <cell r="AF177">
            <v>4796</v>
          </cell>
          <cell r="AG177">
            <v>4811</v>
          </cell>
          <cell r="AH177">
            <v>4678</v>
          </cell>
          <cell r="AI177">
            <v>4786</v>
          </cell>
          <cell r="AJ177">
            <v>4775</v>
          </cell>
          <cell r="AK177">
            <v>4929</v>
          </cell>
          <cell r="AL177">
            <v>4964</v>
          </cell>
          <cell r="AM177">
            <v>5091</v>
          </cell>
          <cell r="AN177">
            <v>4935</v>
          </cell>
          <cell r="AO177">
            <v>5136</v>
          </cell>
          <cell r="AP177">
            <v>4993</v>
          </cell>
          <cell r="AQ177">
            <v>5387</v>
          </cell>
          <cell r="AR177">
            <v>5347</v>
          </cell>
          <cell r="AS177">
            <v>5307</v>
          </cell>
          <cell r="AT177">
            <v>5598</v>
          </cell>
          <cell r="AU177">
            <v>5673</v>
          </cell>
          <cell r="AV177">
            <v>5563</v>
          </cell>
          <cell r="AW177">
            <v>5766</v>
          </cell>
          <cell r="AX177">
            <v>5760</v>
          </cell>
          <cell r="AY177">
            <v>6042</v>
          </cell>
          <cell r="AZ177">
            <v>6138</v>
          </cell>
          <cell r="BA177">
            <v>5818</v>
          </cell>
          <cell r="BB177">
            <v>6371</v>
          </cell>
          <cell r="BC177">
            <v>6187</v>
          </cell>
          <cell r="BD177">
            <v>6091</v>
          </cell>
          <cell r="BE177">
            <v>6371</v>
          </cell>
          <cell r="BF177">
            <v>6282</v>
          </cell>
          <cell r="BG177">
            <v>6025</v>
          </cell>
          <cell r="BH177">
            <v>6062</v>
          </cell>
          <cell r="BI177">
            <v>5904</v>
          </cell>
          <cell r="BJ177">
            <v>5976</v>
          </cell>
          <cell r="BK177">
            <v>5908</v>
          </cell>
          <cell r="BL177">
            <v>5833</v>
          </cell>
          <cell r="BM177">
            <v>5550</v>
          </cell>
          <cell r="BN177">
            <v>5863</v>
          </cell>
          <cell r="BO177">
            <v>5798</v>
          </cell>
          <cell r="BP177">
            <v>5977</v>
          </cell>
          <cell r="BQ177">
            <v>5793</v>
          </cell>
          <cell r="BR177">
            <v>5965</v>
          </cell>
          <cell r="BS177">
            <v>5845</v>
          </cell>
          <cell r="BT177">
            <v>6119</v>
          </cell>
          <cell r="BU177">
            <v>6027</v>
          </cell>
          <cell r="BV177">
            <v>6035</v>
          </cell>
          <cell r="BW177">
            <v>5789</v>
          </cell>
          <cell r="BX177">
            <v>5812</v>
          </cell>
          <cell r="BY177">
            <v>5831</v>
          </cell>
          <cell r="BZ177">
            <v>5900</v>
          </cell>
          <cell r="CA177">
            <v>5806</v>
          </cell>
          <cell r="CB177">
            <v>6044</v>
          </cell>
          <cell r="CC177">
            <v>6009</v>
          </cell>
          <cell r="CD177">
            <v>5936</v>
          </cell>
          <cell r="CE177">
            <v>5956</v>
          </cell>
          <cell r="CF177">
            <v>5892</v>
          </cell>
          <cell r="CG177">
            <v>6306</v>
          </cell>
          <cell r="CH177">
            <v>6242</v>
          </cell>
          <cell r="CI177">
            <v>6320</v>
          </cell>
          <cell r="CJ177">
            <v>6554</v>
          </cell>
          <cell r="CK177">
            <v>6623</v>
          </cell>
          <cell r="CL177">
            <v>6555</v>
          </cell>
          <cell r="CM177">
            <v>6854</v>
          </cell>
          <cell r="CN177">
            <v>6789</v>
          </cell>
          <cell r="CO177">
            <v>7009</v>
          </cell>
          <cell r="CP177">
            <v>6999</v>
          </cell>
          <cell r="CQ177">
            <v>7202</v>
          </cell>
          <cell r="CR177">
            <v>7177</v>
          </cell>
          <cell r="CS177">
            <v>7171</v>
          </cell>
          <cell r="CT177">
            <v>7060</v>
          </cell>
          <cell r="CU177">
            <v>6610</v>
          </cell>
          <cell r="CV177">
            <v>7581</v>
          </cell>
          <cell r="CW177">
            <v>7246</v>
          </cell>
          <cell r="CX177">
            <v>7338</v>
          </cell>
          <cell r="CY177">
            <v>7261</v>
          </cell>
          <cell r="CZ177">
            <v>7070</v>
          </cell>
          <cell r="DA177">
            <v>6884</v>
          </cell>
          <cell r="DB177">
            <v>7015</v>
          </cell>
          <cell r="DC177">
            <v>7165</v>
          </cell>
          <cell r="DD177">
            <v>6976</v>
          </cell>
          <cell r="DE177">
            <v>6565</v>
          </cell>
          <cell r="DF177">
            <v>6454</v>
          </cell>
          <cell r="DG177">
            <v>6216</v>
          </cell>
          <cell r="DH177">
            <v>5839</v>
          </cell>
          <cell r="DI177">
            <v>5372</v>
          </cell>
          <cell r="DJ177">
            <v>5605</v>
          </cell>
          <cell r="DK177">
            <v>5612</v>
          </cell>
          <cell r="DL177">
            <v>5522</v>
          </cell>
          <cell r="DM177">
            <v>5569</v>
          </cell>
          <cell r="DN177">
            <v>5411</v>
          </cell>
          <cell r="DO177">
            <v>5270</v>
          </cell>
          <cell r="DP177">
            <v>5395</v>
          </cell>
          <cell r="DQ177">
            <v>5501</v>
          </cell>
          <cell r="DR177">
            <v>5539</v>
          </cell>
          <cell r="DS177">
            <v>5506</v>
          </cell>
          <cell r="DT177">
            <v>5928</v>
          </cell>
          <cell r="DU177">
            <v>5527</v>
          </cell>
          <cell r="DV177">
            <v>5372</v>
          </cell>
          <cell r="DW177">
            <v>5424</v>
          </cell>
          <cell r="DX177">
            <v>5215</v>
          </cell>
          <cell r="DY177">
            <v>5211</v>
          </cell>
          <cell r="DZ177">
            <v>5329</v>
          </cell>
          <cell r="EA177">
            <v>5141</v>
          </cell>
          <cell r="EB177">
            <v>5251</v>
          </cell>
          <cell r="EC177">
            <v>5402</v>
          </cell>
          <cell r="ED177">
            <v>5140</v>
          </cell>
          <cell r="EE177">
            <v>5159</v>
          </cell>
          <cell r="EF177">
            <v>5000</v>
          </cell>
          <cell r="EG177">
            <v>4969</v>
          </cell>
          <cell r="EH177">
            <v>5101</v>
          </cell>
          <cell r="EI177">
            <v>4996</v>
          </cell>
          <cell r="EJ177">
            <v>5162</v>
          </cell>
          <cell r="EK177">
            <v>4964</v>
          </cell>
          <cell r="EL177">
            <v>4939</v>
          </cell>
          <cell r="EM177">
            <v>5166</v>
          </cell>
          <cell r="EN177">
            <v>5036</v>
          </cell>
          <cell r="EO177">
            <v>5129</v>
          </cell>
          <cell r="EP177">
            <v>4622</v>
          </cell>
          <cell r="EQ177">
            <v>4978</v>
          </cell>
          <cell r="ER177">
            <v>5143</v>
          </cell>
          <cell r="ES177">
            <v>4899</v>
          </cell>
          <cell r="ET177">
            <v>4685</v>
          </cell>
          <cell r="EU177">
            <v>4565</v>
          </cell>
          <cell r="EV177">
            <v>4379</v>
          </cell>
          <cell r="EW177">
            <v>4363</v>
          </cell>
          <cell r="EX177">
            <v>4734</v>
          </cell>
          <cell r="EY177">
            <v>4772</v>
          </cell>
          <cell r="EZ177">
            <v>4729</v>
          </cell>
          <cell r="FA177">
            <v>4744</v>
          </cell>
          <cell r="FB177">
            <v>4644</v>
          </cell>
          <cell r="FC177">
            <v>4481</v>
          </cell>
          <cell r="FD177">
            <v>4758</v>
          </cell>
          <cell r="FE177">
            <v>4949</v>
          </cell>
          <cell r="FF177">
            <v>5470</v>
          </cell>
          <cell r="FG177">
            <v>5722</v>
          </cell>
          <cell r="FH177">
            <v>5289</v>
          </cell>
          <cell r="FI177">
            <v>5298</v>
          </cell>
          <cell r="FJ177">
            <v>5628</v>
          </cell>
          <cell r="FK177">
            <v>5401</v>
          </cell>
          <cell r="FL177">
            <v>5535</v>
          </cell>
          <cell r="FM177">
            <v>5641</v>
          </cell>
          <cell r="FN177">
            <v>5742</v>
          </cell>
          <cell r="FO177">
            <v>5646</v>
          </cell>
          <cell r="FP177">
            <v>5564</v>
          </cell>
          <cell r="FQ177">
            <v>5498</v>
          </cell>
          <cell r="FR177">
            <v>5205</v>
          </cell>
          <cell r="FS177">
            <v>5290</v>
          </cell>
          <cell r="FT177">
            <v>5402</v>
          </cell>
          <cell r="FU177">
            <v>5470</v>
          </cell>
          <cell r="FV177">
            <v>5169</v>
          </cell>
          <cell r="FW177">
            <v>5373</v>
          </cell>
          <cell r="FX177">
            <v>5304</v>
          </cell>
          <cell r="FY177">
            <v>5247</v>
          </cell>
          <cell r="FZ177">
            <v>5226</v>
          </cell>
          <cell r="GA177">
            <v>5357</v>
          </cell>
          <cell r="GB177">
            <v>5489</v>
          </cell>
          <cell r="GC177">
            <v>5279</v>
          </cell>
          <cell r="GD177">
            <v>5067</v>
          </cell>
          <cell r="GE177">
            <v>4986</v>
          </cell>
          <cell r="GF177">
            <v>5565</v>
          </cell>
          <cell r="GG177">
            <v>5722</v>
          </cell>
          <cell r="GH177">
            <v>5416</v>
          </cell>
          <cell r="GI177">
            <v>5581</v>
          </cell>
          <cell r="GJ177">
            <v>5698</v>
          </cell>
          <cell r="GK177">
            <v>5869</v>
          </cell>
          <cell r="GL177">
            <v>6114</v>
          </cell>
          <cell r="GM177">
            <v>5862</v>
          </cell>
          <cell r="GN177">
            <v>6167</v>
          </cell>
          <cell r="GO177">
            <v>6583</v>
          </cell>
          <cell r="GP177">
            <v>8366</v>
          </cell>
          <cell r="GQ177">
            <v>7133</v>
          </cell>
          <cell r="GR177">
            <v>6686</v>
          </cell>
          <cell r="GS177">
            <v>6813</v>
          </cell>
          <cell r="GT177">
            <v>6663</v>
          </cell>
          <cell r="GU177">
            <v>6581</v>
          </cell>
          <cell r="GV177">
            <v>6056</v>
          </cell>
          <cell r="GW177">
            <v>6379</v>
          </cell>
          <cell r="GX177">
            <v>6383</v>
          </cell>
          <cell r="GY177">
            <v>6971</v>
          </cell>
          <cell r="GZ177">
            <v>7151</v>
          </cell>
          <cell r="HA177">
            <v>8041</v>
          </cell>
          <cell r="HB177">
            <v>7472</v>
          </cell>
          <cell r="HC177">
            <v>7170</v>
          </cell>
          <cell r="HD177">
            <v>7333</v>
          </cell>
          <cell r="HE177">
            <v>7221</v>
          </cell>
          <cell r="HF177">
            <v>7429</v>
          </cell>
          <cell r="HG177">
            <v>7358</v>
          </cell>
          <cell r="HH177">
            <v>7745</v>
          </cell>
          <cell r="HI177">
            <v>7791</v>
          </cell>
          <cell r="HJ177">
            <v>7944</v>
          </cell>
          <cell r="HK177">
            <v>8003</v>
          </cell>
          <cell r="HL177">
            <v>7697</v>
          </cell>
          <cell r="HM177">
            <v>7293</v>
          </cell>
          <cell r="HN177">
            <v>7437</v>
          </cell>
          <cell r="HO177">
            <v>7570</v>
          </cell>
          <cell r="HP177">
            <v>7726</v>
          </cell>
          <cell r="HQ177">
            <v>7588</v>
          </cell>
          <cell r="HR177">
            <v>8069</v>
          </cell>
          <cell r="HS177">
            <v>7981</v>
          </cell>
          <cell r="HT177">
            <v>7970</v>
          </cell>
          <cell r="HU177">
            <v>7822</v>
          </cell>
          <cell r="HV177">
            <v>7650</v>
          </cell>
          <cell r="HW177">
            <v>7340</v>
          </cell>
          <cell r="HX177">
            <v>7336</v>
          </cell>
          <cell r="HY177">
            <v>8474</v>
          </cell>
          <cell r="HZ177">
            <v>7651</v>
          </cell>
          <cell r="IA177">
            <v>7969</v>
          </cell>
          <cell r="IB177">
            <v>7697</v>
          </cell>
          <cell r="IC177">
            <v>7854</v>
          </cell>
          <cell r="ID177">
            <v>7220</v>
          </cell>
          <cell r="IE177">
            <v>7196</v>
          </cell>
          <cell r="IF177">
            <v>7310</v>
          </cell>
          <cell r="IG177">
            <v>7316</v>
          </cell>
          <cell r="IH177">
            <v>7052</v>
          </cell>
          <cell r="II177">
            <v>7111</v>
          </cell>
          <cell r="IJ177">
            <v>6545</v>
          </cell>
          <cell r="IK177">
            <v>6918</v>
          </cell>
          <cell r="IL177">
            <v>7183</v>
          </cell>
          <cell r="IM177">
            <v>4991</v>
          </cell>
          <cell r="IN177">
            <v>4632</v>
          </cell>
          <cell r="IO177">
            <v>7461</v>
          </cell>
          <cell r="IP177">
            <v>8406</v>
          </cell>
          <cell r="IQ177">
            <v>8856</v>
          </cell>
          <cell r="IR177">
            <v>9645</v>
          </cell>
          <cell r="IS177">
            <v>8901</v>
          </cell>
          <cell r="IT177">
            <v>8229</v>
          </cell>
          <cell r="IU177">
            <v>8910</v>
          </cell>
          <cell r="IV177">
            <v>9147</v>
          </cell>
          <cell r="IW177">
            <v>9669</v>
          </cell>
          <cell r="IX177">
            <v>8741</v>
          </cell>
          <cell r="IY177">
            <v>8408</v>
          </cell>
          <cell r="IZ177">
            <v>8216</v>
          </cell>
          <cell r="JA177">
            <v>8946</v>
          </cell>
          <cell r="JB177">
            <v>8251</v>
          </cell>
          <cell r="JC177">
            <v>7459</v>
          </cell>
          <cell r="JD177">
            <v>6846</v>
          </cell>
          <cell r="JE177">
            <v>6670</v>
          </cell>
          <cell r="JF177">
            <v>6751</v>
          </cell>
          <cell r="JG177">
            <v>6710</v>
          </cell>
          <cell r="JH177">
            <v>6432</v>
          </cell>
          <cell r="JI177">
            <v>6571</v>
          </cell>
          <cell r="JJ177">
            <v>6482</v>
          </cell>
          <cell r="JK177">
            <v>6275</v>
          </cell>
          <cell r="JL177">
            <v>6207</v>
          </cell>
          <cell r="JM177">
            <v>5519</v>
          </cell>
          <cell r="JN177">
            <v>6288</v>
          </cell>
          <cell r="JO177">
            <v>6420</v>
          </cell>
          <cell r="JP177">
            <v>5990</v>
          </cell>
          <cell r="JQ177">
            <v>6005</v>
          </cell>
          <cell r="JR177">
            <v>5912</v>
          </cell>
          <cell r="JS177">
            <v>5667</v>
          </cell>
          <cell r="JT177">
            <v>5679</v>
          </cell>
          <cell r="JU177">
            <v>4992</v>
          </cell>
          <cell r="JV177">
            <v>5053</v>
          </cell>
          <cell r="JW177">
            <v>5191</v>
          </cell>
          <cell r="JX177">
            <v>5211</v>
          </cell>
          <cell r="JY177">
            <v>5153</v>
          </cell>
          <cell r="JZ177">
            <v>5089</v>
          </cell>
          <cell r="KA177">
            <v>5097</v>
          </cell>
          <cell r="KB177">
            <v>5486</v>
          </cell>
          <cell r="KC177">
            <v>5587</v>
          </cell>
          <cell r="KD177">
            <v>5466</v>
          </cell>
          <cell r="KE177">
            <v>5508</v>
          </cell>
          <cell r="KF177">
            <v>5612</v>
          </cell>
        </row>
        <row r="178">
          <cell r="A178" t="str">
            <v>Nombre de crÃ©ations d'entreprises - Hors micro-entrepreneurs - Commerce, transports, hÃ©bergement et restauration - France - DonnÃ©es mensuelles CVS</v>
          </cell>
          <cell r="B178">
            <v>10755549</v>
          </cell>
          <cell r="C178">
            <v>45317.364583333336</v>
          </cell>
          <cell r="E178">
            <v>6397</v>
          </cell>
          <cell r="F178">
            <v>6405</v>
          </cell>
          <cell r="G178">
            <v>6194</v>
          </cell>
          <cell r="H178">
            <v>6403</v>
          </cell>
          <cell r="I178">
            <v>6662</v>
          </cell>
          <cell r="J178">
            <v>6334</v>
          </cell>
          <cell r="K178">
            <v>6714</v>
          </cell>
          <cell r="L178">
            <v>6624</v>
          </cell>
          <cell r="M178">
            <v>6326</v>
          </cell>
          <cell r="N178">
            <v>6616</v>
          </cell>
          <cell r="O178">
            <v>6280</v>
          </cell>
          <cell r="P178">
            <v>6381</v>
          </cell>
          <cell r="Q178">
            <v>6170</v>
          </cell>
          <cell r="R178">
            <v>6269</v>
          </cell>
          <cell r="S178">
            <v>6162</v>
          </cell>
          <cell r="T178">
            <v>6290</v>
          </cell>
          <cell r="U178">
            <v>6126</v>
          </cell>
          <cell r="V178">
            <v>6339</v>
          </cell>
          <cell r="W178">
            <v>6379</v>
          </cell>
          <cell r="X178">
            <v>6570</v>
          </cell>
          <cell r="Y178">
            <v>6117</v>
          </cell>
          <cell r="Z178">
            <v>6314</v>
          </cell>
          <cell r="AA178">
            <v>6329</v>
          </cell>
          <cell r="AB178">
            <v>6239</v>
          </cell>
          <cell r="AC178">
            <v>6563</v>
          </cell>
          <cell r="AD178">
            <v>6042</v>
          </cell>
          <cell r="AE178">
            <v>6412</v>
          </cell>
          <cell r="AF178">
            <v>6509</v>
          </cell>
          <cell r="AG178">
            <v>6459</v>
          </cell>
          <cell r="AH178">
            <v>6326</v>
          </cell>
          <cell r="AI178">
            <v>6516</v>
          </cell>
          <cell r="AJ178">
            <v>6329</v>
          </cell>
          <cell r="AK178">
            <v>6538</v>
          </cell>
          <cell r="AL178">
            <v>6608</v>
          </cell>
          <cell r="AM178">
            <v>6837</v>
          </cell>
          <cell r="AN178">
            <v>6730</v>
          </cell>
          <cell r="AO178">
            <v>6853</v>
          </cell>
          <cell r="AP178">
            <v>6611</v>
          </cell>
          <cell r="AQ178">
            <v>7215</v>
          </cell>
          <cell r="AR178">
            <v>7104</v>
          </cell>
          <cell r="AS178">
            <v>7065</v>
          </cell>
          <cell r="AT178">
            <v>7386</v>
          </cell>
          <cell r="AU178">
            <v>7484</v>
          </cell>
          <cell r="AV178">
            <v>7356</v>
          </cell>
          <cell r="AW178">
            <v>7680</v>
          </cell>
          <cell r="AX178">
            <v>7749</v>
          </cell>
          <cell r="AY178">
            <v>7832</v>
          </cell>
          <cell r="AZ178">
            <v>8148</v>
          </cell>
          <cell r="BA178">
            <v>7551</v>
          </cell>
          <cell r="BB178">
            <v>8319</v>
          </cell>
          <cell r="BC178">
            <v>8298</v>
          </cell>
          <cell r="BD178">
            <v>7945</v>
          </cell>
          <cell r="BE178">
            <v>8250</v>
          </cell>
          <cell r="BF178">
            <v>8244</v>
          </cell>
          <cell r="BG178">
            <v>7835</v>
          </cell>
          <cell r="BH178">
            <v>7957</v>
          </cell>
          <cell r="BI178">
            <v>7751</v>
          </cell>
          <cell r="BJ178">
            <v>7812</v>
          </cell>
          <cell r="BK178">
            <v>7757</v>
          </cell>
          <cell r="BL178">
            <v>7657</v>
          </cell>
          <cell r="BM178">
            <v>7359</v>
          </cell>
          <cell r="BN178">
            <v>7704</v>
          </cell>
          <cell r="BO178">
            <v>7595</v>
          </cell>
          <cell r="BP178">
            <v>7830</v>
          </cell>
          <cell r="BQ178">
            <v>7660</v>
          </cell>
          <cell r="BR178">
            <v>7680</v>
          </cell>
          <cell r="BS178">
            <v>7681</v>
          </cell>
          <cell r="BT178">
            <v>7908</v>
          </cell>
          <cell r="BU178">
            <v>7847</v>
          </cell>
          <cell r="BV178">
            <v>7902</v>
          </cell>
          <cell r="BW178">
            <v>7619</v>
          </cell>
          <cell r="BX178">
            <v>7519</v>
          </cell>
          <cell r="BY178">
            <v>7635</v>
          </cell>
          <cell r="BZ178">
            <v>7606</v>
          </cell>
          <cell r="CA178">
            <v>7560</v>
          </cell>
          <cell r="CB178">
            <v>7879</v>
          </cell>
          <cell r="CC178">
            <v>7942</v>
          </cell>
          <cell r="CD178">
            <v>7865</v>
          </cell>
          <cell r="CE178">
            <v>7867</v>
          </cell>
          <cell r="CF178">
            <v>7741</v>
          </cell>
          <cell r="CG178">
            <v>8331</v>
          </cell>
          <cell r="CH178">
            <v>8266</v>
          </cell>
          <cell r="CI178">
            <v>8344</v>
          </cell>
          <cell r="CJ178">
            <v>8690</v>
          </cell>
          <cell r="CK178">
            <v>8834</v>
          </cell>
          <cell r="CL178">
            <v>8769</v>
          </cell>
          <cell r="CM178">
            <v>8979</v>
          </cell>
          <cell r="CN178">
            <v>8933</v>
          </cell>
          <cell r="CO178">
            <v>9156</v>
          </cell>
          <cell r="CP178">
            <v>9157</v>
          </cell>
          <cell r="CQ178">
            <v>9659</v>
          </cell>
          <cell r="CR178">
            <v>9377</v>
          </cell>
          <cell r="CS178">
            <v>9353</v>
          </cell>
          <cell r="CT178">
            <v>9240</v>
          </cell>
          <cell r="CU178">
            <v>8777</v>
          </cell>
          <cell r="CV178">
            <v>9942</v>
          </cell>
          <cell r="CW178">
            <v>9586</v>
          </cell>
          <cell r="CX178">
            <v>9709</v>
          </cell>
          <cell r="CY178">
            <v>9660</v>
          </cell>
          <cell r="CZ178">
            <v>9522</v>
          </cell>
          <cell r="DA178">
            <v>9195</v>
          </cell>
          <cell r="DB178">
            <v>9438</v>
          </cell>
          <cell r="DC178">
            <v>9652</v>
          </cell>
          <cell r="DD178">
            <v>9413</v>
          </cell>
          <cell r="DE178">
            <v>8953</v>
          </cell>
          <cell r="DF178">
            <v>8733</v>
          </cell>
          <cell r="DG178">
            <v>8455</v>
          </cell>
          <cell r="DH178">
            <v>8088</v>
          </cell>
          <cell r="DI178">
            <v>7303</v>
          </cell>
          <cell r="DJ178">
            <v>7792</v>
          </cell>
          <cell r="DK178">
            <v>7814</v>
          </cell>
          <cell r="DL178">
            <v>7596</v>
          </cell>
          <cell r="DM178">
            <v>7697</v>
          </cell>
          <cell r="DN178">
            <v>7463</v>
          </cell>
          <cell r="DO178">
            <v>7283</v>
          </cell>
          <cell r="DP178">
            <v>7457</v>
          </cell>
          <cell r="DQ178">
            <v>7605</v>
          </cell>
          <cell r="DR178">
            <v>7641</v>
          </cell>
          <cell r="DS178">
            <v>7562</v>
          </cell>
          <cell r="DT178">
            <v>8007</v>
          </cell>
          <cell r="DU178">
            <v>7710</v>
          </cell>
          <cell r="DV178">
            <v>7349</v>
          </cell>
          <cell r="DW178">
            <v>7551</v>
          </cell>
          <cell r="DX178">
            <v>7314</v>
          </cell>
          <cell r="DY178">
            <v>7400</v>
          </cell>
          <cell r="DZ178">
            <v>7526</v>
          </cell>
          <cell r="EA178">
            <v>7271</v>
          </cell>
          <cell r="EB178">
            <v>7374</v>
          </cell>
          <cell r="EC178">
            <v>7582</v>
          </cell>
          <cell r="ED178">
            <v>7323</v>
          </cell>
          <cell r="EE178">
            <v>7370</v>
          </cell>
          <cell r="EF178">
            <v>7090</v>
          </cell>
          <cell r="EG178">
            <v>7134</v>
          </cell>
          <cell r="EH178">
            <v>7204</v>
          </cell>
          <cell r="EI178">
            <v>7139</v>
          </cell>
          <cell r="EJ178">
            <v>7314</v>
          </cell>
          <cell r="EK178">
            <v>7105</v>
          </cell>
          <cell r="EL178">
            <v>6884</v>
          </cell>
          <cell r="EM178">
            <v>7235</v>
          </cell>
          <cell r="EN178">
            <v>7302</v>
          </cell>
          <cell r="EO178">
            <v>7284</v>
          </cell>
          <cell r="EP178">
            <v>6673</v>
          </cell>
          <cell r="EQ178">
            <v>7065</v>
          </cell>
          <cell r="ER178">
            <v>7208</v>
          </cell>
          <cell r="ES178">
            <v>7041</v>
          </cell>
          <cell r="ET178">
            <v>6817</v>
          </cell>
          <cell r="EU178">
            <v>6676</v>
          </cell>
          <cell r="EV178">
            <v>6510</v>
          </cell>
          <cell r="EW178">
            <v>6253</v>
          </cell>
          <cell r="EX178">
            <v>6918</v>
          </cell>
          <cell r="EY178">
            <v>6899</v>
          </cell>
          <cell r="EZ178">
            <v>6704</v>
          </cell>
          <cell r="FA178">
            <v>6705</v>
          </cell>
          <cell r="FB178">
            <v>6691</v>
          </cell>
          <cell r="FC178">
            <v>6495</v>
          </cell>
          <cell r="FD178">
            <v>6794</v>
          </cell>
          <cell r="FE178">
            <v>7208</v>
          </cell>
          <cell r="FF178">
            <v>7714</v>
          </cell>
          <cell r="FG178">
            <v>8008</v>
          </cell>
          <cell r="FH178">
            <v>7443</v>
          </cell>
          <cell r="FI178">
            <v>7626</v>
          </cell>
          <cell r="FJ178">
            <v>7959</v>
          </cell>
          <cell r="FK178">
            <v>7652</v>
          </cell>
          <cell r="FL178">
            <v>7735</v>
          </cell>
          <cell r="FM178">
            <v>7909</v>
          </cell>
          <cell r="FN178">
            <v>8027</v>
          </cell>
          <cell r="FO178">
            <v>7908</v>
          </cell>
          <cell r="FP178">
            <v>7818</v>
          </cell>
          <cell r="FQ178">
            <v>7862</v>
          </cell>
          <cell r="FR178">
            <v>7486</v>
          </cell>
          <cell r="FS178">
            <v>7611</v>
          </cell>
          <cell r="FT178">
            <v>7801</v>
          </cell>
          <cell r="FU178">
            <v>7887</v>
          </cell>
          <cell r="FV178">
            <v>7540</v>
          </cell>
          <cell r="FW178">
            <v>7868</v>
          </cell>
          <cell r="FX178">
            <v>7989</v>
          </cell>
          <cell r="FY178">
            <v>7787</v>
          </cell>
          <cell r="FZ178">
            <v>7703</v>
          </cell>
          <cell r="GA178">
            <v>8098</v>
          </cell>
          <cell r="GB178">
            <v>8033</v>
          </cell>
          <cell r="GC178">
            <v>7686</v>
          </cell>
          <cell r="GD178">
            <v>7502</v>
          </cell>
          <cell r="GE178">
            <v>7237</v>
          </cell>
          <cell r="GF178">
            <v>8081</v>
          </cell>
          <cell r="GG178">
            <v>8157</v>
          </cell>
          <cell r="GH178">
            <v>7911</v>
          </cell>
          <cell r="GI178">
            <v>8052</v>
          </cell>
          <cell r="GJ178">
            <v>8444</v>
          </cell>
          <cell r="GK178">
            <v>8606</v>
          </cell>
          <cell r="GL178">
            <v>8802</v>
          </cell>
          <cell r="GM178">
            <v>8610</v>
          </cell>
          <cell r="GN178">
            <v>9026</v>
          </cell>
          <cell r="GO178">
            <v>9550</v>
          </cell>
          <cell r="GP178">
            <v>11160</v>
          </cell>
          <cell r="GQ178">
            <v>10000</v>
          </cell>
          <cell r="GR178">
            <v>9636</v>
          </cell>
          <cell r="GS178">
            <v>9618</v>
          </cell>
          <cell r="GT178">
            <v>9506</v>
          </cell>
          <cell r="GU178">
            <v>9480</v>
          </cell>
          <cell r="GV178">
            <v>8838</v>
          </cell>
          <cell r="GW178">
            <v>9254</v>
          </cell>
          <cell r="GX178">
            <v>9271</v>
          </cell>
          <cell r="GY178">
            <v>9826</v>
          </cell>
          <cell r="GZ178">
            <v>10221</v>
          </cell>
          <cell r="HA178">
            <v>11017</v>
          </cell>
          <cell r="HB178">
            <v>10424</v>
          </cell>
          <cell r="HC178">
            <v>10143</v>
          </cell>
          <cell r="HD178">
            <v>10220</v>
          </cell>
          <cell r="HE178">
            <v>10035</v>
          </cell>
          <cell r="HF178">
            <v>10319</v>
          </cell>
          <cell r="HG178">
            <v>10253</v>
          </cell>
          <cell r="HH178">
            <v>10597</v>
          </cell>
          <cell r="HI178">
            <v>10657</v>
          </cell>
          <cell r="HJ178">
            <v>10945</v>
          </cell>
          <cell r="HK178">
            <v>11286</v>
          </cell>
          <cell r="HL178">
            <v>10646</v>
          </cell>
          <cell r="HM178">
            <v>10190</v>
          </cell>
          <cell r="HN178">
            <v>10449</v>
          </cell>
          <cell r="HO178">
            <v>10523</v>
          </cell>
          <cell r="HP178">
            <v>10824</v>
          </cell>
          <cell r="HQ178">
            <v>10720</v>
          </cell>
          <cell r="HR178">
            <v>11326</v>
          </cell>
          <cell r="HS178">
            <v>11150</v>
          </cell>
          <cell r="HT178">
            <v>11031</v>
          </cell>
          <cell r="HU178">
            <v>10820</v>
          </cell>
          <cell r="HV178">
            <v>10807</v>
          </cell>
          <cell r="HW178">
            <v>10642</v>
          </cell>
          <cell r="HX178">
            <v>10481</v>
          </cell>
          <cell r="HY178">
            <v>11878</v>
          </cell>
          <cell r="HZ178">
            <v>11205</v>
          </cell>
          <cell r="IA178">
            <v>11696</v>
          </cell>
          <cell r="IB178">
            <v>11195</v>
          </cell>
          <cell r="IC178">
            <v>11551</v>
          </cell>
          <cell r="ID178">
            <v>10466</v>
          </cell>
          <cell r="IE178">
            <v>10483</v>
          </cell>
          <cell r="IF178">
            <v>10617</v>
          </cell>
          <cell r="IG178">
            <v>10580</v>
          </cell>
          <cell r="IH178">
            <v>10443</v>
          </cell>
          <cell r="II178">
            <v>10318</v>
          </cell>
          <cell r="IJ178">
            <v>9653</v>
          </cell>
          <cell r="IK178">
            <v>10271</v>
          </cell>
          <cell r="IL178">
            <v>10534</v>
          </cell>
          <cell r="IM178">
            <v>7292</v>
          </cell>
          <cell r="IN178">
            <v>5532</v>
          </cell>
          <cell r="IO178">
            <v>8973</v>
          </cell>
          <cell r="IP178">
            <v>10867</v>
          </cell>
          <cell r="IQ178">
            <v>12013</v>
          </cell>
          <cell r="IR178">
            <v>13070</v>
          </cell>
          <cell r="IS178">
            <v>12139</v>
          </cell>
          <cell r="IT178">
            <v>11266</v>
          </cell>
          <cell r="IU178">
            <v>11717</v>
          </cell>
          <cell r="IV178">
            <v>11876</v>
          </cell>
          <cell r="IW178">
            <v>12641</v>
          </cell>
          <cell r="IX178">
            <v>11586</v>
          </cell>
          <cell r="IY178">
            <v>11375</v>
          </cell>
          <cell r="IZ178">
            <v>11178</v>
          </cell>
          <cell r="JA178">
            <v>12387</v>
          </cell>
          <cell r="JB178">
            <v>11821</v>
          </cell>
          <cell r="JC178">
            <v>10815</v>
          </cell>
          <cell r="JD178">
            <v>10280</v>
          </cell>
          <cell r="JE178">
            <v>9998</v>
          </cell>
          <cell r="JF178">
            <v>9958</v>
          </cell>
          <cell r="JG178">
            <v>9935</v>
          </cell>
          <cell r="JH178">
            <v>9683</v>
          </cell>
          <cell r="JI178">
            <v>9687</v>
          </cell>
          <cell r="JJ178">
            <v>9714</v>
          </cell>
          <cell r="JK178">
            <v>9554</v>
          </cell>
          <cell r="JL178">
            <v>9365</v>
          </cell>
          <cell r="JM178">
            <v>8608</v>
          </cell>
          <cell r="JN178">
            <v>9413</v>
          </cell>
          <cell r="JO178">
            <v>9630</v>
          </cell>
          <cell r="JP178">
            <v>9063</v>
          </cell>
          <cell r="JQ178">
            <v>9113</v>
          </cell>
          <cell r="JR178">
            <v>9013</v>
          </cell>
          <cell r="JS178">
            <v>8840</v>
          </cell>
          <cell r="JT178">
            <v>8863</v>
          </cell>
          <cell r="JU178">
            <v>8032</v>
          </cell>
          <cell r="JV178">
            <v>8059</v>
          </cell>
          <cell r="JW178">
            <v>8212</v>
          </cell>
          <cell r="JX178">
            <v>8296</v>
          </cell>
          <cell r="JY178">
            <v>8113</v>
          </cell>
          <cell r="JZ178">
            <v>8060</v>
          </cell>
          <cell r="KA178">
            <v>8253</v>
          </cell>
          <cell r="KB178">
            <v>8556</v>
          </cell>
          <cell r="KC178">
            <v>8868</v>
          </cell>
          <cell r="KD178">
            <v>8898</v>
          </cell>
          <cell r="KE178">
            <v>9094</v>
          </cell>
          <cell r="KF178">
            <v>9001</v>
          </cell>
        </row>
        <row r="179">
          <cell r="A179" t="str">
            <v>Nombre de crÃ©ations d'entreprises - Hors micro-entrepreneurs - Construction - France - DonnÃ©es mensuelles CVS</v>
          </cell>
          <cell r="B179">
            <v>10755547</v>
          </cell>
          <cell r="C179">
            <v>45317.364583333336</v>
          </cell>
          <cell r="E179">
            <v>3092</v>
          </cell>
          <cell r="F179">
            <v>3199</v>
          </cell>
          <cell r="G179">
            <v>3162</v>
          </cell>
          <cell r="H179">
            <v>3197</v>
          </cell>
          <cell r="I179">
            <v>3322</v>
          </cell>
          <cell r="J179">
            <v>3185</v>
          </cell>
          <cell r="K179">
            <v>3243</v>
          </cell>
          <cell r="L179">
            <v>3216</v>
          </cell>
          <cell r="M179">
            <v>3177</v>
          </cell>
          <cell r="N179">
            <v>3293</v>
          </cell>
          <cell r="O179">
            <v>3243</v>
          </cell>
          <cell r="P179">
            <v>3166</v>
          </cell>
          <cell r="Q179">
            <v>3215</v>
          </cell>
          <cell r="R179">
            <v>3204</v>
          </cell>
          <cell r="S179">
            <v>3087</v>
          </cell>
          <cell r="T179">
            <v>3202</v>
          </cell>
          <cell r="U179">
            <v>3178</v>
          </cell>
          <cell r="V179">
            <v>3136</v>
          </cell>
          <cell r="W179">
            <v>3159</v>
          </cell>
          <cell r="X179">
            <v>3072</v>
          </cell>
          <cell r="Y179">
            <v>2966</v>
          </cell>
          <cell r="Z179">
            <v>3150</v>
          </cell>
          <cell r="AA179">
            <v>3046</v>
          </cell>
          <cell r="AB179">
            <v>3023</v>
          </cell>
          <cell r="AC179">
            <v>3085</v>
          </cell>
          <cell r="AD179">
            <v>2889</v>
          </cell>
          <cell r="AE179">
            <v>2976</v>
          </cell>
          <cell r="AF179">
            <v>3029</v>
          </cell>
          <cell r="AG179">
            <v>2907</v>
          </cell>
          <cell r="AH179">
            <v>2929</v>
          </cell>
          <cell r="AI179">
            <v>3096</v>
          </cell>
          <cell r="AJ179">
            <v>2787</v>
          </cell>
          <cell r="AK179">
            <v>3111</v>
          </cell>
          <cell r="AL179">
            <v>3067</v>
          </cell>
          <cell r="AM179">
            <v>3168</v>
          </cell>
          <cell r="AN179">
            <v>3157</v>
          </cell>
          <cell r="AO179">
            <v>3175</v>
          </cell>
          <cell r="AP179">
            <v>3176</v>
          </cell>
          <cell r="AQ179">
            <v>3280</v>
          </cell>
          <cell r="AR179">
            <v>3264</v>
          </cell>
          <cell r="AS179">
            <v>3232</v>
          </cell>
          <cell r="AT179">
            <v>3399</v>
          </cell>
          <cell r="AU179">
            <v>3415</v>
          </cell>
          <cell r="AV179">
            <v>3411</v>
          </cell>
          <cell r="AW179">
            <v>3571</v>
          </cell>
          <cell r="AX179">
            <v>3598</v>
          </cell>
          <cell r="AY179">
            <v>3653</v>
          </cell>
          <cell r="AZ179">
            <v>3834</v>
          </cell>
          <cell r="BA179">
            <v>3800</v>
          </cell>
          <cell r="BB179">
            <v>4260</v>
          </cell>
          <cell r="BC179">
            <v>4078</v>
          </cell>
          <cell r="BD179">
            <v>3764</v>
          </cell>
          <cell r="BE179">
            <v>4482</v>
          </cell>
          <cell r="BF179">
            <v>4063</v>
          </cell>
          <cell r="BG179">
            <v>3873</v>
          </cell>
          <cell r="BH179">
            <v>4018</v>
          </cell>
          <cell r="BI179">
            <v>4047</v>
          </cell>
          <cell r="BJ179">
            <v>3812</v>
          </cell>
          <cell r="BK179">
            <v>4007</v>
          </cell>
          <cell r="BL179">
            <v>4368</v>
          </cell>
          <cell r="BM179">
            <v>4086</v>
          </cell>
          <cell r="BN179">
            <v>3986</v>
          </cell>
          <cell r="BO179">
            <v>4051</v>
          </cell>
          <cell r="BP179">
            <v>3965</v>
          </cell>
          <cell r="BQ179">
            <v>4040</v>
          </cell>
          <cell r="BR179">
            <v>4214</v>
          </cell>
          <cell r="BS179">
            <v>4163</v>
          </cell>
          <cell r="BT179">
            <v>4383</v>
          </cell>
          <cell r="BU179">
            <v>4287</v>
          </cell>
          <cell r="BV179">
            <v>4248</v>
          </cell>
          <cell r="BW179">
            <v>4098</v>
          </cell>
          <cell r="BX179">
            <v>4148</v>
          </cell>
          <cell r="BY179">
            <v>4195</v>
          </cell>
          <cell r="BZ179">
            <v>4323</v>
          </cell>
          <cell r="CA179">
            <v>4396</v>
          </cell>
          <cell r="CB179">
            <v>4413</v>
          </cell>
          <cell r="CC179">
            <v>4657</v>
          </cell>
          <cell r="CD179">
            <v>4566</v>
          </cell>
          <cell r="CE179">
            <v>4296</v>
          </cell>
          <cell r="CF179">
            <v>4514</v>
          </cell>
          <cell r="CG179">
            <v>4564</v>
          </cell>
          <cell r="CH179">
            <v>4680</v>
          </cell>
          <cell r="CI179">
            <v>4803</v>
          </cell>
          <cell r="CJ179">
            <v>4839</v>
          </cell>
          <cell r="CK179">
            <v>4890</v>
          </cell>
          <cell r="CL179">
            <v>4879</v>
          </cell>
          <cell r="CM179">
            <v>4933</v>
          </cell>
          <cell r="CN179">
            <v>4982</v>
          </cell>
          <cell r="CO179">
            <v>5054</v>
          </cell>
          <cell r="CP179">
            <v>4967</v>
          </cell>
          <cell r="CQ179">
            <v>5100</v>
          </cell>
          <cell r="CR179">
            <v>5418</v>
          </cell>
          <cell r="CS179">
            <v>5065</v>
          </cell>
          <cell r="CT179">
            <v>5129</v>
          </cell>
          <cell r="CU179">
            <v>4834</v>
          </cell>
          <cell r="CV179">
            <v>5157</v>
          </cell>
          <cell r="CW179">
            <v>5679</v>
          </cell>
          <cell r="CX179">
            <v>5249</v>
          </cell>
          <cell r="CY179">
            <v>5144</v>
          </cell>
          <cell r="CZ179">
            <v>5173</v>
          </cell>
          <cell r="DA179">
            <v>4834</v>
          </cell>
          <cell r="DB179">
            <v>4892</v>
          </cell>
          <cell r="DC179">
            <v>4944</v>
          </cell>
          <cell r="DD179">
            <v>4711</v>
          </cell>
          <cell r="DE179">
            <v>4678</v>
          </cell>
          <cell r="DF179">
            <v>4421</v>
          </cell>
          <cell r="DG179">
            <v>3813</v>
          </cell>
          <cell r="DH179">
            <v>3977</v>
          </cell>
          <cell r="DI179">
            <v>3750</v>
          </cell>
          <cell r="DJ179">
            <v>3705</v>
          </cell>
          <cell r="DK179">
            <v>3544</v>
          </cell>
          <cell r="DL179">
            <v>3379</v>
          </cell>
          <cell r="DM179">
            <v>3348</v>
          </cell>
          <cell r="DN179">
            <v>3344</v>
          </cell>
          <cell r="DO179">
            <v>3399</v>
          </cell>
          <cell r="DP179">
            <v>3347</v>
          </cell>
          <cell r="DQ179">
            <v>3365</v>
          </cell>
          <cell r="DR179">
            <v>3373</v>
          </cell>
          <cell r="DS179">
            <v>3491</v>
          </cell>
          <cell r="DT179">
            <v>3584</v>
          </cell>
          <cell r="DU179">
            <v>3532</v>
          </cell>
          <cell r="DV179">
            <v>3406</v>
          </cell>
          <cell r="DW179">
            <v>3495</v>
          </cell>
          <cell r="DX179">
            <v>3557</v>
          </cell>
          <cell r="DY179">
            <v>3952</v>
          </cell>
          <cell r="DZ179">
            <v>3795</v>
          </cell>
          <cell r="EA179">
            <v>3431</v>
          </cell>
          <cell r="EB179">
            <v>3690</v>
          </cell>
          <cell r="EC179">
            <v>3728</v>
          </cell>
          <cell r="ED179">
            <v>3722</v>
          </cell>
          <cell r="EE179">
            <v>3594</v>
          </cell>
          <cell r="EF179">
            <v>3583</v>
          </cell>
          <cell r="EG179">
            <v>3570</v>
          </cell>
          <cell r="EH179">
            <v>3744</v>
          </cell>
          <cell r="EI179">
            <v>3711</v>
          </cell>
          <cell r="EJ179">
            <v>3651</v>
          </cell>
          <cell r="EK179">
            <v>3701</v>
          </cell>
          <cell r="EL179">
            <v>3579</v>
          </cell>
          <cell r="EM179">
            <v>3449</v>
          </cell>
          <cell r="EN179">
            <v>3721</v>
          </cell>
          <cell r="EO179">
            <v>3713</v>
          </cell>
          <cell r="EP179">
            <v>3448</v>
          </cell>
          <cell r="EQ179">
            <v>3766</v>
          </cell>
          <cell r="ER179">
            <v>3641</v>
          </cell>
          <cell r="ES179">
            <v>3459</v>
          </cell>
          <cell r="ET179">
            <v>3271</v>
          </cell>
          <cell r="EU179">
            <v>3404</v>
          </cell>
          <cell r="EV179">
            <v>3237</v>
          </cell>
          <cell r="EW179">
            <v>3147</v>
          </cell>
          <cell r="EX179">
            <v>3406</v>
          </cell>
          <cell r="EY179">
            <v>3453</v>
          </cell>
          <cell r="EZ179">
            <v>3451</v>
          </cell>
          <cell r="FA179">
            <v>3525</v>
          </cell>
          <cell r="FB179">
            <v>3377</v>
          </cell>
          <cell r="FC179">
            <v>3016</v>
          </cell>
          <cell r="FD179">
            <v>3295</v>
          </cell>
          <cell r="FE179">
            <v>3873</v>
          </cell>
          <cell r="FF179">
            <v>3936</v>
          </cell>
          <cell r="FG179">
            <v>4058</v>
          </cell>
          <cell r="FH179">
            <v>4044</v>
          </cell>
          <cell r="FI179">
            <v>4010</v>
          </cell>
          <cell r="FJ179">
            <v>4137</v>
          </cell>
          <cell r="FK179">
            <v>3849</v>
          </cell>
          <cell r="FL179">
            <v>3709</v>
          </cell>
          <cell r="FM179">
            <v>3789</v>
          </cell>
          <cell r="FN179">
            <v>4149</v>
          </cell>
          <cell r="FO179">
            <v>3815</v>
          </cell>
          <cell r="FP179">
            <v>3733</v>
          </cell>
          <cell r="FQ179">
            <v>3969</v>
          </cell>
          <cell r="FR179">
            <v>4121</v>
          </cell>
          <cell r="FS179">
            <v>3974</v>
          </cell>
          <cell r="FT179">
            <v>4011</v>
          </cell>
          <cell r="FU179">
            <v>3932</v>
          </cell>
          <cell r="FV179">
            <v>3657</v>
          </cell>
          <cell r="FW179">
            <v>3725</v>
          </cell>
          <cell r="FX179">
            <v>3666</v>
          </cell>
          <cell r="FY179">
            <v>3705</v>
          </cell>
          <cell r="FZ179">
            <v>3667</v>
          </cell>
          <cell r="GA179">
            <v>3516</v>
          </cell>
          <cell r="GB179">
            <v>3405</v>
          </cell>
          <cell r="GC179">
            <v>3041</v>
          </cell>
          <cell r="GD179">
            <v>2659</v>
          </cell>
          <cell r="GE179">
            <v>2650</v>
          </cell>
          <cell r="GF179">
            <v>2766</v>
          </cell>
          <cell r="GG179">
            <v>2940</v>
          </cell>
          <cell r="GH179">
            <v>2857</v>
          </cell>
          <cell r="GI179">
            <v>2864</v>
          </cell>
          <cell r="GJ179">
            <v>3067</v>
          </cell>
          <cell r="GK179">
            <v>2966</v>
          </cell>
          <cell r="GL179">
            <v>2768</v>
          </cell>
          <cell r="GM179">
            <v>2845</v>
          </cell>
          <cell r="GN179">
            <v>2796</v>
          </cell>
          <cell r="GO179">
            <v>2894</v>
          </cell>
          <cell r="GP179">
            <v>2727</v>
          </cell>
          <cell r="GQ179">
            <v>2870</v>
          </cell>
          <cell r="GR179">
            <v>2892</v>
          </cell>
          <cell r="GS179">
            <v>2824</v>
          </cell>
          <cell r="GT179">
            <v>2876</v>
          </cell>
          <cell r="GU179">
            <v>2865</v>
          </cell>
          <cell r="GV179">
            <v>2874</v>
          </cell>
          <cell r="GW179">
            <v>2807</v>
          </cell>
          <cell r="GX179">
            <v>2929</v>
          </cell>
          <cell r="GY179">
            <v>3005</v>
          </cell>
          <cell r="GZ179">
            <v>3280</v>
          </cell>
          <cell r="HA179">
            <v>2939</v>
          </cell>
          <cell r="HB179">
            <v>3022</v>
          </cell>
          <cell r="HC179">
            <v>3034</v>
          </cell>
          <cell r="HD179">
            <v>3124</v>
          </cell>
          <cell r="HE179">
            <v>3065</v>
          </cell>
          <cell r="HF179">
            <v>3111</v>
          </cell>
          <cell r="HG179">
            <v>3176</v>
          </cell>
          <cell r="HH179">
            <v>3181</v>
          </cell>
          <cell r="HI179">
            <v>3017</v>
          </cell>
          <cell r="HJ179">
            <v>3166</v>
          </cell>
          <cell r="HK179">
            <v>3504</v>
          </cell>
          <cell r="HL179">
            <v>3161</v>
          </cell>
          <cell r="HM179">
            <v>2933</v>
          </cell>
          <cell r="HN179">
            <v>3135</v>
          </cell>
          <cell r="HO179">
            <v>3127</v>
          </cell>
          <cell r="HP179">
            <v>3186</v>
          </cell>
          <cell r="HQ179">
            <v>3060</v>
          </cell>
          <cell r="HR179">
            <v>3426</v>
          </cell>
          <cell r="HS179">
            <v>3303</v>
          </cell>
          <cell r="HT179">
            <v>3243</v>
          </cell>
          <cell r="HU179">
            <v>3318</v>
          </cell>
          <cell r="HV179">
            <v>3313</v>
          </cell>
          <cell r="HW179">
            <v>3224</v>
          </cell>
          <cell r="HX179">
            <v>3272</v>
          </cell>
          <cell r="HY179">
            <v>3445</v>
          </cell>
          <cell r="HZ179">
            <v>3473</v>
          </cell>
          <cell r="IA179">
            <v>3417</v>
          </cell>
          <cell r="IB179">
            <v>3366</v>
          </cell>
          <cell r="IC179">
            <v>3599</v>
          </cell>
          <cell r="ID179">
            <v>3517</v>
          </cell>
          <cell r="IE179">
            <v>3618</v>
          </cell>
          <cell r="IF179">
            <v>3510</v>
          </cell>
          <cell r="IG179">
            <v>3578</v>
          </cell>
          <cell r="IH179">
            <v>3531</v>
          </cell>
          <cell r="II179">
            <v>3623</v>
          </cell>
          <cell r="IJ179">
            <v>3513</v>
          </cell>
          <cell r="IK179">
            <v>3518</v>
          </cell>
          <cell r="IL179">
            <v>3675</v>
          </cell>
          <cell r="IM179">
            <v>2229</v>
          </cell>
          <cell r="IN179">
            <v>1062</v>
          </cell>
          <cell r="IO179">
            <v>2283</v>
          </cell>
          <cell r="IP179">
            <v>3462</v>
          </cell>
          <cell r="IQ179">
            <v>3653</v>
          </cell>
          <cell r="IR179">
            <v>4006</v>
          </cell>
          <cell r="IS179">
            <v>3822</v>
          </cell>
          <cell r="IT179">
            <v>3777</v>
          </cell>
          <cell r="IU179">
            <v>3784</v>
          </cell>
          <cell r="IV179">
            <v>3822</v>
          </cell>
          <cell r="IW179">
            <v>3780</v>
          </cell>
          <cell r="IX179">
            <v>3720</v>
          </cell>
          <cell r="IY179">
            <v>3854</v>
          </cell>
          <cell r="IZ179">
            <v>3809</v>
          </cell>
          <cell r="JA179">
            <v>3872</v>
          </cell>
          <cell r="JB179">
            <v>4096</v>
          </cell>
          <cell r="JC179">
            <v>3738</v>
          </cell>
          <cell r="JD179">
            <v>3631</v>
          </cell>
          <cell r="JE179">
            <v>3700</v>
          </cell>
          <cell r="JF179">
            <v>3849</v>
          </cell>
          <cell r="JG179">
            <v>3789</v>
          </cell>
          <cell r="JH179">
            <v>3884</v>
          </cell>
          <cell r="JI179">
            <v>3751</v>
          </cell>
          <cell r="JJ179">
            <v>3827</v>
          </cell>
          <cell r="JK179">
            <v>3925</v>
          </cell>
          <cell r="JL179">
            <v>3782</v>
          </cell>
          <cell r="JM179">
            <v>3480</v>
          </cell>
          <cell r="JN179">
            <v>3706</v>
          </cell>
          <cell r="JO179">
            <v>3830</v>
          </cell>
          <cell r="JP179">
            <v>3695</v>
          </cell>
          <cell r="JQ179">
            <v>3845</v>
          </cell>
          <cell r="JR179">
            <v>3852</v>
          </cell>
          <cell r="JS179">
            <v>3770</v>
          </cell>
          <cell r="JT179">
            <v>3877</v>
          </cell>
          <cell r="JU179">
            <v>3203</v>
          </cell>
          <cell r="JV179">
            <v>2913</v>
          </cell>
          <cell r="JW179">
            <v>2891</v>
          </cell>
          <cell r="JX179">
            <v>2919</v>
          </cell>
          <cell r="JY179">
            <v>2936</v>
          </cell>
          <cell r="JZ179">
            <v>2902</v>
          </cell>
          <cell r="KA179">
            <v>2926</v>
          </cell>
          <cell r="KB179">
            <v>3077</v>
          </cell>
          <cell r="KC179">
            <v>3850</v>
          </cell>
          <cell r="KD179">
            <v>3471</v>
          </cell>
          <cell r="KE179">
            <v>3735</v>
          </cell>
          <cell r="KF179">
            <v>3152</v>
          </cell>
        </row>
        <row r="180">
          <cell r="A180" t="str">
            <v>Nombre de crÃ©ations d'entreprises - Hors micro-entrepreneurs - Ensemble - France - DonnÃ©es mensuelles CVS</v>
          </cell>
          <cell r="B180">
            <v>10755548</v>
          </cell>
          <cell r="C180">
            <v>45317.364583333336</v>
          </cell>
          <cell r="E180">
            <v>19296</v>
          </cell>
          <cell r="F180">
            <v>19963</v>
          </cell>
          <cell r="G180">
            <v>18741</v>
          </cell>
          <cell r="H180">
            <v>20235</v>
          </cell>
          <cell r="I180">
            <v>20530</v>
          </cell>
          <cell r="J180">
            <v>19386</v>
          </cell>
          <cell r="K180">
            <v>20835</v>
          </cell>
          <cell r="L180">
            <v>20428</v>
          </cell>
          <cell r="M180">
            <v>19521</v>
          </cell>
          <cell r="N180">
            <v>20710</v>
          </cell>
          <cell r="O180">
            <v>19697</v>
          </cell>
          <cell r="P180">
            <v>19121</v>
          </cell>
          <cell r="Q180">
            <v>19655</v>
          </cell>
          <cell r="R180">
            <v>19534</v>
          </cell>
          <cell r="S180">
            <v>19217</v>
          </cell>
          <cell r="T180">
            <v>19478</v>
          </cell>
          <cell r="U180">
            <v>19580</v>
          </cell>
          <cell r="V180">
            <v>19614</v>
          </cell>
          <cell r="W180">
            <v>19441</v>
          </cell>
          <cell r="X180">
            <v>19921</v>
          </cell>
          <cell r="Y180">
            <v>18951</v>
          </cell>
          <cell r="Z180">
            <v>19640</v>
          </cell>
          <cell r="AA180">
            <v>19432</v>
          </cell>
          <cell r="AB180">
            <v>19368</v>
          </cell>
          <cell r="AC180">
            <v>19758</v>
          </cell>
          <cell r="AD180">
            <v>18658</v>
          </cell>
          <cell r="AE180">
            <v>19238</v>
          </cell>
          <cell r="AF180">
            <v>19877</v>
          </cell>
          <cell r="AG180">
            <v>19609</v>
          </cell>
          <cell r="AH180">
            <v>19479</v>
          </cell>
          <cell r="AI180">
            <v>19899</v>
          </cell>
          <cell r="AJ180">
            <v>19093</v>
          </cell>
          <cell r="AK180">
            <v>19763</v>
          </cell>
          <cell r="AL180">
            <v>19952</v>
          </cell>
          <cell r="AM180">
            <v>20378</v>
          </cell>
          <cell r="AN180">
            <v>20704</v>
          </cell>
          <cell r="AO180">
            <v>20469</v>
          </cell>
          <cell r="AP180">
            <v>20184</v>
          </cell>
          <cell r="AQ180">
            <v>21374</v>
          </cell>
          <cell r="AR180">
            <v>21065</v>
          </cell>
          <cell r="AS180">
            <v>20995</v>
          </cell>
          <cell r="AT180">
            <v>21912</v>
          </cell>
          <cell r="AU180">
            <v>22168</v>
          </cell>
          <cell r="AV180">
            <v>21873</v>
          </cell>
          <cell r="AW180">
            <v>23003</v>
          </cell>
          <cell r="AX180">
            <v>22945</v>
          </cell>
          <cell r="AY180">
            <v>23345</v>
          </cell>
          <cell r="AZ180">
            <v>23547</v>
          </cell>
          <cell r="BA180">
            <v>23642</v>
          </cell>
          <cell r="BB180">
            <v>25662</v>
          </cell>
          <cell r="BC180">
            <v>25125</v>
          </cell>
          <cell r="BD180">
            <v>23789</v>
          </cell>
          <cell r="BE180">
            <v>25295</v>
          </cell>
          <cell r="BF180">
            <v>24672</v>
          </cell>
          <cell r="BG180">
            <v>23983</v>
          </cell>
          <cell r="BH180">
            <v>24350</v>
          </cell>
          <cell r="BI180">
            <v>23941</v>
          </cell>
          <cell r="BJ180">
            <v>23734</v>
          </cell>
          <cell r="BK180">
            <v>24491</v>
          </cell>
          <cell r="BL180">
            <v>23054</v>
          </cell>
          <cell r="BM180">
            <v>23268</v>
          </cell>
          <cell r="BN180">
            <v>24429</v>
          </cell>
          <cell r="BO180">
            <v>23942</v>
          </cell>
          <cell r="BP180">
            <v>24609</v>
          </cell>
          <cell r="BQ180">
            <v>24186</v>
          </cell>
          <cell r="BR180">
            <v>24857</v>
          </cell>
          <cell r="BS180">
            <v>24705</v>
          </cell>
          <cell r="BT180">
            <v>25051</v>
          </cell>
          <cell r="BU180">
            <v>25198</v>
          </cell>
          <cell r="BV180">
            <v>25382</v>
          </cell>
          <cell r="BW180">
            <v>24640</v>
          </cell>
          <cell r="BX180">
            <v>25221</v>
          </cell>
          <cell r="BY180">
            <v>25510</v>
          </cell>
          <cell r="BZ180">
            <v>25410</v>
          </cell>
          <cell r="CA180">
            <v>25303</v>
          </cell>
          <cell r="CB180">
            <v>25607</v>
          </cell>
          <cell r="CC180">
            <v>26674</v>
          </cell>
          <cell r="CD180">
            <v>26131</v>
          </cell>
          <cell r="CE180">
            <v>25128</v>
          </cell>
          <cell r="CF180">
            <v>25804</v>
          </cell>
          <cell r="CG180">
            <v>27067</v>
          </cell>
          <cell r="CH180">
            <v>27330</v>
          </cell>
          <cell r="CI180">
            <v>26887</v>
          </cell>
          <cell r="CJ180">
            <v>27511</v>
          </cell>
          <cell r="CK180">
            <v>28358</v>
          </cell>
          <cell r="CL180">
            <v>28424</v>
          </cell>
          <cell r="CM180">
            <v>28972</v>
          </cell>
          <cell r="CN180">
            <v>29528</v>
          </cell>
          <cell r="CO180">
            <v>29306</v>
          </cell>
          <cell r="CP180">
            <v>29171</v>
          </cell>
          <cell r="CQ180">
            <v>30417</v>
          </cell>
          <cell r="CR180">
            <v>31579</v>
          </cell>
          <cell r="CS180">
            <v>31181</v>
          </cell>
          <cell r="CT180">
            <v>30673</v>
          </cell>
          <cell r="CU180">
            <v>28506</v>
          </cell>
          <cell r="CV180">
            <v>32348</v>
          </cell>
          <cell r="CW180">
            <v>31848</v>
          </cell>
          <cell r="CX180">
            <v>31503</v>
          </cell>
          <cell r="CY180">
            <v>31600</v>
          </cell>
          <cell r="CZ180">
            <v>31275</v>
          </cell>
          <cell r="DA180">
            <v>30324</v>
          </cell>
          <cell r="DB180">
            <v>31031</v>
          </cell>
          <cell r="DC180">
            <v>31028</v>
          </cell>
          <cell r="DD180">
            <v>30643</v>
          </cell>
          <cell r="DE180">
            <v>29721</v>
          </cell>
          <cell r="DF180">
            <v>28533</v>
          </cell>
          <cell r="DG180">
            <v>26818</v>
          </cell>
          <cell r="DH180">
            <v>26077</v>
          </cell>
          <cell r="DI180">
            <v>24512</v>
          </cell>
          <cell r="DJ180">
            <v>24940</v>
          </cell>
          <cell r="DK180">
            <v>23904</v>
          </cell>
          <cell r="DL180">
            <v>23370</v>
          </cell>
          <cell r="DM180">
            <v>24075</v>
          </cell>
          <cell r="DN180">
            <v>23275</v>
          </cell>
          <cell r="DO180">
            <v>22169</v>
          </cell>
          <cell r="DP180">
            <v>22750</v>
          </cell>
          <cell r="DQ180">
            <v>22911</v>
          </cell>
          <cell r="DR180">
            <v>23061</v>
          </cell>
          <cell r="DS180">
            <v>23949</v>
          </cell>
          <cell r="DT180">
            <v>25057</v>
          </cell>
          <cell r="DU180">
            <v>24168</v>
          </cell>
          <cell r="DV180">
            <v>23006</v>
          </cell>
          <cell r="DW180">
            <v>23226</v>
          </cell>
          <cell r="DX180">
            <v>23260</v>
          </cell>
          <cell r="DY180">
            <v>23942</v>
          </cell>
          <cell r="DZ180">
            <v>24354</v>
          </cell>
          <cell r="EA180">
            <v>23459</v>
          </cell>
          <cell r="EB180">
            <v>24458</v>
          </cell>
          <cell r="EC180">
            <v>23893</v>
          </cell>
          <cell r="ED180">
            <v>23809</v>
          </cell>
          <cell r="EE180">
            <v>23676</v>
          </cell>
          <cell r="EF180">
            <v>23101</v>
          </cell>
          <cell r="EG180">
            <v>23277</v>
          </cell>
          <cell r="EH180">
            <v>23588</v>
          </cell>
          <cell r="EI180">
            <v>23251</v>
          </cell>
          <cell r="EJ180">
            <v>23413</v>
          </cell>
          <cell r="EK180">
            <v>23449</v>
          </cell>
          <cell r="EL180">
            <v>22349</v>
          </cell>
          <cell r="EM180">
            <v>23687</v>
          </cell>
          <cell r="EN180">
            <v>23372</v>
          </cell>
          <cell r="EO180">
            <v>23546</v>
          </cell>
          <cell r="EP180">
            <v>22253</v>
          </cell>
          <cell r="EQ180">
            <v>24473</v>
          </cell>
          <cell r="ER180">
            <v>23619</v>
          </cell>
          <cell r="ES180">
            <v>23039</v>
          </cell>
          <cell r="ET180">
            <v>22097</v>
          </cell>
          <cell r="EU180">
            <v>22309</v>
          </cell>
          <cell r="EV180">
            <v>21321</v>
          </cell>
          <cell r="EW180">
            <v>20939</v>
          </cell>
          <cell r="EX180">
            <v>22411</v>
          </cell>
          <cell r="EY180">
            <v>22730</v>
          </cell>
          <cell r="EZ180">
            <v>22086</v>
          </cell>
          <cell r="FA180">
            <v>21774</v>
          </cell>
          <cell r="FB180">
            <v>21987</v>
          </cell>
          <cell r="FC180">
            <v>21359</v>
          </cell>
          <cell r="FD180">
            <v>21756</v>
          </cell>
          <cell r="FE180">
            <v>23559</v>
          </cell>
          <cell r="FF180">
            <v>24500</v>
          </cell>
          <cell r="FG180">
            <v>24960</v>
          </cell>
          <cell r="FH180">
            <v>24377</v>
          </cell>
          <cell r="FI180">
            <v>24419</v>
          </cell>
          <cell r="FJ180">
            <v>25202</v>
          </cell>
          <cell r="FK180">
            <v>24184</v>
          </cell>
          <cell r="FL180">
            <v>24396</v>
          </cell>
          <cell r="FM180">
            <v>25119</v>
          </cell>
          <cell r="FN180">
            <v>25809</v>
          </cell>
          <cell r="FO180">
            <v>25164</v>
          </cell>
          <cell r="FP180">
            <v>24534</v>
          </cell>
          <cell r="FQ180">
            <v>25306</v>
          </cell>
          <cell r="FR180">
            <v>24894</v>
          </cell>
          <cell r="FS180">
            <v>25358</v>
          </cell>
          <cell r="FT180">
            <v>25647</v>
          </cell>
          <cell r="FU180">
            <v>25849</v>
          </cell>
          <cell r="FV180">
            <v>24684</v>
          </cell>
          <cell r="FW180">
            <v>25166</v>
          </cell>
          <cell r="FX180">
            <v>25550</v>
          </cell>
          <cell r="FY180">
            <v>24930</v>
          </cell>
          <cell r="FZ180">
            <v>24890</v>
          </cell>
          <cell r="GA180">
            <v>25687</v>
          </cell>
          <cell r="GB180">
            <v>25031</v>
          </cell>
          <cell r="GC180">
            <v>23766</v>
          </cell>
          <cell r="GD180">
            <v>22711</v>
          </cell>
          <cell r="GE180">
            <v>22451</v>
          </cell>
          <cell r="GF180">
            <v>24088</v>
          </cell>
          <cell r="GG180">
            <v>24181</v>
          </cell>
          <cell r="GH180">
            <v>23577</v>
          </cell>
          <cell r="GI180">
            <v>23974</v>
          </cell>
          <cell r="GJ180">
            <v>24927</v>
          </cell>
          <cell r="GK180">
            <v>24874</v>
          </cell>
          <cell r="GL180">
            <v>24781</v>
          </cell>
          <cell r="GM180">
            <v>24418</v>
          </cell>
          <cell r="GN180">
            <v>25334</v>
          </cell>
          <cell r="GO180">
            <v>26154</v>
          </cell>
          <cell r="GP180">
            <v>27357</v>
          </cell>
          <cell r="GQ180">
            <v>25925</v>
          </cell>
          <cell r="GR180">
            <v>25799</v>
          </cell>
          <cell r="GS180">
            <v>25983</v>
          </cell>
          <cell r="GT180">
            <v>26044</v>
          </cell>
          <cell r="GU180">
            <v>25981</v>
          </cell>
          <cell r="GV180">
            <v>25125</v>
          </cell>
          <cell r="GW180">
            <v>25924</v>
          </cell>
          <cell r="GX180">
            <v>25830</v>
          </cell>
          <cell r="GY180">
            <v>27070</v>
          </cell>
          <cell r="GZ180">
            <v>27748</v>
          </cell>
          <cell r="HA180">
            <v>28147</v>
          </cell>
          <cell r="HB180">
            <v>27834</v>
          </cell>
          <cell r="HC180">
            <v>27570</v>
          </cell>
          <cell r="HD180">
            <v>27752</v>
          </cell>
          <cell r="HE180">
            <v>27233</v>
          </cell>
          <cell r="HF180">
            <v>28199</v>
          </cell>
          <cell r="HG180">
            <v>28329</v>
          </cell>
          <cell r="HH180">
            <v>28695</v>
          </cell>
          <cell r="HI180">
            <v>28295</v>
          </cell>
          <cell r="HJ180">
            <v>29396</v>
          </cell>
          <cell r="HK180">
            <v>31172</v>
          </cell>
          <cell r="HL180">
            <v>28841</v>
          </cell>
          <cell r="HM180">
            <v>28225</v>
          </cell>
          <cell r="HN180">
            <v>28734</v>
          </cell>
          <cell r="HO180">
            <v>28822</v>
          </cell>
          <cell r="HP180">
            <v>29237</v>
          </cell>
          <cell r="HQ180">
            <v>28837</v>
          </cell>
          <cell r="HR180">
            <v>30383</v>
          </cell>
          <cell r="HS180">
            <v>29326</v>
          </cell>
          <cell r="HT180">
            <v>29776</v>
          </cell>
          <cell r="HU180">
            <v>29622</v>
          </cell>
          <cell r="HV180">
            <v>29672</v>
          </cell>
          <cell r="HW180">
            <v>28646</v>
          </cell>
          <cell r="HX180">
            <v>29308</v>
          </cell>
          <cell r="HY180">
            <v>31135</v>
          </cell>
          <cell r="HZ180">
            <v>30589</v>
          </cell>
          <cell r="IA180">
            <v>31368</v>
          </cell>
          <cell r="IB180">
            <v>30023</v>
          </cell>
          <cell r="IC180">
            <v>32561</v>
          </cell>
          <cell r="ID180">
            <v>29399</v>
          </cell>
          <cell r="IE180">
            <v>30515</v>
          </cell>
          <cell r="IF180">
            <v>30564</v>
          </cell>
          <cell r="IG180">
            <v>30422</v>
          </cell>
          <cell r="IH180">
            <v>30158</v>
          </cell>
          <cell r="II180">
            <v>30803</v>
          </cell>
          <cell r="IJ180">
            <v>29603</v>
          </cell>
          <cell r="IK180">
            <v>30043</v>
          </cell>
          <cell r="IL180">
            <v>30946</v>
          </cell>
          <cell r="IM180">
            <v>22700</v>
          </cell>
          <cell r="IN180">
            <v>14841</v>
          </cell>
          <cell r="IO180">
            <v>23588</v>
          </cell>
          <cell r="IP180">
            <v>29744</v>
          </cell>
          <cell r="IQ180">
            <v>31975</v>
          </cell>
          <cell r="IR180">
            <v>35754</v>
          </cell>
          <cell r="IS180">
            <v>33985</v>
          </cell>
          <cell r="IT180">
            <v>32793</v>
          </cell>
          <cell r="IU180">
            <v>33108</v>
          </cell>
          <cell r="IV180">
            <v>33992</v>
          </cell>
          <cell r="IW180">
            <v>34666</v>
          </cell>
          <cell r="IX180">
            <v>33804</v>
          </cell>
          <cell r="IY180">
            <v>33800</v>
          </cell>
          <cell r="IZ180">
            <v>34153</v>
          </cell>
          <cell r="JA180">
            <v>38071</v>
          </cell>
          <cell r="JB180">
            <v>36997</v>
          </cell>
          <cell r="JC180">
            <v>34197</v>
          </cell>
          <cell r="JD180">
            <v>33142</v>
          </cell>
          <cell r="JE180">
            <v>32371</v>
          </cell>
          <cell r="JF180">
            <v>33543</v>
          </cell>
          <cell r="JG180">
            <v>33631</v>
          </cell>
          <cell r="JH180">
            <v>33587</v>
          </cell>
          <cell r="JI180">
            <v>34092</v>
          </cell>
          <cell r="JJ180">
            <v>34398</v>
          </cell>
          <cell r="JK180">
            <v>34646</v>
          </cell>
          <cell r="JL180">
            <v>34147</v>
          </cell>
          <cell r="JM180">
            <v>32464</v>
          </cell>
          <cell r="JN180">
            <v>34496</v>
          </cell>
          <cell r="JO180">
            <v>35134</v>
          </cell>
          <cell r="JP180">
            <v>34801</v>
          </cell>
          <cell r="JQ180">
            <v>34818</v>
          </cell>
          <cell r="JR180">
            <v>33894</v>
          </cell>
          <cell r="JS180">
            <v>34261</v>
          </cell>
          <cell r="JT180">
            <v>34807</v>
          </cell>
          <cell r="JU180">
            <v>30552</v>
          </cell>
          <cell r="JV180">
            <v>29948</v>
          </cell>
          <cell r="JW180">
            <v>30787</v>
          </cell>
          <cell r="JX180">
            <v>31386</v>
          </cell>
          <cell r="JY180">
            <v>31247</v>
          </cell>
          <cell r="JZ180">
            <v>31084</v>
          </cell>
          <cell r="KA180">
            <v>31724</v>
          </cell>
          <cell r="KB180">
            <v>31936</v>
          </cell>
          <cell r="KC180">
            <v>34042</v>
          </cell>
          <cell r="KD180">
            <v>34227</v>
          </cell>
          <cell r="KE180">
            <v>34728</v>
          </cell>
          <cell r="KF180">
            <v>33313</v>
          </cell>
        </row>
        <row r="181">
          <cell r="A181" t="str">
            <v>Nombre de crÃ©ations d'entreprises - Hors micro-entrepreneurs - HÃ©bergement et restauration - France - DonnÃ©es mensuelles CVS</v>
          </cell>
          <cell r="B181">
            <v>10755552</v>
          </cell>
          <cell r="C181">
            <v>45317.364583333336</v>
          </cell>
          <cell r="E181">
            <v>1026</v>
          </cell>
          <cell r="F181">
            <v>1090</v>
          </cell>
          <cell r="G181">
            <v>976</v>
          </cell>
          <cell r="H181">
            <v>1045</v>
          </cell>
          <cell r="I181">
            <v>1139</v>
          </cell>
          <cell r="J181">
            <v>1113</v>
          </cell>
          <cell r="K181">
            <v>1172</v>
          </cell>
          <cell r="L181">
            <v>1218</v>
          </cell>
          <cell r="M181">
            <v>1115</v>
          </cell>
          <cell r="N181">
            <v>1148</v>
          </cell>
          <cell r="O181">
            <v>1106</v>
          </cell>
          <cell r="P181">
            <v>1037</v>
          </cell>
          <cell r="Q181">
            <v>1070</v>
          </cell>
          <cell r="R181">
            <v>1031</v>
          </cell>
          <cell r="S181">
            <v>1072</v>
          </cell>
          <cell r="T181">
            <v>1088</v>
          </cell>
          <cell r="U181">
            <v>1068</v>
          </cell>
          <cell r="V181">
            <v>1088</v>
          </cell>
          <cell r="W181">
            <v>1090</v>
          </cell>
          <cell r="X181">
            <v>1144</v>
          </cell>
          <cell r="Y181">
            <v>1144</v>
          </cell>
          <cell r="Z181">
            <v>1138</v>
          </cell>
          <cell r="AA181">
            <v>1180</v>
          </cell>
          <cell r="AB181">
            <v>1123</v>
          </cell>
          <cell r="AC181">
            <v>1196</v>
          </cell>
          <cell r="AD181">
            <v>1158</v>
          </cell>
          <cell r="AE181">
            <v>1173</v>
          </cell>
          <cell r="AF181">
            <v>1187</v>
          </cell>
          <cell r="AG181">
            <v>1171</v>
          </cell>
          <cell r="AH181">
            <v>1184</v>
          </cell>
          <cell r="AI181">
            <v>1212</v>
          </cell>
          <cell r="AJ181">
            <v>1121</v>
          </cell>
          <cell r="AK181">
            <v>1138</v>
          </cell>
          <cell r="AL181">
            <v>1139</v>
          </cell>
          <cell r="AM181">
            <v>1142</v>
          </cell>
          <cell r="AN181">
            <v>1228</v>
          </cell>
          <cell r="AO181">
            <v>1188</v>
          </cell>
          <cell r="AP181">
            <v>1103</v>
          </cell>
          <cell r="AQ181">
            <v>1196</v>
          </cell>
          <cell r="AR181">
            <v>1269</v>
          </cell>
          <cell r="AS181">
            <v>1221</v>
          </cell>
          <cell r="AT181">
            <v>1214</v>
          </cell>
          <cell r="AU181">
            <v>1272</v>
          </cell>
          <cell r="AV181">
            <v>1187</v>
          </cell>
          <cell r="AW181">
            <v>1310</v>
          </cell>
          <cell r="AX181">
            <v>1384</v>
          </cell>
          <cell r="AY181">
            <v>1237</v>
          </cell>
          <cell r="AZ181">
            <v>1413</v>
          </cell>
          <cell r="BA181">
            <v>1183</v>
          </cell>
          <cell r="BB181">
            <v>1353</v>
          </cell>
          <cell r="BC181">
            <v>1492</v>
          </cell>
          <cell r="BD181">
            <v>1287</v>
          </cell>
          <cell r="BE181">
            <v>1324</v>
          </cell>
          <cell r="BF181">
            <v>1387</v>
          </cell>
          <cell r="BG181">
            <v>1289</v>
          </cell>
          <cell r="BH181">
            <v>1368</v>
          </cell>
          <cell r="BI181">
            <v>1350</v>
          </cell>
          <cell r="BJ181">
            <v>1315</v>
          </cell>
          <cell r="BK181">
            <v>1339</v>
          </cell>
          <cell r="BL181">
            <v>1317</v>
          </cell>
          <cell r="BM181">
            <v>1281</v>
          </cell>
          <cell r="BN181">
            <v>1277</v>
          </cell>
          <cell r="BO181">
            <v>1294</v>
          </cell>
          <cell r="BP181">
            <v>1316</v>
          </cell>
          <cell r="BQ181">
            <v>1256</v>
          </cell>
          <cell r="BR181">
            <v>1247</v>
          </cell>
          <cell r="BS181">
            <v>1247</v>
          </cell>
          <cell r="BT181">
            <v>1250</v>
          </cell>
          <cell r="BU181">
            <v>1250</v>
          </cell>
          <cell r="BV181">
            <v>1316</v>
          </cell>
          <cell r="BW181">
            <v>1264</v>
          </cell>
          <cell r="BX181">
            <v>1258</v>
          </cell>
          <cell r="BY181">
            <v>1260</v>
          </cell>
          <cell r="BZ181">
            <v>1178</v>
          </cell>
          <cell r="CA181">
            <v>1282</v>
          </cell>
          <cell r="CB181">
            <v>1272</v>
          </cell>
          <cell r="CC181">
            <v>1348</v>
          </cell>
          <cell r="CD181">
            <v>1356</v>
          </cell>
          <cell r="CE181">
            <v>1338</v>
          </cell>
          <cell r="CF181">
            <v>1264</v>
          </cell>
          <cell r="CG181">
            <v>1426</v>
          </cell>
          <cell r="CH181">
            <v>1444</v>
          </cell>
          <cell r="CI181">
            <v>1519</v>
          </cell>
          <cell r="CJ181">
            <v>1501</v>
          </cell>
          <cell r="CK181">
            <v>1556</v>
          </cell>
          <cell r="CL181">
            <v>1556</v>
          </cell>
          <cell r="CM181">
            <v>1495</v>
          </cell>
          <cell r="CN181">
            <v>1489</v>
          </cell>
          <cell r="CO181">
            <v>1522</v>
          </cell>
          <cell r="CP181">
            <v>1515</v>
          </cell>
          <cell r="CQ181">
            <v>1677</v>
          </cell>
          <cell r="CR181">
            <v>1549</v>
          </cell>
          <cell r="CS181">
            <v>1509</v>
          </cell>
          <cell r="CT181">
            <v>1511</v>
          </cell>
          <cell r="CU181">
            <v>1429</v>
          </cell>
          <cell r="CV181">
            <v>1617</v>
          </cell>
          <cell r="CW181">
            <v>1643</v>
          </cell>
          <cell r="CX181">
            <v>1688</v>
          </cell>
          <cell r="CY181">
            <v>1705</v>
          </cell>
          <cell r="CZ181">
            <v>1779</v>
          </cell>
          <cell r="DA181">
            <v>1629</v>
          </cell>
          <cell r="DB181">
            <v>1745</v>
          </cell>
          <cell r="DC181">
            <v>1820</v>
          </cell>
          <cell r="DD181">
            <v>1746</v>
          </cell>
          <cell r="DE181">
            <v>1668</v>
          </cell>
          <cell r="DF181">
            <v>1664</v>
          </cell>
          <cell r="DG181">
            <v>1605</v>
          </cell>
          <cell r="DH181">
            <v>1620</v>
          </cell>
          <cell r="DI181">
            <v>1368</v>
          </cell>
          <cell r="DJ181">
            <v>1606</v>
          </cell>
          <cell r="DK181">
            <v>1630</v>
          </cell>
          <cell r="DL181">
            <v>1501</v>
          </cell>
          <cell r="DM181">
            <v>1502</v>
          </cell>
          <cell r="DN181">
            <v>1482</v>
          </cell>
          <cell r="DO181">
            <v>1492</v>
          </cell>
          <cell r="DP181">
            <v>1501</v>
          </cell>
          <cell r="DQ181">
            <v>1580</v>
          </cell>
          <cell r="DR181">
            <v>1539</v>
          </cell>
          <cell r="DS181">
            <v>1521</v>
          </cell>
          <cell r="DT181">
            <v>1536</v>
          </cell>
          <cell r="DU181">
            <v>1537</v>
          </cell>
          <cell r="DV181">
            <v>1403</v>
          </cell>
          <cell r="DW181">
            <v>1531</v>
          </cell>
          <cell r="DX181">
            <v>1522</v>
          </cell>
          <cell r="DY181">
            <v>1573</v>
          </cell>
          <cell r="DZ181">
            <v>1596</v>
          </cell>
          <cell r="EA181">
            <v>1530</v>
          </cell>
          <cell r="EB181">
            <v>1530</v>
          </cell>
          <cell r="EC181">
            <v>1564</v>
          </cell>
          <cell r="ED181">
            <v>1589</v>
          </cell>
          <cell r="EE181">
            <v>1599</v>
          </cell>
          <cell r="EF181">
            <v>1499</v>
          </cell>
          <cell r="EG181">
            <v>1553</v>
          </cell>
          <cell r="EH181">
            <v>1496</v>
          </cell>
          <cell r="EI181">
            <v>1528</v>
          </cell>
          <cell r="EJ181">
            <v>1522</v>
          </cell>
          <cell r="EK181">
            <v>1515</v>
          </cell>
          <cell r="EL181">
            <v>1358</v>
          </cell>
          <cell r="EM181">
            <v>1473</v>
          </cell>
          <cell r="EN181">
            <v>1568</v>
          </cell>
          <cell r="EO181">
            <v>1562</v>
          </cell>
          <cell r="EP181">
            <v>1435</v>
          </cell>
          <cell r="EQ181">
            <v>1524</v>
          </cell>
          <cell r="ER181">
            <v>1494</v>
          </cell>
          <cell r="ES181">
            <v>1546</v>
          </cell>
          <cell r="ET181">
            <v>1536</v>
          </cell>
          <cell r="EU181">
            <v>1471</v>
          </cell>
          <cell r="EV181">
            <v>1509</v>
          </cell>
          <cell r="EW181">
            <v>1347</v>
          </cell>
          <cell r="EX181">
            <v>1551</v>
          </cell>
          <cell r="EY181">
            <v>1439</v>
          </cell>
          <cell r="EZ181">
            <v>1377</v>
          </cell>
          <cell r="FA181">
            <v>1400</v>
          </cell>
          <cell r="FB181">
            <v>1451</v>
          </cell>
          <cell r="FC181">
            <v>1443</v>
          </cell>
          <cell r="FD181">
            <v>1492</v>
          </cell>
          <cell r="FE181">
            <v>1673</v>
          </cell>
          <cell r="FF181">
            <v>1610</v>
          </cell>
          <cell r="FG181">
            <v>1656</v>
          </cell>
          <cell r="FH181">
            <v>1583</v>
          </cell>
          <cell r="FI181">
            <v>1672</v>
          </cell>
          <cell r="FJ181">
            <v>1665</v>
          </cell>
          <cell r="FK181">
            <v>1622</v>
          </cell>
          <cell r="FL181">
            <v>1569</v>
          </cell>
          <cell r="FM181">
            <v>1637</v>
          </cell>
          <cell r="FN181">
            <v>1643</v>
          </cell>
          <cell r="FO181">
            <v>1635</v>
          </cell>
          <cell r="FP181">
            <v>1589</v>
          </cell>
          <cell r="FQ181">
            <v>1668</v>
          </cell>
          <cell r="FR181">
            <v>1644</v>
          </cell>
          <cell r="FS181">
            <v>1685</v>
          </cell>
          <cell r="FT181">
            <v>1739</v>
          </cell>
          <cell r="FU181">
            <v>1781</v>
          </cell>
          <cell r="FV181">
            <v>1753</v>
          </cell>
          <cell r="FW181">
            <v>1799</v>
          </cell>
          <cell r="FX181">
            <v>1863</v>
          </cell>
          <cell r="FY181">
            <v>1814</v>
          </cell>
          <cell r="FZ181">
            <v>1784</v>
          </cell>
          <cell r="GA181">
            <v>1837</v>
          </cell>
          <cell r="GB181">
            <v>1829</v>
          </cell>
          <cell r="GC181">
            <v>1707</v>
          </cell>
          <cell r="GD181">
            <v>1699</v>
          </cell>
          <cell r="GE181">
            <v>1500</v>
          </cell>
          <cell r="GF181">
            <v>1735</v>
          </cell>
          <cell r="GG181">
            <v>1608</v>
          </cell>
          <cell r="GH181">
            <v>1633</v>
          </cell>
          <cell r="GI181">
            <v>1664</v>
          </cell>
          <cell r="GJ181">
            <v>1744</v>
          </cell>
          <cell r="GK181">
            <v>1736</v>
          </cell>
          <cell r="GL181">
            <v>1702</v>
          </cell>
          <cell r="GM181">
            <v>1693</v>
          </cell>
          <cell r="GN181">
            <v>1744</v>
          </cell>
          <cell r="GO181">
            <v>1881</v>
          </cell>
          <cell r="GP181">
            <v>1738</v>
          </cell>
          <cell r="GQ181">
            <v>1781</v>
          </cell>
          <cell r="GR181">
            <v>1791</v>
          </cell>
          <cell r="GS181">
            <v>1739</v>
          </cell>
          <cell r="GT181">
            <v>1762</v>
          </cell>
          <cell r="GU181">
            <v>1766</v>
          </cell>
          <cell r="GV181">
            <v>1776</v>
          </cell>
          <cell r="GW181">
            <v>1749</v>
          </cell>
          <cell r="GX181">
            <v>1774</v>
          </cell>
          <cell r="GY181">
            <v>1795</v>
          </cell>
          <cell r="GZ181">
            <v>1851</v>
          </cell>
          <cell r="HA181">
            <v>1869</v>
          </cell>
          <cell r="HB181">
            <v>1848</v>
          </cell>
          <cell r="HC181">
            <v>1905</v>
          </cell>
          <cell r="HD181">
            <v>1874</v>
          </cell>
          <cell r="HE181">
            <v>1808</v>
          </cell>
          <cell r="HF181">
            <v>1886</v>
          </cell>
          <cell r="HG181">
            <v>1897</v>
          </cell>
          <cell r="HH181">
            <v>1880</v>
          </cell>
          <cell r="HI181">
            <v>1915</v>
          </cell>
          <cell r="HJ181">
            <v>1923</v>
          </cell>
          <cell r="HK181">
            <v>2109</v>
          </cell>
          <cell r="HL181">
            <v>1816</v>
          </cell>
          <cell r="HM181">
            <v>1738</v>
          </cell>
          <cell r="HN181">
            <v>1782</v>
          </cell>
          <cell r="HO181">
            <v>1711</v>
          </cell>
          <cell r="HP181">
            <v>1759</v>
          </cell>
          <cell r="HQ181">
            <v>1723</v>
          </cell>
          <cell r="HR181">
            <v>1742</v>
          </cell>
          <cell r="HS181">
            <v>1727</v>
          </cell>
          <cell r="HT181">
            <v>1703</v>
          </cell>
          <cell r="HU181">
            <v>1665</v>
          </cell>
          <cell r="HV181">
            <v>1698</v>
          </cell>
          <cell r="HW181">
            <v>1843</v>
          </cell>
          <cell r="HX181">
            <v>1840</v>
          </cell>
          <cell r="HY181">
            <v>1844</v>
          </cell>
          <cell r="HZ181">
            <v>1940</v>
          </cell>
          <cell r="IA181">
            <v>1941</v>
          </cell>
          <cell r="IB181">
            <v>1932</v>
          </cell>
          <cell r="IC181">
            <v>2059</v>
          </cell>
          <cell r="ID181">
            <v>1715</v>
          </cell>
          <cell r="IE181">
            <v>1842</v>
          </cell>
          <cell r="IF181">
            <v>1864</v>
          </cell>
          <cell r="IG181">
            <v>1851</v>
          </cell>
          <cell r="IH181">
            <v>1918</v>
          </cell>
          <cell r="II181">
            <v>1854</v>
          </cell>
          <cell r="IJ181">
            <v>1877</v>
          </cell>
          <cell r="IK181">
            <v>1999</v>
          </cell>
          <cell r="IL181">
            <v>2030</v>
          </cell>
          <cell r="IM181">
            <v>1392</v>
          </cell>
          <cell r="IN181">
            <v>573</v>
          </cell>
          <cell r="IO181">
            <v>879</v>
          </cell>
          <cell r="IP181">
            <v>1398</v>
          </cell>
          <cell r="IQ181">
            <v>2031</v>
          </cell>
          <cell r="IR181">
            <v>2209</v>
          </cell>
          <cell r="IS181">
            <v>2044</v>
          </cell>
          <cell r="IT181">
            <v>1898</v>
          </cell>
          <cell r="IU181">
            <v>1767</v>
          </cell>
          <cell r="IV181">
            <v>1590</v>
          </cell>
          <cell r="IW181">
            <v>1766</v>
          </cell>
          <cell r="IX181">
            <v>1607</v>
          </cell>
          <cell r="IY181">
            <v>1610</v>
          </cell>
          <cell r="IZ181">
            <v>1623</v>
          </cell>
          <cell r="JA181">
            <v>1984</v>
          </cell>
          <cell r="JB181">
            <v>2030</v>
          </cell>
          <cell r="JC181">
            <v>1924</v>
          </cell>
          <cell r="JD181">
            <v>1897</v>
          </cell>
          <cell r="JE181">
            <v>1818</v>
          </cell>
          <cell r="JF181">
            <v>1877</v>
          </cell>
          <cell r="JG181">
            <v>1866</v>
          </cell>
          <cell r="JH181">
            <v>1935</v>
          </cell>
          <cell r="JI181">
            <v>1883</v>
          </cell>
          <cell r="JJ181">
            <v>2015</v>
          </cell>
          <cell r="JK181">
            <v>2026</v>
          </cell>
          <cell r="JL181">
            <v>1927</v>
          </cell>
          <cell r="JM181">
            <v>1842</v>
          </cell>
          <cell r="JN181">
            <v>1887</v>
          </cell>
          <cell r="JO181">
            <v>1856</v>
          </cell>
          <cell r="JP181">
            <v>1842</v>
          </cell>
          <cell r="JQ181">
            <v>1936</v>
          </cell>
          <cell r="JR181">
            <v>1909</v>
          </cell>
          <cell r="JS181">
            <v>1978</v>
          </cell>
          <cell r="JT181">
            <v>1979</v>
          </cell>
          <cell r="JU181">
            <v>1888</v>
          </cell>
          <cell r="JV181">
            <v>1859</v>
          </cell>
          <cell r="JW181">
            <v>1894</v>
          </cell>
          <cell r="JX181">
            <v>1923</v>
          </cell>
          <cell r="JY181">
            <v>1838</v>
          </cell>
          <cell r="JZ181">
            <v>1817</v>
          </cell>
          <cell r="KA181">
            <v>1941</v>
          </cell>
          <cell r="KB181">
            <v>1892</v>
          </cell>
          <cell r="KC181">
            <v>2058</v>
          </cell>
          <cell r="KD181">
            <v>2100</v>
          </cell>
          <cell r="KE181">
            <v>2276</v>
          </cell>
          <cell r="KF181">
            <v>2094</v>
          </cell>
        </row>
        <row r="182">
          <cell r="A182" t="str">
            <v>Nombre de crÃ©ations d'entreprises - Hors micro-entrepreneurs - Industrie manufacturiÃ¨re - France - DonnÃ©es mensuelles CVS</v>
          </cell>
          <cell r="B182">
            <v>10755553</v>
          </cell>
          <cell r="C182">
            <v>45317.364583333336</v>
          </cell>
          <cell r="E182">
            <v>1033</v>
          </cell>
          <cell r="F182">
            <v>1067</v>
          </cell>
          <cell r="G182">
            <v>954</v>
          </cell>
          <cell r="H182">
            <v>1037</v>
          </cell>
          <cell r="I182">
            <v>1118</v>
          </cell>
          <cell r="J182">
            <v>912</v>
          </cell>
          <cell r="K182">
            <v>1005</v>
          </cell>
          <cell r="L182">
            <v>1019</v>
          </cell>
          <cell r="M182">
            <v>980</v>
          </cell>
          <cell r="N182">
            <v>1043</v>
          </cell>
          <cell r="O182">
            <v>987</v>
          </cell>
          <cell r="P182">
            <v>1001</v>
          </cell>
          <cell r="Q182">
            <v>1028</v>
          </cell>
          <cell r="R182">
            <v>1000</v>
          </cell>
          <cell r="S182">
            <v>998</v>
          </cell>
          <cell r="T182">
            <v>1001</v>
          </cell>
          <cell r="U182">
            <v>968</v>
          </cell>
          <cell r="V182">
            <v>1016</v>
          </cell>
          <cell r="W182">
            <v>1018</v>
          </cell>
          <cell r="X182">
            <v>949</v>
          </cell>
          <cell r="Y182">
            <v>935</v>
          </cell>
          <cell r="Z182">
            <v>909</v>
          </cell>
          <cell r="AA182">
            <v>969</v>
          </cell>
          <cell r="AB182">
            <v>934</v>
          </cell>
          <cell r="AC182">
            <v>951</v>
          </cell>
          <cell r="AD182">
            <v>902</v>
          </cell>
          <cell r="AE182">
            <v>932</v>
          </cell>
          <cell r="AF182">
            <v>962</v>
          </cell>
          <cell r="AG182">
            <v>937</v>
          </cell>
          <cell r="AH182">
            <v>935</v>
          </cell>
          <cell r="AI182">
            <v>950</v>
          </cell>
          <cell r="AJ182">
            <v>889</v>
          </cell>
          <cell r="AK182">
            <v>971</v>
          </cell>
          <cell r="AL182">
            <v>1034</v>
          </cell>
          <cell r="AM182">
            <v>949</v>
          </cell>
          <cell r="AN182">
            <v>987</v>
          </cell>
          <cell r="AO182">
            <v>975</v>
          </cell>
          <cell r="AP182">
            <v>985</v>
          </cell>
          <cell r="AQ182">
            <v>979</v>
          </cell>
          <cell r="AR182">
            <v>978</v>
          </cell>
          <cell r="AS182">
            <v>1016</v>
          </cell>
          <cell r="AT182">
            <v>969</v>
          </cell>
          <cell r="AU182">
            <v>1013</v>
          </cell>
          <cell r="AV182">
            <v>1031</v>
          </cell>
          <cell r="AW182">
            <v>1019</v>
          </cell>
          <cell r="AX182">
            <v>1000</v>
          </cell>
          <cell r="AY182">
            <v>969</v>
          </cell>
          <cell r="AZ182">
            <v>1035</v>
          </cell>
          <cell r="BA182">
            <v>1017</v>
          </cell>
          <cell r="BB182">
            <v>1138</v>
          </cell>
          <cell r="BC182">
            <v>1053</v>
          </cell>
          <cell r="BD182">
            <v>1052</v>
          </cell>
          <cell r="BE182">
            <v>1056</v>
          </cell>
          <cell r="BF182">
            <v>1062</v>
          </cell>
          <cell r="BG182">
            <v>1084</v>
          </cell>
          <cell r="BH182">
            <v>1074</v>
          </cell>
          <cell r="BI182">
            <v>1072</v>
          </cell>
          <cell r="BJ182">
            <v>1066</v>
          </cell>
          <cell r="BK182">
            <v>1086</v>
          </cell>
          <cell r="BL182">
            <v>1023</v>
          </cell>
          <cell r="BM182">
            <v>1030</v>
          </cell>
          <cell r="BN182">
            <v>1061</v>
          </cell>
          <cell r="BO182">
            <v>1074</v>
          </cell>
          <cell r="BP182">
            <v>1029</v>
          </cell>
          <cell r="BQ182">
            <v>1050</v>
          </cell>
          <cell r="BR182">
            <v>1080</v>
          </cell>
          <cell r="BS182">
            <v>989</v>
          </cell>
          <cell r="BT182">
            <v>1029</v>
          </cell>
          <cell r="BU182">
            <v>1019</v>
          </cell>
          <cell r="BV182">
            <v>1030</v>
          </cell>
          <cell r="BW182">
            <v>1080</v>
          </cell>
          <cell r="BX182">
            <v>1020</v>
          </cell>
          <cell r="BY182">
            <v>1056</v>
          </cell>
          <cell r="BZ182">
            <v>1055</v>
          </cell>
          <cell r="CA182">
            <v>1029</v>
          </cell>
          <cell r="CB182">
            <v>1058</v>
          </cell>
          <cell r="CC182">
            <v>1131</v>
          </cell>
          <cell r="CD182">
            <v>1083</v>
          </cell>
          <cell r="CE182">
            <v>1034</v>
          </cell>
          <cell r="CF182">
            <v>1036</v>
          </cell>
          <cell r="CG182">
            <v>1074</v>
          </cell>
          <cell r="CH182">
            <v>1065</v>
          </cell>
          <cell r="CI182">
            <v>1053</v>
          </cell>
          <cell r="CJ182">
            <v>1115</v>
          </cell>
          <cell r="CK182">
            <v>1109</v>
          </cell>
          <cell r="CL182">
            <v>1055</v>
          </cell>
          <cell r="CM182">
            <v>1190</v>
          </cell>
          <cell r="CN182">
            <v>1284</v>
          </cell>
          <cell r="CO182">
            <v>1203</v>
          </cell>
          <cell r="CP182">
            <v>1290</v>
          </cell>
          <cell r="CQ182">
            <v>1299</v>
          </cell>
          <cell r="CR182">
            <v>1315</v>
          </cell>
          <cell r="CS182">
            <v>1319</v>
          </cell>
          <cell r="CT182">
            <v>1216</v>
          </cell>
          <cell r="CU182">
            <v>1145</v>
          </cell>
          <cell r="CV182">
            <v>1186</v>
          </cell>
          <cell r="CW182">
            <v>1149</v>
          </cell>
          <cell r="CX182">
            <v>1131</v>
          </cell>
          <cell r="CY182">
            <v>1122</v>
          </cell>
          <cell r="CZ182">
            <v>1054</v>
          </cell>
          <cell r="DA182">
            <v>1040</v>
          </cell>
          <cell r="DB182">
            <v>915</v>
          </cell>
          <cell r="DC182">
            <v>1106</v>
          </cell>
          <cell r="DD182">
            <v>977</v>
          </cell>
          <cell r="DE182">
            <v>973</v>
          </cell>
          <cell r="DF182">
            <v>982</v>
          </cell>
          <cell r="DG182">
            <v>916</v>
          </cell>
          <cell r="DH182">
            <v>893</v>
          </cell>
          <cell r="DI182">
            <v>842</v>
          </cell>
          <cell r="DJ182">
            <v>816</v>
          </cell>
          <cell r="DK182">
            <v>736</v>
          </cell>
          <cell r="DL182">
            <v>756</v>
          </cell>
          <cell r="DM182">
            <v>731</v>
          </cell>
          <cell r="DN182">
            <v>701</v>
          </cell>
          <cell r="DO182">
            <v>725</v>
          </cell>
          <cell r="DP182">
            <v>732</v>
          </cell>
          <cell r="DQ182">
            <v>687</v>
          </cell>
          <cell r="DR182">
            <v>747</v>
          </cell>
          <cell r="DS182">
            <v>743</v>
          </cell>
          <cell r="DT182">
            <v>757</v>
          </cell>
          <cell r="DU182">
            <v>777</v>
          </cell>
          <cell r="DV182">
            <v>708</v>
          </cell>
          <cell r="DW182">
            <v>793</v>
          </cell>
          <cell r="DX182">
            <v>691</v>
          </cell>
          <cell r="DY182">
            <v>788</v>
          </cell>
          <cell r="DZ182">
            <v>835</v>
          </cell>
          <cell r="EA182">
            <v>774</v>
          </cell>
          <cell r="EB182">
            <v>786</v>
          </cell>
          <cell r="EC182">
            <v>794</v>
          </cell>
          <cell r="ED182">
            <v>746</v>
          </cell>
          <cell r="EE182">
            <v>766</v>
          </cell>
          <cell r="EF182">
            <v>743</v>
          </cell>
          <cell r="EG182">
            <v>725</v>
          </cell>
          <cell r="EH182">
            <v>756</v>
          </cell>
          <cell r="EI182">
            <v>744</v>
          </cell>
          <cell r="EJ182">
            <v>720</v>
          </cell>
          <cell r="EK182">
            <v>759</v>
          </cell>
          <cell r="EL182">
            <v>695</v>
          </cell>
          <cell r="EM182">
            <v>765</v>
          </cell>
          <cell r="EN182">
            <v>777</v>
          </cell>
          <cell r="EO182">
            <v>794</v>
          </cell>
          <cell r="EP182">
            <v>723</v>
          </cell>
          <cell r="EQ182">
            <v>771</v>
          </cell>
          <cell r="ER182">
            <v>746</v>
          </cell>
          <cell r="ES182">
            <v>728</v>
          </cell>
          <cell r="ET182">
            <v>678</v>
          </cell>
          <cell r="EU182">
            <v>660</v>
          </cell>
          <cell r="EV182">
            <v>670</v>
          </cell>
          <cell r="EW182">
            <v>681</v>
          </cell>
          <cell r="EX182">
            <v>658</v>
          </cell>
          <cell r="EY182">
            <v>745</v>
          </cell>
          <cell r="EZ182">
            <v>689</v>
          </cell>
          <cell r="FA182">
            <v>671</v>
          </cell>
          <cell r="FB182">
            <v>680</v>
          </cell>
          <cell r="FC182">
            <v>652</v>
          </cell>
          <cell r="FD182">
            <v>727</v>
          </cell>
          <cell r="FE182">
            <v>839</v>
          </cell>
          <cell r="FF182">
            <v>836</v>
          </cell>
          <cell r="FG182">
            <v>894</v>
          </cell>
          <cell r="FH182">
            <v>909</v>
          </cell>
          <cell r="FI182">
            <v>871</v>
          </cell>
          <cell r="FJ182">
            <v>929</v>
          </cell>
          <cell r="FK182">
            <v>916</v>
          </cell>
          <cell r="FL182">
            <v>909</v>
          </cell>
          <cell r="FM182">
            <v>938</v>
          </cell>
          <cell r="FN182">
            <v>934</v>
          </cell>
          <cell r="FO182">
            <v>919</v>
          </cell>
          <cell r="FP182">
            <v>921</v>
          </cell>
          <cell r="FQ182">
            <v>908</v>
          </cell>
          <cell r="FR182">
            <v>977</v>
          </cell>
          <cell r="FS182">
            <v>934</v>
          </cell>
          <cell r="FT182">
            <v>925</v>
          </cell>
          <cell r="FU182">
            <v>960</v>
          </cell>
          <cell r="FV182">
            <v>951</v>
          </cell>
          <cell r="FW182">
            <v>897</v>
          </cell>
          <cell r="FX182">
            <v>904</v>
          </cell>
          <cell r="FY182">
            <v>921</v>
          </cell>
          <cell r="FZ182">
            <v>890</v>
          </cell>
          <cell r="GA182">
            <v>933</v>
          </cell>
          <cell r="GB182">
            <v>857</v>
          </cell>
          <cell r="GC182">
            <v>754</v>
          </cell>
          <cell r="GD182">
            <v>713</v>
          </cell>
          <cell r="GE182">
            <v>609</v>
          </cell>
          <cell r="GF182">
            <v>730</v>
          </cell>
          <cell r="GG182">
            <v>695</v>
          </cell>
          <cell r="GH182">
            <v>676</v>
          </cell>
          <cell r="GI182">
            <v>724</v>
          </cell>
          <cell r="GJ182">
            <v>792</v>
          </cell>
          <cell r="GK182">
            <v>673</v>
          </cell>
          <cell r="GL182">
            <v>687</v>
          </cell>
          <cell r="GM182">
            <v>664</v>
          </cell>
          <cell r="GN182">
            <v>683</v>
          </cell>
          <cell r="GO182">
            <v>758</v>
          </cell>
          <cell r="GP182">
            <v>696</v>
          </cell>
          <cell r="GQ182">
            <v>705</v>
          </cell>
          <cell r="GR182">
            <v>666</v>
          </cell>
          <cell r="GS182">
            <v>735</v>
          </cell>
          <cell r="GT182">
            <v>712</v>
          </cell>
          <cell r="GU182">
            <v>660</v>
          </cell>
          <cell r="GV182">
            <v>685</v>
          </cell>
          <cell r="GW182">
            <v>694</v>
          </cell>
          <cell r="GX182">
            <v>652</v>
          </cell>
          <cell r="GY182">
            <v>745</v>
          </cell>
          <cell r="GZ182">
            <v>860</v>
          </cell>
          <cell r="HA182">
            <v>769</v>
          </cell>
          <cell r="HB182">
            <v>735</v>
          </cell>
          <cell r="HC182">
            <v>729</v>
          </cell>
          <cell r="HD182">
            <v>736</v>
          </cell>
          <cell r="HE182">
            <v>715</v>
          </cell>
          <cell r="HF182">
            <v>755</v>
          </cell>
          <cell r="HG182">
            <v>766</v>
          </cell>
          <cell r="HH182">
            <v>756</v>
          </cell>
          <cell r="HI182">
            <v>770</v>
          </cell>
          <cell r="HJ182">
            <v>746</v>
          </cell>
          <cell r="HK182">
            <v>988</v>
          </cell>
          <cell r="HL182">
            <v>750</v>
          </cell>
          <cell r="HM182">
            <v>734</v>
          </cell>
          <cell r="HN182">
            <v>789</v>
          </cell>
          <cell r="HO182">
            <v>793</v>
          </cell>
          <cell r="HP182">
            <v>789</v>
          </cell>
          <cell r="HQ182">
            <v>782</v>
          </cell>
          <cell r="HR182">
            <v>791</v>
          </cell>
          <cell r="HS182">
            <v>809</v>
          </cell>
          <cell r="HT182">
            <v>839</v>
          </cell>
          <cell r="HU182">
            <v>791</v>
          </cell>
          <cell r="HV182">
            <v>790</v>
          </cell>
          <cell r="HW182">
            <v>679</v>
          </cell>
          <cell r="HX182">
            <v>745</v>
          </cell>
          <cell r="HY182">
            <v>833</v>
          </cell>
          <cell r="HZ182">
            <v>823</v>
          </cell>
          <cell r="IA182">
            <v>866</v>
          </cell>
          <cell r="IB182">
            <v>871</v>
          </cell>
          <cell r="IC182">
            <v>961</v>
          </cell>
          <cell r="ID182">
            <v>860</v>
          </cell>
          <cell r="IE182">
            <v>873</v>
          </cell>
          <cell r="IF182">
            <v>875</v>
          </cell>
          <cell r="IG182">
            <v>907</v>
          </cell>
          <cell r="IH182">
            <v>900</v>
          </cell>
          <cell r="II182">
            <v>896</v>
          </cell>
          <cell r="IJ182">
            <v>864</v>
          </cell>
          <cell r="IK182">
            <v>858</v>
          </cell>
          <cell r="IL182">
            <v>887</v>
          </cell>
          <cell r="IM182">
            <v>647</v>
          </cell>
          <cell r="IN182">
            <v>326</v>
          </cell>
          <cell r="IO182">
            <v>656</v>
          </cell>
          <cell r="IP182">
            <v>803</v>
          </cell>
          <cell r="IQ182">
            <v>919</v>
          </cell>
          <cell r="IR182">
            <v>1004</v>
          </cell>
          <cell r="IS182">
            <v>849</v>
          </cell>
          <cell r="IT182">
            <v>868</v>
          </cell>
          <cell r="IU182">
            <v>895</v>
          </cell>
          <cell r="IV182">
            <v>935</v>
          </cell>
          <cell r="IW182">
            <v>958</v>
          </cell>
          <cell r="IX182">
            <v>956</v>
          </cell>
          <cell r="IY182">
            <v>911</v>
          </cell>
          <cell r="IZ182">
            <v>975</v>
          </cell>
          <cell r="JA182">
            <v>1043</v>
          </cell>
          <cell r="JB182">
            <v>1028</v>
          </cell>
          <cell r="JC182">
            <v>940</v>
          </cell>
          <cell r="JD182">
            <v>941</v>
          </cell>
          <cell r="JE182">
            <v>896</v>
          </cell>
          <cell r="JF182">
            <v>932</v>
          </cell>
          <cell r="JG182">
            <v>948</v>
          </cell>
          <cell r="JH182">
            <v>1002</v>
          </cell>
          <cell r="JI182">
            <v>978</v>
          </cell>
          <cell r="JJ182">
            <v>978</v>
          </cell>
          <cell r="JK182">
            <v>1030</v>
          </cell>
          <cell r="JL182">
            <v>950</v>
          </cell>
          <cell r="JM182">
            <v>937</v>
          </cell>
          <cell r="JN182">
            <v>925</v>
          </cell>
          <cell r="JO182">
            <v>965</v>
          </cell>
          <cell r="JP182">
            <v>935</v>
          </cell>
          <cell r="JQ182">
            <v>992</v>
          </cell>
          <cell r="JR182">
            <v>909</v>
          </cell>
          <cell r="JS182">
            <v>871</v>
          </cell>
          <cell r="JT182">
            <v>826</v>
          </cell>
          <cell r="JU182">
            <v>751</v>
          </cell>
          <cell r="JV182">
            <v>682</v>
          </cell>
          <cell r="JW182">
            <v>700</v>
          </cell>
          <cell r="JX182">
            <v>771</v>
          </cell>
          <cell r="JY182">
            <v>713</v>
          </cell>
          <cell r="JZ182">
            <v>754</v>
          </cell>
          <cell r="KA182">
            <v>725</v>
          </cell>
          <cell r="KB182">
            <v>720</v>
          </cell>
          <cell r="KC182">
            <v>767</v>
          </cell>
          <cell r="KD182">
            <v>766</v>
          </cell>
          <cell r="KE182">
            <v>758</v>
          </cell>
          <cell r="KF182">
            <v>676</v>
          </cell>
        </row>
        <row r="183">
          <cell r="A183" t="str">
            <v>Nombre de crÃ©ations d'entreprises - Hors micro-entrepreneurs - Industrie manufacturiÃ¨re, industries extractives et autres - France - DonnÃ©es mensuelles CVS</v>
          </cell>
          <cell r="B183">
            <v>10755555</v>
          </cell>
          <cell r="C183">
            <v>45317.364583333336</v>
          </cell>
          <cell r="E183">
            <v>1225</v>
          </cell>
          <cell r="F183">
            <v>1219</v>
          </cell>
          <cell r="G183">
            <v>1081</v>
          </cell>
          <cell r="H183">
            <v>1189</v>
          </cell>
          <cell r="I183">
            <v>1234</v>
          </cell>
          <cell r="J183">
            <v>1038</v>
          </cell>
          <cell r="K183">
            <v>1181</v>
          </cell>
          <cell r="L183">
            <v>1174</v>
          </cell>
          <cell r="M183">
            <v>1135</v>
          </cell>
          <cell r="N183">
            <v>1248</v>
          </cell>
          <cell r="O183">
            <v>1139</v>
          </cell>
          <cell r="P183">
            <v>1092</v>
          </cell>
          <cell r="Q183">
            <v>1179</v>
          </cell>
          <cell r="R183">
            <v>1174</v>
          </cell>
          <cell r="S183">
            <v>1144</v>
          </cell>
          <cell r="T183">
            <v>1175</v>
          </cell>
          <cell r="U183">
            <v>1130</v>
          </cell>
          <cell r="V183">
            <v>1167</v>
          </cell>
          <cell r="W183">
            <v>1177</v>
          </cell>
          <cell r="X183">
            <v>1114</v>
          </cell>
          <cell r="Y183">
            <v>1077</v>
          </cell>
          <cell r="Z183">
            <v>1076</v>
          </cell>
          <cell r="AA183">
            <v>1128</v>
          </cell>
          <cell r="AB183">
            <v>1102</v>
          </cell>
          <cell r="AC183">
            <v>1086</v>
          </cell>
          <cell r="AD183">
            <v>1051</v>
          </cell>
          <cell r="AE183">
            <v>1074</v>
          </cell>
          <cell r="AF183">
            <v>1124</v>
          </cell>
          <cell r="AG183">
            <v>1061</v>
          </cell>
          <cell r="AH183">
            <v>1102</v>
          </cell>
          <cell r="AI183">
            <v>1118</v>
          </cell>
          <cell r="AJ183">
            <v>1047</v>
          </cell>
          <cell r="AK183">
            <v>1143</v>
          </cell>
          <cell r="AL183">
            <v>1153</v>
          </cell>
          <cell r="AM183">
            <v>1086</v>
          </cell>
          <cell r="AN183">
            <v>1159</v>
          </cell>
          <cell r="AO183">
            <v>1139</v>
          </cell>
          <cell r="AP183">
            <v>1145</v>
          </cell>
          <cell r="AQ183">
            <v>1173</v>
          </cell>
          <cell r="AR183">
            <v>1121</v>
          </cell>
          <cell r="AS183">
            <v>1230</v>
          </cell>
          <cell r="AT183">
            <v>1133</v>
          </cell>
          <cell r="AU183">
            <v>1133</v>
          </cell>
          <cell r="AV183">
            <v>1220</v>
          </cell>
          <cell r="AW183">
            <v>1201</v>
          </cell>
          <cell r="AX183">
            <v>1159</v>
          </cell>
          <cell r="AY183">
            <v>1171</v>
          </cell>
          <cell r="AZ183">
            <v>1195</v>
          </cell>
          <cell r="BA183">
            <v>1185</v>
          </cell>
          <cell r="BB183">
            <v>1323</v>
          </cell>
          <cell r="BC183">
            <v>1249</v>
          </cell>
          <cell r="BD183">
            <v>1214</v>
          </cell>
          <cell r="BE183">
            <v>1241</v>
          </cell>
          <cell r="BF183">
            <v>1226</v>
          </cell>
          <cell r="BG183">
            <v>1271</v>
          </cell>
          <cell r="BH183">
            <v>1286</v>
          </cell>
          <cell r="BI183">
            <v>1239</v>
          </cell>
          <cell r="BJ183">
            <v>1227</v>
          </cell>
          <cell r="BK183">
            <v>1259</v>
          </cell>
          <cell r="BL183">
            <v>1152</v>
          </cell>
          <cell r="BM183">
            <v>1221</v>
          </cell>
          <cell r="BN183">
            <v>1243</v>
          </cell>
          <cell r="BO183">
            <v>1213</v>
          </cell>
          <cell r="BP183">
            <v>1244</v>
          </cell>
          <cell r="BQ183">
            <v>1238</v>
          </cell>
          <cell r="BR183">
            <v>1267</v>
          </cell>
          <cell r="BS183">
            <v>1163</v>
          </cell>
          <cell r="BT183">
            <v>1195</v>
          </cell>
          <cell r="BU183">
            <v>1187</v>
          </cell>
          <cell r="BV183">
            <v>1229</v>
          </cell>
          <cell r="BW183">
            <v>1249</v>
          </cell>
          <cell r="BX183">
            <v>1206</v>
          </cell>
          <cell r="BY183">
            <v>1254</v>
          </cell>
          <cell r="BZ183">
            <v>1252</v>
          </cell>
          <cell r="CA183">
            <v>1197</v>
          </cell>
          <cell r="CB183">
            <v>1251</v>
          </cell>
          <cell r="CC183">
            <v>1272</v>
          </cell>
          <cell r="CD183">
            <v>1249</v>
          </cell>
          <cell r="CE183">
            <v>1247</v>
          </cell>
          <cell r="CF183">
            <v>1216</v>
          </cell>
          <cell r="CG183">
            <v>1257</v>
          </cell>
          <cell r="CH183">
            <v>1276</v>
          </cell>
          <cell r="CI183">
            <v>1213</v>
          </cell>
          <cell r="CJ183">
            <v>1233</v>
          </cell>
          <cell r="CK183">
            <v>1322</v>
          </cell>
          <cell r="CL183">
            <v>1313</v>
          </cell>
          <cell r="CM183">
            <v>1448</v>
          </cell>
          <cell r="CN183">
            <v>1716</v>
          </cell>
          <cell r="CO183">
            <v>1480</v>
          </cell>
          <cell r="CP183">
            <v>1614</v>
          </cell>
          <cell r="CQ183">
            <v>1574</v>
          </cell>
          <cell r="CR183">
            <v>1578</v>
          </cell>
          <cell r="CS183">
            <v>1598</v>
          </cell>
          <cell r="CT183">
            <v>1486</v>
          </cell>
          <cell r="CU183">
            <v>1308</v>
          </cell>
          <cell r="CV183">
            <v>1472</v>
          </cell>
          <cell r="CW183">
            <v>1410</v>
          </cell>
          <cell r="CX183">
            <v>1458</v>
          </cell>
          <cell r="CY183">
            <v>1446</v>
          </cell>
          <cell r="CZ183">
            <v>1391</v>
          </cell>
          <cell r="DA183">
            <v>1342</v>
          </cell>
          <cell r="DB183">
            <v>1279</v>
          </cell>
          <cell r="DC183">
            <v>1335</v>
          </cell>
          <cell r="DD183">
            <v>1281</v>
          </cell>
          <cell r="DE183">
            <v>1260</v>
          </cell>
          <cell r="DF183">
            <v>1224</v>
          </cell>
          <cell r="DG183">
            <v>1125</v>
          </cell>
          <cell r="DH183">
            <v>1149</v>
          </cell>
          <cell r="DI183">
            <v>1140</v>
          </cell>
          <cell r="DJ183">
            <v>1121</v>
          </cell>
          <cell r="DK183">
            <v>1106</v>
          </cell>
          <cell r="DL183">
            <v>1145</v>
          </cell>
          <cell r="DM183">
            <v>1161</v>
          </cell>
          <cell r="DN183">
            <v>1191</v>
          </cell>
          <cell r="DO183">
            <v>1210</v>
          </cell>
          <cell r="DP183">
            <v>1326</v>
          </cell>
          <cell r="DQ183">
            <v>1319</v>
          </cell>
          <cell r="DR183">
            <v>1414</v>
          </cell>
          <cell r="DS183">
            <v>1746</v>
          </cell>
          <cell r="DT183">
            <v>2311</v>
          </cell>
          <cell r="DU183">
            <v>1522</v>
          </cell>
          <cell r="DV183">
            <v>1213</v>
          </cell>
          <cell r="DW183">
            <v>1290</v>
          </cell>
          <cell r="DX183">
            <v>1363</v>
          </cell>
          <cell r="DY183">
            <v>1505</v>
          </cell>
          <cell r="DZ183">
            <v>1502</v>
          </cell>
          <cell r="EA183">
            <v>1508</v>
          </cell>
          <cell r="EB183">
            <v>1839</v>
          </cell>
          <cell r="EC183">
            <v>1515</v>
          </cell>
          <cell r="ED183">
            <v>1510</v>
          </cell>
          <cell r="EE183">
            <v>1388</v>
          </cell>
          <cell r="EF183">
            <v>1305</v>
          </cell>
          <cell r="EG183">
            <v>1219</v>
          </cell>
          <cell r="EH183">
            <v>1194</v>
          </cell>
          <cell r="EI183">
            <v>1106</v>
          </cell>
          <cell r="EJ183">
            <v>1099</v>
          </cell>
          <cell r="EK183">
            <v>1103</v>
          </cell>
          <cell r="EL183">
            <v>1073</v>
          </cell>
          <cell r="EM183">
            <v>1084</v>
          </cell>
          <cell r="EN183">
            <v>1049</v>
          </cell>
          <cell r="EO183">
            <v>1015</v>
          </cell>
          <cell r="EP183">
            <v>968</v>
          </cell>
          <cell r="EQ183">
            <v>1005</v>
          </cell>
          <cell r="ER183">
            <v>1049</v>
          </cell>
          <cell r="ES183">
            <v>958</v>
          </cell>
          <cell r="ET183">
            <v>947</v>
          </cell>
          <cell r="EU183">
            <v>892</v>
          </cell>
          <cell r="EV183">
            <v>862</v>
          </cell>
          <cell r="EW183">
            <v>928</v>
          </cell>
          <cell r="EX183">
            <v>944</v>
          </cell>
          <cell r="EY183">
            <v>936</v>
          </cell>
          <cell r="EZ183">
            <v>954</v>
          </cell>
          <cell r="FA183">
            <v>1001</v>
          </cell>
          <cell r="FB183">
            <v>984</v>
          </cell>
          <cell r="FC183">
            <v>857</v>
          </cell>
          <cell r="FD183">
            <v>1050</v>
          </cell>
          <cell r="FE183">
            <v>1138</v>
          </cell>
          <cell r="FF183">
            <v>1162</v>
          </cell>
          <cell r="FG183">
            <v>1218</v>
          </cell>
          <cell r="FH183">
            <v>1171</v>
          </cell>
          <cell r="FI183">
            <v>1192</v>
          </cell>
          <cell r="FJ183">
            <v>1273</v>
          </cell>
          <cell r="FK183">
            <v>1308</v>
          </cell>
          <cell r="FL183">
            <v>1285</v>
          </cell>
          <cell r="FM183">
            <v>1274</v>
          </cell>
          <cell r="FN183">
            <v>1322</v>
          </cell>
          <cell r="FO183">
            <v>1229</v>
          </cell>
          <cell r="FP183">
            <v>1323</v>
          </cell>
          <cell r="FQ183">
            <v>1299</v>
          </cell>
          <cell r="FR183">
            <v>1291</v>
          </cell>
          <cell r="FS183">
            <v>1353</v>
          </cell>
          <cell r="FT183">
            <v>1458</v>
          </cell>
          <cell r="FU183">
            <v>1498</v>
          </cell>
          <cell r="FV183">
            <v>1324</v>
          </cell>
          <cell r="FW183">
            <v>1320</v>
          </cell>
          <cell r="FX183">
            <v>1295</v>
          </cell>
          <cell r="FY183">
            <v>1311</v>
          </cell>
          <cell r="FZ183">
            <v>1266</v>
          </cell>
          <cell r="GA183">
            <v>1302</v>
          </cell>
          <cell r="GB183">
            <v>1206</v>
          </cell>
          <cell r="GC183">
            <v>1155</v>
          </cell>
          <cell r="GD183">
            <v>1096</v>
          </cell>
          <cell r="GE183">
            <v>991</v>
          </cell>
          <cell r="GF183">
            <v>1125</v>
          </cell>
          <cell r="GG183">
            <v>1066</v>
          </cell>
          <cell r="GH183">
            <v>1086</v>
          </cell>
          <cell r="GI183">
            <v>1027</v>
          </cell>
          <cell r="GJ183">
            <v>1274</v>
          </cell>
          <cell r="GK183">
            <v>1003</v>
          </cell>
          <cell r="GL183">
            <v>1036</v>
          </cell>
          <cell r="GM183">
            <v>920</v>
          </cell>
          <cell r="GN183">
            <v>1010</v>
          </cell>
          <cell r="GO183">
            <v>1070</v>
          </cell>
          <cell r="GP183">
            <v>962</v>
          </cell>
          <cell r="GQ183">
            <v>957</v>
          </cell>
          <cell r="GR183">
            <v>946</v>
          </cell>
          <cell r="GS183">
            <v>1006</v>
          </cell>
          <cell r="GT183">
            <v>978</v>
          </cell>
          <cell r="GU183">
            <v>953</v>
          </cell>
          <cell r="GV183">
            <v>969</v>
          </cell>
          <cell r="GW183">
            <v>968</v>
          </cell>
          <cell r="GX183">
            <v>967</v>
          </cell>
          <cell r="GY183">
            <v>1056</v>
          </cell>
          <cell r="GZ183">
            <v>1232</v>
          </cell>
          <cell r="HA183">
            <v>1043</v>
          </cell>
          <cell r="HB183">
            <v>1088</v>
          </cell>
          <cell r="HC183">
            <v>1031</v>
          </cell>
          <cell r="HD183">
            <v>1009</v>
          </cell>
          <cell r="HE183">
            <v>989</v>
          </cell>
          <cell r="HF183">
            <v>1005</v>
          </cell>
          <cell r="HG183">
            <v>1063</v>
          </cell>
          <cell r="HH183">
            <v>1048</v>
          </cell>
          <cell r="HI183">
            <v>1093</v>
          </cell>
          <cell r="HJ183">
            <v>1048</v>
          </cell>
          <cell r="HK183">
            <v>1218</v>
          </cell>
          <cell r="HL183">
            <v>1050</v>
          </cell>
          <cell r="HM183">
            <v>1053</v>
          </cell>
          <cell r="HN183">
            <v>1060</v>
          </cell>
          <cell r="HO183">
            <v>1067</v>
          </cell>
          <cell r="HP183">
            <v>1054</v>
          </cell>
          <cell r="HQ183">
            <v>1027</v>
          </cell>
          <cell r="HR183">
            <v>1092</v>
          </cell>
          <cell r="HS183">
            <v>1055</v>
          </cell>
          <cell r="HT183">
            <v>1027</v>
          </cell>
          <cell r="HU183">
            <v>1031</v>
          </cell>
          <cell r="HV183">
            <v>1064</v>
          </cell>
          <cell r="HW183">
            <v>960</v>
          </cell>
          <cell r="HX183">
            <v>1005</v>
          </cell>
          <cell r="HY183">
            <v>1121</v>
          </cell>
          <cell r="HZ183">
            <v>1113</v>
          </cell>
          <cell r="IA183">
            <v>1191</v>
          </cell>
          <cell r="IB183">
            <v>1161</v>
          </cell>
          <cell r="IC183">
            <v>1242</v>
          </cell>
          <cell r="ID183">
            <v>1153</v>
          </cell>
          <cell r="IE183">
            <v>1177</v>
          </cell>
          <cell r="IF183">
            <v>1190</v>
          </cell>
          <cell r="IG183">
            <v>1292</v>
          </cell>
          <cell r="IH183">
            <v>1245</v>
          </cell>
          <cell r="II183">
            <v>1234</v>
          </cell>
          <cell r="IJ183">
            <v>1164</v>
          </cell>
          <cell r="IK183">
            <v>1137</v>
          </cell>
          <cell r="IL183">
            <v>1300</v>
          </cell>
          <cell r="IM183">
            <v>832</v>
          </cell>
          <cell r="IN183">
            <v>412</v>
          </cell>
          <cell r="IO183">
            <v>916</v>
          </cell>
          <cell r="IP183">
            <v>1114</v>
          </cell>
          <cell r="IQ183">
            <v>1239</v>
          </cell>
          <cell r="IR183">
            <v>1410</v>
          </cell>
          <cell r="IS183">
            <v>1214</v>
          </cell>
          <cell r="IT183">
            <v>1286</v>
          </cell>
          <cell r="IU183">
            <v>1337</v>
          </cell>
          <cell r="IV183">
            <v>1437</v>
          </cell>
          <cell r="IW183">
            <v>1366</v>
          </cell>
          <cell r="IX183">
            <v>1303</v>
          </cell>
          <cell r="IY183">
            <v>1351</v>
          </cell>
          <cell r="IZ183">
            <v>1399</v>
          </cell>
          <cell r="JA183">
            <v>1720</v>
          </cell>
          <cell r="JB183">
            <v>1786</v>
          </cell>
          <cell r="JC183">
            <v>1700</v>
          </cell>
          <cell r="JD183">
            <v>1823</v>
          </cell>
          <cell r="JE183">
            <v>1472</v>
          </cell>
          <cell r="JF183">
            <v>1701</v>
          </cell>
          <cell r="JG183">
            <v>1795</v>
          </cell>
          <cell r="JH183">
            <v>1765</v>
          </cell>
          <cell r="JI183">
            <v>1848</v>
          </cell>
          <cell r="JJ183">
            <v>2026</v>
          </cell>
          <cell r="JK183">
            <v>1833</v>
          </cell>
          <cell r="JL183">
            <v>1873</v>
          </cell>
          <cell r="JM183">
            <v>1674</v>
          </cell>
          <cell r="JN183">
            <v>2163</v>
          </cell>
          <cell r="JO183">
            <v>2334</v>
          </cell>
          <cell r="JP183">
            <v>2789</v>
          </cell>
          <cell r="JQ183">
            <v>2444</v>
          </cell>
          <cell r="JR183">
            <v>2143</v>
          </cell>
          <cell r="JS183">
            <v>2259</v>
          </cell>
          <cell r="JT183">
            <v>2513</v>
          </cell>
          <cell r="JU183">
            <v>1489</v>
          </cell>
          <cell r="JV183">
            <v>2171</v>
          </cell>
          <cell r="JW183">
            <v>2503</v>
          </cell>
          <cell r="JX183">
            <v>2543</v>
          </cell>
          <cell r="JY183">
            <v>2605</v>
          </cell>
          <cell r="JZ183">
            <v>2473</v>
          </cell>
          <cell r="KA183">
            <v>2506</v>
          </cell>
          <cell r="KB183">
            <v>2298</v>
          </cell>
          <cell r="KC183">
            <v>2491</v>
          </cell>
          <cell r="KD183">
            <v>2613</v>
          </cell>
          <cell r="KE183">
            <v>2738</v>
          </cell>
          <cell r="KF183">
            <v>2503</v>
          </cell>
        </row>
        <row r="184">
          <cell r="A184" t="str">
            <v>Nombre de crÃ©ations d'entreprises - Hors micro-entrepreneurs - Information et communication - France - DonnÃ©es mensuelles CVS</v>
          </cell>
          <cell r="B184">
            <v>10755556</v>
          </cell>
          <cell r="C184">
            <v>45317.364583333336</v>
          </cell>
          <cell r="E184">
            <v>740</v>
          </cell>
          <cell r="F184">
            <v>847</v>
          </cell>
          <cell r="G184">
            <v>853</v>
          </cell>
          <cell r="H184">
            <v>907</v>
          </cell>
          <cell r="I184">
            <v>967</v>
          </cell>
          <cell r="J184">
            <v>908</v>
          </cell>
          <cell r="K184">
            <v>1058</v>
          </cell>
          <cell r="L184">
            <v>983</v>
          </cell>
          <cell r="M184">
            <v>926</v>
          </cell>
          <cell r="N184">
            <v>936</v>
          </cell>
          <cell r="O184">
            <v>882</v>
          </cell>
          <cell r="P184">
            <v>889</v>
          </cell>
          <cell r="Q184">
            <v>911</v>
          </cell>
          <cell r="R184">
            <v>811</v>
          </cell>
          <cell r="S184">
            <v>812</v>
          </cell>
          <cell r="T184">
            <v>712</v>
          </cell>
          <cell r="U184">
            <v>808</v>
          </cell>
          <cell r="V184">
            <v>778</v>
          </cell>
          <cell r="W184">
            <v>756</v>
          </cell>
          <cell r="X184">
            <v>734</v>
          </cell>
          <cell r="Y184">
            <v>708</v>
          </cell>
          <cell r="Z184">
            <v>703</v>
          </cell>
          <cell r="AA184">
            <v>715</v>
          </cell>
          <cell r="AB184">
            <v>787</v>
          </cell>
          <cell r="AC184">
            <v>714</v>
          </cell>
          <cell r="AD184">
            <v>658</v>
          </cell>
          <cell r="AE184">
            <v>665</v>
          </cell>
          <cell r="AF184">
            <v>657</v>
          </cell>
          <cell r="AG184">
            <v>638</v>
          </cell>
          <cell r="AH184">
            <v>632</v>
          </cell>
          <cell r="AI184">
            <v>621</v>
          </cell>
          <cell r="AJ184">
            <v>666</v>
          </cell>
          <cell r="AK184">
            <v>677</v>
          </cell>
          <cell r="AL184">
            <v>638</v>
          </cell>
          <cell r="AM184">
            <v>679</v>
          </cell>
          <cell r="AN184">
            <v>643</v>
          </cell>
          <cell r="AO184">
            <v>635</v>
          </cell>
          <cell r="AP184">
            <v>685</v>
          </cell>
          <cell r="AQ184">
            <v>688</v>
          </cell>
          <cell r="AR184">
            <v>741</v>
          </cell>
          <cell r="AS184">
            <v>711</v>
          </cell>
          <cell r="AT184">
            <v>735</v>
          </cell>
          <cell r="AU184">
            <v>796</v>
          </cell>
          <cell r="AV184">
            <v>791</v>
          </cell>
          <cell r="AW184">
            <v>778</v>
          </cell>
          <cell r="AX184">
            <v>861</v>
          </cell>
          <cell r="AY184">
            <v>846</v>
          </cell>
          <cell r="AZ184">
            <v>820</v>
          </cell>
          <cell r="BA184">
            <v>886</v>
          </cell>
          <cell r="BB184">
            <v>993</v>
          </cell>
          <cell r="BC184">
            <v>927</v>
          </cell>
          <cell r="BD184">
            <v>912</v>
          </cell>
          <cell r="BE184">
            <v>910</v>
          </cell>
          <cell r="BF184">
            <v>985</v>
          </cell>
          <cell r="BG184">
            <v>883</v>
          </cell>
          <cell r="BH184">
            <v>890</v>
          </cell>
          <cell r="BI184">
            <v>902</v>
          </cell>
          <cell r="BJ184">
            <v>920</v>
          </cell>
          <cell r="BK184">
            <v>890</v>
          </cell>
          <cell r="BL184">
            <v>922</v>
          </cell>
          <cell r="BM184">
            <v>895</v>
          </cell>
          <cell r="BN184">
            <v>946</v>
          </cell>
          <cell r="BO184">
            <v>879</v>
          </cell>
          <cell r="BP184">
            <v>914</v>
          </cell>
          <cell r="BQ184">
            <v>917</v>
          </cell>
          <cell r="BR184">
            <v>910</v>
          </cell>
          <cell r="BS184">
            <v>944</v>
          </cell>
          <cell r="BT184">
            <v>884</v>
          </cell>
          <cell r="BU184">
            <v>948</v>
          </cell>
          <cell r="BV184">
            <v>915</v>
          </cell>
          <cell r="BW184">
            <v>934</v>
          </cell>
          <cell r="BX184">
            <v>1005</v>
          </cell>
          <cell r="BY184">
            <v>1018</v>
          </cell>
          <cell r="BZ184">
            <v>938</v>
          </cell>
          <cell r="CA184">
            <v>1013</v>
          </cell>
          <cell r="CB184">
            <v>921</v>
          </cell>
          <cell r="CC184">
            <v>1045</v>
          </cell>
          <cell r="CD184">
            <v>945</v>
          </cell>
          <cell r="CE184">
            <v>884</v>
          </cell>
          <cell r="CF184">
            <v>922</v>
          </cell>
          <cell r="CG184">
            <v>902</v>
          </cell>
          <cell r="CH184">
            <v>929</v>
          </cell>
          <cell r="CI184">
            <v>915</v>
          </cell>
          <cell r="CJ184">
            <v>883</v>
          </cell>
          <cell r="CK184">
            <v>1021</v>
          </cell>
          <cell r="CL184">
            <v>1013</v>
          </cell>
          <cell r="CM184">
            <v>1002</v>
          </cell>
          <cell r="CN184">
            <v>1058</v>
          </cell>
          <cell r="CO184">
            <v>968</v>
          </cell>
          <cell r="CP184">
            <v>1005</v>
          </cell>
          <cell r="CQ184">
            <v>1096</v>
          </cell>
          <cell r="CR184">
            <v>1088</v>
          </cell>
          <cell r="CS184">
            <v>1139</v>
          </cell>
          <cell r="CT184">
            <v>1009</v>
          </cell>
          <cell r="CU184">
            <v>1158</v>
          </cell>
          <cell r="CV184">
            <v>1119</v>
          </cell>
          <cell r="CW184">
            <v>1071</v>
          </cell>
          <cell r="CX184">
            <v>1072</v>
          </cell>
          <cell r="CY184">
            <v>1098</v>
          </cell>
          <cell r="CZ184">
            <v>1064</v>
          </cell>
          <cell r="DA184">
            <v>1084</v>
          </cell>
          <cell r="DB184">
            <v>1089</v>
          </cell>
          <cell r="DC184">
            <v>1079</v>
          </cell>
          <cell r="DD184">
            <v>1164</v>
          </cell>
          <cell r="DE184">
            <v>1020</v>
          </cell>
          <cell r="DF184">
            <v>957</v>
          </cell>
          <cell r="DG184">
            <v>879</v>
          </cell>
          <cell r="DH184">
            <v>860</v>
          </cell>
          <cell r="DI184">
            <v>827</v>
          </cell>
          <cell r="DJ184">
            <v>809</v>
          </cell>
          <cell r="DK184">
            <v>808</v>
          </cell>
          <cell r="DL184">
            <v>760</v>
          </cell>
          <cell r="DM184">
            <v>853</v>
          </cell>
          <cell r="DN184">
            <v>770</v>
          </cell>
          <cell r="DO184">
            <v>731</v>
          </cell>
          <cell r="DP184">
            <v>742</v>
          </cell>
          <cell r="DQ184">
            <v>739</v>
          </cell>
          <cell r="DR184">
            <v>729</v>
          </cell>
          <cell r="DS184">
            <v>769</v>
          </cell>
          <cell r="DT184">
            <v>732</v>
          </cell>
          <cell r="DU184">
            <v>755</v>
          </cell>
          <cell r="DV184">
            <v>787</v>
          </cell>
          <cell r="DW184">
            <v>722</v>
          </cell>
          <cell r="DX184">
            <v>771</v>
          </cell>
          <cell r="DY184">
            <v>793</v>
          </cell>
          <cell r="DZ184">
            <v>805</v>
          </cell>
          <cell r="EA184">
            <v>749</v>
          </cell>
          <cell r="EB184">
            <v>784</v>
          </cell>
          <cell r="EC184">
            <v>761</v>
          </cell>
          <cell r="ED184">
            <v>775</v>
          </cell>
          <cell r="EE184">
            <v>762</v>
          </cell>
          <cell r="EF184">
            <v>779</v>
          </cell>
          <cell r="EG184">
            <v>789</v>
          </cell>
          <cell r="EH184">
            <v>790</v>
          </cell>
          <cell r="EI184">
            <v>766</v>
          </cell>
          <cell r="EJ184">
            <v>809</v>
          </cell>
          <cell r="EK184">
            <v>805</v>
          </cell>
          <cell r="EL184">
            <v>711</v>
          </cell>
          <cell r="EM184">
            <v>854</v>
          </cell>
          <cell r="EN184">
            <v>797</v>
          </cell>
          <cell r="EO184">
            <v>816</v>
          </cell>
          <cell r="EP184">
            <v>809</v>
          </cell>
          <cell r="EQ184">
            <v>796</v>
          </cell>
          <cell r="ER184">
            <v>816</v>
          </cell>
          <cell r="ES184">
            <v>805</v>
          </cell>
          <cell r="ET184">
            <v>789</v>
          </cell>
          <cell r="EU184">
            <v>783</v>
          </cell>
          <cell r="EV184">
            <v>773</v>
          </cell>
          <cell r="EW184">
            <v>739</v>
          </cell>
          <cell r="EX184">
            <v>766</v>
          </cell>
          <cell r="EY184">
            <v>826</v>
          </cell>
          <cell r="EZ184">
            <v>792</v>
          </cell>
          <cell r="FA184">
            <v>752</v>
          </cell>
          <cell r="FB184">
            <v>745</v>
          </cell>
          <cell r="FC184">
            <v>768</v>
          </cell>
          <cell r="FD184">
            <v>690</v>
          </cell>
          <cell r="FE184">
            <v>755</v>
          </cell>
          <cell r="FF184">
            <v>767</v>
          </cell>
          <cell r="FG184">
            <v>743</v>
          </cell>
          <cell r="FH184">
            <v>712</v>
          </cell>
          <cell r="FI184">
            <v>719</v>
          </cell>
          <cell r="FJ184">
            <v>763</v>
          </cell>
          <cell r="FK184">
            <v>768</v>
          </cell>
          <cell r="FL184">
            <v>746</v>
          </cell>
          <cell r="FM184">
            <v>793</v>
          </cell>
          <cell r="FN184">
            <v>819</v>
          </cell>
          <cell r="FO184">
            <v>787</v>
          </cell>
          <cell r="FP184">
            <v>808</v>
          </cell>
          <cell r="FQ184">
            <v>819</v>
          </cell>
          <cell r="FR184">
            <v>771</v>
          </cell>
          <cell r="FS184">
            <v>862</v>
          </cell>
          <cell r="FT184">
            <v>873</v>
          </cell>
          <cell r="FU184">
            <v>883</v>
          </cell>
          <cell r="FV184">
            <v>840</v>
          </cell>
          <cell r="FW184">
            <v>853</v>
          </cell>
          <cell r="FX184">
            <v>900</v>
          </cell>
          <cell r="FY184">
            <v>819</v>
          </cell>
          <cell r="FZ184">
            <v>883</v>
          </cell>
          <cell r="GA184">
            <v>879</v>
          </cell>
          <cell r="GB184">
            <v>920</v>
          </cell>
          <cell r="GC184">
            <v>844</v>
          </cell>
          <cell r="GD184">
            <v>860</v>
          </cell>
          <cell r="GE184">
            <v>854</v>
          </cell>
          <cell r="GF184">
            <v>948</v>
          </cell>
          <cell r="GG184">
            <v>907</v>
          </cell>
          <cell r="GH184">
            <v>868</v>
          </cell>
          <cell r="GI184">
            <v>883</v>
          </cell>
          <cell r="GJ184">
            <v>859</v>
          </cell>
          <cell r="GK184">
            <v>930</v>
          </cell>
          <cell r="GL184">
            <v>904</v>
          </cell>
          <cell r="GM184">
            <v>930</v>
          </cell>
          <cell r="GN184">
            <v>962</v>
          </cell>
          <cell r="GO184">
            <v>1000</v>
          </cell>
          <cell r="GP184">
            <v>981</v>
          </cell>
          <cell r="GQ184">
            <v>972</v>
          </cell>
          <cell r="GR184">
            <v>1025</v>
          </cell>
          <cell r="GS184">
            <v>1040</v>
          </cell>
          <cell r="GT184">
            <v>1059</v>
          </cell>
          <cell r="GU184">
            <v>1017</v>
          </cell>
          <cell r="GV184">
            <v>1065</v>
          </cell>
          <cell r="GW184">
            <v>1023</v>
          </cell>
          <cell r="GX184">
            <v>970</v>
          </cell>
          <cell r="GY184">
            <v>1015</v>
          </cell>
          <cell r="GZ184">
            <v>1038</v>
          </cell>
          <cell r="HA184">
            <v>1020</v>
          </cell>
          <cell r="HB184">
            <v>1065</v>
          </cell>
          <cell r="HC184">
            <v>1073</v>
          </cell>
          <cell r="HD184">
            <v>1058</v>
          </cell>
          <cell r="HE184">
            <v>1066</v>
          </cell>
          <cell r="HF184">
            <v>1150</v>
          </cell>
          <cell r="HG184">
            <v>1175</v>
          </cell>
          <cell r="HH184">
            <v>1082</v>
          </cell>
          <cell r="HI184">
            <v>1133</v>
          </cell>
          <cell r="HJ184">
            <v>1208</v>
          </cell>
          <cell r="HK184">
            <v>1218</v>
          </cell>
          <cell r="HL184">
            <v>1099</v>
          </cell>
          <cell r="HM184">
            <v>1166</v>
          </cell>
          <cell r="HN184">
            <v>1154</v>
          </cell>
          <cell r="HO184">
            <v>1149</v>
          </cell>
          <cell r="HP184">
            <v>1123</v>
          </cell>
          <cell r="HQ184">
            <v>1091</v>
          </cell>
          <cell r="HR184">
            <v>1143</v>
          </cell>
          <cell r="HS184">
            <v>1159</v>
          </cell>
          <cell r="HT184">
            <v>1168</v>
          </cell>
          <cell r="HU184">
            <v>1102</v>
          </cell>
          <cell r="HV184">
            <v>1151</v>
          </cell>
          <cell r="HW184">
            <v>1084</v>
          </cell>
          <cell r="HX184">
            <v>1085</v>
          </cell>
          <cell r="HY184">
            <v>1133</v>
          </cell>
          <cell r="HZ184">
            <v>1115</v>
          </cell>
          <cell r="IA184">
            <v>1152</v>
          </cell>
          <cell r="IB184">
            <v>1152</v>
          </cell>
          <cell r="IC184">
            <v>1237</v>
          </cell>
          <cell r="ID184">
            <v>1101</v>
          </cell>
          <cell r="IE184">
            <v>1155</v>
          </cell>
          <cell r="IF184">
            <v>1176</v>
          </cell>
          <cell r="IG184">
            <v>1208</v>
          </cell>
          <cell r="IH184">
            <v>1227</v>
          </cell>
          <cell r="II184">
            <v>1369</v>
          </cell>
          <cell r="IJ184">
            <v>1280</v>
          </cell>
          <cell r="IK184">
            <v>1247</v>
          </cell>
          <cell r="IL184">
            <v>1326</v>
          </cell>
          <cell r="IM184">
            <v>1065</v>
          </cell>
          <cell r="IN184">
            <v>770</v>
          </cell>
          <cell r="IO184">
            <v>981</v>
          </cell>
          <cell r="IP184">
            <v>1259</v>
          </cell>
          <cell r="IQ184">
            <v>1267</v>
          </cell>
          <cell r="IR184">
            <v>1346</v>
          </cell>
          <cell r="IS184">
            <v>1390</v>
          </cell>
          <cell r="IT184">
            <v>1355</v>
          </cell>
          <cell r="IU184">
            <v>1359</v>
          </cell>
          <cell r="IV184">
            <v>1377</v>
          </cell>
          <cell r="IW184">
            <v>1439</v>
          </cell>
          <cell r="IX184">
            <v>1388</v>
          </cell>
          <cell r="IY184">
            <v>1408</v>
          </cell>
          <cell r="IZ184">
            <v>1458</v>
          </cell>
          <cell r="JA184">
            <v>1625</v>
          </cell>
          <cell r="JB184">
            <v>1483</v>
          </cell>
          <cell r="JC184">
            <v>1446</v>
          </cell>
          <cell r="JD184">
            <v>1328</v>
          </cell>
          <cell r="JE184">
            <v>1276</v>
          </cell>
          <cell r="JF184">
            <v>1427</v>
          </cell>
          <cell r="JG184">
            <v>1437</v>
          </cell>
          <cell r="JH184">
            <v>1420</v>
          </cell>
          <cell r="JI184">
            <v>1546</v>
          </cell>
          <cell r="JJ184">
            <v>1422</v>
          </cell>
          <cell r="JK184">
            <v>1473</v>
          </cell>
          <cell r="JL184">
            <v>1455</v>
          </cell>
          <cell r="JM184">
            <v>1462</v>
          </cell>
          <cell r="JN184">
            <v>1490</v>
          </cell>
          <cell r="JO184">
            <v>1483</v>
          </cell>
          <cell r="JP184">
            <v>1465</v>
          </cell>
          <cell r="JQ184">
            <v>1526</v>
          </cell>
          <cell r="JR184">
            <v>1455</v>
          </cell>
          <cell r="JS184">
            <v>1515</v>
          </cell>
          <cell r="JT184">
            <v>1516</v>
          </cell>
          <cell r="JU184">
            <v>1424</v>
          </cell>
          <cell r="JV184">
            <v>1466</v>
          </cell>
          <cell r="JW184">
            <v>1461</v>
          </cell>
          <cell r="JX184">
            <v>1480</v>
          </cell>
          <cell r="JY184">
            <v>1429</v>
          </cell>
          <cell r="JZ184">
            <v>1463</v>
          </cell>
          <cell r="KA184">
            <v>1517</v>
          </cell>
          <cell r="KB184">
            <v>1576</v>
          </cell>
          <cell r="KC184">
            <v>1575</v>
          </cell>
          <cell r="KD184">
            <v>1571</v>
          </cell>
          <cell r="KE184">
            <v>1472</v>
          </cell>
          <cell r="KF184">
            <v>1590</v>
          </cell>
        </row>
        <row r="185">
          <cell r="A185" t="str">
            <v>Nombre de crÃ©ations d'entreprises - Hors micro-entrepreneurs - Transport - France - DonnÃ©es mensuelles CVS</v>
          </cell>
          <cell r="B185">
            <v>10755558</v>
          </cell>
          <cell r="C185">
            <v>45317.364583333336</v>
          </cell>
          <cell r="E185">
            <v>571</v>
          </cell>
          <cell r="F185">
            <v>566</v>
          </cell>
          <cell r="G185">
            <v>461</v>
          </cell>
          <cell r="H185">
            <v>515</v>
          </cell>
          <cell r="I185">
            <v>539</v>
          </cell>
          <cell r="J185">
            <v>496</v>
          </cell>
          <cell r="K185">
            <v>625</v>
          </cell>
          <cell r="L185">
            <v>532</v>
          </cell>
          <cell r="M185">
            <v>580</v>
          </cell>
          <cell r="N185">
            <v>537</v>
          </cell>
          <cell r="O185">
            <v>503</v>
          </cell>
          <cell r="P185">
            <v>458</v>
          </cell>
          <cell r="Q185">
            <v>498</v>
          </cell>
          <cell r="R185">
            <v>487</v>
          </cell>
          <cell r="S185">
            <v>527</v>
          </cell>
          <cell r="T185">
            <v>518</v>
          </cell>
          <cell r="U185">
            <v>510</v>
          </cell>
          <cell r="V185">
            <v>522</v>
          </cell>
          <cell r="W185">
            <v>503</v>
          </cell>
          <cell r="X185">
            <v>504</v>
          </cell>
          <cell r="Y185">
            <v>475</v>
          </cell>
          <cell r="Z185">
            <v>503</v>
          </cell>
          <cell r="AA185">
            <v>490</v>
          </cell>
          <cell r="AB185">
            <v>432</v>
          </cell>
          <cell r="AC185">
            <v>543</v>
          </cell>
          <cell r="AD185">
            <v>483</v>
          </cell>
          <cell r="AE185">
            <v>497</v>
          </cell>
          <cell r="AF185">
            <v>525</v>
          </cell>
          <cell r="AG185">
            <v>477</v>
          </cell>
          <cell r="AH185">
            <v>464</v>
          </cell>
          <cell r="AI185">
            <v>518</v>
          </cell>
          <cell r="AJ185">
            <v>432</v>
          </cell>
          <cell r="AK185">
            <v>472</v>
          </cell>
          <cell r="AL185">
            <v>505</v>
          </cell>
          <cell r="AM185">
            <v>604</v>
          </cell>
          <cell r="AN185">
            <v>567</v>
          </cell>
          <cell r="AO185">
            <v>530</v>
          </cell>
          <cell r="AP185">
            <v>516</v>
          </cell>
          <cell r="AQ185">
            <v>632</v>
          </cell>
          <cell r="AR185">
            <v>487</v>
          </cell>
          <cell r="AS185">
            <v>537</v>
          </cell>
          <cell r="AT185">
            <v>574</v>
          </cell>
          <cell r="AU185">
            <v>539</v>
          </cell>
          <cell r="AV185">
            <v>607</v>
          </cell>
          <cell r="AW185">
            <v>604</v>
          </cell>
          <cell r="AX185">
            <v>605</v>
          </cell>
          <cell r="AY185">
            <v>554</v>
          </cell>
          <cell r="AZ185">
            <v>597</v>
          </cell>
          <cell r="BA185">
            <v>550</v>
          </cell>
          <cell r="BB185">
            <v>595</v>
          </cell>
          <cell r="BC185">
            <v>619</v>
          </cell>
          <cell r="BD185">
            <v>567</v>
          </cell>
          <cell r="BE185">
            <v>556</v>
          </cell>
          <cell r="BF185">
            <v>575</v>
          </cell>
          <cell r="BG185">
            <v>522</v>
          </cell>
          <cell r="BH185">
            <v>528</v>
          </cell>
          <cell r="BI185">
            <v>497</v>
          </cell>
          <cell r="BJ185">
            <v>520</v>
          </cell>
          <cell r="BK185">
            <v>510</v>
          </cell>
          <cell r="BL185">
            <v>507</v>
          </cell>
          <cell r="BM185">
            <v>528</v>
          </cell>
          <cell r="BN185">
            <v>564</v>
          </cell>
          <cell r="BO185">
            <v>503</v>
          </cell>
          <cell r="BP185">
            <v>538</v>
          </cell>
          <cell r="BQ185">
            <v>611</v>
          </cell>
          <cell r="BR185">
            <v>467</v>
          </cell>
          <cell r="BS185">
            <v>588</v>
          </cell>
          <cell r="BT185">
            <v>539</v>
          </cell>
          <cell r="BU185">
            <v>569</v>
          </cell>
          <cell r="BV185">
            <v>550</v>
          </cell>
          <cell r="BW185">
            <v>565</v>
          </cell>
          <cell r="BX185">
            <v>449</v>
          </cell>
          <cell r="BY185">
            <v>544</v>
          </cell>
          <cell r="BZ185">
            <v>529</v>
          </cell>
          <cell r="CA185">
            <v>473</v>
          </cell>
          <cell r="CB185">
            <v>563</v>
          </cell>
          <cell r="CC185">
            <v>585</v>
          </cell>
          <cell r="CD185">
            <v>573</v>
          </cell>
          <cell r="CE185">
            <v>574</v>
          </cell>
          <cell r="CF185">
            <v>585</v>
          </cell>
          <cell r="CG185">
            <v>599</v>
          </cell>
          <cell r="CH185">
            <v>580</v>
          </cell>
          <cell r="CI185">
            <v>505</v>
          </cell>
          <cell r="CJ185">
            <v>636</v>
          </cell>
          <cell r="CK185">
            <v>655</v>
          </cell>
          <cell r="CL185">
            <v>659</v>
          </cell>
          <cell r="CM185">
            <v>630</v>
          </cell>
          <cell r="CN185">
            <v>654</v>
          </cell>
          <cell r="CO185">
            <v>625</v>
          </cell>
          <cell r="CP185">
            <v>644</v>
          </cell>
          <cell r="CQ185">
            <v>780</v>
          </cell>
          <cell r="CR185">
            <v>650</v>
          </cell>
          <cell r="CS185">
            <v>673</v>
          </cell>
          <cell r="CT185">
            <v>669</v>
          </cell>
          <cell r="CU185">
            <v>738</v>
          </cell>
          <cell r="CV185">
            <v>744</v>
          </cell>
          <cell r="CW185">
            <v>697</v>
          </cell>
          <cell r="CX185">
            <v>683</v>
          </cell>
          <cell r="CY185">
            <v>694</v>
          </cell>
          <cell r="CZ185">
            <v>674</v>
          </cell>
          <cell r="DA185">
            <v>683</v>
          </cell>
          <cell r="DB185">
            <v>678</v>
          </cell>
          <cell r="DC185">
            <v>666</v>
          </cell>
          <cell r="DD185">
            <v>690</v>
          </cell>
          <cell r="DE185">
            <v>720</v>
          </cell>
          <cell r="DF185">
            <v>616</v>
          </cell>
          <cell r="DG185">
            <v>634</v>
          </cell>
          <cell r="DH185">
            <v>629</v>
          </cell>
          <cell r="DI185">
            <v>563</v>
          </cell>
          <cell r="DJ185">
            <v>581</v>
          </cell>
          <cell r="DK185">
            <v>571</v>
          </cell>
          <cell r="DL185">
            <v>573</v>
          </cell>
          <cell r="DM185">
            <v>626</v>
          </cell>
          <cell r="DN185">
            <v>570</v>
          </cell>
          <cell r="DO185">
            <v>521</v>
          </cell>
          <cell r="DP185">
            <v>560</v>
          </cell>
          <cell r="DQ185">
            <v>525</v>
          </cell>
          <cell r="DR185">
            <v>563</v>
          </cell>
          <cell r="DS185">
            <v>535</v>
          </cell>
          <cell r="DT185">
            <v>543</v>
          </cell>
          <cell r="DU185">
            <v>646</v>
          </cell>
          <cell r="DV185">
            <v>574</v>
          </cell>
          <cell r="DW185">
            <v>596</v>
          </cell>
          <cell r="DX185">
            <v>577</v>
          </cell>
          <cell r="DY185">
            <v>616</v>
          </cell>
          <cell r="DZ185">
            <v>601</v>
          </cell>
          <cell r="EA185">
            <v>599</v>
          </cell>
          <cell r="EB185">
            <v>593</v>
          </cell>
          <cell r="EC185">
            <v>616</v>
          </cell>
          <cell r="ED185">
            <v>594</v>
          </cell>
          <cell r="EE185">
            <v>611</v>
          </cell>
          <cell r="EF185">
            <v>590</v>
          </cell>
          <cell r="EG185">
            <v>612</v>
          </cell>
          <cell r="EH185">
            <v>607</v>
          </cell>
          <cell r="EI185">
            <v>616</v>
          </cell>
          <cell r="EJ185">
            <v>630</v>
          </cell>
          <cell r="EK185">
            <v>626</v>
          </cell>
          <cell r="EL185">
            <v>587</v>
          </cell>
          <cell r="EM185">
            <v>596</v>
          </cell>
          <cell r="EN185">
            <v>699</v>
          </cell>
          <cell r="EO185">
            <v>593</v>
          </cell>
          <cell r="EP185">
            <v>616</v>
          </cell>
          <cell r="EQ185">
            <v>563</v>
          </cell>
          <cell r="ER185">
            <v>571</v>
          </cell>
          <cell r="ES185">
            <v>596</v>
          </cell>
          <cell r="ET185">
            <v>597</v>
          </cell>
          <cell r="EU185">
            <v>639</v>
          </cell>
          <cell r="EV185">
            <v>622</v>
          </cell>
          <cell r="EW185">
            <v>542</v>
          </cell>
          <cell r="EX185">
            <v>633</v>
          </cell>
          <cell r="EY185">
            <v>688</v>
          </cell>
          <cell r="EZ185">
            <v>599</v>
          </cell>
          <cell r="FA185">
            <v>562</v>
          </cell>
          <cell r="FB185">
            <v>596</v>
          </cell>
          <cell r="FC185">
            <v>571</v>
          </cell>
          <cell r="FD185">
            <v>544</v>
          </cell>
          <cell r="FE185">
            <v>587</v>
          </cell>
          <cell r="FF185">
            <v>635</v>
          </cell>
          <cell r="FG185">
            <v>629</v>
          </cell>
          <cell r="FH185">
            <v>571</v>
          </cell>
          <cell r="FI185">
            <v>657</v>
          </cell>
          <cell r="FJ185">
            <v>667</v>
          </cell>
          <cell r="FK185">
            <v>628</v>
          </cell>
          <cell r="FL185">
            <v>631</v>
          </cell>
          <cell r="FM185">
            <v>632</v>
          </cell>
          <cell r="FN185">
            <v>642</v>
          </cell>
          <cell r="FO185">
            <v>627</v>
          </cell>
          <cell r="FP185">
            <v>665</v>
          </cell>
          <cell r="FQ185">
            <v>696</v>
          </cell>
          <cell r="FR185">
            <v>637</v>
          </cell>
          <cell r="FS185">
            <v>637</v>
          </cell>
          <cell r="FT185">
            <v>660</v>
          </cell>
          <cell r="FU185">
            <v>636</v>
          </cell>
          <cell r="FV185">
            <v>618</v>
          </cell>
          <cell r="FW185">
            <v>695</v>
          </cell>
          <cell r="FX185">
            <v>823</v>
          </cell>
          <cell r="FY185">
            <v>726</v>
          </cell>
          <cell r="FZ185">
            <v>694</v>
          </cell>
          <cell r="GA185">
            <v>904</v>
          </cell>
          <cell r="GB185">
            <v>714</v>
          </cell>
          <cell r="GC185">
            <v>700</v>
          </cell>
          <cell r="GD185">
            <v>736</v>
          </cell>
          <cell r="GE185">
            <v>751</v>
          </cell>
          <cell r="GF185">
            <v>781</v>
          </cell>
          <cell r="GG185">
            <v>828</v>
          </cell>
          <cell r="GH185">
            <v>862</v>
          </cell>
          <cell r="GI185">
            <v>807</v>
          </cell>
          <cell r="GJ185">
            <v>1003</v>
          </cell>
          <cell r="GK185">
            <v>1000</v>
          </cell>
          <cell r="GL185">
            <v>985</v>
          </cell>
          <cell r="GM185">
            <v>1055</v>
          </cell>
          <cell r="GN185">
            <v>1115</v>
          </cell>
          <cell r="GO185">
            <v>1087</v>
          </cell>
          <cell r="GP185">
            <v>1057</v>
          </cell>
          <cell r="GQ185">
            <v>1086</v>
          </cell>
          <cell r="GR185">
            <v>1159</v>
          </cell>
          <cell r="GS185">
            <v>1066</v>
          </cell>
          <cell r="GT185">
            <v>1081</v>
          </cell>
          <cell r="GU185">
            <v>1133</v>
          </cell>
          <cell r="GV185">
            <v>1007</v>
          </cell>
          <cell r="GW185">
            <v>1126</v>
          </cell>
          <cell r="GX185">
            <v>1114</v>
          </cell>
          <cell r="GY185">
            <v>1060</v>
          </cell>
          <cell r="GZ185">
            <v>1219</v>
          </cell>
          <cell r="HA185">
            <v>1107</v>
          </cell>
          <cell r="HB185">
            <v>1104</v>
          </cell>
          <cell r="HC185">
            <v>1068</v>
          </cell>
          <cell r="HD185">
            <v>1012</v>
          </cell>
          <cell r="HE185">
            <v>1007</v>
          </cell>
          <cell r="HF185">
            <v>1004</v>
          </cell>
          <cell r="HG185">
            <v>999</v>
          </cell>
          <cell r="HH185">
            <v>971</v>
          </cell>
          <cell r="HI185">
            <v>951</v>
          </cell>
          <cell r="HJ185">
            <v>1078</v>
          </cell>
          <cell r="HK185">
            <v>1174</v>
          </cell>
          <cell r="HL185">
            <v>1133</v>
          </cell>
          <cell r="HM185">
            <v>1159</v>
          </cell>
          <cell r="HN185">
            <v>1231</v>
          </cell>
          <cell r="HO185">
            <v>1242</v>
          </cell>
          <cell r="HP185">
            <v>1339</v>
          </cell>
          <cell r="HQ185">
            <v>1409</v>
          </cell>
          <cell r="HR185">
            <v>1515</v>
          </cell>
          <cell r="HS185">
            <v>1442</v>
          </cell>
          <cell r="HT185">
            <v>1359</v>
          </cell>
          <cell r="HU185">
            <v>1333</v>
          </cell>
          <cell r="HV185">
            <v>1459</v>
          </cell>
          <cell r="HW185">
            <v>1459</v>
          </cell>
          <cell r="HX185">
            <v>1305</v>
          </cell>
          <cell r="HY185">
            <v>1560</v>
          </cell>
          <cell r="HZ185">
            <v>1614</v>
          </cell>
          <cell r="IA185">
            <v>1786</v>
          </cell>
          <cell r="IB185">
            <v>1566</v>
          </cell>
          <cell r="IC185">
            <v>1638</v>
          </cell>
          <cell r="ID185">
            <v>1530</v>
          </cell>
          <cell r="IE185">
            <v>1445</v>
          </cell>
          <cell r="IF185">
            <v>1443</v>
          </cell>
          <cell r="IG185">
            <v>1413</v>
          </cell>
          <cell r="IH185">
            <v>1474</v>
          </cell>
          <cell r="II185">
            <v>1352</v>
          </cell>
          <cell r="IJ185">
            <v>1231</v>
          </cell>
          <cell r="IK185">
            <v>1353</v>
          </cell>
          <cell r="IL185">
            <v>1321</v>
          </cell>
          <cell r="IM185">
            <v>910</v>
          </cell>
          <cell r="IN185">
            <v>327</v>
          </cell>
          <cell r="IO185">
            <v>633</v>
          </cell>
          <cell r="IP185">
            <v>1063</v>
          </cell>
          <cell r="IQ185">
            <v>1126</v>
          </cell>
          <cell r="IR185">
            <v>1215</v>
          </cell>
          <cell r="IS185">
            <v>1194</v>
          </cell>
          <cell r="IT185">
            <v>1139</v>
          </cell>
          <cell r="IU185">
            <v>1040</v>
          </cell>
          <cell r="IV185">
            <v>1139</v>
          </cell>
          <cell r="IW185">
            <v>1207</v>
          </cell>
          <cell r="IX185">
            <v>1238</v>
          </cell>
          <cell r="IY185">
            <v>1358</v>
          </cell>
          <cell r="IZ185">
            <v>1339</v>
          </cell>
          <cell r="JA185">
            <v>1456</v>
          </cell>
          <cell r="JB185">
            <v>1539</v>
          </cell>
          <cell r="JC185">
            <v>1432</v>
          </cell>
          <cell r="JD185">
            <v>1537</v>
          </cell>
          <cell r="JE185">
            <v>1511</v>
          </cell>
          <cell r="JF185">
            <v>1330</v>
          </cell>
          <cell r="JG185">
            <v>1360</v>
          </cell>
          <cell r="JH185">
            <v>1316</v>
          </cell>
          <cell r="JI185">
            <v>1234</v>
          </cell>
          <cell r="JJ185">
            <v>1218</v>
          </cell>
          <cell r="JK185">
            <v>1254</v>
          </cell>
          <cell r="JL185">
            <v>1232</v>
          </cell>
          <cell r="JM185">
            <v>1247</v>
          </cell>
          <cell r="JN185">
            <v>1238</v>
          </cell>
          <cell r="JO185">
            <v>1354</v>
          </cell>
          <cell r="JP185">
            <v>1231</v>
          </cell>
          <cell r="JQ185">
            <v>1173</v>
          </cell>
          <cell r="JR185">
            <v>1192</v>
          </cell>
          <cell r="JS185">
            <v>1195</v>
          </cell>
          <cell r="JT185">
            <v>1204</v>
          </cell>
          <cell r="JU185">
            <v>1152</v>
          </cell>
          <cell r="JV185">
            <v>1147</v>
          </cell>
          <cell r="JW185">
            <v>1127</v>
          </cell>
          <cell r="JX185">
            <v>1162</v>
          </cell>
          <cell r="JY185">
            <v>1121</v>
          </cell>
          <cell r="JZ185">
            <v>1154</v>
          </cell>
          <cell r="KA185">
            <v>1216</v>
          </cell>
          <cell r="KB185">
            <v>1179</v>
          </cell>
          <cell r="KC185">
            <v>1223</v>
          </cell>
          <cell r="KD185">
            <v>1332</v>
          </cell>
          <cell r="KE185">
            <v>1310</v>
          </cell>
          <cell r="KF185">
            <v>1295</v>
          </cell>
        </row>
        <row r="186">
          <cell r="A186" t="str">
            <v>Nombre de crÃ©ations d'entreprises - Ille-et-Vilaine - DonnÃ©es mensuelles brutes</v>
          </cell>
          <cell r="B186">
            <v>10755471</v>
          </cell>
          <cell r="C186">
            <v>45317.364583333336</v>
          </cell>
          <cell r="ES186">
            <v>658</v>
          </cell>
          <cell r="ET186">
            <v>567</v>
          </cell>
          <cell r="EU186">
            <v>706</v>
          </cell>
          <cell r="EV186">
            <v>550</v>
          </cell>
          <cell r="EW186">
            <v>507</v>
          </cell>
          <cell r="EX186">
            <v>588</v>
          </cell>
          <cell r="EY186">
            <v>507</v>
          </cell>
          <cell r="EZ186">
            <v>460</v>
          </cell>
          <cell r="FA186">
            <v>616</v>
          </cell>
          <cell r="FB186">
            <v>658</v>
          </cell>
          <cell r="FC186">
            <v>581</v>
          </cell>
          <cell r="FD186">
            <v>504</v>
          </cell>
          <cell r="FE186">
            <v>720</v>
          </cell>
          <cell r="FF186">
            <v>691</v>
          </cell>
          <cell r="FG186">
            <v>697</v>
          </cell>
          <cell r="FH186">
            <v>601</v>
          </cell>
          <cell r="FI186">
            <v>553</v>
          </cell>
          <cell r="FJ186">
            <v>588</v>
          </cell>
          <cell r="FK186">
            <v>606</v>
          </cell>
          <cell r="FL186">
            <v>422</v>
          </cell>
          <cell r="FM186">
            <v>631</v>
          </cell>
          <cell r="FN186">
            <v>741</v>
          </cell>
          <cell r="FO186">
            <v>513</v>
          </cell>
          <cell r="FP186">
            <v>524</v>
          </cell>
          <cell r="FQ186">
            <v>745</v>
          </cell>
          <cell r="FR186">
            <v>604</v>
          </cell>
          <cell r="FS186">
            <v>655</v>
          </cell>
          <cell r="FT186">
            <v>634</v>
          </cell>
          <cell r="FU186">
            <v>569</v>
          </cell>
          <cell r="FV186">
            <v>581</v>
          </cell>
          <cell r="FW186">
            <v>652</v>
          </cell>
          <cell r="FX186">
            <v>476</v>
          </cell>
          <cell r="FY186">
            <v>629</v>
          </cell>
          <cell r="FZ186">
            <v>748</v>
          </cell>
          <cell r="GA186">
            <v>568</v>
          </cell>
          <cell r="GB186">
            <v>588</v>
          </cell>
          <cell r="GC186">
            <v>660</v>
          </cell>
          <cell r="GD186">
            <v>604</v>
          </cell>
          <cell r="GE186">
            <v>565</v>
          </cell>
          <cell r="GF186">
            <v>652</v>
          </cell>
          <cell r="GG186">
            <v>496</v>
          </cell>
          <cell r="GH186">
            <v>564</v>
          </cell>
          <cell r="GI186">
            <v>602</v>
          </cell>
          <cell r="GJ186">
            <v>418</v>
          </cell>
          <cell r="GK186">
            <v>651</v>
          </cell>
          <cell r="GL186">
            <v>738</v>
          </cell>
          <cell r="GM186">
            <v>534</v>
          </cell>
          <cell r="GN186">
            <v>593</v>
          </cell>
          <cell r="GO186">
            <v>707</v>
          </cell>
          <cell r="GP186">
            <v>627</v>
          </cell>
          <cell r="GQ186">
            <v>730</v>
          </cell>
          <cell r="GR186">
            <v>669</v>
          </cell>
          <cell r="GS186">
            <v>569</v>
          </cell>
          <cell r="GT186">
            <v>651</v>
          </cell>
          <cell r="GU186">
            <v>595</v>
          </cell>
          <cell r="GV186">
            <v>420</v>
          </cell>
          <cell r="GW186">
            <v>746</v>
          </cell>
          <cell r="GX186">
            <v>668</v>
          </cell>
          <cell r="GY186">
            <v>646</v>
          </cell>
          <cell r="GZ186">
            <v>645</v>
          </cell>
          <cell r="HA186">
            <v>731</v>
          </cell>
          <cell r="HB186">
            <v>688</v>
          </cell>
          <cell r="HC186">
            <v>776</v>
          </cell>
          <cell r="HD186">
            <v>654</v>
          </cell>
          <cell r="HE186">
            <v>651</v>
          </cell>
          <cell r="HF186">
            <v>710</v>
          </cell>
          <cell r="HG186">
            <v>683</v>
          </cell>
          <cell r="HH186">
            <v>539</v>
          </cell>
          <cell r="HI186">
            <v>730</v>
          </cell>
          <cell r="HJ186">
            <v>755</v>
          </cell>
          <cell r="HK186">
            <v>697</v>
          </cell>
          <cell r="HL186">
            <v>681</v>
          </cell>
          <cell r="HM186">
            <v>845</v>
          </cell>
          <cell r="HN186">
            <v>763</v>
          </cell>
          <cell r="HO186">
            <v>859</v>
          </cell>
          <cell r="HP186">
            <v>716</v>
          </cell>
          <cell r="HQ186">
            <v>755</v>
          </cell>
          <cell r="HR186">
            <v>822</v>
          </cell>
          <cell r="HS186">
            <v>785</v>
          </cell>
          <cell r="HT186">
            <v>679</v>
          </cell>
          <cell r="HU186">
            <v>872</v>
          </cell>
          <cell r="HV186">
            <v>935</v>
          </cell>
          <cell r="HW186">
            <v>802</v>
          </cell>
          <cell r="HX186">
            <v>756</v>
          </cell>
          <cell r="HY186">
            <v>1039</v>
          </cell>
          <cell r="HZ186">
            <v>872</v>
          </cell>
          <cell r="IA186">
            <v>1068</v>
          </cell>
          <cell r="IB186">
            <v>853</v>
          </cell>
          <cell r="IC186">
            <v>896</v>
          </cell>
          <cell r="ID186">
            <v>781</v>
          </cell>
          <cell r="IE186">
            <v>942</v>
          </cell>
          <cell r="IF186">
            <v>700</v>
          </cell>
          <cell r="IG186">
            <v>909</v>
          </cell>
          <cell r="IH186">
            <v>1103</v>
          </cell>
          <cell r="II186">
            <v>947</v>
          </cell>
          <cell r="IJ186">
            <v>911</v>
          </cell>
          <cell r="IK186">
            <v>1022</v>
          </cell>
          <cell r="IL186">
            <v>1063</v>
          </cell>
          <cell r="IM186">
            <v>804</v>
          </cell>
          <cell r="IN186">
            <v>484</v>
          </cell>
          <cell r="IO186">
            <v>640</v>
          </cell>
          <cell r="IP186">
            <v>946</v>
          </cell>
          <cell r="IQ186">
            <v>1200</v>
          </cell>
          <cell r="IR186">
            <v>786</v>
          </cell>
          <cell r="IS186">
            <v>1171</v>
          </cell>
          <cell r="IT186">
            <v>1253</v>
          </cell>
          <cell r="IU186">
            <v>1032</v>
          </cell>
          <cell r="IV186">
            <v>1112</v>
          </cell>
          <cell r="IW186">
            <v>1184</v>
          </cell>
          <cell r="IX186">
            <v>1176</v>
          </cell>
          <cell r="IY186">
            <v>1367</v>
          </cell>
          <cell r="IZ186">
            <v>1246</v>
          </cell>
          <cell r="JA186">
            <v>1120</v>
          </cell>
          <cell r="JB186">
            <v>1345</v>
          </cell>
          <cell r="JC186">
            <v>1123</v>
          </cell>
          <cell r="JD186">
            <v>849</v>
          </cell>
          <cell r="JE186">
            <v>1271</v>
          </cell>
          <cell r="JF186">
            <v>1268</v>
          </cell>
          <cell r="JG186">
            <v>1007</v>
          </cell>
          <cell r="JH186">
            <v>1179</v>
          </cell>
          <cell r="JI186">
            <v>1312</v>
          </cell>
          <cell r="JJ186">
            <v>1220</v>
          </cell>
          <cell r="JK186">
            <v>1311</v>
          </cell>
          <cell r="JL186">
            <v>1270</v>
          </cell>
          <cell r="JM186">
            <v>1125</v>
          </cell>
          <cell r="JN186">
            <v>1192</v>
          </cell>
          <cell r="JO186">
            <v>1085</v>
          </cell>
          <cell r="JP186">
            <v>908</v>
          </cell>
          <cell r="JQ186">
            <v>1344</v>
          </cell>
          <cell r="JR186">
            <v>1357</v>
          </cell>
          <cell r="JS186">
            <v>1180</v>
          </cell>
          <cell r="JT186">
            <v>1173</v>
          </cell>
          <cell r="JU186">
            <v>1144</v>
          </cell>
          <cell r="JV186">
            <v>1137</v>
          </cell>
          <cell r="JW186">
            <v>1282</v>
          </cell>
          <cell r="JX186">
            <v>1120</v>
          </cell>
          <cell r="JY186">
            <v>1003</v>
          </cell>
          <cell r="JZ186">
            <v>1177</v>
          </cell>
          <cell r="KA186">
            <v>1112</v>
          </cell>
          <cell r="KB186">
            <v>1008</v>
          </cell>
          <cell r="KC186">
            <v>1279</v>
          </cell>
          <cell r="KD186">
            <v>1455</v>
          </cell>
          <cell r="KE186">
            <v>1178</v>
          </cell>
          <cell r="KF186">
            <v>1108</v>
          </cell>
        </row>
        <row r="187">
          <cell r="A187" t="str">
            <v>Nombre de crÃ©ations d'entreprises - Indre - DonnÃ©es mensuelles brutes</v>
          </cell>
          <cell r="B187">
            <v>10755472</v>
          </cell>
          <cell r="C187">
            <v>45317.364583333336</v>
          </cell>
          <cell r="ES187">
            <v>133</v>
          </cell>
          <cell r="ET187">
            <v>130</v>
          </cell>
          <cell r="EU187">
            <v>128</v>
          </cell>
          <cell r="EV187">
            <v>103</v>
          </cell>
          <cell r="EW187">
            <v>108</v>
          </cell>
          <cell r="EX187">
            <v>109</v>
          </cell>
          <cell r="EY187">
            <v>89</v>
          </cell>
          <cell r="EZ187">
            <v>99</v>
          </cell>
          <cell r="FA187">
            <v>104</v>
          </cell>
          <cell r="FB187">
            <v>122</v>
          </cell>
          <cell r="FC187">
            <v>86</v>
          </cell>
          <cell r="FD187">
            <v>90</v>
          </cell>
          <cell r="FE187">
            <v>123</v>
          </cell>
          <cell r="FF187">
            <v>113</v>
          </cell>
          <cell r="FG187">
            <v>109</v>
          </cell>
          <cell r="FH187">
            <v>97</v>
          </cell>
          <cell r="FI187">
            <v>72</v>
          </cell>
          <cell r="FJ187">
            <v>103</v>
          </cell>
          <cell r="FK187">
            <v>69</v>
          </cell>
          <cell r="FL187">
            <v>74</v>
          </cell>
          <cell r="FM187">
            <v>100</v>
          </cell>
          <cell r="FN187">
            <v>98</v>
          </cell>
          <cell r="FO187">
            <v>85</v>
          </cell>
          <cell r="FP187">
            <v>89</v>
          </cell>
          <cell r="FQ187">
            <v>106</v>
          </cell>
          <cell r="FR187">
            <v>109</v>
          </cell>
          <cell r="FS187">
            <v>123</v>
          </cell>
          <cell r="FT187">
            <v>103</v>
          </cell>
          <cell r="FU187">
            <v>105</v>
          </cell>
          <cell r="FV187">
            <v>108</v>
          </cell>
          <cell r="FW187">
            <v>90</v>
          </cell>
          <cell r="FX187">
            <v>83</v>
          </cell>
          <cell r="FY187">
            <v>119</v>
          </cell>
          <cell r="FZ187">
            <v>119</v>
          </cell>
          <cell r="GA187">
            <v>107</v>
          </cell>
          <cell r="GB187">
            <v>92</v>
          </cell>
          <cell r="GC187">
            <v>107</v>
          </cell>
          <cell r="GD187">
            <v>98</v>
          </cell>
          <cell r="GE187">
            <v>89</v>
          </cell>
          <cell r="GF187">
            <v>124</v>
          </cell>
          <cell r="GG187">
            <v>83</v>
          </cell>
          <cell r="GH187">
            <v>106</v>
          </cell>
          <cell r="GI187">
            <v>90</v>
          </cell>
          <cell r="GJ187">
            <v>65</v>
          </cell>
          <cell r="GK187">
            <v>128</v>
          </cell>
          <cell r="GL187">
            <v>102</v>
          </cell>
          <cell r="GM187">
            <v>82</v>
          </cell>
          <cell r="GN187">
            <v>89</v>
          </cell>
          <cell r="GO187">
            <v>89</v>
          </cell>
          <cell r="GP187">
            <v>94</v>
          </cell>
          <cell r="GQ187">
            <v>130</v>
          </cell>
          <cell r="GR187">
            <v>104</v>
          </cell>
          <cell r="GS187">
            <v>86</v>
          </cell>
          <cell r="GT187">
            <v>99</v>
          </cell>
          <cell r="GU187">
            <v>96</v>
          </cell>
          <cell r="GV187">
            <v>75</v>
          </cell>
          <cell r="GW187">
            <v>110</v>
          </cell>
          <cell r="GX187">
            <v>94</v>
          </cell>
          <cell r="GY187">
            <v>79</v>
          </cell>
          <cell r="GZ187">
            <v>111</v>
          </cell>
          <cell r="HA187">
            <v>122</v>
          </cell>
          <cell r="HB187">
            <v>80</v>
          </cell>
          <cell r="HC187">
            <v>109</v>
          </cell>
          <cell r="HD187">
            <v>102</v>
          </cell>
          <cell r="HE187">
            <v>91</v>
          </cell>
          <cell r="HF187">
            <v>106</v>
          </cell>
          <cell r="HG187">
            <v>101</v>
          </cell>
          <cell r="HH187">
            <v>91</v>
          </cell>
          <cell r="HI187">
            <v>100</v>
          </cell>
          <cell r="HJ187">
            <v>124</v>
          </cell>
          <cell r="HK187">
            <v>95</v>
          </cell>
          <cell r="HL187">
            <v>100</v>
          </cell>
          <cell r="HM187">
            <v>123</v>
          </cell>
          <cell r="HN187">
            <v>116</v>
          </cell>
          <cell r="HO187">
            <v>112</v>
          </cell>
          <cell r="HP187">
            <v>109</v>
          </cell>
          <cell r="HQ187">
            <v>121</v>
          </cell>
          <cell r="HR187">
            <v>103</v>
          </cell>
          <cell r="HS187">
            <v>83</v>
          </cell>
          <cell r="HT187">
            <v>95</v>
          </cell>
          <cell r="HU187">
            <v>104</v>
          </cell>
          <cell r="HV187">
            <v>129</v>
          </cell>
          <cell r="HW187">
            <v>89</v>
          </cell>
          <cell r="HX187">
            <v>110</v>
          </cell>
          <cell r="HY187">
            <v>117</v>
          </cell>
          <cell r="HZ187">
            <v>120</v>
          </cell>
          <cell r="IA187">
            <v>137</v>
          </cell>
          <cell r="IB187">
            <v>136</v>
          </cell>
          <cell r="IC187">
            <v>131</v>
          </cell>
          <cell r="ID187">
            <v>112</v>
          </cell>
          <cell r="IE187">
            <v>116</v>
          </cell>
          <cell r="IF187">
            <v>126</v>
          </cell>
          <cell r="IG187">
            <v>116</v>
          </cell>
          <cell r="IH187">
            <v>152</v>
          </cell>
          <cell r="II187">
            <v>108</v>
          </cell>
          <cell r="IJ187">
            <v>111</v>
          </cell>
          <cell r="IK187">
            <v>160</v>
          </cell>
          <cell r="IL187">
            <v>125</v>
          </cell>
          <cell r="IM187">
            <v>115</v>
          </cell>
          <cell r="IN187">
            <v>63</v>
          </cell>
          <cell r="IO187">
            <v>94</v>
          </cell>
          <cell r="IP187">
            <v>135</v>
          </cell>
          <cell r="IQ187">
            <v>169</v>
          </cell>
          <cell r="IR187">
            <v>119</v>
          </cell>
          <cell r="IS187">
            <v>151</v>
          </cell>
          <cell r="IT187">
            <v>169</v>
          </cell>
          <cell r="IU187">
            <v>163</v>
          </cell>
          <cell r="IV187">
            <v>153</v>
          </cell>
          <cell r="IW187">
            <v>178</v>
          </cell>
          <cell r="IX187">
            <v>173</v>
          </cell>
          <cell r="IY187">
            <v>192</v>
          </cell>
          <cell r="IZ187">
            <v>158</v>
          </cell>
          <cell r="JA187">
            <v>156</v>
          </cell>
          <cell r="JB187">
            <v>173</v>
          </cell>
          <cell r="JC187">
            <v>164</v>
          </cell>
          <cell r="JD187">
            <v>131</v>
          </cell>
          <cell r="JE187">
            <v>191</v>
          </cell>
          <cell r="JF187">
            <v>184</v>
          </cell>
          <cell r="JG187">
            <v>135</v>
          </cell>
          <cell r="JH187">
            <v>141</v>
          </cell>
          <cell r="JI187">
            <v>187</v>
          </cell>
          <cell r="JJ187">
            <v>156</v>
          </cell>
          <cell r="JK187">
            <v>177</v>
          </cell>
          <cell r="JL187">
            <v>146</v>
          </cell>
          <cell r="JM187">
            <v>125</v>
          </cell>
          <cell r="JN187">
            <v>172</v>
          </cell>
          <cell r="JO187">
            <v>165</v>
          </cell>
          <cell r="JP187">
            <v>139</v>
          </cell>
          <cell r="JQ187">
            <v>159</v>
          </cell>
          <cell r="JR187">
            <v>149</v>
          </cell>
          <cell r="JS187">
            <v>167</v>
          </cell>
          <cell r="JT187">
            <v>181</v>
          </cell>
          <cell r="JU187">
            <v>154</v>
          </cell>
          <cell r="JV187">
            <v>155</v>
          </cell>
          <cell r="JW187">
            <v>192</v>
          </cell>
          <cell r="JX187">
            <v>157</v>
          </cell>
          <cell r="JY187">
            <v>136</v>
          </cell>
          <cell r="JZ187">
            <v>155</v>
          </cell>
          <cell r="KA187">
            <v>157</v>
          </cell>
          <cell r="KB187">
            <v>143</v>
          </cell>
          <cell r="KC187">
            <v>177</v>
          </cell>
          <cell r="KD187">
            <v>185</v>
          </cell>
          <cell r="KE187">
            <v>171</v>
          </cell>
          <cell r="KF187">
            <v>146</v>
          </cell>
        </row>
        <row r="188">
          <cell r="A188" t="str">
            <v>Nombre de crÃ©ations d'entreprises - Indre-et-Loire - DonnÃ©es mensuelles brutes</v>
          </cell>
          <cell r="B188">
            <v>10755473</v>
          </cell>
          <cell r="C188">
            <v>45317.364583333336</v>
          </cell>
          <cell r="ES188">
            <v>393</v>
          </cell>
          <cell r="ET188">
            <v>394</v>
          </cell>
          <cell r="EU188">
            <v>448</v>
          </cell>
          <cell r="EV188">
            <v>338</v>
          </cell>
          <cell r="EW188">
            <v>316</v>
          </cell>
          <cell r="EX188">
            <v>405</v>
          </cell>
          <cell r="EY188">
            <v>308</v>
          </cell>
          <cell r="EZ188">
            <v>302</v>
          </cell>
          <cell r="FA188">
            <v>397</v>
          </cell>
          <cell r="FB188">
            <v>392</v>
          </cell>
          <cell r="FC188">
            <v>363</v>
          </cell>
          <cell r="FD188">
            <v>324</v>
          </cell>
          <cell r="FE188">
            <v>392</v>
          </cell>
          <cell r="FF188">
            <v>401</v>
          </cell>
          <cell r="FG188">
            <v>476</v>
          </cell>
          <cell r="FH188">
            <v>339</v>
          </cell>
          <cell r="FI188">
            <v>284</v>
          </cell>
          <cell r="FJ188">
            <v>369</v>
          </cell>
          <cell r="FK188">
            <v>309</v>
          </cell>
          <cell r="FL188">
            <v>277</v>
          </cell>
          <cell r="FM188">
            <v>365</v>
          </cell>
          <cell r="FN188">
            <v>347</v>
          </cell>
          <cell r="FO188">
            <v>353</v>
          </cell>
          <cell r="FP188">
            <v>350</v>
          </cell>
          <cell r="FQ188">
            <v>413</v>
          </cell>
          <cell r="FR188">
            <v>362</v>
          </cell>
          <cell r="FS188">
            <v>356</v>
          </cell>
          <cell r="FT188">
            <v>369</v>
          </cell>
          <cell r="FU188">
            <v>333</v>
          </cell>
          <cell r="FV188">
            <v>323</v>
          </cell>
          <cell r="FW188">
            <v>400</v>
          </cell>
          <cell r="FX188">
            <v>308</v>
          </cell>
          <cell r="FY188">
            <v>397</v>
          </cell>
          <cell r="FZ188">
            <v>437</v>
          </cell>
          <cell r="GA188">
            <v>354</v>
          </cell>
          <cell r="GB188">
            <v>359</v>
          </cell>
          <cell r="GC188">
            <v>391</v>
          </cell>
          <cell r="GD188">
            <v>338</v>
          </cell>
          <cell r="GE188">
            <v>351</v>
          </cell>
          <cell r="GF188">
            <v>405</v>
          </cell>
          <cell r="GG188">
            <v>267</v>
          </cell>
          <cell r="GH188">
            <v>331</v>
          </cell>
          <cell r="GI188">
            <v>347</v>
          </cell>
          <cell r="GJ188">
            <v>282</v>
          </cell>
          <cell r="GK188">
            <v>382</v>
          </cell>
          <cell r="GL188">
            <v>406</v>
          </cell>
          <cell r="GM188">
            <v>300</v>
          </cell>
          <cell r="GN188">
            <v>355</v>
          </cell>
          <cell r="GO188">
            <v>378</v>
          </cell>
          <cell r="GP188">
            <v>372</v>
          </cell>
          <cell r="GQ188">
            <v>458</v>
          </cell>
          <cell r="GR188">
            <v>398</v>
          </cell>
          <cell r="GS188">
            <v>320</v>
          </cell>
          <cell r="GT188">
            <v>323</v>
          </cell>
          <cell r="GU188">
            <v>357</v>
          </cell>
          <cell r="GV188">
            <v>261</v>
          </cell>
          <cell r="GW188">
            <v>389</v>
          </cell>
          <cell r="GX188">
            <v>377</v>
          </cell>
          <cell r="GY188">
            <v>325</v>
          </cell>
          <cell r="GZ188">
            <v>352</v>
          </cell>
          <cell r="HA188">
            <v>452</v>
          </cell>
          <cell r="HB188">
            <v>376</v>
          </cell>
          <cell r="HC188">
            <v>479</v>
          </cell>
          <cell r="HD188">
            <v>386</v>
          </cell>
          <cell r="HE188">
            <v>318</v>
          </cell>
          <cell r="HF188">
            <v>405</v>
          </cell>
          <cell r="HG188">
            <v>345</v>
          </cell>
          <cell r="HH188">
            <v>303</v>
          </cell>
          <cell r="HI188">
            <v>427</v>
          </cell>
          <cell r="HJ188">
            <v>503</v>
          </cell>
          <cell r="HK188">
            <v>431</v>
          </cell>
          <cell r="HL188">
            <v>384</v>
          </cell>
          <cell r="HM188">
            <v>482</v>
          </cell>
          <cell r="HN188">
            <v>448</v>
          </cell>
          <cell r="HO188">
            <v>563</v>
          </cell>
          <cell r="HP188">
            <v>485</v>
          </cell>
          <cell r="HQ188">
            <v>441</v>
          </cell>
          <cell r="HR188">
            <v>485</v>
          </cell>
          <cell r="HS188">
            <v>428</v>
          </cell>
          <cell r="HT188">
            <v>383</v>
          </cell>
          <cell r="HU188">
            <v>513</v>
          </cell>
          <cell r="HV188">
            <v>537</v>
          </cell>
          <cell r="HW188">
            <v>483</v>
          </cell>
          <cell r="HX188">
            <v>420</v>
          </cell>
          <cell r="HY188">
            <v>624</v>
          </cell>
          <cell r="HZ188">
            <v>498</v>
          </cell>
          <cell r="IA188">
            <v>573</v>
          </cell>
          <cell r="IB188">
            <v>523</v>
          </cell>
          <cell r="IC188">
            <v>509</v>
          </cell>
          <cell r="ID188">
            <v>517</v>
          </cell>
          <cell r="IE188">
            <v>539</v>
          </cell>
          <cell r="IF188">
            <v>493</v>
          </cell>
          <cell r="IG188">
            <v>534</v>
          </cell>
          <cell r="IH188">
            <v>641</v>
          </cell>
          <cell r="II188">
            <v>555</v>
          </cell>
          <cell r="IJ188">
            <v>454</v>
          </cell>
          <cell r="IK188">
            <v>642</v>
          </cell>
          <cell r="IL188">
            <v>536</v>
          </cell>
          <cell r="IM188">
            <v>418</v>
          </cell>
          <cell r="IN188">
            <v>281</v>
          </cell>
          <cell r="IO188">
            <v>364</v>
          </cell>
          <cell r="IP188">
            <v>553</v>
          </cell>
          <cell r="IQ188">
            <v>679</v>
          </cell>
          <cell r="IR188">
            <v>532</v>
          </cell>
          <cell r="IS188">
            <v>677</v>
          </cell>
          <cell r="IT188">
            <v>790</v>
          </cell>
          <cell r="IU188">
            <v>604</v>
          </cell>
          <cell r="IV188">
            <v>630</v>
          </cell>
          <cell r="IW188">
            <v>740</v>
          </cell>
          <cell r="IX188">
            <v>772</v>
          </cell>
          <cell r="IY188">
            <v>778</v>
          </cell>
          <cell r="IZ188">
            <v>671</v>
          </cell>
          <cell r="JA188">
            <v>647</v>
          </cell>
          <cell r="JB188">
            <v>713</v>
          </cell>
          <cell r="JC188">
            <v>629</v>
          </cell>
          <cell r="JD188">
            <v>559</v>
          </cell>
          <cell r="JE188">
            <v>662</v>
          </cell>
          <cell r="JF188">
            <v>782</v>
          </cell>
          <cell r="JG188">
            <v>657</v>
          </cell>
          <cell r="JH188">
            <v>758</v>
          </cell>
          <cell r="JI188">
            <v>766</v>
          </cell>
          <cell r="JJ188">
            <v>707</v>
          </cell>
          <cell r="JK188">
            <v>825</v>
          </cell>
          <cell r="JL188">
            <v>675</v>
          </cell>
          <cell r="JM188">
            <v>622</v>
          </cell>
          <cell r="JN188">
            <v>647</v>
          </cell>
          <cell r="JO188">
            <v>629</v>
          </cell>
          <cell r="JP188">
            <v>544</v>
          </cell>
          <cell r="JQ188">
            <v>689</v>
          </cell>
          <cell r="JR188">
            <v>707</v>
          </cell>
          <cell r="JS188">
            <v>634</v>
          </cell>
          <cell r="JT188">
            <v>720</v>
          </cell>
          <cell r="JU188">
            <v>635</v>
          </cell>
          <cell r="JV188">
            <v>556</v>
          </cell>
          <cell r="JW188">
            <v>742</v>
          </cell>
          <cell r="JX188">
            <v>608</v>
          </cell>
          <cell r="JY188">
            <v>569</v>
          </cell>
          <cell r="JZ188">
            <v>630</v>
          </cell>
          <cell r="KA188">
            <v>601</v>
          </cell>
          <cell r="KB188">
            <v>602</v>
          </cell>
          <cell r="KC188">
            <v>805</v>
          </cell>
          <cell r="KD188">
            <v>778</v>
          </cell>
          <cell r="KE188">
            <v>695</v>
          </cell>
          <cell r="KF188">
            <v>566</v>
          </cell>
        </row>
        <row r="189">
          <cell r="A189" t="str">
            <v>Nombre de crÃ©ations d'entreprises - Industrie manufacturiÃ¨re - Ensemble - France - DonnÃ©es mensuelles brutes</v>
          </cell>
          <cell r="B189">
            <v>10755561</v>
          </cell>
          <cell r="C189">
            <v>45317.364583333336</v>
          </cell>
          <cell r="E189">
            <v>1227</v>
          </cell>
          <cell r="F189">
            <v>1069</v>
          </cell>
          <cell r="G189">
            <v>1121</v>
          </cell>
          <cell r="H189">
            <v>1249</v>
          </cell>
          <cell r="I189">
            <v>1150</v>
          </cell>
          <cell r="J189">
            <v>942</v>
          </cell>
          <cell r="K189">
            <v>1141</v>
          </cell>
          <cell r="L189">
            <v>743</v>
          </cell>
          <cell r="M189">
            <v>774</v>
          </cell>
          <cell r="N189">
            <v>1076</v>
          </cell>
          <cell r="O189">
            <v>760</v>
          </cell>
          <cell r="P189">
            <v>795</v>
          </cell>
          <cell r="Q189">
            <v>1271</v>
          </cell>
          <cell r="R189">
            <v>973</v>
          </cell>
          <cell r="S189">
            <v>1129</v>
          </cell>
          <cell r="T189">
            <v>1252</v>
          </cell>
          <cell r="U189">
            <v>960</v>
          </cell>
          <cell r="V189">
            <v>1044</v>
          </cell>
          <cell r="W189">
            <v>1249</v>
          </cell>
          <cell r="X189">
            <v>697</v>
          </cell>
          <cell r="Y189">
            <v>721</v>
          </cell>
          <cell r="Z189">
            <v>975</v>
          </cell>
          <cell r="AA189">
            <v>746</v>
          </cell>
          <cell r="AB189">
            <v>745</v>
          </cell>
          <cell r="AC189">
            <v>1160</v>
          </cell>
          <cell r="AD189">
            <v>881</v>
          </cell>
          <cell r="AE189">
            <v>1021</v>
          </cell>
          <cell r="AF189">
            <v>1241</v>
          </cell>
          <cell r="AG189">
            <v>901</v>
          </cell>
          <cell r="AH189">
            <v>956</v>
          </cell>
          <cell r="AI189">
            <v>1191</v>
          </cell>
          <cell r="AJ189">
            <v>633</v>
          </cell>
          <cell r="AK189">
            <v>805</v>
          </cell>
          <cell r="AL189">
            <v>1107</v>
          </cell>
          <cell r="AM189">
            <v>675</v>
          </cell>
          <cell r="AN189">
            <v>824</v>
          </cell>
          <cell r="AO189">
            <v>1160</v>
          </cell>
          <cell r="AP189">
            <v>978</v>
          </cell>
          <cell r="AQ189">
            <v>1091</v>
          </cell>
          <cell r="AR189">
            <v>1233</v>
          </cell>
          <cell r="AS189">
            <v>991</v>
          </cell>
          <cell r="AT189">
            <v>996</v>
          </cell>
          <cell r="AU189">
            <v>1175</v>
          </cell>
          <cell r="AV189">
            <v>716</v>
          </cell>
          <cell r="AW189">
            <v>911</v>
          </cell>
          <cell r="AX189">
            <v>1065</v>
          </cell>
          <cell r="AY189">
            <v>704</v>
          </cell>
          <cell r="AZ189">
            <v>900</v>
          </cell>
          <cell r="BA189">
            <v>1128</v>
          </cell>
          <cell r="BB189">
            <v>1135</v>
          </cell>
          <cell r="BC189">
            <v>1293</v>
          </cell>
          <cell r="BD189">
            <v>1294</v>
          </cell>
          <cell r="BE189">
            <v>1039</v>
          </cell>
          <cell r="BF189">
            <v>1213</v>
          </cell>
          <cell r="BG189">
            <v>1146</v>
          </cell>
          <cell r="BH189">
            <v>819</v>
          </cell>
          <cell r="BI189">
            <v>987</v>
          </cell>
          <cell r="BJ189">
            <v>1045</v>
          </cell>
          <cell r="BK189">
            <v>845</v>
          </cell>
          <cell r="BL189">
            <v>930</v>
          </cell>
          <cell r="BM189">
            <v>1119</v>
          </cell>
          <cell r="BN189">
            <v>1087</v>
          </cell>
          <cell r="BO189">
            <v>1270</v>
          </cell>
          <cell r="BP189">
            <v>1240</v>
          </cell>
          <cell r="BQ189">
            <v>1093</v>
          </cell>
          <cell r="BR189">
            <v>1265</v>
          </cell>
          <cell r="BS189">
            <v>957</v>
          </cell>
          <cell r="BT189">
            <v>790</v>
          </cell>
          <cell r="BU189">
            <v>965</v>
          </cell>
          <cell r="BV189">
            <v>1011</v>
          </cell>
          <cell r="BW189">
            <v>858</v>
          </cell>
          <cell r="BX189">
            <v>905</v>
          </cell>
          <cell r="BY189">
            <v>1190</v>
          </cell>
          <cell r="BZ189">
            <v>1082</v>
          </cell>
          <cell r="CA189">
            <v>1262</v>
          </cell>
          <cell r="CB189">
            <v>1153</v>
          </cell>
          <cell r="CC189">
            <v>1132</v>
          </cell>
          <cell r="CD189">
            <v>1230</v>
          </cell>
          <cell r="CE189">
            <v>972</v>
          </cell>
          <cell r="CF189">
            <v>799</v>
          </cell>
          <cell r="CG189">
            <v>998</v>
          </cell>
          <cell r="CH189">
            <v>1109</v>
          </cell>
          <cell r="CI189">
            <v>880</v>
          </cell>
          <cell r="CJ189">
            <v>938</v>
          </cell>
          <cell r="CK189">
            <v>1250</v>
          </cell>
          <cell r="CL189">
            <v>1079</v>
          </cell>
          <cell r="CM189">
            <v>1384</v>
          </cell>
          <cell r="CN189">
            <v>1438</v>
          </cell>
          <cell r="CO189">
            <v>1123</v>
          </cell>
          <cell r="CP189">
            <v>1447</v>
          </cell>
          <cell r="CQ189">
            <v>1319</v>
          </cell>
          <cell r="CR189">
            <v>1033</v>
          </cell>
          <cell r="CS189">
            <v>1184</v>
          </cell>
          <cell r="CT189">
            <v>1347</v>
          </cell>
          <cell r="CU189">
            <v>969</v>
          </cell>
          <cell r="CV189">
            <v>1029</v>
          </cell>
          <cell r="CW189">
            <v>1303</v>
          </cell>
          <cell r="CX189">
            <v>1186</v>
          </cell>
          <cell r="CY189">
            <v>1182</v>
          </cell>
          <cell r="CZ189">
            <v>1256</v>
          </cell>
          <cell r="DA189">
            <v>957</v>
          </cell>
          <cell r="DB189">
            <v>1007</v>
          </cell>
          <cell r="DC189">
            <v>1125</v>
          </cell>
          <cell r="DD189">
            <v>715</v>
          </cell>
          <cell r="DE189">
            <v>946</v>
          </cell>
          <cell r="DF189">
            <v>1108</v>
          </cell>
          <cell r="DG189">
            <v>734</v>
          </cell>
          <cell r="DH189">
            <v>857</v>
          </cell>
          <cell r="DI189">
            <v>1669</v>
          </cell>
          <cell r="DJ189">
            <v>1865</v>
          </cell>
          <cell r="DK189">
            <v>2031</v>
          </cell>
          <cell r="DL189">
            <v>2059</v>
          </cell>
          <cell r="DM189">
            <v>1812</v>
          </cell>
          <cell r="DN189">
            <v>2059</v>
          </cell>
          <cell r="DO189">
            <v>1796</v>
          </cell>
          <cell r="DP189">
            <v>1429</v>
          </cell>
          <cell r="DQ189">
            <v>1990</v>
          </cell>
          <cell r="DR189">
            <v>2137</v>
          </cell>
          <cell r="DS189">
            <v>1854</v>
          </cell>
          <cell r="DT189">
            <v>1843</v>
          </cell>
          <cell r="DU189">
            <v>2066</v>
          </cell>
          <cell r="DV189">
            <v>2110</v>
          </cell>
          <cell r="DW189">
            <v>2681</v>
          </cell>
          <cell r="DX189">
            <v>2103</v>
          </cell>
          <cell r="DY189">
            <v>1964</v>
          </cell>
          <cell r="DZ189">
            <v>1994</v>
          </cell>
          <cell r="EA189">
            <v>1669</v>
          </cell>
          <cell r="EB189">
            <v>1407</v>
          </cell>
          <cell r="EC189">
            <v>1972</v>
          </cell>
          <cell r="ED189">
            <v>2019</v>
          </cell>
          <cell r="EE189">
            <v>1946</v>
          </cell>
          <cell r="EF189">
            <v>1609</v>
          </cell>
          <cell r="EG189">
            <v>1671</v>
          </cell>
          <cell r="EH189">
            <v>1754</v>
          </cell>
          <cell r="EI189">
            <v>2076</v>
          </cell>
          <cell r="EJ189">
            <v>1734</v>
          </cell>
          <cell r="EK189">
            <v>1958</v>
          </cell>
          <cell r="EL189">
            <v>1784</v>
          </cell>
          <cell r="EM189">
            <v>1657</v>
          </cell>
          <cell r="EN189">
            <v>1481</v>
          </cell>
          <cell r="EO189">
            <v>2045</v>
          </cell>
          <cell r="EP189">
            <v>2041</v>
          </cell>
          <cell r="EQ189">
            <v>2116</v>
          </cell>
          <cell r="ER189">
            <v>1754</v>
          </cell>
          <cell r="ES189">
            <v>2102</v>
          </cell>
          <cell r="ET189">
            <v>2067</v>
          </cell>
          <cell r="EU189">
            <v>2279</v>
          </cell>
          <cell r="EV189">
            <v>1989</v>
          </cell>
          <cell r="EW189">
            <v>1837</v>
          </cell>
          <cell r="EX189">
            <v>2286</v>
          </cell>
          <cell r="EY189">
            <v>1783</v>
          </cell>
          <cell r="EZ189">
            <v>1523</v>
          </cell>
          <cell r="FA189">
            <v>1772</v>
          </cell>
          <cell r="FB189">
            <v>2213</v>
          </cell>
          <cell r="FC189">
            <v>1940</v>
          </cell>
          <cell r="FD189">
            <v>1512</v>
          </cell>
          <cell r="FE189">
            <v>2103</v>
          </cell>
          <cell r="FF189">
            <v>1885</v>
          </cell>
          <cell r="FG189">
            <v>2251</v>
          </cell>
          <cell r="FH189">
            <v>2107</v>
          </cell>
          <cell r="FI189">
            <v>1818</v>
          </cell>
          <cell r="FJ189">
            <v>2036</v>
          </cell>
          <cell r="FK189">
            <v>1883</v>
          </cell>
          <cell r="FL189">
            <v>1498</v>
          </cell>
          <cell r="FM189">
            <v>1780</v>
          </cell>
          <cell r="FN189">
            <v>2327</v>
          </cell>
          <cell r="FO189">
            <v>2076</v>
          </cell>
          <cell r="FP189">
            <v>1768</v>
          </cell>
          <cell r="FQ189">
            <v>2345</v>
          </cell>
          <cell r="FR189">
            <v>2210</v>
          </cell>
          <cell r="FS189">
            <v>2327</v>
          </cell>
          <cell r="FT189">
            <v>2242</v>
          </cell>
          <cell r="FU189">
            <v>2097</v>
          </cell>
          <cell r="FV189">
            <v>2118</v>
          </cell>
          <cell r="FW189">
            <v>2115</v>
          </cell>
          <cell r="FX189">
            <v>1540</v>
          </cell>
          <cell r="FY189">
            <v>1956</v>
          </cell>
          <cell r="FZ189">
            <v>2454</v>
          </cell>
          <cell r="GA189">
            <v>1985</v>
          </cell>
          <cell r="GB189">
            <v>1864</v>
          </cell>
          <cell r="GC189">
            <v>1959</v>
          </cell>
          <cell r="GD189">
            <v>1903</v>
          </cell>
          <cell r="GE189">
            <v>1814</v>
          </cell>
          <cell r="GF189">
            <v>1996</v>
          </cell>
          <cell r="GG189">
            <v>1596</v>
          </cell>
          <cell r="GH189">
            <v>1841</v>
          </cell>
          <cell r="GI189">
            <v>1679</v>
          </cell>
          <cell r="GJ189">
            <v>1327</v>
          </cell>
          <cell r="GK189">
            <v>1681</v>
          </cell>
          <cell r="GL189">
            <v>2003</v>
          </cell>
          <cell r="GM189">
            <v>1564</v>
          </cell>
          <cell r="GN189">
            <v>1628</v>
          </cell>
          <cell r="GO189">
            <v>1930</v>
          </cell>
          <cell r="GP189">
            <v>1790</v>
          </cell>
          <cell r="GQ189">
            <v>2127</v>
          </cell>
          <cell r="GR189">
            <v>2027</v>
          </cell>
          <cell r="GS189">
            <v>1800</v>
          </cell>
          <cell r="GT189">
            <v>2025</v>
          </cell>
          <cell r="GU189">
            <v>1612</v>
          </cell>
          <cell r="GV189">
            <v>1307</v>
          </cell>
          <cell r="GW189">
            <v>1693</v>
          </cell>
          <cell r="GX189">
            <v>1793</v>
          </cell>
          <cell r="GY189">
            <v>1664</v>
          </cell>
          <cell r="GZ189">
            <v>1697</v>
          </cell>
          <cell r="HA189">
            <v>1934</v>
          </cell>
          <cell r="HB189">
            <v>1854</v>
          </cell>
          <cell r="HC189">
            <v>2212</v>
          </cell>
          <cell r="HD189">
            <v>1797</v>
          </cell>
          <cell r="HE189">
            <v>1805</v>
          </cell>
          <cell r="HF189">
            <v>1889</v>
          </cell>
          <cell r="HG189">
            <v>1787</v>
          </cell>
          <cell r="HH189">
            <v>1442</v>
          </cell>
          <cell r="HI189">
            <v>1899</v>
          </cell>
          <cell r="HJ189">
            <v>2029</v>
          </cell>
          <cell r="HK189">
            <v>1921</v>
          </cell>
          <cell r="HL189">
            <v>1714</v>
          </cell>
          <cell r="HM189">
            <v>2042</v>
          </cell>
          <cell r="HN189">
            <v>2084</v>
          </cell>
          <cell r="HO189">
            <v>2514</v>
          </cell>
          <cell r="HP189">
            <v>2020</v>
          </cell>
          <cell r="HQ189">
            <v>1940</v>
          </cell>
          <cell r="HR189">
            <v>2383</v>
          </cell>
          <cell r="HS189">
            <v>1900</v>
          </cell>
          <cell r="HT189">
            <v>1708</v>
          </cell>
          <cell r="HU189">
            <v>1972</v>
          </cell>
          <cell r="HV189">
            <v>2472</v>
          </cell>
          <cell r="HW189">
            <v>2001</v>
          </cell>
          <cell r="HX189">
            <v>1754</v>
          </cell>
          <cell r="HY189">
            <v>2452</v>
          </cell>
          <cell r="HZ189">
            <v>2399</v>
          </cell>
          <cell r="IA189">
            <v>2729</v>
          </cell>
          <cell r="IB189">
            <v>2559</v>
          </cell>
          <cell r="IC189">
            <v>2461</v>
          </cell>
          <cell r="ID189">
            <v>2726</v>
          </cell>
          <cell r="IE189">
            <v>2935</v>
          </cell>
          <cell r="IF189">
            <v>2358</v>
          </cell>
          <cell r="IG189">
            <v>2703</v>
          </cell>
          <cell r="IH189">
            <v>3742</v>
          </cell>
          <cell r="II189">
            <v>3041</v>
          </cell>
          <cell r="IJ189">
            <v>2737</v>
          </cell>
          <cell r="IK189">
            <v>3295</v>
          </cell>
          <cell r="IL189">
            <v>3349</v>
          </cell>
          <cell r="IM189">
            <v>2448</v>
          </cell>
          <cell r="IN189">
            <v>1594</v>
          </cell>
          <cell r="IO189">
            <v>2200</v>
          </cell>
          <cell r="IP189">
            <v>3079</v>
          </cell>
          <cell r="IQ189">
            <v>3152</v>
          </cell>
          <cell r="IR189">
            <v>2559</v>
          </cell>
          <cell r="IS189">
            <v>3236</v>
          </cell>
          <cell r="IT189">
            <v>3785</v>
          </cell>
          <cell r="IU189">
            <v>3295</v>
          </cell>
          <cell r="IV189">
            <v>3562</v>
          </cell>
          <cell r="IW189">
            <v>3612</v>
          </cell>
          <cell r="IX189">
            <v>3507</v>
          </cell>
          <cell r="IY189">
            <v>3853</v>
          </cell>
          <cell r="IZ189">
            <v>3676</v>
          </cell>
          <cell r="JA189">
            <v>3094</v>
          </cell>
          <cell r="JB189">
            <v>3944</v>
          </cell>
          <cell r="JC189">
            <v>3303</v>
          </cell>
          <cell r="JD189">
            <v>2527</v>
          </cell>
          <cell r="JE189">
            <v>3345</v>
          </cell>
          <cell r="JF189">
            <v>4091</v>
          </cell>
          <cell r="JG189">
            <v>3393</v>
          </cell>
          <cell r="JH189">
            <v>3722</v>
          </cell>
          <cell r="JI189">
            <v>3438</v>
          </cell>
          <cell r="JJ189">
            <v>3548</v>
          </cell>
          <cell r="JK189">
            <v>4218</v>
          </cell>
          <cell r="JL189">
            <v>3746</v>
          </cell>
          <cell r="JM189">
            <v>3288</v>
          </cell>
          <cell r="JN189">
            <v>3581</v>
          </cell>
          <cell r="JO189">
            <v>3236</v>
          </cell>
          <cell r="JP189">
            <v>2668</v>
          </cell>
          <cell r="JQ189">
            <v>3812</v>
          </cell>
          <cell r="JR189">
            <v>4553</v>
          </cell>
          <cell r="JS189">
            <v>4074</v>
          </cell>
          <cell r="JT189">
            <v>3487</v>
          </cell>
          <cell r="JU189">
            <v>3199</v>
          </cell>
          <cell r="JV189">
            <v>3026</v>
          </cell>
          <cell r="JW189">
            <v>3809</v>
          </cell>
          <cell r="JX189">
            <v>3279</v>
          </cell>
          <cell r="JY189">
            <v>2877</v>
          </cell>
          <cell r="JZ189">
            <v>3333</v>
          </cell>
          <cell r="KA189">
            <v>2892</v>
          </cell>
          <cell r="KB189">
            <v>2859</v>
          </cell>
          <cell r="KC189">
            <v>3595</v>
          </cell>
          <cell r="KD189">
            <v>4396</v>
          </cell>
          <cell r="KE189">
            <v>4179</v>
          </cell>
          <cell r="KF189">
            <v>3263</v>
          </cell>
        </row>
        <row r="190">
          <cell r="A190" t="str">
            <v>Nombre de crÃ©ations d'entreprises - Industrie manufacturiÃ¨re - Ensemble - France - DonnÃ©es mensuelles CVS</v>
          </cell>
          <cell r="B190">
            <v>10755562</v>
          </cell>
          <cell r="C190">
            <v>45317.364583333336</v>
          </cell>
          <cell r="E190">
            <v>1033</v>
          </cell>
          <cell r="F190">
            <v>1067</v>
          </cell>
          <cell r="G190">
            <v>954</v>
          </cell>
          <cell r="H190">
            <v>1037</v>
          </cell>
          <cell r="I190">
            <v>1118</v>
          </cell>
          <cell r="J190">
            <v>912</v>
          </cell>
          <cell r="K190">
            <v>1005</v>
          </cell>
          <cell r="L190">
            <v>1019</v>
          </cell>
          <cell r="M190">
            <v>980</v>
          </cell>
          <cell r="N190">
            <v>1043</v>
          </cell>
          <cell r="O190">
            <v>987</v>
          </cell>
          <cell r="P190">
            <v>1001</v>
          </cell>
          <cell r="Q190">
            <v>1028</v>
          </cell>
          <cell r="R190">
            <v>1000</v>
          </cell>
          <cell r="S190">
            <v>998</v>
          </cell>
          <cell r="T190">
            <v>1001</v>
          </cell>
          <cell r="U190">
            <v>968</v>
          </cell>
          <cell r="V190">
            <v>1016</v>
          </cell>
          <cell r="W190">
            <v>1018</v>
          </cell>
          <cell r="X190">
            <v>949</v>
          </cell>
          <cell r="Y190">
            <v>935</v>
          </cell>
          <cell r="Z190">
            <v>909</v>
          </cell>
          <cell r="AA190">
            <v>969</v>
          </cell>
          <cell r="AB190">
            <v>934</v>
          </cell>
          <cell r="AC190">
            <v>951</v>
          </cell>
          <cell r="AD190">
            <v>902</v>
          </cell>
          <cell r="AE190">
            <v>932</v>
          </cell>
          <cell r="AF190">
            <v>962</v>
          </cell>
          <cell r="AG190">
            <v>937</v>
          </cell>
          <cell r="AH190">
            <v>935</v>
          </cell>
          <cell r="AI190">
            <v>950</v>
          </cell>
          <cell r="AJ190">
            <v>889</v>
          </cell>
          <cell r="AK190">
            <v>971</v>
          </cell>
          <cell r="AL190">
            <v>1034</v>
          </cell>
          <cell r="AM190">
            <v>949</v>
          </cell>
          <cell r="AN190">
            <v>987</v>
          </cell>
          <cell r="AO190">
            <v>975</v>
          </cell>
          <cell r="AP190">
            <v>985</v>
          </cell>
          <cell r="AQ190">
            <v>979</v>
          </cell>
          <cell r="AR190">
            <v>978</v>
          </cell>
          <cell r="AS190">
            <v>1016</v>
          </cell>
          <cell r="AT190">
            <v>969</v>
          </cell>
          <cell r="AU190">
            <v>1013</v>
          </cell>
          <cell r="AV190">
            <v>1031</v>
          </cell>
          <cell r="AW190">
            <v>1019</v>
          </cell>
          <cell r="AX190">
            <v>1000</v>
          </cell>
          <cell r="AY190">
            <v>969</v>
          </cell>
          <cell r="AZ190">
            <v>1035</v>
          </cell>
          <cell r="BA190">
            <v>1017</v>
          </cell>
          <cell r="BB190">
            <v>1138</v>
          </cell>
          <cell r="BC190">
            <v>1053</v>
          </cell>
          <cell r="BD190">
            <v>1052</v>
          </cell>
          <cell r="BE190">
            <v>1056</v>
          </cell>
          <cell r="BF190">
            <v>1062</v>
          </cell>
          <cell r="BG190">
            <v>1084</v>
          </cell>
          <cell r="BH190">
            <v>1074</v>
          </cell>
          <cell r="BI190">
            <v>1072</v>
          </cell>
          <cell r="BJ190">
            <v>1066</v>
          </cell>
          <cell r="BK190">
            <v>1086</v>
          </cell>
          <cell r="BL190">
            <v>1023</v>
          </cell>
          <cell r="BM190">
            <v>1030</v>
          </cell>
          <cell r="BN190">
            <v>1061</v>
          </cell>
          <cell r="BO190">
            <v>1074</v>
          </cell>
          <cell r="BP190">
            <v>1029</v>
          </cell>
          <cell r="BQ190">
            <v>1050</v>
          </cell>
          <cell r="BR190">
            <v>1080</v>
          </cell>
          <cell r="BS190">
            <v>989</v>
          </cell>
          <cell r="BT190">
            <v>1029</v>
          </cell>
          <cell r="BU190">
            <v>1019</v>
          </cell>
          <cell r="BV190">
            <v>1030</v>
          </cell>
          <cell r="BW190">
            <v>1080</v>
          </cell>
          <cell r="BX190">
            <v>1020</v>
          </cell>
          <cell r="BY190">
            <v>1056</v>
          </cell>
          <cell r="BZ190">
            <v>1055</v>
          </cell>
          <cell r="CA190">
            <v>1029</v>
          </cell>
          <cell r="CB190">
            <v>1058</v>
          </cell>
          <cell r="CC190">
            <v>1131</v>
          </cell>
          <cell r="CD190">
            <v>1083</v>
          </cell>
          <cell r="CE190">
            <v>1034</v>
          </cell>
          <cell r="CF190">
            <v>1036</v>
          </cell>
          <cell r="CG190">
            <v>1074</v>
          </cell>
          <cell r="CH190">
            <v>1065</v>
          </cell>
          <cell r="CI190">
            <v>1053</v>
          </cell>
          <cell r="CJ190">
            <v>1115</v>
          </cell>
          <cell r="CK190">
            <v>1109</v>
          </cell>
          <cell r="CL190">
            <v>1055</v>
          </cell>
          <cell r="CM190">
            <v>1190</v>
          </cell>
          <cell r="CN190">
            <v>1284</v>
          </cell>
          <cell r="CO190">
            <v>1203</v>
          </cell>
          <cell r="CP190">
            <v>1290</v>
          </cell>
          <cell r="CQ190">
            <v>1299</v>
          </cell>
          <cell r="CR190">
            <v>1315</v>
          </cell>
          <cell r="CS190">
            <v>1319</v>
          </cell>
          <cell r="CT190">
            <v>1216</v>
          </cell>
          <cell r="CU190">
            <v>1145</v>
          </cell>
          <cell r="CV190">
            <v>1186</v>
          </cell>
          <cell r="CW190">
            <v>1149</v>
          </cell>
          <cell r="CX190">
            <v>1131</v>
          </cell>
          <cell r="CY190">
            <v>1122</v>
          </cell>
          <cell r="CZ190">
            <v>1054</v>
          </cell>
          <cell r="DA190">
            <v>1040</v>
          </cell>
          <cell r="DB190">
            <v>915</v>
          </cell>
          <cell r="DC190">
            <v>1106</v>
          </cell>
          <cell r="DD190">
            <v>977</v>
          </cell>
          <cell r="DE190">
            <v>973</v>
          </cell>
          <cell r="DF190">
            <v>982</v>
          </cell>
          <cell r="DG190">
            <v>916</v>
          </cell>
          <cell r="DH190">
            <v>893</v>
          </cell>
          <cell r="DI190">
            <v>1606</v>
          </cell>
          <cell r="DJ190">
            <v>1824</v>
          </cell>
          <cell r="DK190">
            <v>1764</v>
          </cell>
          <cell r="DL190">
            <v>1890</v>
          </cell>
          <cell r="DM190">
            <v>1935</v>
          </cell>
          <cell r="DN190">
            <v>1943</v>
          </cell>
          <cell r="DO190">
            <v>1959</v>
          </cell>
          <cell r="DP190">
            <v>1980</v>
          </cell>
          <cell r="DQ190">
            <v>1870</v>
          </cell>
          <cell r="DR190">
            <v>1912</v>
          </cell>
          <cell r="DS190">
            <v>1887</v>
          </cell>
          <cell r="DT190">
            <v>2039</v>
          </cell>
          <cell r="DU190">
            <v>2071</v>
          </cell>
          <cell r="DV190">
            <v>2072</v>
          </cell>
          <cell r="DW190">
            <v>2218</v>
          </cell>
          <cell r="DX190">
            <v>1984</v>
          </cell>
          <cell r="DY190">
            <v>2030</v>
          </cell>
          <cell r="DZ190">
            <v>1790</v>
          </cell>
          <cell r="EA190">
            <v>1887</v>
          </cell>
          <cell r="EB190">
            <v>1837</v>
          </cell>
          <cell r="EC190">
            <v>1913</v>
          </cell>
          <cell r="ED190">
            <v>1876</v>
          </cell>
          <cell r="EE190">
            <v>1886</v>
          </cell>
          <cell r="EF190">
            <v>1754</v>
          </cell>
          <cell r="EG190">
            <v>1602</v>
          </cell>
          <cell r="EH190">
            <v>1728</v>
          </cell>
          <cell r="EI190">
            <v>1721</v>
          </cell>
          <cell r="EJ190">
            <v>1691</v>
          </cell>
          <cell r="EK190">
            <v>1808</v>
          </cell>
          <cell r="EL190">
            <v>1742</v>
          </cell>
          <cell r="EM190">
            <v>1890</v>
          </cell>
          <cell r="EN190">
            <v>1909</v>
          </cell>
          <cell r="EO190">
            <v>2035</v>
          </cell>
          <cell r="EP190">
            <v>1901</v>
          </cell>
          <cell r="EQ190">
            <v>2039</v>
          </cell>
          <cell r="ER190">
            <v>2024</v>
          </cell>
          <cell r="ES190">
            <v>1959</v>
          </cell>
          <cell r="ET190">
            <v>1969</v>
          </cell>
          <cell r="EU190">
            <v>1914</v>
          </cell>
          <cell r="EV190">
            <v>1954</v>
          </cell>
          <cell r="EW190">
            <v>1943</v>
          </cell>
          <cell r="EX190">
            <v>2075</v>
          </cell>
          <cell r="EY190">
            <v>2047</v>
          </cell>
          <cell r="EZ190">
            <v>1981</v>
          </cell>
          <cell r="FA190">
            <v>1932</v>
          </cell>
          <cell r="FB190">
            <v>1939</v>
          </cell>
          <cell r="FC190">
            <v>1850</v>
          </cell>
          <cell r="FD190">
            <v>1773</v>
          </cell>
          <cell r="FE190">
            <v>1896</v>
          </cell>
          <cell r="FF190">
            <v>1855</v>
          </cell>
          <cell r="FG190">
            <v>1998</v>
          </cell>
          <cell r="FH190">
            <v>1961</v>
          </cell>
          <cell r="FI190">
            <v>1918</v>
          </cell>
          <cell r="FJ190">
            <v>1951</v>
          </cell>
          <cell r="FK190">
            <v>1914</v>
          </cell>
          <cell r="FL190">
            <v>1935</v>
          </cell>
          <cell r="FM190">
            <v>2016</v>
          </cell>
          <cell r="FN190">
            <v>2001</v>
          </cell>
          <cell r="FO190">
            <v>2064</v>
          </cell>
          <cell r="FP190">
            <v>2063</v>
          </cell>
          <cell r="FQ190">
            <v>2118</v>
          </cell>
          <cell r="FR190">
            <v>2176</v>
          </cell>
          <cell r="FS190">
            <v>2122</v>
          </cell>
          <cell r="FT190">
            <v>2032</v>
          </cell>
          <cell r="FU190">
            <v>2148</v>
          </cell>
          <cell r="FV190">
            <v>2151</v>
          </cell>
          <cell r="FW190">
            <v>2140</v>
          </cell>
          <cell r="FX190">
            <v>2109</v>
          </cell>
          <cell r="FY190">
            <v>2083</v>
          </cell>
          <cell r="FZ190">
            <v>2106</v>
          </cell>
          <cell r="GA190">
            <v>2168</v>
          </cell>
          <cell r="GB190">
            <v>2058</v>
          </cell>
          <cell r="GC190">
            <v>1774</v>
          </cell>
          <cell r="GD190">
            <v>1869</v>
          </cell>
          <cell r="GE190">
            <v>1644</v>
          </cell>
          <cell r="GF190">
            <v>1822</v>
          </cell>
          <cell r="GG190">
            <v>1770</v>
          </cell>
          <cell r="GH190">
            <v>1724</v>
          </cell>
          <cell r="GI190">
            <v>1740</v>
          </cell>
          <cell r="GJ190">
            <v>1872</v>
          </cell>
          <cell r="GK190">
            <v>1723</v>
          </cell>
          <cell r="GL190">
            <v>1715</v>
          </cell>
          <cell r="GM190">
            <v>1678</v>
          </cell>
          <cell r="GN190">
            <v>1746</v>
          </cell>
          <cell r="GO190">
            <v>1858</v>
          </cell>
          <cell r="GP190">
            <v>1742</v>
          </cell>
          <cell r="GQ190">
            <v>1807</v>
          </cell>
          <cell r="GR190">
            <v>1818</v>
          </cell>
          <cell r="GS190">
            <v>1850</v>
          </cell>
          <cell r="GT190">
            <v>1848</v>
          </cell>
          <cell r="GU190">
            <v>1755</v>
          </cell>
          <cell r="GV190">
            <v>1681</v>
          </cell>
          <cell r="GW190">
            <v>1728</v>
          </cell>
          <cell r="GX190">
            <v>1665</v>
          </cell>
          <cell r="GY190">
            <v>1754</v>
          </cell>
          <cell r="GZ190">
            <v>1683</v>
          </cell>
          <cell r="HA190">
            <v>1829</v>
          </cell>
          <cell r="HB190">
            <v>1799</v>
          </cell>
          <cell r="HC190">
            <v>1825</v>
          </cell>
          <cell r="HD190">
            <v>1761</v>
          </cell>
          <cell r="HE190">
            <v>1816</v>
          </cell>
          <cell r="HF190">
            <v>1779</v>
          </cell>
          <cell r="HG190">
            <v>1985</v>
          </cell>
          <cell r="HH190">
            <v>1839</v>
          </cell>
          <cell r="HI190">
            <v>1935</v>
          </cell>
          <cell r="HJ190">
            <v>1870</v>
          </cell>
          <cell r="HK190">
            <v>2035</v>
          </cell>
          <cell r="HL190">
            <v>1874</v>
          </cell>
          <cell r="HM190">
            <v>1880</v>
          </cell>
          <cell r="HN190">
            <v>2017</v>
          </cell>
          <cell r="HO190">
            <v>2075</v>
          </cell>
          <cell r="HP190">
            <v>2059</v>
          </cell>
          <cell r="HQ190">
            <v>2084</v>
          </cell>
          <cell r="HR190">
            <v>2197</v>
          </cell>
          <cell r="HS190">
            <v>2102</v>
          </cell>
          <cell r="HT190">
            <v>2169</v>
          </cell>
          <cell r="HU190">
            <v>2115</v>
          </cell>
          <cell r="HV190">
            <v>2124</v>
          </cell>
          <cell r="HW190">
            <v>1987</v>
          </cell>
          <cell r="HX190">
            <v>2032</v>
          </cell>
          <cell r="HY190">
            <v>2270</v>
          </cell>
          <cell r="HZ190">
            <v>2322</v>
          </cell>
          <cell r="IA190">
            <v>2393</v>
          </cell>
          <cell r="IB190">
            <v>2487</v>
          </cell>
          <cell r="IC190">
            <v>2611</v>
          </cell>
          <cell r="ID190">
            <v>2744</v>
          </cell>
          <cell r="IE190">
            <v>2930</v>
          </cell>
          <cell r="IF190">
            <v>3003</v>
          </cell>
          <cell r="IG190">
            <v>2962</v>
          </cell>
          <cell r="IH190">
            <v>3040</v>
          </cell>
          <cell r="II190">
            <v>3051</v>
          </cell>
          <cell r="IJ190">
            <v>3168</v>
          </cell>
          <cell r="IK190">
            <v>3057</v>
          </cell>
          <cell r="IL190">
            <v>3169</v>
          </cell>
          <cell r="IM190">
            <v>2233</v>
          </cell>
          <cell r="IN190">
            <v>1515</v>
          </cell>
          <cell r="IO190">
            <v>2501</v>
          </cell>
          <cell r="IP190">
            <v>3043</v>
          </cell>
          <cell r="IQ190">
            <v>3252</v>
          </cell>
          <cell r="IR190">
            <v>3531</v>
          </cell>
          <cell r="IS190">
            <v>3236</v>
          </cell>
          <cell r="IT190">
            <v>3009</v>
          </cell>
          <cell r="IU190">
            <v>3413</v>
          </cell>
          <cell r="IV190">
            <v>3752</v>
          </cell>
          <cell r="IW190">
            <v>3580</v>
          </cell>
          <cell r="IX190">
            <v>3473</v>
          </cell>
          <cell r="IY190">
            <v>3362</v>
          </cell>
          <cell r="IZ190">
            <v>3496</v>
          </cell>
          <cell r="JA190">
            <v>3754</v>
          </cell>
          <cell r="JB190">
            <v>3740</v>
          </cell>
          <cell r="JC190">
            <v>3445</v>
          </cell>
          <cell r="JD190">
            <v>3298</v>
          </cell>
          <cell r="JE190">
            <v>3324</v>
          </cell>
          <cell r="JF190">
            <v>3361</v>
          </cell>
          <cell r="JG190">
            <v>3316</v>
          </cell>
          <cell r="JH190">
            <v>3866</v>
          </cell>
          <cell r="JI190">
            <v>3528</v>
          </cell>
          <cell r="JJ190">
            <v>3574</v>
          </cell>
          <cell r="JK190">
            <v>3616</v>
          </cell>
          <cell r="JL190">
            <v>3583</v>
          </cell>
          <cell r="JM190">
            <v>3524</v>
          </cell>
          <cell r="JN190">
            <v>3520</v>
          </cell>
          <cell r="JO190">
            <v>3597</v>
          </cell>
          <cell r="JP190">
            <v>3387</v>
          </cell>
          <cell r="JQ190">
            <v>3756</v>
          </cell>
          <cell r="JR190">
            <v>3779</v>
          </cell>
          <cell r="JS190">
            <v>3881</v>
          </cell>
          <cell r="JT190">
            <v>3431</v>
          </cell>
          <cell r="JU190">
            <v>3127</v>
          </cell>
          <cell r="JV190">
            <v>3090</v>
          </cell>
          <cell r="JW190">
            <v>3271</v>
          </cell>
          <cell r="JX190">
            <v>3325</v>
          </cell>
          <cell r="JY190">
            <v>3177</v>
          </cell>
          <cell r="JZ190">
            <v>3224</v>
          </cell>
          <cell r="KA190">
            <v>3354</v>
          </cell>
          <cell r="KB190">
            <v>3628</v>
          </cell>
          <cell r="KC190">
            <v>3524</v>
          </cell>
          <cell r="KD190">
            <v>3592</v>
          </cell>
          <cell r="KE190">
            <v>3895</v>
          </cell>
          <cell r="KF190">
            <v>3503</v>
          </cell>
        </row>
        <row r="191">
          <cell r="A191" t="str">
            <v>Nombre de crÃ©ations d'entreprises - Industrie manufacturiÃ¨re, industries extractives et autres - Ensemble - France - DonnÃ©es mensuelles brutes</v>
          </cell>
          <cell r="B191">
            <v>10755565</v>
          </cell>
          <cell r="C191">
            <v>45317.364583333336</v>
          </cell>
          <cell r="E191">
            <v>1417</v>
          </cell>
          <cell r="F191">
            <v>1241</v>
          </cell>
          <cell r="G191">
            <v>1291</v>
          </cell>
          <cell r="H191">
            <v>1428</v>
          </cell>
          <cell r="I191">
            <v>1322</v>
          </cell>
          <cell r="J191">
            <v>1079</v>
          </cell>
          <cell r="K191">
            <v>1306</v>
          </cell>
          <cell r="L191">
            <v>842</v>
          </cell>
          <cell r="M191">
            <v>899</v>
          </cell>
          <cell r="N191">
            <v>1244</v>
          </cell>
          <cell r="O191">
            <v>893</v>
          </cell>
          <cell r="P191">
            <v>937</v>
          </cell>
          <cell r="Q191">
            <v>1477</v>
          </cell>
          <cell r="R191">
            <v>1153</v>
          </cell>
          <cell r="S191">
            <v>1305</v>
          </cell>
          <cell r="T191">
            <v>1435</v>
          </cell>
          <cell r="U191">
            <v>1110</v>
          </cell>
          <cell r="V191">
            <v>1210</v>
          </cell>
          <cell r="W191">
            <v>1433</v>
          </cell>
          <cell r="X191">
            <v>808</v>
          </cell>
          <cell r="Y191">
            <v>827</v>
          </cell>
          <cell r="Z191">
            <v>1128</v>
          </cell>
          <cell r="AA191">
            <v>882</v>
          </cell>
          <cell r="AB191">
            <v>892</v>
          </cell>
          <cell r="AC191">
            <v>1337</v>
          </cell>
          <cell r="AD191">
            <v>1035</v>
          </cell>
          <cell r="AE191">
            <v>1183</v>
          </cell>
          <cell r="AF191">
            <v>1424</v>
          </cell>
          <cell r="AG191">
            <v>1029</v>
          </cell>
          <cell r="AH191">
            <v>1105</v>
          </cell>
          <cell r="AI191">
            <v>1384</v>
          </cell>
          <cell r="AJ191">
            <v>732</v>
          </cell>
          <cell r="AK191">
            <v>927</v>
          </cell>
          <cell r="AL191">
            <v>1251</v>
          </cell>
          <cell r="AM191">
            <v>793</v>
          </cell>
          <cell r="AN191">
            <v>1000</v>
          </cell>
          <cell r="AO191">
            <v>1370</v>
          </cell>
          <cell r="AP191">
            <v>1141</v>
          </cell>
          <cell r="AQ191">
            <v>1270</v>
          </cell>
          <cell r="AR191">
            <v>1427</v>
          </cell>
          <cell r="AS191">
            <v>1167</v>
          </cell>
          <cell r="AT191">
            <v>1151</v>
          </cell>
          <cell r="AU191">
            <v>1357</v>
          </cell>
          <cell r="AV191">
            <v>835</v>
          </cell>
          <cell r="AW191">
            <v>1056</v>
          </cell>
          <cell r="AX191">
            <v>1257</v>
          </cell>
          <cell r="AY191">
            <v>850</v>
          </cell>
          <cell r="AZ191">
            <v>1087</v>
          </cell>
          <cell r="BA191">
            <v>1321</v>
          </cell>
          <cell r="BB191">
            <v>1315</v>
          </cell>
          <cell r="BC191">
            <v>1511</v>
          </cell>
          <cell r="BD191">
            <v>1505</v>
          </cell>
          <cell r="BE191">
            <v>1199</v>
          </cell>
          <cell r="BF191">
            <v>1407</v>
          </cell>
          <cell r="BG191">
            <v>1334</v>
          </cell>
          <cell r="BH191">
            <v>964</v>
          </cell>
          <cell r="BI191">
            <v>1153</v>
          </cell>
          <cell r="BJ191">
            <v>1210</v>
          </cell>
          <cell r="BK191">
            <v>988</v>
          </cell>
          <cell r="BL191">
            <v>1139</v>
          </cell>
          <cell r="BM191">
            <v>1305</v>
          </cell>
          <cell r="BN191">
            <v>1265</v>
          </cell>
          <cell r="BO191">
            <v>1477</v>
          </cell>
          <cell r="BP191">
            <v>1451</v>
          </cell>
          <cell r="BQ191">
            <v>1265</v>
          </cell>
          <cell r="BR191">
            <v>1491</v>
          </cell>
          <cell r="BS191">
            <v>1121</v>
          </cell>
          <cell r="BT191">
            <v>930</v>
          </cell>
          <cell r="BU191">
            <v>1129</v>
          </cell>
          <cell r="BV191">
            <v>1187</v>
          </cell>
          <cell r="BW191">
            <v>1008</v>
          </cell>
          <cell r="BX191">
            <v>1129</v>
          </cell>
          <cell r="BY191">
            <v>1399</v>
          </cell>
          <cell r="BZ191">
            <v>1272</v>
          </cell>
          <cell r="CA191">
            <v>1476</v>
          </cell>
          <cell r="CB191">
            <v>1327</v>
          </cell>
          <cell r="CC191">
            <v>1306</v>
          </cell>
          <cell r="CD191">
            <v>1446</v>
          </cell>
          <cell r="CE191">
            <v>1153</v>
          </cell>
          <cell r="CF191">
            <v>948</v>
          </cell>
          <cell r="CG191">
            <v>1163</v>
          </cell>
          <cell r="CH191">
            <v>1328</v>
          </cell>
          <cell r="CI191">
            <v>1056</v>
          </cell>
          <cell r="CJ191">
            <v>1106</v>
          </cell>
          <cell r="CK191">
            <v>1509</v>
          </cell>
          <cell r="CL191">
            <v>1323</v>
          </cell>
          <cell r="CM191">
            <v>1685</v>
          </cell>
          <cell r="CN191">
            <v>1802</v>
          </cell>
          <cell r="CO191">
            <v>1403</v>
          </cell>
          <cell r="CP191">
            <v>1778</v>
          </cell>
          <cell r="CQ191">
            <v>1623</v>
          </cell>
          <cell r="CR191">
            <v>1249</v>
          </cell>
          <cell r="CS191">
            <v>1427</v>
          </cell>
          <cell r="CT191">
            <v>1643</v>
          </cell>
          <cell r="CU191">
            <v>1184</v>
          </cell>
          <cell r="CV191">
            <v>1301</v>
          </cell>
          <cell r="CW191">
            <v>1583</v>
          </cell>
          <cell r="CX191">
            <v>1519</v>
          </cell>
          <cell r="CY191">
            <v>1500</v>
          </cell>
          <cell r="CZ191">
            <v>1548</v>
          </cell>
          <cell r="DA191">
            <v>1241</v>
          </cell>
          <cell r="DB191">
            <v>1328</v>
          </cell>
          <cell r="DC191">
            <v>1475</v>
          </cell>
          <cell r="DD191">
            <v>927</v>
          </cell>
          <cell r="DE191">
            <v>1222</v>
          </cell>
          <cell r="DF191">
            <v>1422</v>
          </cell>
          <cell r="DG191">
            <v>962</v>
          </cell>
          <cell r="DH191">
            <v>1194</v>
          </cell>
          <cell r="DI191">
            <v>1973</v>
          </cell>
          <cell r="DJ191">
            <v>2180</v>
          </cell>
          <cell r="DK191">
            <v>2480</v>
          </cell>
          <cell r="DL191">
            <v>2463</v>
          </cell>
          <cell r="DM191">
            <v>2216</v>
          </cell>
          <cell r="DN191">
            <v>2641</v>
          </cell>
          <cell r="DO191">
            <v>2406</v>
          </cell>
          <cell r="DP191">
            <v>1915</v>
          </cell>
          <cell r="DQ191">
            <v>2722</v>
          </cell>
          <cell r="DR191">
            <v>2975</v>
          </cell>
          <cell r="DS191">
            <v>2879</v>
          </cell>
          <cell r="DT191">
            <v>3782</v>
          </cell>
          <cell r="DU191">
            <v>2834</v>
          </cell>
          <cell r="DV191">
            <v>2689</v>
          </cell>
          <cell r="DW191">
            <v>3338</v>
          </cell>
          <cell r="DX191">
            <v>2833</v>
          </cell>
          <cell r="DY191">
            <v>2681</v>
          </cell>
          <cell r="DZ191">
            <v>2847</v>
          </cell>
          <cell r="EA191">
            <v>2530</v>
          </cell>
          <cell r="EB191">
            <v>2280</v>
          </cell>
          <cell r="EC191">
            <v>2808</v>
          </cell>
          <cell r="ED191">
            <v>2945</v>
          </cell>
          <cell r="EE191">
            <v>2681</v>
          </cell>
          <cell r="EF191">
            <v>2502</v>
          </cell>
          <cell r="EG191">
            <v>2196</v>
          </cell>
          <cell r="EH191">
            <v>2256</v>
          </cell>
          <cell r="EI191">
            <v>2652</v>
          </cell>
          <cell r="EJ191">
            <v>2183</v>
          </cell>
          <cell r="EK191">
            <v>2388</v>
          </cell>
          <cell r="EL191">
            <v>2323</v>
          </cell>
          <cell r="EM191">
            <v>2108</v>
          </cell>
          <cell r="EN191">
            <v>1866</v>
          </cell>
          <cell r="EO191">
            <v>2511</v>
          </cell>
          <cell r="EP191">
            <v>2483</v>
          </cell>
          <cell r="EQ191">
            <v>2561</v>
          </cell>
          <cell r="ER191">
            <v>2379</v>
          </cell>
          <cell r="ES191">
            <v>2514</v>
          </cell>
          <cell r="ET191">
            <v>2430</v>
          </cell>
          <cell r="EU191">
            <v>2800</v>
          </cell>
          <cell r="EV191">
            <v>2370</v>
          </cell>
          <cell r="EW191">
            <v>2224</v>
          </cell>
          <cell r="EX191">
            <v>2804</v>
          </cell>
          <cell r="EY191">
            <v>2093</v>
          </cell>
          <cell r="EZ191">
            <v>1804</v>
          </cell>
          <cell r="FA191">
            <v>2193</v>
          </cell>
          <cell r="FB191">
            <v>2643</v>
          </cell>
          <cell r="FC191">
            <v>2278</v>
          </cell>
          <cell r="FD191">
            <v>1894</v>
          </cell>
          <cell r="FE191">
            <v>2465</v>
          </cell>
          <cell r="FF191">
            <v>2253</v>
          </cell>
          <cell r="FG191">
            <v>2786</v>
          </cell>
          <cell r="FH191">
            <v>2484</v>
          </cell>
          <cell r="FI191">
            <v>2254</v>
          </cell>
          <cell r="FJ191">
            <v>2557</v>
          </cell>
          <cell r="FK191">
            <v>2343</v>
          </cell>
          <cell r="FL191">
            <v>1789</v>
          </cell>
          <cell r="FM191">
            <v>2155</v>
          </cell>
          <cell r="FN191">
            <v>2841</v>
          </cell>
          <cell r="FO191">
            <v>2459</v>
          </cell>
          <cell r="FP191">
            <v>2321</v>
          </cell>
          <cell r="FQ191">
            <v>2856</v>
          </cell>
          <cell r="FR191">
            <v>2554</v>
          </cell>
          <cell r="FS191">
            <v>2917</v>
          </cell>
          <cell r="FT191">
            <v>2926</v>
          </cell>
          <cell r="FU191">
            <v>2624</v>
          </cell>
          <cell r="FV191">
            <v>2648</v>
          </cell>
          <cell r="FW191">
            <v>2680</v>
          </cell>
          <cell r="FX191">
            <v>1859</v>
          </cell>
          <cell r="FY191">
            <v>2432</v>
          </cell>
          <cell r="FZ191">
            <v>2987</v>
          </cell>
          <cell r="GA191">
            <v>2456</v>
          </cell>
          <cell r="GB191">
            <v>2274</v>
          </cell>
          <cell r="GC191">
            <v>2436</v>
          </cell>
          <cell r="GD191">
            <v>2362</v>
          </cell>
          <cell r="GE191">
            <v>2370</v>
          </cell>
          <cell r="GF191">
            <v>2575</v>
          </cell>
          <cell r="GG191">
            <v>1987</v>
          </cell>
          <cell r="GH191">
            <v>2429</v>
          </cell>
          <cell r="GI191">
            <v>2077</v>
          </cell>
          <cell r="GJ191">
            <v>1722</v>
          </cell>
          <cell r="GK191">
            <v>2065</v>
          </cell>
          <cell r="GL191">
            <v>2467</v>
          </cell>
          <cell r="GM191">
            <v>1915</v>
          </cell>
          <cell r="GN191">
            <v>2062</v>
          </cell>
          <cell r="GO191">
            <v>2279</v>
          </cell>
          <cell r="GP191">
            <v>2102</v>
          </cell>
          <cell r="GQ191">
            <v>2594</v>
          </cell>
          <cell r="GR191">
            <v>2433</v>
          </cell>
          <cell r="GS191">
            <v>2162</v>
          </cell>
          <cell r="GT191">
            <v>2457</v>
          </cell>
          <cell r="GU191">
            <v>1937</v>
          </cell>
          <cell r="GV191">
            <v>1540</v>
          </cell>
          <cell r="GW191">
            <v>2092</v>
          </cell>
          <cell r="GX191">
            <v>2211</v>
          </cell>
          <cell r="GY191">
            <v>2036</v>
          </cell>
          <cell r="GZ191">
            <v>2195</v>
          </cell>
          <cell r="HA191">
            <v>2284</v>
          </cell>
          <cell r="HB191">
            <v>2293</v>
          </cell>
          <cell r="HC191">
            <v>2687</v>
          </cell>
          <cell r="HD191">
            <v>2138</v>
          </cell>
          <cell r="HE191">
            <v>2100</v>
          </cell>
          <cell r="HF191">
            <v>2262</v>
          </cell>
          <cell r="HG191">
            <v>2115</v>
          </cell>
          <cell r="HH191">
            <v>1731</v>
          </cell>
          <cell r="HI191">
            <v>2274</v>
          </cell>
          <cell r="HJ191">
            <v>2432</v>
          </cell>
          <cell r="HK191">
            <v>2279</v>
          </cell>
          <cell r="HL191">
            <v>2087</v>
          </cell>
          <cell r="HM191">
            <v>2390</v>
          </cell>
          <cell r="HN191">
            <v>2413</v>
          </cell>
          <cell r="HO191">
            <v>2994</v>
          </cell>
          <cell r="HP191">
            <v>2351</v>
          </cell>
          <cell r="HQ191">
            <v>2234</v>
          </cell>
          <cell r="HR191">
            <v>2747</v>
          </cell>
          <cell r="HS191">
            <v>2221</v>
          </cell>
          <cell r="HT191">
            <v>1927</v>
          </cell>
          <cell r="HU191">
            <v>2263</v>
          </cell>
          <cell r="HV191">
            <v>2820</v>
          </cell>
          <cell r="HW191">
            <v>2392</v>
          </cell>
          <cell r="HX191">
            <v>2086</v>
          </cell>
          <cell r="HY191">
            <v>2869</v>
          </cell>
          <cell r="HZ191">
            <v>2790</v>
          </cell>
          <cell r="IA191">
            <v>3267</v>
          </cell>
          <cell r="IB191">
            <v>3024</v>
          </cell>
          <cell r="IC191">
            <v>2991</v>
          </cell>
          <cell r="ID191">
            <v>3165</v>
          </cell>
          <cell r="IE191">
            <v>3395</v>
          </cell>
          <cell r="IF191">
            <v>2731</v>
          </cell>
          <cell r="IG191">
            <v>3179</v>
          </cell>
          <cell r="IH191">
            <v>4255</v>
          </cell>
          <cell r="II191">
            <v>3454</v>
          </cell>
          <cell r="IJ191">
            <v>3164</v>
          </cell>
          <cell r="IK191">
            <v>3672</v>
          </cell>
          <cell r="IL191">
            <v>3841</v>
          </cell>
          <cell r="IM191">
            <v>2754</v>
          </cell>
          <cell r="IN191">
            <v>1720</v>
          </cell>
          <cell r="IO191">
            <v>2492</v>
          </cell>
          <cell r="IP191">
            <v>3488</v>
          </cell>
          <cell r="IQ191">
            <v>3659</v>
          </cell>
          <cell r="IR191">
            <v>3053</v>
          </cell>
          <cell r="IS191">
            <v>3678</v>
          </cell>
          <cell r="IT191">
            <v>4382</v>
          </cell>
          <cell r="IU191">
            <v>3882</v>
          </cell>
          <cell r="IV191">
            <v>4276</v>
          </cell>
          <cell r="IW191">
            <v>4164</v>
          </cell>
          <cell r="IX191">
            <v>3946</v>
          </cell>
          <cell r="IY191">
            <v>4561</v>
          </cell>
          <cell r="IZ191">
            <v>4291</v>
          </cell>
          <cell r="JA191">
            <v>3887</v>
          </cell>
          <cell r="JB191">
            <v>4823</v>
          </cell>
          <cell r="JC191">
            <v>4388</v>
          </cell>
          <cell r="JD191">
            <v>3405</v>
          </cell>
          <cell r="JE191">
            <v>4043</v>
          </cell>
          <cell r="JF191">
            <v>5016</v>
          </cell>
          <cell r="JG191">
            <v>4310</v>
          </cell>
          <cell r="JH191">
            <v>4685</v>
          </cell>
          <cell r="JI191">
            <v>4399</v>
          </cell>
          <cell r="JJ191">
            <v>4671</v>
          </cell>
          <cell r="JK191">
            <v>5400</v>
          </cell>
          <cell r="JL191">
            <v>4851</v>
          </cell>
          <cell r="JM191">
            <v>4192</v>
          </cell>
          <cell r="JN191">
            <v>5000</v>
          </cell>
          <cell r="JO191">
            <v>4760</v>
          </cell>
          <cell r="JP191">
            <v>4356</v>
          </cell>
          <cell r="JQ191">
            <v>5386</v>
          </cell>
          <cell r="JR191">
            <v>5867</v>
          </cell>
          <cell r="JS191">
            <v>5535</v>
          </cell>
          <cell r="JT191">
            <v>5553</v>
          </cell>
          <cell r="JU191">
            <v>4059</v>
          </cell>
          <cell r="JV191">
            <v>4607</v>
          </cell>
          <cell r="JW191">
            <v>6109</v>
          </cell>
          <cell r="JX191">
            <v>5203</v>
          </cell>
          <cell r="JY191">
            <v>4868</v>
          </cell>
          <cell r="JZ191">
            <v>5375</v>
          </cell>
          <cell r="KA191">
            <v>4860</v>
          </cell>
          <cell r="KB191">
            <v>4390</v>
          </cell>
          <cell r="KC191">
            <v>5343</v>
          </cell>
          <cell r="KD191">
            <v>6468</v>
          </cell>
          <cell r="KE191">
            <v>6440</v>
          </cell>
          <cell r="KF191">
            <v>5387</v>
          </cell>
        </row>
        <row r="192">
          <cell r="A192" t="str">
            <v>Nombre de crÃ©ations d'entreprises - Industrie manufacturiÃ¨re, industries extractives et autres - Ensemble - France - DonnÃ©es mensuelles CVS</v>
          </cell>
          <cell r="B192">
            <v>10755566</v>
          </cell>
          <cell r="C192">
            <v>45317.364583333336</v>
          </cell>
          <cell r="E192">
            <v>1225</v>
          </cell>
          <cell r="F192">
            <v>1219</v>
          </cell>
          <cell r="G192">
            <v>1081</v>
          </cell>
          <cell r="H192">
            <v>1189</v>
          </cell>
          <cell r="I192">
            <v>1234</v>
          </cell>
          <cell r="J192">
            <v>1038</v>
          </cell>
          <cell r="K192">
            <v>1181</v>
          </cell>
          <cell r="L192">
            <v>1174</v>
          </cell>
          <cell r="M192">
            <v>1135</v>
          </cell>
          <cell r="N192">
            <v>1248</v>
          </cell>
          <cell r="O192">
            <v>1139</v>
          </cell>
          <cell r="P192">
            <v>1092</v>
          </cell>
          <cell r="Q192">
            <v>1179</v>
          </cell>
          <cell r="R192">
            <v>1174</v>
          </cell>
          <cell r="S192">
            <v>1144</v>
          </cell>
          <cell r="T192">
            <v>1175</v>
          </cell>
          <cell r="U192">
            <v>1130</v>
          </cell>
          <cell r="V192">
            <v>1167</v>
          </cell>
          <cell r="W192">
            <v>1177</v>
          </cell>
          <cell r="X192">
            <v>1114</v>
          </cell>
          <cell r="Y192">
            <v>1077</v>
          </cell>
          <cell r="Z192">
            <v>1076</v>
          </cell>
          <cell r="AA192">
            <v>1128</v>
          </cell>
          <cell r="AB192">
            <v>1102</v>
          </cell>
          <cell r="AC192">
            <v>1086</v>
          </cell>
          <cell r="AD192">
            <v>1051</v>
          </cell>
          <cell r="AE192">
            <v>1074</v>
          </cell>
          <cell r="AF192">
            <v>1124</v>
          </cell>
          <cell r="AG192">
            <v>1061</v>
          </cell>
          <cell r="AH192">
            <v>1102</v>
          </cell>
          <cell r="AI192">
            <v>1118</v>
          </cell>
          <cell r="AJ192">
            <v>1047</v>
          </cell>
          <cell r="AK192">
            <v>1143</v>
          </cell>
          <cell r="AL192">
            <v>1153</v>
          </cell>
          <cell r="AM192">
            <v>1086</v>
          </cell>
          <cell r="AN192">
            <v>1159</v>
          </cell>
          <cell r="AO192">
            <v>1139</v>
          </cell>
          <cell r="AP192">
            <v>1145</v>
          </cell>
          <cell r="AQ192">
            <v>1173</v>
          </cell>
          <cell r="AR192">
            <v>1121</v>
          </cell>
          <cell r="AS192">
            <v>1230</v>
          </cell>
          <cell r="AT192">
            <v>1133</v>
          </cell>
          <cell r="AU192">
            <v>1133</v>
          </cell>
          <cell r="AV192">
            <v>1220</v>
          </cell>
          <cell r="AW192">
            <v>1201</v>
          </cell>
          <cell r="AX192">
            <v>1159</v>
          </cell>
          <cell r="AY192">
            <v>1171</v>
          </cell>
          <cell r="AZ192">
            <v>1195</v>
          </cell>
          <cell r="BA192">
            <v>1185</v>
          </cell>
          <cell r="BB192">
            <v>1323</v>
          </cell>
          <cell r="BC192">
            <v>1249</v>
          </cell>
          <cell r="BD192">
            <v>1214</v>
          </cell>
          <cell r="BE192">
            <v>1241</v>
          </cell>
          <cell r="BF192">
            <v>1226</v>
          </cell>
          <cell r="BG192">
            <v>1271</v>
          </cell>
          <cell r="BH192">
            <v>1286</v>
          </cell>
          <cell r="BI192">
            <v>1239</v>
          </cell>
          <cell r="BJ192">
            <v>1227</v>
          </cell>
          <cell r="BK192">
            <v>1259</v>
          </cell>
          <cell r="BL192">
            <v>1152</v>
          </cell>
          <cell r="BM192">
            <v>1221</v>
          </cell>
          <cell r="BN192">
            <v>1243</v>
          </cell>
          <cell r="BO192">
            <v>1213</v>
          </cell>
          <cell r="BP192">
            <v>1244</v>
          </cell>
          <cell r="BQ192">
            <v>1238</v>
          </cell>
          <cell r="BR192">
            <v>1267</v>
          </cell>
          <cell r="BS192">
            <v>1163</v>
          </cell>
          <cell r="BT192">
            <v>1195</v>
          </cell>
          <cell r="BU192">
            <v>1187</v>
          </cell>
          <cell r="BV192">
            <v>1229</v>
          </cell>
          <cell r="BW192">
            <v>1249</v>
          </cell>
          <cell r="BX192">
            <v>1206</v>
          </cell>
          <cell r="BY192">
            <v>1254</v>
          </cell>
          <cell r="BZ192">
            <v>1252</v>
          </cell>
          <cell r="CA192">
            <v>1197</v>
          </cell>
          <cell r="CB192">
            <v>1251</v>
          </cell>
          <cell r="CC192">
            <v>1272</v>
          </cell>
          <cell r="CD192">
            <v>1249</v>
          </cell>
          <cell r="CE192">
            <v>1247</v>
          </cell>
          <cell r="CF192">
            <v>1216</v>
          </cell>
          <cell r="CG192">
            <v>1257</v>
          </cell>
          <cell r="CH192">
            <v>1276</v>
          </cell>
          <cell r="CI192">
            <v>1213</v>
          </cell>
          <cell r="CJ192">
            <v>1233</v>
          </cell>
          <cell r="CK192">
            <v>1322</v>
          </cell>
          <cell r="CL192">
            <v>1313</v>
          </cell>
          <cell r="CM192">
            <v>1448</v>
          </cell>
          <cell r="CN192">
            <v>1716</v>
          </cell>
          <cell r="CO192">
            <v>1480</v>
          </cell>
          <cell r="CP192">
            <v>1614</v>
          </cell>
          <cell r="CQ192">
            <v>1574</v>
          </cell>
          <cell r="CR192">
            <v>1578</v>
          </cell>
          <cell r="CS192">
            <v>1598</v>
          </cell>
          <cell r="CT192">
            <v>1486</v>
          </cell>
          <cell r="CU192">
            <v>1308</v>
          </cell>
          <cell r="CV192">
            <v>1472</v>
          </cell>
          <cell r="CW192">
            <v>1410</v>
          </cell>
          <cell r="CX192">
            <v>1458</v>
          </cell>
          <cell r="CY192">
            <v>1446</v>
          </cell>
          <cell r="CZ192">
            <v>1391</v>
          </cell>
          <cell r="DA192">
            <v>1342</v>
          </cell>
          <cell r="DB192">
            <v>1279</v>
          </cell>
          <cell r="DC192">
            <v>1335</v>
          </cell>
          <cell r="DD192">
            <v>1281</v>
          </cell>
          <cell r="DE192">
            <v>1260</v>
          </cell>
          <cell r="DF192">
            <v>1224</v>
          </cell>
          <cell r="DG192">
            <v>1125</v>
          </cell>
          <cell r="DH192">
            <v>1149</v>
          </cell>
          <cell r="DI192">
            <v>1918</v>
          </cell>
          <cell r="DJ192">
            <v>2151</v>
          </cell>
          <cell r="DK192">
            <v>2184</v>
          </cell>
          <cell r="DL192">
            <v>2315</v>
          </cell>
          <cell r="DM192">
            <v>2463</v>
          </cell>
          <cell r="DN192">
            <v>2496</v>
          </cell>
          <cell r="DO192">
            <v>2499</v>
          </cell>
          <cell r="DP192">
            <v>2665</v>
          </cell>
          <cell r="DQ192">
            <v>2606</v>
          </cell>
          <cell r="DR192">
            <v>2646</v>
          </cell>
          <cell r="DS192">
            <v>2931</v>
          </cell>
          <cell r="DT192">
            <v>3682</v>
          </cell>
          <cell r="DU192">
            <v>2905</v>
          </cell>
          <cell r="DV192">
            <v>2684</v>
          </cell>
          <cell r="DW192">
            <v>2895</v>
          </cell>
          <cell r="DX192">
            <v>2750</v>
          </cell>
          <cell r="DY192">
            <v>2854</v>
          </cell>
          <cell r="DZ192">
            <v>2507</v>
          </cell>
          <cell r="EA192">
            <v>2755</v>
          </cell>
          <cell r="EB192">
            <v>2997</v>
          </cell>
          <cell r="EC192">
            <v>2746</v>
          </cell>
          <cell r="ED192">
            <v>2738</v>
          </cell>
          <cell r="EE192">
            <v>2560</v>
          </cell>
          <cell r="EF192">
            <v>2398</v>
          </cell>
          <cell r="EG192">
            <v>2182</v>
          </cell>
          <cell r="EH192">
            <v>2276</v>
          </cell>
          <cell r="EI192">
            <v>2197</v>
          </cell>
          <cell r="EJ192">
            <v>2190</v>
          </cell>
          <cell r="EK192">
            <v>2237</v>
          </cell>
          <cell r="EL192">
            <v>2229</v>
          </cell>
          <cell r="EM192">
            <v>2375</v>
          </cell>
          <cell r="EN192">
            <v>2357</v>
          </cell>
          <cell r="EO192">
            <v>2493</v>
          </cell>
          <cell r="EP192">
            <v>2359</v>
          </cell>
          <cell r="EQ192">
            <v>2461</v>
          </cell>
          <cell r="ER192">
            <v>2477</v>
          </cell>
          <cell r="ES192">
            <v>2378</v>
          </cell>
          <cell r="ET192">
            <v>2392</v>
          </cell>
          <cell r="EU192">
            <v>2322</v>
          </cell>
          <cell r="EV192">
            <v>2333</v>
          </cell>
          <cell r="EW192">
            <v>2357</v>
          </cell>
          <cell r="EX192">
            <v>2505</v>
          </cell>
          <cell r="EY192">
            <v>2340</v>
          </cell>
          <cell r="EZ192">
            <v>2369</v>
          </cell>
          <cell r="FA192">
            <v>2395</v>
          </cell>
          <cell r="FB192">
            <v>2354</v>
          </cell>
          <cell r="FC192">
            <v>2175</v>
          </cell>
          <cell r="FD192">
            <v>2188</v>
          </cell>
          <cell r="FE192">
            <v>2277</v>
          </cell>
          <cell r="FF192">
            <v>2282</v>
          </cell>
          <cell r="FG192">
            <v>2442</v>
          </cell>
          <cell r="FH192">
            <v>2320</v>
          </cell>
          <cell r="FI192">
            <v>2332</v>
          </cell>
          <cell r="FJ192">
            <v>2380</v>
          </cell>
          <cell r="FK192">
            <v>2396</v>
          </cell>
          <cell r="FL192">
            <v>2385</v>
          </cell>
          <cell r="FM192">
            <v>2420</v>
          </cell>
          <cell r="FN192">
            <v>2464</v>
          </cell>
          <cell r="FO192">
            <v>2450</v>
          </cell>
          <cell r="FP192">
            <v>2585</v>
          </cell>
          <cell r="FQ192">
            <v>2613</v>
          </cell>
          <cell r="FR192">
            <v>2576</v>
          </cell>
          <cell r="FS192">
            <v>2631</v>
          </cell>
          <cell r="FT192">
            <v>2679</v>
          </cell>
          <cell r="FU192">
            <v>2785</v>
          </cell>
          <cell r="FV192">
            <v>2586</v>
          </cell>
          <cell r="FW192">
            <v>2680</v>
          </cell>
          <cell r="FX192">
            <v>2589</v>
          </cell>
          <cell r="FY192">
            <v>2581</v>
          </cell>
          <cell r="FZ192">
            <v>2595</v>
          </cell>
          <cell r="GA192">
            <v>2647</v>
          </cell>
          <cell r="GB192">
            <v>2505</v>
          </cell>
          <cell r="GC192">
            <v>2282</v>
          </cell>
          <cell r="GD192">
            <v>2364</v>
          </cell>
          <cell r="GE192">
            <v>2102</v>
          </cell>
          <cell r="GF192">
            <v>2347</v>
          </cell>
          <cell r="GG192">
            <v>2222</v>
          </cell>
          <cell r="GH192">
            <v>2236</v>
          </cell>
          <cell r="GI192">
            <v>2149</v>
          </cell>
          <cell r="GJ192">
            <v>2434</v>
          </cell>
          <cell r="GK192">
            <v>2133</v>
          </cell>
          <cell r="GL192">
            <v>2141</v>
          </cell>
          <cell r="GM192">
            <v>2013</v>
          </cell>
          <cell r="GN192">
            <v>2162</v>
          </cell>
          <cell r="GO192">
            <v>2245</v>
          </cell>
          <cell r="GP192">
            <v>2082</v>
          </cell>
          <cell r="GQ192">
            <v>2157</v>
          </cell>
          <cell r="GR192">
            <v>2214</v>
          </cell>
          <cell r="GS192">
            <v>2235</v>
          </cell>
          <cell r="GT192">
            <v>2231</v>
          </cell>
          <cell r="GU192">
            <v>2130</v>
          </cell>
          <cell r="GV192">
            <v>2004</v>
          </cell>
          <cell r="GW192">
            <v>2111</v>
          </cell>
          <cell r="GX192">
            <v>2084</v>
          </cell>
          <cell r="GY192">
            <v>2141</v>
          </cell>
          <cell r="GZ192">
            <v>2149</v>
          </cell>
          <cell r="HA192">
            <v>2192</v>
          </cell>
          <cell r="HB192">
            <v>2252</v>
          </cell>
          <cell r="HC192">
            <v>2191</v>
          </cell>
          <cell r="HD192">
            <v>2098</v>
          </cell>
          <cell r="HE192">
            <v>2137</v>
          </cell>
          <cell r="HF192">
            <v>2098</v>
          </cell>
          <cell r="HG192">
            <v>2352</v>
          </cell>
          <cell r="HH192">
            <v>2213</v>
          </cell>
          <cell r="HI192">
            <v>2334</v>
          </cell>
          <cell r="HJ192">
            <v>2246</v>
          </cell>
          <cell r="HK192">
            <v>2326</v>
          </cell>
          <cell r="HL192">
            <v>2264</v>
          </cell>
          <cell r="HM192">
            <v>2257</v>
          </cell>
          <cell r="HN192">
            <v>2356</v>
          </cell>
          <cell r="HO192">
            <v>2442</v>
          </cell>
          <cell r="HP192">
            <v>2378</v>
          </cell>
          <cell r="HQ192">
            <v>2386</v>
          </cell>
          <cell r="HR192">
            <v>2584</v>
          </cell>
          <cell r="HS192">
            <v>2397</v>
          </cell>
          <cell r="HT192">
            <v>2416</v>
          </cell>
          <cell r="HU192">
            <v>2426</v>
          </cell>
          <cell r="HV192">
            <v>2470</v>
          </cell>
          <cell r="HW192">
            <v>2375</v>
          </cell>
          <cell r="HX192">
            <v>2415</v>
          </cell>
          <cell r="HY192">
            <v>2696</v>
          </cell>
          <cell r="HZ192">
            <v>2725</v>
          </cell>
          <cell r="IA192">
            <v>2837</v>
          </cell>
          <cell r="IB192">
            <v>2932</v>
          </cell>
          <cell r="IC192">
            <v>3094</v>
          </cell>
          <cell r="ID192">
            <v>3210</v>
          </cell>
          <cell r="IE192">
            <v>3400</v>
          </cell>
          <cell r="IF192">
            <v>3476</v>
          </cell>
          <cell r="IG192">
            <v>3464</v>
          </cell>
          <cell r="IH192">
            <v>3507</v>
          </cell>
          <cell r="II192">
            <v>3495</v>
          </cell>
          <cell r="IJ192">
            <v>3586</v>
          </cell>
          <cell r="IK192">
            <v>3417</v>
          </cell>
          <cell r="IL192">
            <v>3715</v>
          </cell>
          <cell r="IM192">
            <v>2459</v>
          </cell>
          <cell r="IN192">
            <v>1633</v>
          </cell>
          <cell r="IO192">
            <v>2801</v>
          </cell>
          <cell r="IP192">
            <v>3459</v>
          </cell>
          <cell r="IQ192">
            <v>3722</v>
          </cell>
          <cell r="IR192">
            <v>4120</v>
          </cell>
          <cell r="IS192">
            <v>3722</v>
          </cell>
          <cell r="IT192">
            <v>3574</v>
          </cell>
          <cell r="IU192">
            <v>4012</v>
          </cell>
          <cell r="IV192">
            <v>4467</v>
          </cell>
          <cell r="IW192">
            <v>4157</v>
          </cell>
          <cell r="IX192">
            <v>3948</v>
          </cell>
          <cell r="IY192">
            <v>3961</v>
          </cell>
          <cell r="IZ192">
            <v>4047</v>
          </cell>
          <cell r="JA192">
            <v>4532</v>
          </cell>
          <cell r="JB192">
            <v>4651</v>
          </cell>
          <cell r="JC192">
            <v>4385</v>
          </cell>
          <cell r="JD192">
            <v>4325</v>
          </cell>
          <cell r="JE192">
            <v>4074</v>
          </cell>
          <cell r="JF192">
            <v>4289</v>
          </cell>
          <cell r="JG192">
            <v>4307</v>
          </cell>
          <cell r="JH192">
            <v>4760</v>
          </cell>
          <cell r="JI192">
            <v>4518</v>
          </cell>
          <cell r="JJ192">
            <v>4758</v>
          </cell>
          <cell r="JK192">
            <v>4570</v>
          </cell>
          <cell r="JL192">
            <v>4668</v>
          </cell>
          <cell r="JM192">
            <v>4426</v>
          </cell>
          <cell r="JN192">
            <v>4911</v>
          </cell>
          <cell r="JO192">
            <v>5092</v>
          </cell>
          <cell r="JP192">
            <v>5366</v>
          </cell>
          <cell r="JQ192">
            <v>5388</v>
          </cell>
          <cell r="JR192">
            <v>5144</v>
          </cell>
          <cell r="JS192">
            <v>5442</v>
          </cell>
          <cell r="JT192">
            <v>5308</v>
          </cell>
          <cell r="JU192">
            <v>3975</v>
          </cell>
          <cell r="JV192">
            <v>4743</v>
          </cell>
          <cell r="JW192">
            <v>5215</v>
          </cell>
          <cell r="JX192">
            <v>5266</v>
          </cell>
          <cell r="JY192">
            <v>5235</v>
          </cell>
          <cell r="JZ192">
            <v>5136</v>
          </cell>
          <cell r="KA192">
            <v>5296</v>
          </cell>
          <cell r="KB192">
            <v>5392</v>
          </cell>
          <cell r="KC192">
            <v>5434</v>
          </cell>
          <cell r="KD192">
            <v>5624</v>
          </cell>
          <cell r="KE192">
            <v>6107</v>
          </cell>
          <cell r="KF192">
            <v>5579</v>
          </cell>
        </row>
        <row r="193">
          <cell r="A193" t="str">
            <v>Nombre de crÃ©ations d'entreprises - Information et communication - Ensemble - France - DonnÃ©es mensuelles brutes</v>
          </cell>
          <cell r="B193">
            <v>10755567</v>
          </cell>
          <cell r="C193">
            <v>45317.364583333336</v>
          </cell>
          <cell r="E193">
            <v>837</v>
          </cell>
          <cell r="F193">
            <v>890</v>
          </cell>
          <cell r="G193">
            <v>977</v>
          </cell>
          <cell r="H193">
            <v>951</v>
          </cell>
          <cell r="I193">
            <v>972</v>
          </cell>
          <cell r="J193">
            <v>795</v>
          </cell>
          <cell r="K193">
            <v>965</v>
          </cell>
          <cell r="L193">
            <v>839</v>
          </cell>
          <cell r="M193">
            <v>768</v>
          </cell>
          <cell r="N193">
            <v>1018</v>
          </cell>
          <cell r="O193">
            <v>852</v>
          </cell>
          <cell r="P193">
            <v>860</v>
          </cell>
          <cell r="Q193">
            <v>1089</v>
          </cell>
          <cell r="R193">
            <v>827</v>
          </cell>
          <cell r="S193">
            <v>884</v>
          </cell>
          <cell r="T193">
            <v>789</v>
          </cell>
          <cell r="U193">
            <v>764</v>
          </cell>
          <cell r="V193">
            <v>684</v>
          </cell>
          <cell r="W193">
            <v>770</v>
          </cell>
          <cell r="X193">
            <v>621</v>
          </cell>
          <cell r="Y193">
            <v>555</v>
          </cell>
          <cell r="Z193">
            <v>809</v>
          </cell>
          <cell r="AA193">
            <v>687</v>
          </cell>
          <cell r="AB193">
            <v>761</v>
          </cell>
          <cell r="AC193">
            <v>856</v>
          </cell>
          <cell r="AD193">
            <v>680</v>
          </cell>
          <cell r="AE193">
            <v>692</v>
          </cell>
          <cell r="AF193">
            <v>766</v>
          </cell>
          <cell r="AG193">
            <v>566</v>
          </cell>
          <cell r="AH193">
            <v>560</v>
          </cell>
          <cell r="AI193">
            <v>667</v>
          </cell>
          <cell r="AJ193">
            <v>522</v>
          </cell>
          <cell r="AK193">
            <v>563</v>
          </cell>
          <cell r="AL193">
            <v>731</v>
          </cell>
          <cell r="AM193">
            <v>577</v>
          </cell>
          <cell r="AN193">
            <v>659</v>
          </cell>
          <cell r="AO193">
            <v>769</v>
          </cell>
          <cell r="AP193">
            <v>717</v>
          </cell>
          <cell r="AQ193">
            <v>726</v>
          </cell>
          <cell r="AR193">
            <v>854</v>
          </cell>
          <cell r="AS193">
            <v>624</v>
          </cell>
          <cell r="AT193">
            <v>657</v>
          </cell>
          <cell r="AU193">
            <v>803</v>
          </cell>
          <cell r="AV193">
            <v>574</v>
          </cell>
          <cell r="AW193">
            <v>691</v>
          </cell>
          <cell r="AX193">
            <v>982</v>
          </cell>
          <cell r="AY193">
            <v>712</v>
          </cell>
          <cell r="AZ193">
            <v>890</v>
          </cell>
          <cell r="BA193">
            <v>1024</v>
          </cell>
          <cell r="BB193">
            <v>1033</v>
          </cell>
          <cell r="BC193">
            <v>1108</v>
          </cell>
          <cell r="BD193">
            <v>1036</v>
          </cell>
          <cell r="BE193">
            <v>790</v>
          </cell>
          <cell r="BF193">
            <v>993</v>
          </cell>
          <cell r="BG193">
            <v>843</v>
          </cell>
          <cell r="BH193">
            <v>708</v>
          </cell>
          <cell r="BI193">
            <v>812</v>
          </cell>
          <cell r="BJ193">
            <v>934</v>
          </cell>
          <cell r="BK193">
            <v>784</v>
          </cell>
          <cell r="BL193">
            <v>1061</v>
          </cell>
          <cell r="BM193">
            <v>1042</v>
          </cell>
          <cell r="BN193">
            <v>1013</v>
          </cell>
          <cell r="BO193">
            <v>1006</v>
          </cell>
          <cell r="BP193">
            <v>1016</v>
          </cell>
          <cell r="BQ193">
            <v>861</v>
          </cell>
          <cell r="BR193">
            <v>927</v>
          </cell>
          <cell r="BS193">
            <v>853</v>
          </cell>
          <cell r="BT193">
            <v>695</v>
          </cell>
          <cell r="BU193">
            <v>870</v>
          </cell>
          <cell r="BV193">
            <v>927</v>
          </cell>
          <cell r="BW193">
            <v>816</v>
          </cell>
          <cell r="BX193">
            <v>1094</v>
          </cell>
          <cell r="BY193">
            <v>1252</v>
          </cell>
          <cell r="BZ193">
            <v>1008</v>
          </cell>
          <cell r="CA193">
            <v>1230</v>
          </cell>
          <cell r="CB193">
            <v>894</v>
          </cell>
          <cell r="CC193">
            <v>953</v>
          </cell>
          <cell r="CD193">
            <v>920</v>
          </cell>
          <cell r="CE193">
            <v>803</v>
          </cell>
          <cell r="CF193">
            <v>722</v>
          </cell>
          <cell r="CG193">
            <v>797</v>
          </cell>
          <cell r="CH193">
            <v>990</v>
          </cell>
          <cell r="CI193">
            <v>847</v>
          </cell>
          <cell r="CJ193">
            <v>858</v>
          </cell>
          <cell r="CK193">
            <v>1248</v>
          </cell>
          <cell r="CL193">
            <v>1086</v>
          </cell>
          <cell r="CM193">
            <v>1152</v>
          </cell>
          <cell r="CN193">
            <v>1062</v>
          </cell>
          <cell r="CO193">
            <v>840</v>
          </cell>
          <cell r="CP193">
            <v>993</v>
          </cell>
          <cell r="CQ193">
            <v>1117</v>
          </cell>
          <cell r="CR193">
            <v>859</v>
          </cell>
          <cell r="CS193">
            <v>965</v>
          </cell>
          <cell r="CT193">
            <v>1135</v>
          </cell>
          <cell r="CU193">
            <v>1078</v>
          </cell>
          <cell r="CV193">
            <v>1081</v>
          </cell>
          <cell r="CW193">
            <v>1289</v>
          </cell>
          <cell r="CX193">
            <v>1193</v>
          </cell>
          <cell r="CY193">
            <v>1120</v>
          </cell>
          <cell r="CZ193">
            <v>1180</v>
          </cell>
          <cell r="DA193">
            <v>948</v>
          </cell>
          <cell r="DB193">
            <v>1091</v>
          </cell>
          <cell r="DC193">
            <v>1109</v>
          </cell>
          <cell r="DD193">
            <v>828</v>
          </cell>
          <cell r="DE193">
            <v>973</v>
          </cell>
          <cell r="DF193">
            <v>1075</v>
          </cell>
          <cell r="DG193">
            <v>738</v>
          </cell>
          <cell r="DH193">
            <v>926</v>
          </cell>
          <cell r="DI193">
            <v>2165</v>
          </cell>
          <cell r="DJ193">
            <v>2376</v>
          </cell>
          <cell r="DK193">
            <v>3012</v>
          </cell>
          <cell r="DL193">
            <v>2748</v>
          </cell>
          <cell r="DM193">
            <v>2513</v>
          </cell>
          <cell r="DN193">
            <v>2576</v>
          </cell>
          <cell r="DO193">
            <v>2316</v>
          </cell>
          <cell r="DP193">
            <v>1915</v>
          </cell>
          <cell r="DQ193">
            <v>2704</v>
          </cell>
          <cell r="DR193">
            <v>2707</v>
          </cell>
          <cell r="DS193">
            <v>2423</v>
          </cell>
          <cell r="DT193">
            <v>2613</v>
          </cell>
          <cell r="DU193">
            <v>2620</v>
          </cell>
          <cell r="DV193">
            <v>3047</v>
          </cell>
          <cell r="DW193">
            <v>3371</v>
          </cell>
          <cell r="DX193">
            <v>2700</v>
          </cell>
          <cell r="DY193">
            <v>2298</v>
          </cell>
          <cell r="DZ193">
            <v>2276</v>
          </cell>
          <cell r="EA193">
            <v>2138</v>
          </cell>
          <cell r="EB193">
            <v>1841</v>
          </cell>
          <cell r="EC193">
            <v>2396</v>
          </cell>
          <cell r="ED193">
            <v>2673</v>
          </cell>
          <cell r="EE193">
            <v>2323</v>
          </cell>
          <cell r="EF193">
            <v>2106</v>
          </cell>
          <cell r="EG193">
            <v>2151</v>
          </cell>
          <cell r="EH193">
            <v>2262</v>
          </cell>
          <cell r="EI193">
            <v>2270</v>
          </cell>
          <cell r="EJ193">
            <v>1998</v>
          </cell>
          <cell r="EK193">
            <v>2125</v>
          </cell>
          <cell r="EL193">
            <v>1966</v>
          </cell>
          <cell r="EM193">
            <v>1921</v>
          </cell>
          <cell r="EN193">
            <v>1829</v>
          </cell>
          <cell r="EO193">
            <v>2440</v>
          </cell>
          <cell r="EP193">
            <v>2308</v>
          </cell>
          <cell r="EQ193">
            <v>2441</v>
          </cell>
          <cell r="ER193">
            <v>2216</v>
          </cell>
          <cell r="ES193">
            <v>2563</v>
          </cell>
          <cell r="ET193">
            <v>2665</v>
          </cell>
          <cell r="EU193">
            <v>2724</v>
          </cell>
          <cell r="EV193">
            <v>2212</v>
          </cell>
          <cell r="EW193">
            <v>2127</v>
          </cell>
          <cell r="EX193">
            <v>2328</v>
          </cell>
          <cell r="EY193">
            <v>2242</v>
          </cell>
          <cell r="EZ193">
            <v>2037</v>
          </cell>
          <cell r="FA193">
            <v>2260</v>
          </cell>
          <cell r="FB193">
            <v>2534</v>
          </cell>
          <cell r="FC193">
            <v>2195</v>
          </cell>
          <cell r="FD193">
            <v>1864</v>
          </cell>
          <cell r="FE193">
            <v>2534</v>
          </cell>
          <cell r="FF193">
            <v>2470</v>
          </cell>
          <cell r="FG193">
            <v>2465</v>
          </cell>
          <cell r="FH193">
            <v>2140</v>
          </cell>
          <cell r="FI193">
            <v>2014</v>
          </cell>
          <cell r="FJ193">
            <v>2155</v>
          </cell>
          <cell r="FK193">
            <v>2207</v>
          </cell>
          <cell r="FL193">
            <v>1739</v>
          </cell>
          <cell r="FM193">
            <v>2265</v>
          </cell>
          <cell r="FN193">
            <v>2668</v>
          </cell>
          <cell r="FO193">
            <v>2183</v>
          </cell>
          <cell r="FP193">
            <v>1873</v>
          </cell>
          <cell r="FQ193">
            <v>2499</v>
          </cell>
          <cell r="FR193">
            <v>2177</v>
          </cell>
          <cell r="FS193">
            <v>2291</v>
          </cell>
          <cell r="FT193">
            <v>2135</v>
          </cell>
          <cell r="FU193">
            <v>2123</v>
          </cell>
          <cell r="FV193">
            <v>2002</v>
          </cell>
          <cell r="FW193">
            <v>2240</v>
          </cell>
          <cell r="FX193">
            <v>1748</v>
          </cell>
          <cell r="FY193">
            <v>2190</v>
          </cell>
          <cell r="FZ193">
            <v>2777</v>
          </cell>
          <cell r="GA193">
            <v>2116</v>
          </cell>
          <cell r="GB193">
            <v>2116</v>
          </cell>
          <cell r="GC193">
            <v>2525</v>
          </cell>
          <cell r="GD193">
            <v>2273</v>
          </cell>
          <cell r="GE193">
            <v>2235</v>
          </cell>
          <cell r="GF193">
            <v>2276</v>
          </cell>
          <cell r="GG193">
            <v>1810</v>
          </cell>
          <cell r="GH193">
            <v>2071</v>
          </cell>
          <cell r="GI193">
            <v>2128</v>
          </cell>
          <cell r="GJ193">
            <v>1560</v>
          </cell>
          <cell r="GK193">
            <v>2164</v>
          </cell>
          <cell r="GL193">
            <v>2498</v>
          </cell>
          <cell r="GM193">
            <v>1984</v>
          </cell>
          <cell r="GN193">
            <v>2137</v>
          </cell>
          <cell r="GO193">
            <v>2484</v>
          </cell>
          <cell r="GP193">
            <v>2454</v>
          </cell>
          <cell r="GQ193">
            <v>2477</v>
          </cell>
          <cell r="GR193">
            <v>2458</v>
          </cell>
          <cell r="GS193">
            <v>2119</v>
          </cell>
          <cell r="GT193">
            <v>2462</v>
          </cell>
          <cell r="GU193">
            <v>2117</v>
          </cell>
          <cell r="GV193">
            <v>1863</v>
          </cell>
          <cell r="GW193">
            <v>2310</v>
          </cell>
          <cell r="GX193">
            <v>2389</v>
          </cell>
          <cell r="GY193">
            <v>2212</v>
          </cell>
          <cell r="GZ193">
            <v>2278</v>
          </cell>
          <cell r="HA193">
            <v>2599</v>
          </cell>
          <cell r="HB193">
            <v>2583</v>
          </cell>
          <cell r="HC193">
            <v>2795</v>
          </cell>
          <cell r="HD193">
            <v>2276</v>
          </cell>
          <cell r="HE193">
            <v>2232</v>
          </cell>
          <cell r="HF193">
            <v>2478</v>
          </cell>
          <cell r="HG193">
            <v>2391</v>
          </cell>
          <cell r="HH193">
            <v>2076</v>
          </cell>
          <cell r="HI193">
            <v>2656</v>
          </cell>
          <cell r="HJ193">
            <v>2826</v>
          </cell>
          <cell r="HK193">
            <v>2772</v>
          </cell>
          <cell r="HL193">
            <v>2412</v>
          </cell>
          <cell r="HM193">
            <v>3134</v>
          </cell>
          <cell r="HN193">
            <v>3031</v>
          </cell>
          <cell r="HO193">
            <v>3270</v>
          </cell>
          <cell r="HP193">
            <v>2661</v>
          </cell>
          <cell r="HQ193">
            <v>2523</v>
          </cell>
          <cell r="HR193">
            <v>2963</v>
          </cell>
          <cell r="HS193">
            <v>2649</v>
          </cell>
          <cell r="HT193">
            <v>2507</v>
          </cell>
          <cell r="HU193">
            <v>2945</v>
          </cell>
          <cell r="HV193">
            <v>3515</v>
          </cell>
          <cell r="HW193">
            <v>2992</v>
          </cell>
          <cell r="HX193">
            <v>2529</v>
          </cell>
          <cell r="HY193">
            <v>4022</v>
          </cell>
          <cell r="HZ193">
            <v>3497</v>
          </cell>
          <cell r="IA193">
            <v>3656</v>
          </cell>
          <cell r="IB193">
            <v>3271</v>
          </cell>
          <cell r="IC193">
            <v>3336</v>
          </cell>
          <cell r="ID193">
            <v>2983</v>
          </cell>
          <cell r="IE193">
            <v>3287</v>
          </cell>
          <cell r="IF193">
            <v>2827</v>
          </cell>
          <cell r="IG193">
            <v>3223</v>
          </cell>
          <cell r="IH193">
            <v>4059</v>
          </cell>
          <cell r="II193">
            <v>3603</v>
          </cell>
          <cell r="IJ193">
            <v>3355</v>
          </cell>
          <cell r="IK193">
            <v>4235</v>
          </cell>
          <cell r="IL193">
            <v>3698</v>
          </cell>
          <cell r="IM193">
            <v>3169</v>
          </cell>
          <cell r="IN193">
            <v>2539</v>
          </cell>
          <cell r="IO193">
            <v>2786</v>
          </cell>
          <cell r="IP193">
            <v>3423</v>
          </cell>
          <cell r="IQ193">
            <v>3763</v>
          </cell>
          <cell r="IR193">
            <v>2894</v>
          </cell>
          <cell r="IS193">
            <v>4005</v>
          </cell>
          <cell r="IT193">
            <v>4481</v>
          </cell>
          <cell r="IU193">
            <v>3901</v>
          </cell>
          <cell r="IV193">
            <v>3965</v>
          </cell>
          <cell r="IW193">
            <v>4597</v>
          </cell>
          <cell r="IX193">
            <v>4466</v>
          </cell>
          <cell r="IY193">
            <v>4830</v>
          </cell>
          <cell r="IZ193">
            <v>4732</v>
          </cell>
          <cell r="JA193">
            <v>4249</v>
          </cell>
          <cell r="JB193">
            <v>4545</v>
          </cell>
          <cell r="JC193">
            <v>4253</v>
          </cell>
          <cell r="JD193">
            <v>3382</v>
          </cell>
          <cell r="JE193">
            <v>4461</v>
          </cell>
          <cell r="JF193">
            <v>5154</v>
          </cell>
          <cell r="JG193">
            <v>4131</v>
          </cell>
          <cell r="JH193">
            <v>4508</v>
          </cell>
          <cell r="JI193">
            <v>5443</v>
          </cell>
          <cell r="JJ193">
            <v>4739</v>
          </cell>
          <cell r="JK193">
            <v>5855</v>
          </cell>
          <cell r="JL193">
            <v>5035</v>
          </cell>
          <cell r="JM193">
            <v>4549</v>
          </cell>
          <cell r="JN193">
            <v>4698</v>
          </cell>
          <cell r="JO193">
            <v>4590</v>
          </cell>
          <cell r="JP193">
            <v>4283</v>
          </cell>
          <cell r="JQ193">
            <v>5579</v>
          </cell>
          <cell r="JR193">
            <v>5462</v>
          </cell>
          <cell r="JS193">
            <v>5425</v>
          </cell>
          <cell r="JT193">
            <v>5039</v>
          </cell>
          <cell r="JU193">
            <v>5777</v>
          </cell>
          <cell r="JV193">
            <v>5385</v>
          </cell>
          <cell r="JW193">
            <v>5770</v>
          </cell>
          <cell r="JX193">
            <v>5065</v>
          </cell>
          <cell r="JY193">
            <v>4909</v>
          </cell>
          <cell r="JZ193">
            <v>5511</v>
          </cell>
          <cell r="KA193">
            <v>5071</v>
          </cell>
          <cell r="KB193">
            <v>5386</v>
          </cell>
          <cell r="KC193">
            <v>6035</v>
          </cell>
          <cell r="KD193">
            <v>6039</v>
          </cell>
          <cell r="KE193">
            <v>5165</v>
          </cell>
          <cell r="KF193">
            <v>5305</v>
          </cell>
        </row>
        <row r="194">
          <cell r="A194" t="str">
            <v>Nombre de crÃ©ations d'entreprises - Information et communication - Ensemble - France - DonnÃ©es mensuelles CVS</v>
          </cell>
          <cell r="B194">
            <v>10755568</v>
          </cell>
          <cell r="C194">
            <v>45317.364583333336</v>
          </cell>
          <cell r="E194">
            <v>740</v>
          </cell>
          <cell r="F194">
            <v>847</v>
          </cell>
          <cell r="G194">
            <v>853</v>
          </cell>
          <cell r="H194">
            <v>907</v>
          </cell>
          <cell r="I194">
            <v>967</v>
          </cell>
          <cell r="J194">
            <v>908</v>
          </cell>
          <cell r="K194">
            <v>1058</v>
          </cell>
          <cell r="L194">
            <v>983</v>
          </cell>
          <cell r="M194">
            <v>926</v>
          </cell>
          <cell r="N194">
            <v>936</v>
          </cell>
          <cell r="O194">
            <v>882</v>
          </cell>
          <cell r="P194">
            <v>889</v>
          </cell>
          <cell r="Q194">
            <v>911</v>
          </cell>
          <cell r="R194">
            <v>811</v>
          </cell>
          <cell r="S194">
            <v>812</v>
          </cell>
          <cell r="T194">
            <v>712</v>
          </cell>
          <cell r="U194">
            <v>808</v>
          </cell>
          <cell r="V194">
            <v>778</v>
          </cell>
          <cell r="W194">
            <v>756</v>
          </cell>
          <cell r="X194">
            <v>734</v>
          </cell>
          <cell r="Y194">
            <v>708</v>
          </cell>
          <cell r="Z194">
            <v>703</v>
          </cell>
          <cell r="AA194">
            <v>715</v>
          </cell>
          <cell r="AB194">
            <v>787</v>
          </cell>
          <cell r="AC194">
            <v>714</v>
          </cell>
          <cell r="AD194">
            <v>658</v>
          </cell>
          <cell r="AE194">
            <v>665</v>
          </cell>
          <cell r="AF194">
            <v>657</v>
          </cell>
          <cell r="AG194">
            <v>638</v>
          </cell>
          <cell r="AH194">
            <v>632</v>
          </cell>
          <cell r="AI194">
            <v>621</v>
          </cell>
          <cell r="AJ194">
            <v>666</v>
          </cell>
          <cell r="AK194">
            <v>677</v>
          </cell>
          <cell r="AL194">
            <v>638</v>
          </cell>
          <cell r="AM194">
            <v>679</v>
          </cell>
          <cell r="AN194">
            <v>643</v>
          </cell>
          <cell r="AO194">
            <v>635</v>
          </cell>
          <cell r="AP194">
            <v>685</v>
          </cell>
          <cell r="AQ194">
            <v>688</v>
          </cell>
          <cell r="AR194">
            <v>741</v>
          </cell>
          <cell r="AS194">
            <v>711</v>
          </cell>
          <cell r="AT194">
            <v>735</v>
          </cell>
          <cell r="AU194">
            <v>796</v>
          </cell>
          <cell r="AV194">
            <v>791</v>
          </cell>
          <cell r="AW194">
            <v>778</v>
          </cell>
          <cell r="AX194">
            <v>861</v>
          </cell>
          <cell r="AY194">
            <v>846</v>
          </cell>
          <cell r="AZ194">
            <v>820</v>
          </cell>
          <cell r="BA194">
            <v>886</v>
          </cell>
          <cell r="BB194">
            <v>993</v>
          </cell>
          <cell r="BC194">
            <v>927</v>
          </cell>
          <cell r="BD194">
            <v>912</v>
          </cell>
          <cell r="BE194">
            <v>910</v>
          </cell>
          <cell r="BF194">
            <v>985</v>
          </cell>
          <cell r="BG194">
            <v>883</v>
          </cell>
          <cell r="BH194">
            <v>890</v>
          </cell>
          <cell r="BI194">
            <v>902</v>
          </cell>
          <cell r="BJ194">
            <v>920</v>
          </cell>
          <cell r="BK194">
            <v>890</v>
          </cell>
          <cell r="BL194">
            <v>922</v>
          </cell>
          <cell r="BM194">
            <v>895</v>
          </cell>
          <cell r="BN194">
            <v>946</v>
          </cell>
          <cell r="BO194">
            <v>879</v>
          </cell>
          <cell r="BP194">
            <v>914</v>
          </cell>
          <cell r="BQ194">
            <v>917</v>
          </cell>
          <cell r="BR194">
            <v>910</v>
          </cell>
          <cell r="BS194">
            <v>944</v>
          </cell>
          <cell r="BT194">
            <v>884</v>
          </cell>
          <cell r="BU194">
            <v>948</v>
          </cell>
          <cell r="BV194">
            <v>915</v>
          </cell>
          <cell r="BW194">
            <v>934</v>
          </cell>
          <cell r="BX194">
            <v>1005</v>
          </cell>
          <cell r="BY194">
            <v>1018</v>
          </cell>
          <cell r="BZ194">
            <v>938</v>
          </cell>
          <cell r="CA194">
            <v>1013</v>
          </cell>
          <cell r="CB194">
            <v>921</v>
          </cell>
          <cell r="CC194">
            <v>1045</v>
          </cell>
          <cell r="CD194">
            <v>945</v>
          </cell>
          <cell r="CE194">
            <v>884</v>
          </cell>
          <cell r="CF194">
            <v>922</v>
          </cell>
          <cell r="CG194">
            <v>902</v>
          </cell>
          <cell r="CH194">
            <v>929</v>
          </cell>
          <cell r="CI194">
            <v>915</v>
          </cell>
          <cell r="CJ194">
            <v>883</v>
          </cell>
          <cell r="CK194">
            <v>1021</v>
          </cell>
          <cell r="CL194">
            <v>1013</v>
          </cell>
          <cell r="CM194">
            <v>1002</v>
          </cell>
          <cell r="CN194">
            <v>1058</v>
          </cell>
          <cell r="CO194">
            <v>968</v>
          </cell>
          <cell r="CP194">
            <v>1005</v>
          </cell>
          <cell r="CQ194">
            <v>1096</v>
          </cell>
          <cell r="CR194">
            <v>1088</v>
          </cell>
          <cell r="CS194">
            <v>1139</v>
          </cell>
          <cell r="CT194">
            <v>1009</v>
          </cell>
          <cell r="CU194">
            <v>1158</v>
          </cell>
          <cell r="CV194">
            <v>1119</v>
          </cell>
          <cell r="CW194">
            <v>1071</v>
          </cell>
          <cell r="CX194">
            <v>1072</v>
          </cell>
          <cell r="CY194">
            <v>1098</v>
          </cell>
          <cell r="CZ194">
            <v>1064</v>
          </cell>
          <cell r="DA194">
            <v>1084</v>
          </cell>
          <cell r="DB194">
            <v>1089</v>
          </cell>
          <cell r="DC194">
            <v>1079</v>
          </cell>
          <cell r="DD194">
            <v>1164</v>
          </cell>
          <cell r="DE194">
            <v>1020</v>
          </cell>
          <cell r="DF194">
            <v>957</v>
          </cell>
          <cell r="DG194">
            <v>879</v>
          </cell>
          <cell r="DH194">
            <v>860</v>
          </cell>
          <cell r="DI194">
            <v>2049</v>
          </cell>
          <cell r="DJ194">
            <v>2180</v>
          </cell>
          <cell r="DK194">
            <v>2632</v>
          </cell>
          <cell r="DL194">
            <v>2661</v>
          </cell>
          <cell r="DM194">
            <v>3021</v>
          </cell>
          <cell r="DN194">
            <v>2622</v>
          </cell>
          <cell r="DO194">
            <v>2445</v>
          </cell>
          <cell r="DP194">
            <v>2507</v>
          </cell>
          <cell r="DQ194">
            <v>2500</v>
          </cell>
          <cell r="DR194">
            <v>2465</v>
          </cell>
          <cell r="DS194">
            <v>2356</v>
          </cell>
          <cell r="DT194">
            <v>2862</v>
          </cell>
          <cell r="DU194">
            <v>2657</v>
          </cell>
          <cell r="DV194">
            <v>2800</v>
          </cell>
          <cell r="DW194">
            <v>2790</v>
          </cell>
          <cell r="DX194">
            <v>2627</v>
          </cell>
          <cell r="DY194">
            <v>2594</v>
          </cell>
          <cell r="DZ194">
            <v>2169</v>
          </cell>
          <cell r="EA194">
            <v>2373</v>
          </cell>
          <cell r="EB194">
            <v>2278</v>
          </cell>
          <cell r="EC194">
            <v>2233</v>
          </cell>
          <cell r="ED194">
            <v>2572</v>
          </cell>
          <cell r="EE194">
            <v>2264</v>
          </cell>
          <cell r="EF194">
            <v>2115</v>
          </cell>
          <cell r="EG194">
            <v>2034</v>
          </cell>
          <cell r="EH194">
            <v>2095</v>
          </cell>
          <cell r="EI194">
            <v>1902</v>
          </cell>
          <cell r="EJ194">
            <v>2071</v>
          </cell>
          <cell r="EK194">
            <v>2005</v>
          </cell>
          <cell r="EL194">
            <v>2108</v>
          </cell>
          <cell r="EM194">
            <v>2218</v>
          </cell>
          <cell r="EN194">
            <v>2265</v>
          </cell>
          <cell r="EO194">
            <v>2285</v>
          </cell>
          <cell r="EP194">
            <v>2212</v>
          </cell>
          <cell r="EQ194">
            <v>2384</v>
          </cell>
          <cell r="ER194">
            <v>2362</v>
          </cell>
          <cell r="ES194">
            <v>2360</v>
          </cell>
          <cell r="ET194">
            <v>2397</v>
          </cell>
          <cell r="EU194">
            <v>2373</v>
          </cell>
          <cell r="EV194">
            <v>2364</v>
          </cell>
          <cell r="EW194">
            <v>2288</v>
          </cell>
          <cell r="EX194">
            <v>2317</v>
          </cell>
          <cell r="EY194">
            <v>2445</v>
          </cell>
          <cell r="EZ194">
            <v>2483</v>
          </cell>
          <cell r="FA194">
            <v>2276</v>
          </cell>
          <cell r="FB194">
            <v>2183</v>
          </cell>
          <cell r="FC194">
            <v>2155</v>
          </cell>
          <cell r="FD194">
            <v>2113</v>
          </cell>
          <cell r="FE194">
            <v>2194</v>
          </cell>
          <cell r="FF194">
            <v>2315</v>
          </cell>
          <cell r="FG194">
            <v>2273</v>
          </cell>
          <cell r="FH194">
            <v>2217</v>
          </cell>
          <cell r="FI194">
            <v>2243</v>
          </cell>
          <cell r="FJ194">
            <v>2253</v>
          </cell>
          <cell r="FK194">
            <v>2194</v>
          </cell>
          <cell r="FL194">
            <v>2158</v>
          </cell>
          <cell r="FM194">
            <v>2313</v>
          </cell>
          <cell r="FN194">
            <v>2247</v>
          </cell>
          <cell r="FO194">
            <v>2236</v>
          </cell>
          <cell r="FP194">
            <v>2185</v>
          </cell>
          <cell r="FQ194">
            <v>2164</v>
          </cell>
          <cell r="FR194">
            <v>2036</v>
          </cell>
          <cell r="FS194">
            <v>2168</v>
          </cell>
          <cell r="FT194">
            <v>2134</v>
          </cell>
          <cell r="FU194">
            <v>2324</v>
          </cell>
          <cell r="FV194">
            <v>2158</v>
          </cell>
          <cell r="FW194">
            <v>2234</v>
          </cell>
          <cell r="FX194">
            <v>2287</v>
          </cell>
          <cell r="FY194">
            <v>2195</v>
          </cell>
          <cell r="FZ194">
            <v>2296</v>
          </cell>
          <cell r="GA194">
            <v>2252</v>
          </cell>
          <cell r="GB194">
            <v>2309</v>
          </cell>
          <cell r="GC194">
            <v>2209</v>
          </cell>
          <cell r="GD194">
            <v>2124</v>
          </cell>
          <cell r="GE194">
            <v>2137</v>
          </cell>
          <cell r="GF194">
            <v>2211</v>
          </cell>
          <cell r="GG194">
            <v>2140</v>
          </cell>
          <cell r="GH194">
            <v>2106</v>
          </cell>
          <cell r="GI194">
            <v>2075</v>
          </cell>
          <cell r="GJ194">
            <v>2056</v>
          </cell>
          <cell r="GK194">
            <v>2139</v>
          </cell>
          <cell r="GL194">
            <v>2124</v>
          </cell>
          <cell r="GM194">
            <v>2120</v>
          </cell>
          <cell r="GN194">
            <v>2271</v>
          </cell>
          <cell r="GO194">
            <v>2282</v>
          </cell>
          <cell r="GP194">
            <v>2267</v>
          </cell>
          <cell r="GQ194">
            <v>2237</v>
          </cell>
          <cell r="GR194">
            <v>2368</v>
          </cell>
          <cell r="GS194">
            <v>2327</v>
          </cell>
          <cell r="GT194">
            <v>2369</v>
          </cell>
          <cell r="GU194">
            <v>2287</v>
          </cell>
          <cell r="GV194">
            <v>2315</v>
          </cell>
          <cell r="GW194">
            <v>2251</v>
          </cell>
          <cell r="GX194">
            <v>2204</v>
          </cell>
          <cell r="GY194">
            <v>2274</v>
          </cell>
          <cell r="GZ194">
            <v>2279</v>
          </cell>
          <cell r="HA194">
            <v>2328</v>
          </cell>
          <cell r="HB194">
            <v>2412</v>
          </cell>
          <cell r="HC194">
            <v>2390</v>
          </cell>
          <cell r="HD194">
            <v>2372</v>
          </cell>
          <cell r="HE194">
            <v>2376</v>
          </cell>
          <cell r="HF194">
            <v>2475</v>
          </cell>
          <cell r="HG194">
            <v>2658</v>
          </cell>
          <cell r="HH194">
            <v>2501</v>
          </cell>
          <cell r="HI194">
            <v>2622</v>
          </cell>
          <cell r="HJ194">
            <v>2644</v>
          </cell>
          <cell r="HK194">
            <v>2803</v>
          </cell>
          <cell r="HL194">
            <v>2652</v>
          </cell>
          <cell r="HM194">
            <v>2713</v>
          </cell>
          <cell r="HN194">
            <v>2844</v>
          </cell>
          <cell r="HO194">
            <v>2849</v>
          </cell>
          <cell r="HP194">
            <v>2797</v>
          </cell>
          <cell r="HQ194">
            <v>2684</v>
          </cell>
          <cell r="HR194">
            <v>2955</v>
          </cell>
          <cell r="HS194">
            <v>2948</v>
          </cell>
          <cell r="HT194">
            <v>3029</v>
          </cell>
          <cell r="HU194">
            <v>3029</v>
          </cell>
          <cell r="HV194">
            <v>3090</v>
          </cell>
          <cell r="HW194">
            <v>2886</v>
          </cell>
          <cell r="HX194">
            <v>2867</v>
          </cell>
          <cell r="HY194">
            <v>3365</v>
          </cell>
          <cell r="HZ194">
            <v>3326</v>
          </cell>
          <cell r="IA194">
            <v>3363</v>
          </cell>
          <cell r="IB194">
            <v>3336</v>
          </cell>
          <cell r="IC194">
            <v>3565</v>
          </cell>
          <cell r="ID194">
            <v>3248</v>
          </cell>
          <cell r="IE194">
            <v>3344</v>
          </cell>
          <cell r="IF194">
            <v>3462</v>
          </cell>
          <cell r="IG194">
            <v>3345</v>
          </cell>
          <cell r="IH194">
            <v>3481</v>
          </cell>
          <cell r="II194">
            <v>3608</v>
          </cell>
          <cell r="IJ194">
            <v>3977</v>
          </cell>
          <cell r="IK194">
            <v>3561</v>
          </cell>
          <cell r="IL194">
            <v>3475</v>
          </cell>
          <cell r="IM194">
            <v>3022</v>
          </cell>
          <cell r="IN194">
            <v>2434</v>
          </cell>
          <cell r="IO194">
            <v>3162</v>
          </cell>
          <cell r="IP194">
            <v>3677</v>
          </cell>
          <cell r="IQ194">
            <v>3738</v>
          </cell>
          <cell r="IR194">
            <v>3762</v>
          </cell>
          <cell r="IS194">
            <v>3908</v>
          </cell>
          <cell r="IT194">
            <v>3858</v>
          </cell>
          <cell r="IU194">
            <v>4038</v>
          </cell>
          <cell r="IV194">
            <v>4255</v>
          </cell>
          <cell r="IW194">
            <v>4136</v>
          </cell>
          <cell r="IX194">
            <v>4338</v>
          </cell>
          <cell r="IY194">
            <v>4377</v>
          </cell>
          <cell r="IZ194">
            <v>4544</v>
          </cell>
          <cell r="JA194">
            <v>4921</v>
          </cell>
          <cell r="JB194">
            <v>4624</v>
          </cell>
          <cell r="JC194">
            <v>4437</v>
          </cell>
          <cell r="JD194">
            <v>4244</v>
          </cell>
          <cell r="JE194">
            <v>4193</v>
          </cell>
          <cell r="JF194">
            <v>4696</v>
          </cell>
          <cell r="JG194">
            <v>4247</v>
          </cell>
          <cell r="JH194">
            <v>4629</v>
          </cell>
          <cell r="JI194">
            <v>4949</v>
          </cell>
          <cell r="JJ194">
            <v>4623</v>
          </cell>
          <cell r="JK194">
            <v>5201</v>
          </cell>
          <cell r="JL194">
            <v>4919</v>
          </cell>
          <cell r="JM194">
            <v>4825</v>
          </cell>
          <cell r="JN194">
            <v>4782</v>
          </cell>
          <cell r="JO194">
            <v>5020</v>
          </cell>
          <cell r="JP194">
            <v>5175</v>
          </cell>
          <cell r="JQ194">
            <v>5251</v>
          </cell>
          <cell r="JR194">
            <v>5111</v>
          </cell>
          <cell r="JS194">
            <v>5372</v>
          </cell>
          <cell r="JT194">
            <v>5087</v>
          </cell>
          <cell r="JU194">
            <v>5115</v>
          </cell>
          <cell r="JV194">
            <v>5271</v>
          </cell>
          <cell r="JW194">
            <v>5024</v>
          </cell>
          <cell r="JX194">
            <v>5215</v>
          </cell>
          <cell r="JY194">
            <v>5331</v>
          </cell>
          <cell r="JZ194">
            <v>5509</v>
          </cell>
          <cell r="KA194">
            <v>5659</v>
          </cell>
          <cell r="KB194">
            <v>6291</v>
          </cell>
          <cell r="KC194">
            <v>5749</v>
          </cell>
          <cell r="KD194">
            <v>5685</v>
          </cell>
          <cell r="KE194">
            <v>5064</v>
          </cell>
          <cell r="KF194">
            <v>5840</v>
          </cell>
        </row>
        <row r="195">
          <cell r="A195" t="str">
            <v>Nombre de crÃ©ations d'entreprises - IsÃ¨re - DonnÃ©es mensuelles brutes</v>
          </cell>
          <cell r="B195">
            <v>10755474</v>
          </cell>
          <cell r="C195">
            <v>45317.364583333336</v>
          </cell>
          <cell r="ES195">
            <v>940</v>
          </cell>
          <cell r="ET195">
            <v>1032</v>
          </cell>
          <cell r="EU195">
            <v>1127</v>
          </cell>
          <cell r="EV195">
            <v>882</v>
          </cell>
          <cell r="EW195">
            <v>817</v>
          </cell>
          <cell r="EX195">
            <v>976</v>
          </cell>
          <cell r="EY195">
            <v>809</v>
          </cell>
          <cell r="EZ195">
            <v>731</v>
          </cell>
          <cell r="FA195">
            <v>874</v>
          </cell>
          <cell r="FB195">
            <v>1066</v>
          </cell>
          <cell r="FC195">
            <v>871</v>
          </cell>
          <cell r="FD195">
            <v>774</v>
          </cell>
          <cell r="FE195">
            <v>1074</v>
          </cell>
          <cell r="FF195">
            <v>880</v>
          </cell>
          <cell r="FG195">
            <v>1115</v>
          </cell>
          <cell r="FH195">
            <v>974</v>
          </cell>
          <cell r="FI195">
            <v>900</v>
          </cell>
          <cell r="FJ195">
            <v>921</v>
          </cell>
          <cell r="FK195">
            <v>873</v>
          </cell>
          <cell r="FL195">
            <v>664</v>
          </cell>
          <cell r="FM195">
            <v>945</v>
          </cell>
          <cell r="FN195">
            <v>1151</v>
          </cell>
          <cell r="FO195">
            <v>875</v>
          </cell>
          <cell r="FP195">
            <v>875</v>
          </cell>
          <cell r="FQ195">
            <v>1165</v>
          </cell>
          <cell r="FR195">
            <v>1018</v>
          </cell>
          <cell r="FS195">
            <v>1105</v>
          </cell>
          <cell r="FT195">
            <v>1028</v>
          </cell>
          <cell r="FU195">
            <v>917</v>
          </cell>
          <cell r="FV195">
            <v>855</v>
          </cell>
          <cell r="FW195">
            <v>957</v>
          </cell>
          <cell r="FX195">
            <v>742</v>
          </cell>
          <cell r="FY195">
            <v>898</v>
          </cell>
          <cell r="FZ195">
            <v>1169</v>
          </cell>
          <cell r="GA195">
            <v>883</v>
          </cell>
          <cell r="GB195">
            <v>883</v>
          </cell>
          <cell r="GC195">
            <v>1025</v>
          </cell>
          <cell r="GD195">
            <v>925</v>
          </cell>
          <cell r="GE195">
            <v>988</v>
          </cell>
          <cell r="GF195">
            <v>905</v>
          </cell>
          <cell r="GG195">
            <v>784</v>
          </cell>
          <cell r="GH195">
            <v>888</v>
          </cell>
          <cell r="GI195">
            <v>868</v>
          </cell>
          <cell r="GJ195">
            <v>716</v>
          </cell>
          <cell r="GK195">
            <v>970</v>
          </cell>
          <cell r="GL195">
            <v>970</v>
          </cell>
          <cell r="GM195">
            <v>754</v>
          </cell>
          <cell r="GN195">
            <v>940</v>
          </cell>
          <cell r="GO195">
            <v>1048</v>
          </cell>
          <cell r="GP195">
            <v>995</v>
          </cell>
          <cell r="GQ195">
            <v>1001</v>
          </cell>
          <cell r="GR195">
            <v>1000</v>
          </cell>
          <cell r="GS195">
            <v>851</v>
          </cell>
          <cell r="GT195">
            <v>962</v>
          </cell>
          <cell r="GU195">
            <v>834</v>
          </cell>
          <cell r="GV195">
            <v>740</v>
          </cell>
          <cell r="GW195">
            <v>947</v>
          </cell>
          <cell r="GX195">
            <v>917</v>
          </cell>
          <cell r="GY195">
            <v>887</v>
          </cell>
          <cell r="GZ195">
            <v>988</v>
          </cell>
          <cell r="HA195">
            <v>1173</v>
          </cell>
          <cell r="HB195">
            <v>1045</v>
          </cell>
          <cell r="HC195">
            <v>1219</v>
          </cell>
          <cell r="HD195">
            <v>911</v>
          </cell>
          <cell r="HE195">
            <v>923</v>
          </cell>
          <cell r="HF195">
            <v>944</v>
          </cell>
          <cell r="HG195">
            <v>966</v>
          </cell>
          <cell r="HH195">
            <v>861</v>
          </cell>
          <cell r="HI195">
            <v>1084</v>
          </cell>
          <cell r="HJ195">
            <v>1165</v>
          </cell>
          <cell r="HK195">
            <v>1062</v>
          </cell>
          <cell r="HL195">
            <v>957</v>
          </cell>
          <cell r="HM195">
            <v>1273</v>
          </cell>
          <cell r="HN195">
            <v>1089</v>
          </cell>
          <cell r="HO195">
            <v>1403</v>
          </cell>
          <cell r="HP195">
            <v>1111</v>
          </cell>
          <cell r="HQ195">
            <v>1042</v>
          </cell>
          <cell r="HR195">
            <v>1193</v>
          </cell>
          <cell r="HS195">
            <v>1101</v>
          </cell>
          <cell r="HT195">
            <v>893</v>
          </cell>
          <cell r="HU195">
            <v>1232</v>
          </cell>
          <cell r="HV195">
            <v>1355</v>
          </cell>
          <cell r="HW195">
            <v>1200</v>
          </cell>
          <cell r="HX195">
            <v>1024</v>
          </cell>
          <cell r="HY195">
            <v>1538</v>
          </cell>
          <cell r="HZ195">
            <v>1350</v>
          </cell>
          <cell r="IA195">
            <v>1593</v>
          </cell>
          <cell r="IB195">
            <v>1305</v>
          </cell>
          <cell r="IC195">
            <v>1344</v>
          </cell>
          <cell r="ID195">
            <v>1246</v>
          </cell>
          <cell r="IE195">
            <v>1331</v>
          </cell>
          <cell r="IF195">
            <v>1142</v>
          </cell>
          <cell r="IG195">
            <v>1377</v>
          </cell>
          <cell r="IH195">
            <v>1633</v>
          </cell>
          <cell r="II195">
            <v>1432</v>
          </cell>
          <cell r="IJ195">
            <v>1321</v>
          </cell>
          <cell r="IK195">
            <v>1668</v>
          </cell>
          <cell r="IL195">
            <v>1562</v>
          </cell>
          <cell r="IM195">
            <v>1031</v>
          </cell>
          <cell r="IN195">
            <v>729</v>
          </cell>
          <cell r="IO195">
            <v>1024</v>
          </cell>
          <cell r="IP195">
            <v>1429</v>
          </cell>
          <cell r="IQ195">
            <v>1638</v>
          </cell>
          <cell r="IR195">
            <v>1185</v>
          </cell>
          <cell r="IS195">
            <v>1745</v>
          </cell>
          <cell r="IT195">
            <v>1855</v>
          </cell>
          <cell r="IU195">
            <v>1548</v>
          </cell>
          <cell r="IV195">
            <v>1514</v>
          </cell>
          <cell r="IW195">
            <v>1601</v>
          </cell>
          <cell r="IX195">
            <v>1639</v>
          </cell>
          <cell r="IY195">
            <v>1918</v>
          </cell>
          <cell r="IZ195">
            <v>1689</v>
          </cell>
          <cell r="JA195">
            <v>1473</v>
          </cell>
          <cell r="JB195">
            <v>1622</v>
          </cell>
          <cell r="JC195">
            <v>1474</v>
          </cell>
          <cell r="JD195">
            <v>1172</v>
          </cell>
          <cell r="JE195">
            <v>1721</v>
          </cell>
          <cell r="JF195">
            <v>1854</v>
          </cell>
          <cell r="JG195">
            <v>1462</v>
          </cell>
          <cell r="JH195">
            <v>1657</v>
          </cell>
          <cell r="JI195">
            <v>1811</v>
          </cell>
          <cell r="JJ195">
            <v>1590</v>
          </cell>
          <cell r="JK195">
            <v>1836</v>
          </cell>
          <cell r="JL195">
            <v>1668</v>
          </cell>
          <cell r="JM195">
            <v>1443</v>
          </cell>
          <cell r="JN195">
            <v>1455</v>
          </cell>
          <cell r="JO195">
            <v>1416</v>
          </cell>
          <cell r="JP195">
            <v>1216</v>
          </cell>
          <cell r="JQ195">
            <v>1755</v>
          </cell>
          <cell r="JR195">
            <v>1968</v>
          </cell>
          <cell r="JS195">
            <v>1613</v>
          </cell>
          <cell r="JT195">
            <v>1590</v>
          </cell>
          <cell r="JU195">
            <v>1557</v>
          </cell>
          <cell r="JV195">
            <v>1527</v>
          </cell>
          <cell r="JW195">
            <v>1745</v>
          </cell>
          <cell r="JX195">
            <v>1444</v>
          </cell>
          <cell r="JY195">
            <v>1364</v>
          </cell>
          <cell r="JZ195">
            <v>1471</v>
          </cell>
          <cell r="KA195">
            <v>1445</v>
          </cell>
          <cell r="KB195">
            <v>1292</v>
          </cell>
          <cell r="KC195">
            <v>1681</v>
          </cell>
          <cell r="KD195">
            <v>1918</v>
          </cell>
          <cell r="KE195">
            <v>1653</v>
          </cell>
          <cell r="KF195">
            <v>1558</v>
          </cell>
        </row>
        <row r="196">
          <cell r="A196" t="str">
            <v>Nombre de crÃ©ations d'entreprises - Jura - DonnÃ©es mensuelles brutes</v>
          </cell>
          <cell r="B196">
            <v>10755475</v>
          </cell>
          <cell r="C196">
            <v>45317.364583333336</v>
          </cell>
          <cell r="ES196">
            <v>174</v>
          </cell>
          <cell r="ET196">
            <v>176</v>
          </cell>
          <cell r="EU196">
            <v>211</v>
          </cell>
          <cell r="EV196">
            <v>165</v>
          </cell>
          <cell r="EW196">
            <v>152</v>
          </cell>
          <cell r="EX196">
            <v>162</v>
          </cell>
          <cell r="EY196">
            <v>141</v>
          </cell>
          <cell r="EZ196">
            <v>108</v>
          </cell>
          <cell r="FA196">
            <v>140</v>
          </cell>
          <cell r="FB196">
            <v>163</v>
          </cell>
          <cell r="FC196">
            <v>120</v>
          </cell>
          <cell r="FD196">
            <v>148</v>
          </cell>
          <cell r="FE196">
            <v>145</v>
          </cell>
          <cell r="FF196">
            <v>183</v>
          </cell>
          <cell r="FG196">
            <v>201</v>
          </cell>
          <cell r="FH196">
            <v>146</v>
          </cell>
          <cell r="FI196">
            <v>141</v>
          </cell>
          <cell r="FJ196">
            <v>147</v>
          </cell>
          <cell r="FK196">
            <v>128</v>
          </cell>
          <cell r="FL196">
            <v>129</v>
          </cell>
          <cell r="FM196">
            <v>167</v>
          </cell>
          <cell r="FN196">
            <v>183</v>
          </cell>
          <cell r="FO196">
            <v>142</v>
          </cell>
          <cell r="FP196">
            <v>114</v>
          </cell>
          <cell r="FQ196">
            <v>183</v>
          </cell>
          <cell r="FR196">
            <v>143</v>
          </cell>
          <cell r="FS196">
            <v>139</v>
          </cell>
          <cell r="FT196">
            <v>165</v>
          </cell>
          <cell r="FU196">
            <v>119</v>
          </cell>
          <cell r="FV196">
            <v>120</v>
          </cell>
          <cell r="FW196">
            <v>155</v>
          </cell>
          <cell r="FX196">
            <v>131</v>
          </cell>
          <cell r="FY196">
            <v>145</v>
          </cell>
          <cell r="FZ196">
            <v>172</v>
          </cell>
          <cell r="GA196">
            <v>130</v>
          </cell>
          <cell r="GB196">
            <v>136</v>
          </cell>
          <cell r="GC196">
            <v>137</v>
          </cell>
          <cell r="GD196">
            <v>144</v>
          </cell>
          <cell r="GE196">
            <v>126</v>
          </cell>
          <cell r="GF196">
            <v>164</v>
          </cell>
          <cell r="GG196">
            <v>104</v>
          </cell>
          <cell r="GH196">
            <v>157</v>
          </cell>
          <cell r="GI196">
            <v>129</v>
          </cell>
          <cell r="GJ196">
            <v>104</v>
          </cell>
          <cell r="GK196">
            <v>152</v>
          </cell>
          <cell r="GL196">
            <v>152</v>
          </cell>
          <cell r="GM196">
            <v>110</v>
          </cell>
          <cell r="GN196">
            <v>123</v>
          </cell>
          <cell r="GO196">
            <v>133</v>
          </cell>
          <cell r="GP196">
            <v>151</v>
          </cell>
          <cell r="GQ196">
            <v>145</v>
          </cell>
          <cell r="GR196">
            <v>160</v>
          </cell>
          <cell r="GS196">
            <v>131</v>
          </cell>
          <cell r="GT196">
            <v>157</v>
          </cell>
          <cell r="GU196">
            <v>121</v>
          </cell>
          <cell r="GV196">
            <v>106</v>
          </cell>
          <cell r="GW196">
            <v>142</v>
          </cell>
          <cell r="GX196">
            <v>135</v>
          </cell>
          <cell r="GY196">
            <v>152</v>
          </cell>
          <cell r="GZ196">
            <v>162</v>
          </cell>
          <cell r="HA196">
            <v>153</v>
          </cell>
          <cell r="HB196">
            <v>169</v>
          </cell>
          <cell r="HC196">
            <v>184</v>
          </cell>
          <cell r="HD196">
            <v>173</v>
          </cell>
          <cell r="HE196">
            <v>154</v>
          </cell>
          <cell r="HF196">
            <v>149</v>
          </cell>
          <cell r="HG196">
            <v>161</v>
          </cell>
          <cell r="HH196">
            <v>111</v>
          </cell>
          <cell r="HI196">
            <v>159</v>
          </cell>
          <cell r="HJ196">
            <v>169</v>
          </cell>
          <cell r="HK196">
            <v>142</v>
          </cell>
          <cell r="HL196">
            <v>138</v>
          </cell>
          <cell r="HM196">
            <v>187</v>
          </cell>
          <cell r="HN196">
            <v>165</v>
          </cell>
          <cell r="HO196">
            <v>238</v>
          </cell>
          <cell r="HP196">
            <v>172</v>
          </cell>
          <cell r="HQ196">
            <v>193</v>
          </cell>
          <cell r="HR196">
            <v>181</v>
          </cell>
          <cell r="HS196">
            <v>161</v>
          </cell>
          <cell r="HT196">
            <v>113</v>
          </cell>
          <cell r="HU196">
            <v>201</v>
          </cell>
          <cell r="HV196">
            <v>176</v>
          </cell>
          <cell r="HW196">
            <v>165</v>
          </cell>
          <cell r="HX196">
            <v>144</v>
          </cell>
          <cell r="HY196">
            <v>204</v>
          </cell>
          <cell r="HZ196">
            <v>196</v>
          </cell>
          <cell r="IA196">
            <v>178</v>
          </cell>
          <cell r="IB196">
            <v>198</v>
          </cell>
          <cell r="IC196">
            <v>180</v>
          </cell>
          <cell r="ID196">
            <v>186</v>
          </cell>
          <cell r="IE196">
            <v>194</v>
          </cell>
          <cell r="IF196">
            <v>133</v>
          </cell>
          <cell r="IG196">
            <v>180</v>
          </cell>
          <cell r="IH196">
            <v>224</v>
          </cell>
          <cell r="II196">
            <v>225</v>
          </cell>
          <cell r="IJ196">
            <v>186</v>
          </cell>
          <cell r="IK196">
            <v>220</v>
          </cell>
          <cell r="IL196">
            <v>253</v>
          </cell>
          <cell r="IM196">
            <v>144</v>
          </cell>
          <cell r="IN196">
            <v>94</v>
          </cell>
          <cell r="IO196">
            <v>149</v>
          </cell>
          <cell r="IP196">
            <v>203</v>
          </cell>
          <cell r="IQ196">
            <v>247</v>
          </cell>
          <cell r="IR196">
            <v>143</v>
          </cell>
          <cell r="IS196">
            <v>243</v>
          </cell>
          <cell r="IT196">
            <v>252</v>
          </cell>
          <cell r="IU196">
            <v>139</v>
          </cell>
          <cell r="IV196">
            <v>335</v>
          </cell>
          <cell r="IW196">
            <v>245</v>
          </cell>
          <cell r="IX196">
            <v>230</v>
          </cell>
          <cell r="IY196">
            <v>260</v>
          </cell>
          <cell r="IZ196">
            <v>221</v>
          </cell>
          <cell r="JA196">
            <v>235</v>
          </cell>
          <cell r="JB196">
            <v>275</v>
          </cell>
          <cell r="JC196">
            <v>211</v>
          </cell>
          <cell r="JD196">
            <v>152</v>
          </cell>
          <cell r="JE196">
            <v>233</v>
          </cell>
          <cell r="JF196">
            <v>266</v>
          </cell>
          <cell r="JG196">
            <v>225</v>
          </cell>
          <cell r="JH196">
            <v>211</v>
          </cell>
          <cell r="JI196">
            <v>227</v>
          </cell>
          <cell r="JJ196">
            <v>256</v>
          </cell>
          <cell r="JK196">
            <v>245</v>
          </cell>
          <cell r="JL196">
            <v>209</v>
          </cell>
          <cell r="JM196">
            <v>223</v>
          </cell>
          <cell r="JN196">
            <v>246</v>
          </cell>
          <cell r="JO196">
            <v>249</v>
          </cell>
          <cell r="JP196">
            <v>147</v>
          </cell>
          <cell r="JQ196">
            <v>265</v>
          </cell>
          <cell r="JR196">
            <v>244</v>
          </cell>
          <cell r="JS196">
            <v>218</v>
          </cell>
          <cell r="JT196">
            <v>252</v>
          </cell>
          <cell r="JU196">
            <v>235</v>
          </cell>
          <cell r="JV196">
            <v>221</v>
          </cell>
          <cell r="JW196">
            <v>269</v>
          </cell>
          <cell r="JX196">
            <v>230</v>
          </cell>
          <cell r="JY196">
            <v>222</v>
          </cell>
          <cell r="JZ196">
            <v>249</v>
          </cell>
          <cell r="KA196">
            <v>216</v>
          </cell>
          <cell r="KB196">
            <v>204</v>
          </cell>
          <cell r="KC196">
            <v>258</v>
          </cell>
          <cell r="KD196">
            <v>288</v>
          </cell>
          <cell r="KE196">
            <v>245</v>
          </cell>
          <cell r="KF196">
            <v>220</v>
          </cell>
        </row>
        <row r="197">
          <cell r="A197" t="str">
            <v>Nombre de crÃ©ations d'entreprises - La RÃ©union - DonnÃ©es mensuelles brutes</v>
          </cell>
          <cell r="B197">
            <v>10755535</v>
          </cell>
          <cell r="C197">
            <v>45317.364583333336</v>
          </cell>
          <cell r="ES197">
            <v>597</v>
          </cell>
          <cell r="ET197">
            <v>668</v>
          </cell>
          <cell r="EU197">
            <v>655</v>
          </cell>
          <cell r="EV197">
            <v>615</v>
          </cell>
          <cell r="EW197">
            <v>474</v>
          </cell>
          <cell r="EX197">
            <v>635</v>
          </cell>
          <cell r="EY197">
            <v>559</v>
          </cell>
          <cell r="EZ197">
            <v>592</v>
          </cell>
          <cell r="FA197">
            <v>625</v>
          </cell>
          <cell r="FB197">
            <v>682</v>
          </cell>
          <cell r="FC197">
            <v>665</v>
          </cell>
          <cell r="FD197">
            <v>463</v>
          </cell>
          <cell r="FE197">
            <v>581</v>
          </cell>
          <cell r="FF197">
            <v>610</v>
          </cell>
          <cell r="FG197">
            <v>667</v>
          </cell>
          <cell r="FH197">
            <v>660</v>
          </cell>
          <cell r="FI197">
            <v>590</v>
          </cell>
          <cell r="FJ197">
            <v>590</v>
          </cell>
          <cell r="FK197">
            <v>598</v>
          </cell>
          <cell r="FL197">
            <v>544</v>
          </cell>
          <cell r="FM197">
            <v>562</v>
          </cell>
          <cell r="FN197">
            <v>608</v>
          </cell>
          <cell r="FO197">
            <v>521</v>
          </cell>
          <cell r="FP197">
            <v>419</v>
          </cell>
          <cell r="FQ197">
            <v>548</v>
          </cell>
          <cell r="FR197">
            <v>624</v>
          </cell>
          <cell r="FS197">
            <v>626</v>
          </cell>
          <cell r="FT197">
            <v>590</v>
          </cell>
          <cell r="FU197">
            <v>502</v>
          </cell>
          <cell r="FV197">
            <v>515</v>
          </cell>
          <cell r="FW197">
            <v>592</v>
          </cell>
          <cell r="FX197">
            <v>516</v>
          </cell>
          <cell r="FY197">
            <v>602</v>
          </cell>
          <cell r="FZ197">
            <v>573</v>
          </cell>
          <cell r="GA197">
            <v>588</v>
          </cell>
          <cell r="GB197">
            <v>543</v>
          </cell>
          <cell r="GC197">
            <v>608</v>
          </cell>
          <cell r="GD197">
            <v>518</v>
          </cell>
          <cell r="GE197">
            <v>543</v>
          </cell>
          <cell r="GF197">
            <v>609</v>
          </cell>
          <cell r="GG197">
            <v>500</v>
          </cell>
          <cell r="GH197">
            <v>539</v>
          </cell>
          <cell r="GI197">
            <v>577</v>
          </cell>
          <cell r="GJ197">
            <v>558</v>
          </cell>
          <cell r="GK197">
            <v>665</v>
          </cell>
          <cell r="GL197">
            <v>587</v>
          </cell>
          <cell r="GM197">
            <v>445</v>
          </cell>
          <cell r="GN197">
            <v>457</v>
          </cell>
          <cell r="GO197">
            <v>514</v>
          </cell>
          <cell r="GP197">
            <v>622</v>
          </cell>
          <cell r="GQ197">
            <v>664</v>
          </cell>
          <cell r="GR197">
            <v>659</v>
          </cell>
          <cell r="GS197">
            <v>504</v>
          </cell>
          <cell r="GT197">
            <v>625</v>
          </cell>
          <cell r="GU197">
            <v>548</v>
          </cell>
          <cell r="GV197">
            <v>515</v>
          </cell>
          <cell r="GW197">
            <v>760</v>
          </cell>
          <cell r="GX197">
            <v>523</v>
          </cell>
          <cell r="GY197">
            <v>518</v>
          </cell>
          <cell r="GZ197">
            <v>478</v>
          </cell>
          <cell r="HA197">
            <v>535</v>
          </cell>
          <cell r="HB197">
            <v>677</v>
          </cell>
          <cell r="HC197">
            <v>713</v>
          </cell>
          <cell r="HD197">
            <v>619</v>
          </cell>
          <cell r="HE197">
            <v>558</v>
          </cell>
          <cell r="HF197">
            <v>556</v>
          </cell>
          <cell r="HG197">
            <v>651</v>
          </cell>
          <cell r="HH197">
            <v>655</v>
          </cell>
          <cell r="HI197">
            <v>674</v>
          </cell>
          <cell r="HJ197">
            <v>607</v>
          </cell>
          <cell r="HK197">
            <v>589</v>
          </cell>
          <cell r="HL197">
            <v>550</v>
          </cell>
          <cell r="HM197">
            <v>609</v>
          </cell>
          <cell r="HN197">
            <v>711</v>
          </cell>
          <cell r="HO197">
            <v>731</v>
          </cell>
          <cell r="HP197">
            <v>661</v>
          </cell>
          <cell r="HQ197">
            <v>783</v>
          </cell>
          <cell r="HR197">
            <v>667</v>
          </cell>
          <cell r="HS197">
            <v>554</v>
          </cell>
          <cell r="HT197">
            <v>713</v>
          </cell>
          <cell r="HU197">
            <v>720</v>
          </cell>
          <cell r="HV197">
            <v>753</v>
          </cell>
          <cell r="HW197">
            <v>451</v>
          </cell>
          <cell r="HX197">
            <v>442</v>
          </cell>
          <cell r="HY197">
            <v>694</v>
          </cell>
          <cell r="HZ197">
            <v>724</v>
          </cell>
          <cell r="IA197">
            <v>693</v>
          </cell>
          <cell r="IB197">
            <v>637</v>
          </cell>
          <cell r="IC197">
            <v>698</v>
          </cell>
          <cell r="ID197">
            <v>711</v>
          </cell>
          <cell r="IE197">
            <v>778</v>
          </cell>
          <cell r="IF197">
            <v>692</v>
          </cell>
          <cell r="IG197">
            <v>751</v>
          </cell>
          <cell r="IH197">
            <v>725</v>
          </cell>
          <cell r="II197">
            <v>544</v>
          </cell>
          <cell r="IJ197">
            <v>617</v>
          </cell>
          <cell r="IK197">
            <v>724</v>
          </cell>
          <cell r="IL197">
            <v>965</v>
          </cell>
          <cell r="IM197">
            <v>625</v>
          </cell>
          <cell r="IN197">
            <v>447</v>
          </cell>
          <cell r="IO197">
            <v>669</v>
          </cell>
          <cell r="IP197">
            <v>726</v>
          </cell>
          <cell r="IQ197">
            <v>958</v>
          </cell>
          <cell r="IR197">
            <v>841</v>
          </cell>
          <cell r="IS197">
            <v>919</v>
          </cell>
          <cell r="IT197">
            <v>1004</v>
          </cell>
          <cell r="IU197">
            <v>836</v>
          </cell>
          <cell r="IV197">
            <v>769</v>
          </cell>
          <cell r="IW197">
            <v>927</v>
          </cell>
          <cell r="IX197">
            <v>900</v>
          </cell>
          <cell r="IY197">
            <v>989</v>
          </cell>
          <cell r="IZ197">
            <v>1087</v>
          </cell>
          <cell r="JA197">
            <v>945</v>
          </cell>
          <cell r="JB197">
            <v>981</v>
          </cell>
          <cell r="JC197">
            <v>975</v>
          </cell>
          <cell r="JD197">
            <v>1014</v>
          </cell>
          <cell r="JE197">
            <v>1057</v>
          </cell>
          <cell r="JF197">
            <v>814</v>
          </cell>
          <cell r="JG197">
            <v>814</v>
          </cell>
          <cell r="JH197">
            <v>887</v>
          </cell>
          <cell r="JI197">
            <v>792</v>
          </cell>
          <cell r="JJ197">
            <v>1087</v>
          </cell>
          <cell r="JK197">
            <v>1254</v>
          </cell>
          <cell r="JL197">
            <v>1001</v>
          </cell>
          <cell r="JM197">
            <v>861</v>
          </cell>
          <cell r="JN197">
            <v>1050</v>
          </cell>
          <cell r="JO197">
            <v>1011</v>
          </cell>
          <cell r="JP197">
            <v>942</v>
          </cell>
          <cell r="JQ197">
            <v>1144</v>
          </cell>
          <cell r="JR197">
            <v>947</v>
          </cell>
          <cell r="JS197">
            <v>1027</v>
          </cell>
          <cell r="JT197">
            <v>928</v>
          </cell>
          <cell r="JU197">
            <v>916</v>
          </cell>
          <cell r="JV197">
            <v>985</v>
          </cell>
          <cell r="JW197">
            <v>1162</v>
          </cell>
          <cell r="JX197">
            <v>998</v>
          </cell>
          <cell r="JY197">
            <v>896</v>
          </cell>
          <cell r="JZ197">
            <v>1069</v>
          </cell>
          <cell r="KA197">
            <v>997</v>
          </cell>
          <cell r="KB197">
            <v>1144</v>
          </cell>
          <cell r="KC197">
            <v>1188</v>
          </cell>
          <cell r="KD197">
            <v>1050</v>
          </cell>
          <cell r="KE197">
            <v>1037</v>
          </cell>
          <cell r="KF197">
            <v>848</v>
          </cell>
        </row>
        <row r="198">
          <cell r="A198" t="str">
            <v>Nombre de crÃ©ations d'entreprises - Landes - DonnÃ©es mensuelles brutes</v>
          </cell>
          <cell r="B198">
            <v>10755476</v>
          </cell>
          <cell r="C198">
            <v>45317.364583333336</v>
          </cell>
          <cell r="ES198">
            <v>326</v>
          </cell>
          <cell r="ET198">
            <v>295</v>
          </cell>
          <cell r="EU198">
            <v>365</v>
          </cell>
          <cell r="EV198">
            <v>335</v>
          </cell>
          <cell r="EW198">
            <v>299</v>
          </cell>
          <cell r="EX198">
            <v>342</v>
          </cell>
          <cell r="EY198">
            <v>300</v>
          </cell>
          <cell r="EZ198">
            <v>240</v>
          </cell>
          <cell r="FA198">
            <v>280</v>
          </cell>
          <cell r="FB198">
            <v>307</v>
          </cell>
          <cell r="FC198">
            <v>244</v>
          </cell>
          <cell r="FD198">
            <v>210</v>
          </cell>
          <cell r="FE198">
            <v>302</v>
          </cell>
          <cell r="FF198">
            <v>286</v>
          </cell>
          <cell r="FG198">
            <v>372</v>
          </cell>
          <cell r="FH198">
            <v>307</v>
          </cell>
          <cell r="FI198">
            <v>307</v>
          </cell>
          <cell r="FJ198">
            <v>307</v>
          </cell>
          <cell r="FK198">
            <v>331</v>
          </cell>
          <cell r="FL198">
            <v>237</v>
          </cell>
          <cell r="FM198">
            <v>308</v>
          </cell>
          <cell r="FN198">
            <v>338</v>
          </cell>
          <cell r="FO198">
            <v>273</v>
          </cell>
          <cell r="FP198">
            <v>229</v>
          </cell>
          <cell r="FQ198">
            <v>328</v>
          </cell>
          <cell r="FR198">
            <v>328</v>
          </cell>
          <cell r="FS198">
            <v>356</v>
          </cell>
          <cell r="FT198">
            <v>339</v>
          </cell>
          <cell r="FU198">
            <v>302</v>
          </cell>
          <cell r="FV198">
            <v>366</v>
          </cell>
          <cell r="FW198">
            <v>348</v>
          </cell>
          <cell r="FX198">
            <v>242</v>
          </cell>
          <cell r="FY198">
            <v>289</v>
          </cell>
          <cell r="FZ198">
            <v>272</v>
          </cell>
          <cell r="GA198">
            <v>290</v>
          </cell>
          <cell r="GB198">
            <v>264</v>
          </cell>
          <cell r="GC198">
            <v>305</v>
          </cell>
          <cell r="GD198">
            <v>292</v>
          </cell>
          <cell r="GE198">
            <v>327</v>
          </cell>
          <cell r="GF198">
            <v>334</v>
          </cell>
          <cell r="GG198">
            <v>291</v>
          </cell>
          <cell r="GH198">
            <v>351</v>
          </cell>
          <cell r="GI198">
            <v>292</v>
          </cell>
          <cell r="GJ198">
            <v>231</v>
          </cell>
          <cell r="GK198">
            <v>267</v>
          </cell>
          <cell r="GL198">
            <v>320</v>
          </cell>
          <cell r="GM198">
            <v>246</v>
          </cell>
          <cell r="GN198">
            <v>269</v>
          </cell>
          <cell r="GO198">
            <v>289</v>
          </cell>
          <cell r="GP198">
            <v>311</v>
          </cell>
          <cell r="GQ198">
            <v>364</v>
          </cell>
          <cell r="GR198">
            <v>350</v>
          </cell>
          <cell r="GS198">
            <v>328</v>
          </cell>
          <cell r="GT198">
            <v>369</v>
          </cell>
          <cell r="GU198">
            <v>351</v>
          </cell>
          <cell r="GV198">
            <v>206</v>
          </cell>
          <cell r="GW198">
            <v>330</v>
          </cell>
          <cell r="GX198">
            <v>326</v>
          </cell>
          <cell r="GY198">
            <v>265</v>
          </cell>
          <cell r="GZ198">
            <v>273</v>
          </cell>
          <cell r="HA198">
            <v>346</v>
          </cell>
          <cell r="HB198">
            <v>342</v>
          </cell>
          <cell r="HC198">
            <v>389</v>
          </cell>
          <cell r="HD198">
            <v>327</v>
          </cell>
          <cell r="HE198">
            <v>335</v>
          </cell>
          <cell r="HF198">
            <v>349</v>
          </cell>
          <cell r="HG198">
            <v>307</v>
          </cell>
          <cell r="HH198">
            <v>245</v>
          </cell>
          <cell r="HI198">
            <v>326</v>
          </cell>
          <cell r="HJ198">
            <v>328</v>
          </cell>
          <cell r="HK198">
            <v>319</v>
          </cell>
          <cell r="HL198">
            <v>283</v>
          </cell>
          <cell r="HM198">
            <v>307</v>
          </cell>
          <cell r="HN198">
            <v>416</v>
          </cell>
          <cell r="HO198">
            <v>428</v>
          </cell>
          <cell r="HP198">
            <v>331</v>
          </cell>
          <cell r="HQ198">
            <v>412</v>
          </cell>
          <cell r="HR198">
            <v>418</v>
          </cell>
          <cell r="HS198">
            <v>358</v>
          </cell>
          <cell r="HT198">
            <v>266</v>
          </cell>
          <cell r="HU198">
            <v>340</v>
          </cell>
          <cell r="HV198">
            <v>373</v>
          </cell>
          <cell r="HW198">
            <v>360</v>
          </cell>
          <cell r="HX198">
            <v>328</v>
          </cell>
          <cell r="HY198">
            <v>481</v>
          </cell>
          <cell r="HZ198">
            <v>468</v>
          </cell>
          <cell r="IA198">
            <v>496</v>
          </cell>
          <cell r="IB198">
            <v>439</v>
          </cell>
          <cell r="IC198">
            <v>501</v>
          </cell>
          <cell r="ID198">
            <v>412</v>
          </cell>
          <cell r="IE198">
            <v>525</v>
          </cell>
          <cell r="IF198">
            <v>358</v>
          </cell>
          <cell r="IG198">
            <v>388</v>
          </cell>
          <cell r="IH198">
            <v>453</v>
          </cell>
          <cell r="II198">
            <v>407</v>
          </cell>
          <cell r="IJ198">
            <v>390</v>
          </cell>
          <cell r="IK198">
            <v>470</v>
          </cell>
          <cell r="IL198">
            <v>485</v>
          </cell>
          <cell r="IM198">
            <v>317</v>
          </cell>
          <cell r="IN198">
            <v>251</v>
          </cell>
          <cell r="IO198">
            <v>341</v>
          </cell>
          <cell r="IP198">
            <v>433</v>
          </cell>
          <cell r="IQ198">
            <v>633</v>
          </cell>
          <cell r="IR198">
            <v>431</v>
          </cell>
          <cell r="IS198">
            <v>473</v>
          </cell>
          <cell r="IT198">
            <v>570</v>
          </cell>
          <cell r="IU198">
            <v>411</v>
          </cell>
          <cell r="IV198">
            <v>448</v>
          </cell>
          <cell r="IW198">
            <v>450</v>
          </cell>
          <cell r="IX198">
            <v>614</v>
          </cell>
          <cell r="IY198">
            <v>602</v>
          </cell>
          <cell r="IZ198">
            <v>507</v>
          </cell>
          <cell r="JA198">
            <v>577</v>
          </cell>
          <cell r="JB198">
            <v>568</v>
          </cell>
          <cell r="JC198">
            <v>532</v>
          </cell>
          <cell r="JD198">
            <v>353</v>
          </cell>
          <cell r="JE198">
            <v>514</v>
          </cell>
          <cell r="JF198">
            <v>529</v>
          </cell>
          <cell r="JG198">
            <v>492</v>
          </cell>
          <cell r="JH198">
            <v>519</v>
          </cell>
          <cell r="JI198">
            <v>541</v>
          </cell>
          <cell r="JJ198">
            <v>495</v>
          </cell>
          <cell r="JK198">
            <v>671</v>
          </cell>
          <cell r="JL198">
            <v>578</v>
          </cell>
          <cell r="JM198">
            <v>496</v>
          </cell>
          <cell r="JN198">
            <v>589</v>
          </cell>
          <cell r="JO198">
            <v>470</v>
          </cell>
          <cell r="JP198">
            <v>363</v>
          </cell>
          <cell r="JQ198">
            <v>568</v>
          </cell>
          <cell r="JR198">
            <v>533</v>
          </cell>
          <cell r="JS198">
            <v>470</v>
          </cell>
          <cell r="JT198">
            <v>579</v>
          </cell>
          <cell r="JU198">
            <v>513</v>
          </cell>
          <cell r="JV198">
            <v>569</v>
          </cell>
          <cell r="JW198">
            <v>652</v>
          </cell>
          <cell r="JX198">
            <v>577</v>
          </cell>
          <cell r="JY198">
            <v>527</v>
          </cell>
          <cell r="JZ198">
            <v>561</v>
          </cell>
          <cell r="KA198">
            <v>480</v>
          </cell>
          <cell r="KB198">
            <v>442</v>
          </cell>
          <cell r="KC198">
            <v>498</v>
          </cell>
          <cell r="KD198">
            <v>607</v>
          </cell>
          <cell r="KE198">
            <v>447</v>
          </cell>
          <cell r="KF198">
            <v>480</v>
          </cell>
        </row>
        <row r="199">
          <cell r="A199" t="str">
            <v>Nombre de crÃ©ations d'entreprises - Loire - DonnÃ©es mensuelles brutes</v>
          </cell>
          <cell r="B199">
            <v>10755478</v>
          </cell>
          <cell r="C199">
            <v>45317.364583333336</v>
          </cell>
          <cell r="ES199">
            <v>456</v>
          </cell>
          <cell r="ET199">
            <v>529</v>
          </cell>
          <cell r="EU199">
            <v>598</v>
          </cell>
          <cell r="EV199">
            <v>455</v>
          </cell>
          <cell r="EW199">
            <v>439</v>
          </cell>
          <cell r="EX199">
            <v>508</v>
          </cell>
          <cell r="EY199">
            <v>386</v>
          </cell>
          <cell r="EZ199">
            <v>327</v>
          </cell>
          <cell r="FA199">
            <v>473</v>
          </cell>
          <cell r="FB199">
            <v>559</v>
          </cell>
          <cell r="FC199">
            <v>468</v>
          </cell>
          <cell r="FD199">
            <v>336</v>
          </cell>
          <cell r="FE199">
            <v>438</v>
          </cell>
          <cell r="FF199">
            <v>503</v>
          </cell>
          <cell r="FG199">
            <v>538</v>
          </cell>
          <cell r="FH199">
            <v>517</v>
          </cell>
          <cell r="FI199">
            <v>442</v>
          </cell>
          <cell r="FJ199">
            <v>485</v>
          </cell>
          <cell r="FK199">
            <v>426</v>
          </cell>
          <cell r="FL199">
            <v>299</v>
          </cell>
          <cell r="FM199">
            <v>454</v>
          </cell>
          <cell r="FN199">
            <v>567</v>
          </cell>
          <cell r="FO199">
            <v>442</v>
          </cell>
          <cell r="FP199">
            <v>436</v>
          </cell>
          <cell r="FQ199">
            <v>480</v>
          </cell>
          <cell r="FR199">
            <v>548</v>
          </cell>
          <cell r="FS199">
            <v>514</v>
          </cell>
          <cell r="FT199">
            <v>492</v>
          </cell>
          <cell r="FU199">
            <v>456</v>
          </cell>
          <cell r="FV199">
            <v>436</v>
          </cell>
          <cell r="FW199">
            <v>468</v>
          </cell>
          <cell r="FX199">
            <v>375</v>
          </cell>
          <cell r="FY199">
            <v>485</v>
          </cell>
          <cell r="FZ199">
            <v>550</v>
          </cell>
          <cell r="GA199">
            <v>464</v>
          </cell>
          <cell r="GB199">
            <v>423</v>
          </cell>
          <cell r="GC199">
            <v>486</v>
          </cell>
          <cell r="GD199">
            <v>470</v>
          </cell>
          <cell r="GE199">
            <v>486</v>
          </cell>
          <cell r="GF199">
            <v>506</v>
          </cell>
          <cell r="GG199">
            <v>393</v>
          </cell>
          <cell r="GH199">
            <v>443</v>
          </cell>
          <cell r="GI199">
            <v>439</v>
          </cell>
          <cell r="GJ199">
            <v>315</v>
          </cell>
          <cell r="GK199">
            <v>476</v>
          </cell>
          <cell r="GL199">
            <v>508</v>
          </cell>
          <cell r="GM199">
            <v>394</v>
          </cell>
          <cell r="GN199">
            <v>426</v>
          </cell>
          <cell r="GO199">
            <v>494</v>
          </cell>
          <cell r="GP199">
            <v>477</v>
          </cell>
          <cell r="GQ199">
            <v>526</v>
          </cell>
          <cell r="GR199">
            <v>529</v>
          </cell>
          <cell r="GS199">
            <v>418</v>
          </cell>
          <cell r="GT199">
            <v>488</v>
          </cell>
          <cell r="GU199">
            <v>421</v>
          </cell>
          <cell r="GV199">
            <v>289</v>
          </cell>
          <cell r="GW199">
            <v>471</v>
          </cell>
          <cell r="GX199">
            <v>461</v>
          </cell>
          <cell r="GY199">
            <v>462</v>
          </cell>
          <cell r="GZ199">
            <v>445</v>
          </cell>
          <cell r="HA199">
            <v>512</v>
          </cell>
          <cell r="HB199">
            <v>490</v>
          </cell>
          <cell r="HC199">
            <v>551</v>
          </cell>
          <cell r="HD199">
            <v>482</v>
          </cell>
          <cell r="HE199">
            <v>460</v>
          </cell>
          <cell r="HF199">
            <v>527</v>
          </cell>
          <cell r="HG199">
            <v>456</v>
          </cell>
          <cell r="HH199">
            <v>393</v>
          </cell>
          <cell r="HI199">
            <v>539</v>
          </cell>
          <cell r="HJ199">
            <v>535</v>
          </cell>
          <cell r="HK199">
            <v>494</v>
          </cell>
          <cell r="HL199">
            <v>517</v>
          </cell>
          <cell r="HM199">
            <v>580</v>
          </cell>
          <cell r="HN199">
            <v>588</v>
          </cell>
          <cell r="HO199">
            <v>659</v>
          </cell>
          <cell r="HP199">
            <v>540</v>
          </cell>
          <cell r="HQ199">
            <v>556</v>
          </cell>
          <cell r="HR199">
            <v>624</v>
          </cell>
          <cell r="HS199">
            <v>498</v>
          </cell>
          <cell r="HT199">
            <v>405</v>
          </cell>
          <cell r="HU199">
            <v>594</v>
          </cell>
          <cell r="HV199">
            <v>657</v>
          </cell>
          <cell r="HW199">
            <v>543</v>
          </cell>
          <cell r="HX199">
            <v>489</v>
          </cell>
          <cell r="HY199">
            <v>738</v>
          </cell>
          <cell r="HZ199">
            <v>730</v>
          </cell>
          <cell r="IA199">
            <v>760</v>
          </cell>
          <cell r="IB199">
            <v>672</v>
          </cell>
          <cell r="IC199">
            <v>620</v>
          </cell>
          <cell r="ID199">
            <v>593</v>
          </cell>
          <cell r="IE199">
            <v>741</v>
          </cell>
          <cell r="IF199">
            <v>523</v>
          </cell>
          <cell r="IG199">
            <v>715</v>
          </cell>
          <cell r="IH199">
            <v>802</v>
          </cell>
          <cell r="II199">
            <v>663</v>
          </cell>
          <cell r="IJ199">
            <v>677</v>
          </cell>
          <cell r="IK199">
            <v>863</v>
          </cell>
          <cell r="IL199">
            <v>837</v>
          </cell>
          <cell r="IM199">
            <v>547</v>
          </cell>
          <cell r="IN199">
            <v>381</v>
          </cell>
          <cell r="IO199">
            <v>491</v>
          </cell>
          <cell r="IP199">
            <v>745</v>
          </cell>
          <cell r="IQ199">
            <v>884</v>
          </cell>
          <cell r="IR199">
            <v>652</v>
          </cell>
          <cell r="IS199">
            <v>866</v>
          </cell>
          <cell r="IT199">
            <v>1041</v>
          </cell>
          <cell r="IU199">
            <v>856</v>
          </cell>
          <cell r="IV199">
            <v>769</v>
          </cell>
          <cell r="IW199">
            <v>824</v>
          </cell>
          <cell r="IX199">
            <v>831</v>
          </cell>
          <cell r="IY199">
            <v>934</v>
          </cell>
          <cell r="IZ199">
            <v>894</v>
          </cell>
          <cell r="JA199">
            <v>782</v>
          </cell>
          <cell r="JB199">
            <v>876</v>
          </cell>
          <cell r="JC199">
            <v>908</v>
          </cell>
          <cell r="JD199">
            <v>580</v>
          </cell>
          <cell r="JE199">
            <v>892</v>
          </cell>
          <cell r="JF199">
            <v>939</v>
          </cell>
          <cell r="JG199">
            <v>819</v>
          </cell>
          <cell r="JH199">
            <v>882</v>
          </cell>
          <cell r="JI199">
            <v>933</v>
          </cell>
          <cell r="JJ199">
            <v>863</v>
          </cell>
          <cell r="JK199">
            <v>998</v>
          </cell>
          <cell r="JL199">
            <v>837</v>
          </cell>
          <cell r="JM199">
            <v>765</v>
          </cell>
          <cell r="JN199">
            <v>858</v>
          </cell>
          <cell r="JO199">
            <v>755</v>
          </cell>
          <cell r="JP199">
            <v>627</v>
          </cell>
          <cell r="JQ199">
            <v>900</v>
          </cell>
          <cell r="JR199">
            <v>1008</v>
          </cell>
          <cell r="JS199">
            <v>794</v>
          </cell>
          <cell r="JT199">
            <v>817</v>
          </cell>
          <cell r="JU199">
            <v>776</v>
          </cell>
          <cell r="JV199">
            <v>821</v>
          </cell>
          <cell r="JW199">
            <v>953</v>
          </cell>
          <cell r="JX199">
            <v>808</v>
          </cell>
          <cell r="JY199">
            <v>684</v>
          </cell>
          <cell r="JZ199">
            <v>800</v>
          </cell>
          <cell r="KA199">
            <v>769</v>
          </cell>
          <cell r="KB199">
            <v>642</v>
          </cell>
          <cell r="KC199">
            <v>872</v>
          </cell>
          <cell r="KD199">
            <v>1025</v>
          </cell>
          <cell r="KE199">
            <v>832</v>
          </cell>
          <cell r="KF199">
            <v>814</v>
          </cell>
        </row>
        <row r="200">
          <cell r="A200" t="str">
            <v>Nombre de crÃ©ations d'entreprises - Loire-Atlantique - DonnÃ©es mensuelles brutes</v>
          </cell>
          <cell r="B200">
            <v>10755480</v>
          </cell>
          <cell r="C200">
            <v>45317.364583333336</v>
          </cell>
          <cell r="ES200">
            <v>986</v>
          </cell>
          <cell r="ET200">
            <v>1011</v>
          </cell>
          <cell r="EU200">
            <v>1162</v>
          </cell>
          <cell r="EV200">
            <v>834</v>
          </cell>
          <cell r="EW200">
            <v>887</v>
          </cell>
          <cell r="EX200">
            <v>927</v>
          </cell>
          <cell r="EY200">
            <v>771</v>
          </cell>
          <cell r="EZ200">
            <v>726</v>
          </cell>
          <cell r="FA200">
            <v>937</v>
          </cell>
          <cell r="FB200">
            <v>949</v>
          </cell>
          <cell r="FC200">
            <v>852</v>
          </cell>
          <cell r="FD200">
            <v>813</v>
          </cell>
          <cell r="FE200">
            <v>1019</v>
          </cell>
          <cell r="FF200">
            <v>947</v>
          </cell>
          <cell r="FG200">
            <v>1007</v>
          </cell>
          <cell r="FH200">
            <v>848</v>
          </cell>
          <cell r="FI200">
            <v>815</v>
          </cell>
          <cell r="FJ200">
            <v>834</v>
          </cell>
          <cell r="FK200">
            <v>813</v>
          </cell>
          <cell r="FL200">
            <v>690</v>
          </cell>
          <cell r="FM200">
            <v>873</v>
          </cell>
          <cell r="FN200">
            <v>1082</v>
          </cell>
          <cell r="FO200">
            <v>891</v>
          </cell>
          <cell r="FP200">
            <v>765</v>
          </cell>
          <cell r="FQ200">
            <v>1063</v>
          </cell>
          <cell r="FR200">
            <v>869</v>
          </cell>
          <cell r="FS200">
            <v>1025</v>
          </cell>
          <cell r="FT200">
            <v>922</v>
          </cell>
          <cell r="FU200">
            <v>883</v>
          </cell>
          <cell r="FV200">
            <v>869</v>
          </cell>
          <cell r="FW200">
            <v>1093</v>
          </cell>
          <cell r="FX200">
            <v>702</v>
          </cell>
          <cell r="FY200">
            <v>1031</v>
          </cell>
          <cell r="FZ200">
            <v>1219</v>
          </cell>
          <cell r="GA200">
            <v>916</v>
          </cell>
          <cell r="GB200">
            <v>893</v>
          </cell>
          <cell r="GC200">
            <v>1030</v>
          </cell>
          <cell r="GD200">
            <v>935</v>
          </cell>
          <cell r="GE200">
            <v>952</v>
          </cell>
          <cell r="GF200">
            <v>996</v>
          </cell>
          <cell r="GG200">
            <v>780</v>
          </cell>
          <cell r="GH200">
            <v>872</v>
          </cell>
          <cell r="GI200">
            <v>925</v>
          </cell>
          <cell r="GJ200">
            <v>669</v>
          </cell>
          <cell r="GK200">
            <v>966</v>
          </cell>
          <cell r="GL200">
            <v>1148</v>
          </cell>
          <cell r="GM200">
            <v>865</v>
          </cell>
          <cell r="GN200">
            <v>959</v>
          </cell>
          <cell r="GO200">
            <v>1113</v>
          </cell>
          <cell r="GP200">
            <v>1027</v>
          </cell>
          <cell r="GQ200">
            <v>1210</v>
          </cell>
          <cell r="GR200">
            <v>1068</v>
          </cell>
          <cell r="GS200">
            <v>908</v>
          </cell>
          <cell r="GT200">
            <v>951</v>
          </cell>
          <cell r="GU200">
            <v>831</v>
          </cell>
          <cell r="GV200">
            <v>753</v>
          </cell>
          <cell r="GW200">
            <v>1049</v>
          </cell>
          <cell r="GX200">
            <v>1012</v>
          </cell>
          <cell r="GY200">
            <v>888</v>
          </cell>
          <cell r="GZ200">
            <v>1053</v>
          </cell>
          <cell r="HA200">
            <v>1135</v>
          </cell>
          <cell r="HB200">
            <v>1089</v>
          </cell>
          <cell r="HC200">
            <v>1385</v>
          </cell>
          <cell r="HD200">
            <v>1027</v>
          </cell>
          <cell r="HE200">
            <v>962</v>
          </cell>
          <cell r="HF200">
            <v>1042</v>
          </cell>
          <cell r="HG200">
            <v>1146</v>
          </cell>
          <cell r="HH200">
            <v>824</v>
          </cell>
          <cell r="HI200">
            <v>1277</v>
          </cell>
          <cell r="HJ200">
            <v>1157</v>
          </cell>
          <cell r="HK200">
            <v>991</v>
          </cell>
          <cell r="HL200">
            <v>1062</v>
          </cell>
          <cell r="HM200">
            <v>1084</v>
          </cell>
          <cell r="HN200">
            <v>1184</v>
          </cell>
          <cell r="HO200">
            <v>1272</v>
          </cell>
          <cell r="HP200">
            <v>1196</v>
          </cell>
          <cell r="HQ200">
            <v>979</v>
          </cell>
          <cell r="HR200">
            <v>1441</v>
          </cell>
          <cell r="HS200">
            <v>1085</v>
          </cell>
          <cell r="HT200">
            <v>984</v>
          </cell>
          <cell r="HU200">
            <v>1154</v>
          </cell>
          <cell r="HV200">
            <v>1362</v>
          </cell>
          <cell r="HW200">
            <v>1146</v>
          </cell>
          <cell r="HX200">
            <v>1071</v>
          </cell>
          <cell r="HY200">
            <v>1295</v>
          </cell>
          <cell r="HZ200">
            <v>1466</v>
          </cell>
          <cell r="IA200">
            <v>1806</v>
          </cell>
          <cell r="IB200">
            <v>1232</v>
          </cell>
          <cell r="IC200">
            <v>1277</v>
          </cell>
          <cell r="ID200">
            <v>1398</v>
          </cell>
          <cell r="IE200">
            <v>1306</v>
          </cell>
          <cell r="IF200">
            <v>1185</v>
          </cell>
          <cell r="IG200">
            <v>1288</v>
          </cell>
          <cell r="IH200">
            <v>1679</v>
          </cell>
          <cell r="II200">
            <v>1281</v>
          </cell>
          <cell r="IJ200">
            <v>1342</v>
          </cell>
          <cell r="IK200">
            <v>1443</v>
          </cell>
          <cell r="IL200">
            <v>1462</v>
          </cell>
          <cell r="IM200">
            <v>1139</v>
          </cell>
          <cell r="IN200">
            <v>959</v>
          </cell>
          <cell r="IO200">
            <v>956</v>
          </cell>
          <cell r="IP200">
            <v>1444</v>
          </cell>
          <cell r="IQ200">
            <v>1540</v>
          </cell>
          <cell r="IR200">
            <v>1166</v>
          </cell>
          <cell r="IS200">
            <v>1548</v>
          </cell>
          <cell r="IT200">
            <v>2035</v>
          </cell>
          <cell r="IU200">
            <v>1585</v>
          </cell>
          <cell r="IV200">
            <v>1882</v>
          </cell>
          <cell r="IW200">
            <v>1608</v>
          </cell>
          <cell r="IX200">
            <v>2014</v>
          </cell>
          <cell r="IY200">
            <v>2051</v>
          </cell>
          <cell r="IZ200">
            <v>1999</v>
          </cell>
          <cell r="JA200">
            <v>1612</v>
          </cell>
          <cell r="JB200">
            <v>1729</v>
          </cell>
          <cell r="JC200">
            <v>1778</v>
          </cell>
          <cell r="JD200">
            <v>1178</v>
          </cell>
          <cell r="JE200">
            <v>1781</v>
          </cell>
          <cell r="JF200">
            <v>2028</v>
          </cell>
          <cell r="JG200">
            <v>1393</v>
          </cell>
          <cell r="JH200">
            <v>1934</v>
          </cell>
          <cell r="JI200">
            <v>1824</v>
          </cell>
          <cell r="JJ200">
            <v>1699</v>
          </cell>
          <cell r="JK200">
            <v>2036</v>
          </cell>
          <cell r="JL200">
            <v>1711</v>
          </cell>
          <cell r="JM200">
            <v>1588</v>
          </cell>
          <cell r="JN200">
            <v>1566</v>
          </cell>
          <cell r="JO200">
            <v>1660</v>
          </cell>
          <cell r="JP200">
            <v>1464</v>
          </cell>
          <cell r="JQ200">
            <v>1947</v>
          </cell>
          <cell r="JR200">
            <v>1864</v>
          </cell>
          <cell r="JS200">
            <v>1625</v>
          </cell>
          <cell r="JT200">
            <v>1622</v>
          </cell>
          <cell r="JU200">
            <v>1706</v>
          </cell>
          <cell r="JV200">
            <v>1508</v>
          </cell>
          <cell r="JW200">
            <v>1920</v>
          </cell>
          <cell r="JX200">
            <v>1612</v>
          </cell>
          <cell r="JY200">
            <v>1420</v>
          </cell>
          <cell r="JZ200">
            <v>1569</v>
          </cell>
          <cell r="KA200">
            <v>1606</v>
          </cell>
          <cell r="KB200">
            <v>1482</v>
          </cell>
          <cell r="KC200">
            <v>1762</v>
          </cell>
          <cell r="KD200">
            <v>1820</v>
          </cell>
          <cell r="KE200">
            <v>1725</v>
          </cell>
          <cell r="KF200">
            <v>1491</v>
          </cell>
        </row>
        <row r="201">
          <cell r="A201" t="str">
            <v>Nombre de crÃ©ations d'entreprises - Loiret - DonnÃ©es mensuelles brutes</v>
          </cell>
          <cell r="B201">
            <v>10755481</v>
          </cell>
          <cell r="C201">
            <v>45317.364583333336</v>
          </cell>
          <cell r="ES201">
            <v>396</v>
          </cell>
          <cell r="ET201">
            <v>409</v>
          </cell>
          <cell r="EU201">
            <v>431</v>
          </cell>
          <cell r="EV201">
            <v>360</v>
          </cell>
          <cell r="EW201">
            <v>356</v>
          </cell>
          <cell r="EX201">
            <v>414</v>
          </cell>
          <cell r="EY201">
            <v>293</v>
          </cell>
          <cell r="EZ201">
            <v>256</v>
          </cell>
          <cell r="FA201">
            <v>343</v>
          </cell>
          <cell r="FB201">
            <v>468</v>
          </cell>
          <cell r="FC201">
            <v>383</v>
          </cell>
          <cell r="FD201">
            <v>325</v>
          </cell>
          <cell r="FE201">
            <v>390</v>
          </cell>
          <cell r="FF201">
            <v>347</v>
          </cell>
          <cell r="FG201">
            <v>426</v>
          </cell>
          <cell r="FH201">
            <v>319</v>
          </cell>
          <cell r="FI201">
            <v>376</v>
          </cell>
          <cell r="FJ201">
            <v>492</v>
          </cell>
          <cell r="FK201">
            <v>359</v>
          </cell>
          <cell r="FL201">
            <v>303</v>
          </cell>
          <cell r="FM201">
            <v>396</v>
          </cell>
          <cell r="FN201">
            <v>472</v>
          </cell>
          <cell r="FO201">
            <v>410</v>
          </cell>
          <cell r="FP201">
            <v>319</v>
          </cell>
          <cell r="FQ201">
            <v>460</v>
          </cell>
          <cell r="FR201">
            <v>404</v>
          </cell>
          <cell r="FS201">
            <v>384</v>
          </cell>
          <cell r="FT201">
            <v>382</v>
          </cell>
          <cell r="FU201">
            <v>358</v>
          </cell>
          <cell r="FV201">
            <v>358</v>
          </cell>
          <cell r="FW201">
            <v>395</v>
          </cell>
          <cell r="FX201">
            <v>296</v>
          </cell>
          <cell r="FY201">
            <v>383</v>
          </cell>
          <cell r="FZ201">
            <v>471</v>
          </cell>
          <cell r="GA201">
            <v>388</v>
          </cell>
          <cell r="GB201">
            <v>329</v>
          </cell>
          <cell r="GC201">
            <v>425</v>
          </cell>
          <cell r="GD201">
            <v>344</v>
          </cell>
          <cell r="GE201">
            <v>339</v>
          </cell>
          <cell r="GF201">
            <v>439</v>
          </cell>
          <cell r="GG201">
            <v>321</v>
          </cell>
          <cell r="GH201">
            <v>368</v>
          </cell>
          <cell r="GI201">
            <v>384</v>
          </cell>
          <cell r="GJ201">
            <v>286</v>
          </cell>
          <cell r="GK201">
            <v>400</v>
          </cell>
          <cell r="GL201">
            <v>453</v>
          </cell>
          <cell r="GM201">
            <v>282</v>
          </cell>
          <cell r="GN201">
            <v>399</v>
          </cell>
          <cell r="GO201">
            <v>436</v>
          </cell>
          <cell r="GP201">
            <v>441</v>
          </cell>
          <cell r="GQ201">
            <v>414</v>
          </cell>
          <cell r="GR201">
            <v>443</v>
          </cell>
          <cell r="GS201">
            <v>368</v>
          </cell>
          <cell r="GT201">
            <v>328</v>
          </cell>
          <cell r="GU201">
            <v>377</v>
          </cell>
          <cell r="GV201">
            <v>271</v>
          </cell>
          <cell r="GW201">
            <v>376</v>
          </cell>
          <cell r="GX201">
            <v>401</v>
          </cell>
          <cell r="GY201">
            <v>347</v>
          </cell>
          <cell r="GZ201">
            <v>398</v>
          </cell>
          <cell r="HA201">
            <v>412</v>
          </cell>
          <cell r="HB201">
            <v>372</v>
          </cell>
          <cell r="HC201">
            <v>490</v>
          </cell>
          <cell r="HD201">
            <v>336</v>
          </cell>
          <cell r="HE201">
            <v>361</v>
          </cell>
          <cell r="HF201">
            <v>390</v>
          </cell>
          <cell r="HG201">
            <v>365</v>
          </cell>
          <cell r="HH201">
            <v>318</v>
          </cell>
          <cell r="HI201">
            <v>436</v>
          </cell>
          <cell r="HJ201">
            <v>475</v>
          </cell>
          <cell r="HK201">
            <v>416</v>
          </cell>
          <cell r="HL201">
            <v>378</v>
          </cell>
          <cell r="HM201">
            <v>458</v>
          </cell>
          <cell r="HN201">
            <v>512</v>
          </cell>
          <cell r="HO201">
            <v>525</v>
          </cell>
          <cell r="HP201">
            <v>452</v>
          </cell>
          <cell r="HQ201">
            <v>437</v>
          </cell>
          <cell r="HR201">
            <v>454</v>
          </cell>
          <cell r="HS201">
            <v>393</v>
          </cell>
          <cell r="HT201">
            <v>379</v>
          </cell>
          <cell r="HU201">
            <v>551</v>
          </cell>
          <cell r="HV201">
            <v>597</v>
          </cell>
          <cell r="HW201">
            <v>502</v>
          </cell>
          <cell r="HX201">
            <v>439</v>
          </cell>
          <cell r="HY201">
            <v>562</v>
          </cell>
          <cell r="HZ201">
            <v>611</v>
          </cell>
          <cell r="IA201">
            <v>645</v>
          </cell>
          <cell r="IB201">
            <v>435</v>
          </cell>
          <cell r="IC201">
            <v>520</v>
          </cell>
          <cell r="ID201">
            <v>460</v>
          </cell>
          <cell r="IE201">
            <v>496</v>
          </cell>
          <cell r="IF201">
            <v>438</v>
          </cell>
          <cell r="IG201">
            <v>539</v>
          </cell>
          <cell r="IH201">
            <v>614</v>
          </cell>
          <cell r="II201">
            <v>524</v>
          </cell>
          <cell r="IJ201">
            <v>525</v>
          </cell>
          <cell r="IK201">
            <v>628</v>
          </cell>
          <cell r="IL201">
            <v>621</v>
          </cell>
          <cell r="IM201">
            <v>466</v>
          </cell>
          <cell r="IN201">
            <v>293</v>
          </cell>
          <cell r="IO201">
            <v>398</v>
          </cell>
          <cell r="IP201">
            <v>577</v>
          </cell>
          <cell r="IQ201">
            <v>632</v>
          </cell>
          <cell r="IR201">
            <v>458</v>
          </cell>
          <cell r="IS201">
            <v>682</v>
          </cell>
          <cell r="IT201">
            <v>707</v>
          </cell>
          <cell r="IU201">
            <v>644</v>
          </cell>
          <cell r="IV201">
            <v>617</v>
          </cell>
          <cell r="IW201">
            <v>729</v>
          </cell>
          <cell r="IX201">
            <v>771</v>
          </cell>
          <cell r="IY201">
            <v>737</v>
          </cell>
          <cell r="IZ201">
            <v>744</v>
          </cell>
          <cell r="JA201">
            <v>624</v>
          </cell>
          <cell r="JB201">
            <v>696</v>
          </cell>
          <cell r="JC201">
            <v>672</v>
          </cell>
          <cell r="JD201">
            <v>504</v>
          </cell>
          <cell r="JE201">
            <v>650</v>
          </cell>
          <cell r="JF201">
            <v>747</v>
          </cell>
          <cell r="JG201">
            <v>571</v>
          </cell>
          <cell r="JH201">
            <v>678</v>
          </cell>
          <cell r="JI201">
            <v>726</v>
          </cell>
          <cell r="JJ201">
            <v>750</v>
          </cell>
          <cell r="JK201">
            <v>797</v>
          </cell>
          <cell r="JL201">
            <v>666</v>
          </cell>
          <cell r="JM201">
            <v>603</v>
          </cell>
          <cell r="JN201">
            <v>748</v>
          </cell>
          <cell r="JO201">
            <v>599</v>
          </cell>
          <cell r="JP201">
            <v>535</v>
          </cell>
          <cell r="JQ201">
            <v>678</v>
          </cell>
          <cell r="JR201">
            <v>697</v>
          </cell>
          <cell r="JS201">
            <v>678</v>
          </cell>
          <cell r="JT201">
            <v>799</v>
          </cell>
          <cell r="JU201">
            <v>694</v>
          </cell>
          <cell r="JV201">
            <v>679</v>
          </cell>
          <cell r="JW201">
            <v>822</v>
          </cell>
          <cell r="JX201">
            <v>689</v>
          </cell>
          <cell r="JY201">
            <v>602</v>
          </cell>
          <cell r="JZ201">
            <v>653</v>
          </cell>
          <cell r="KA201">
            <v>614</v>
          </cell>
          <cell r="KB201">
            <v>594</v>
          </cell>
          <cell r="KC201">
            <v>764</v>
          </cell>
          <cell r="KD201">
            <v>840</v>
          </cell>
          <cell r="KE201">
            <v>714</v>
          </cell>
          <cell r="KF201">
            <v>672</v>
          </cell>
        </row>
        <row r="202">
          <cell r="A202" t="str">
            <v>Nombre de crÃ©ations d'entreprises - Loir-et-Cher - DonnÃ©es mensuelles brutes</v>
          </cell>
          <cell r="B202">
            <v>10755477</v>
          </cell>
          <cell r="C202">
            <v>45317.364583333336</v>
          </cell>
          <cell r="ES202">
            <v>192</v>
          </cell>
          <cell r="ET202">
            <v>190</v>
          </cell>
          <cell r="EU202">
            <v>205</v>
          </cell>
          <cell r="EV202">
            <v>177</v>
          </cell>
          <cell r="EW202">
            <v>158</v>
          </cell>
          <cell r="EX202">
            <v>181</v>
          </cell>
          <cell r="EY202">
            <v>156</v>
          </cell>
          <cell r="EZ202">
            <v>141</v>
          </cell>
          <cell r="FA202">
            <v>188</v>
          </cell>
          <cell r="FB202">
            <v>207</v>
          </cell>
          <cell r="FC202">
            <v>171</v>
          </cell>
          <cell r="FD202">
            <v>143</v>
          </cell>
          <cell r="FE202">
            <v>184</v>
          </cell>
          <cell r="FF202">
            <v>160</v>
          </cell>
          <cell r="FG202">
            <v>187</v>
          </cell>
          <cell r="FH202">
            <v>185</v>
          </cell>
          <cell r="FI202">
            <v>169</v>
          </cell>
          <cell r="FJ202">
            <v>159</v>
          </cell>
          <cell r="FK202">
            <v>159</v>
          </cell>
          <cell r="FL202">
            <v>137</v>
          </cell>
          <cell r="FM202">
            <v>165</v>
          </cell>
          <cell r="FN202">
            <v>208</v>
          </cell>
          <cell r="FO202">
            <v>163</v>
          </cell>
          <cell r="FP202">
            <v>189</v>
          </cell>
          <cell r="FQ202">
            <v>199</v>
          </cell>
          <cell r="FR202">
            <v>188</v>
          </cell>
          <cell r="FS202">
            <v>186</v>
          </cell>
          <cell r="FT202">
            <v>174</v>
          </cell>
          <cell r="FU202">
            <v>168</v>
          </cell>
          <cell r="FV202">
            <v>171</v>
          </cell>
          <cell r="FW202">
            <v>192</v>
          </cell>
          <cell r="FX202">
            <v>97</v>
          </cell>
          <cell r="FY202">
            <v>153</v>
          </cell>
          <cell r="FZ202">
            <v>203</v>
          </cell>
          <cell r="GA202">
            <v>149</v>
          </cell>
          <cell r="GB202">
            <v>144</v>
          </cell>
          <cell r="GC202">
            <v>168</v>
          </cell>
          <cell r="GD202">
            <v>185</v>
          </cell>
          <cell r="GE202">
            <v>166</v>
          </cell>
          <cell r="GF202">
            <v>196</v>
          </cell>
          <cell r="GG202">
            <v>161</v>
          </cell>
          <cell r="GH202">
            <v>177</v>
          </cell>
          <cell r="GI202">
            <v>185</v>
          </cell>
          <cell r="GJ202">
            <v>113</v>
          </cell>
          <cell r="GK202">
            <v>216</v>
          </cell>
          <cell r="GL202">
            <v>192</v>
          </cell>
          <cell r="GM202">
            <v>138</v>
          </cell>
          <cell r="GN202">
            <v>203</v>
          </cell>
          <cell r="GO202">
            <v>194</v>
          </cell>
          <cell r="GP202">
            <v>206</v>
          </cell>
          <cell r="GQ202">
            <v>209</v>
          </cell>
          <cell r="GR202">
            <v>203</v>
          </cell>
          <cell r="GS202">
            <v>183</v>
          </cell>
          <cell r="GT202">
            <v>178</v>
          </cell>
          <cell r="GU202">
            <v>140</v>
          </cell>
          <cell r="GV202">
            <v>117</v>
          </cell>
          <cell r="GW202">
            <v>180</v>
          </cell>
          <cell r="GX202">
            <v>160</v>
          </cell>
          <cell r="GY202">
            <v>173</v>
          </cell>
          <cell r="GZ202">
            <v>208</v>
          </cell>
          <cell r="HA202">
            <v>206</v>
          </cell>
          <cell r="HB202">
            <v>193</v>
          </cell>
          <cell r="HC202">
            <v>211</v>
          </cell>
          <cell r="HD202">
            <v>171</v>
          </cell>
          <cell r="HE202">
            <v>185</v>
          </cell>
          <cell r="HF202">
            <v>188</v>
          </cell>
          <cell r="HG202">
            <v>150</v>
          </cell>
          <cell r="HH202">
            <v>169</v>
          </cell>
          <cell r="HI202">
            <v>196</v>
          </cell>
          <cell r="HJ202">
            <v>180</v>
          </cell>
          <cell r="HK202">
            <v>181</v>
          </cell>
          <cell r="HL202">
            <v>181</v>
          </cell>
          <cell r="HM202">
            <v>222</v>
          </cell>
          <cell r="HN202">
            <v>179</v>
          </cell>
          <cell r="HO202">
            <v>219</v>
          </cell>
          <cell r="HP202">
            <v>214</v>
          </cell>
          <cell r="HQ202">
            <v>193</v>
          </cell>
          <cell r="HR202">
            <v>206</v>
          </cell>
          <cell r="HS202">
            <v>192</v>
          </cell>
          <cell r="HT202">
            <v>149</v>
          </cell>
          <cell r="HU202">
            <v>221</v>
          </cell>
          <cell r="HV202">
            <v>225</v>
          </cell>
          <cell r="HW202">
            <v>180</v>
          </cell>
          <cell r="HX202">
            <v>193</v>
          </cell>
          <cell r="HY202">
            <v>261</v>
          </cell>
          <cell r="HZ202">
            <v>215</v>
          </cell>
          <cell r="IA202">
            <v>256</v>
          </cell>
          <cell r="IB202">
            <v>248</v>
          </cell>
          <cell r="IC202">
            <v>258</v>
          </cell>
          <cell r="ID202">
            <v>210</v>
          </cell>
          <cell r="IE202">
            <v>203</v>
          </cell>
          <cell r="IF202">
            <v>170</v>
          </cell>
          <cell r="IG202">
            <v>255</v>
          </cell>
          <cell r="IH202">
            <v>279</v>
          </cell>
          <cell r="II202">
            <v>231</v>
          </cell>
          <cell r="IJ202">
            <v>207</v>
          </cell>
          <cell r="IK202">
            <v>281</v>
          </cell>
          <cell r="IL202">
            <v>254</v>
          </cell>
          <cell r="IM202">
            <v>199</v>
          </cell>
          <cell r="IN202">
            <v>123</v>
          </cell>
          <cell r="IO202">
            <v>137</v>
          </cell>
          <cell r="IP202">
            <v>300</v>
          </cell>
          <cell r="IQ202">
            <v>302</v>
          </cell>
          <cell r="IR202">
            <v>231</v>
          </cell>
          <cell r="IS202">
            <v>296</v>
          </cell>
          <cell r="IT202">
            <v>322</v>
          </cell>
          <cell r="IU202">
            <v>253</v>
          </cell>
          <cell r="IV202">
            <v>251</v>
          </cell>
          <cell r="IW202">
            <v>279</v>
          </cell>
          <cell r="IX202">
            <v>281</v>
          </cell>
          <cell r="IY202">
            <v>300</v>
          </cell>
          <cell r="IZ202">
            <v>278</v>
          </cell>
          <cell r="JA202">
            <v>248</v>
          </cell>
          <cell r="JB202">
            <v>295</v>
          </cell>
          <cell r="JC202">
            <v>246</v>
          </cell>
          <cell r="JD202">
            <v>219</v>
          </cell>
          <cell r="JE202">
            <v>306</v>
          </cell>
          <cell r="JF202">
            <v>327</v>
          </cell>
          <cell r="JG202">
            <v>271</v>
          </cell>
          <cell r="JH202">
            <v>306</v>
          </cell>
          <cell r="JI202">
            <v>336</v>
          </cell>
          <cell r="JJ202">
            <v>303</v>
          </cell>
          <cell r="JK202">
            <v>351</v>
          </cell>
          <cell r="JL202">
            <v>309</v>
          </cell>
          <cell r="JM202">
            <v>254</v>
          </cell>
          <cell r="JN202">
            <v>279</v>
          </cell>
          <cell r="JO202">
            <v>288</v>
          </cell>
          <cell r="JP202">
            <v>242</v>
          </cell>
          <cell r="JQ202">
            <v>288</v>
          </cell>
          <cell r="JR202">
            <v>298</v>
          </cell>
          <cell r="JS202">
            <v>290</v>
          </cell>
          <cell r="JT202">
            <v>347</v>
          </cell>
          <cell r="JU202">
            <v>283</v>
          </cell>
          <cell r="JV202">
            <v>296</v>
          </cell>
          <cell r="JW202">
            <v>373</v>
          </cell>
          <cell r="JX202">
            <v>302</v>
          </cell>
          <cell r="JY202">
            <v>263</v>
          </cell>
          <cell r="JZ202">
            <v>303</v>
          </cell>
          <cell r="KA202">
            <v>266</v>
          </cell>
          <cell r="KB202">
            <v>253</v>
          </cell>
          <cell r="KC202">
            <v>280</v>
          </cell>
          <cell r="KD202">
            <v>358</v>
          </cell>
          <cell r="KE202">
            <v>289</v>
          </cell>
          <cell r="KF202">
            <v>293</v>
          </cell>
        </row>
        <row r="203">
          <cell r="A203" t="str">
            <v>Nombre de crÃ©ations d'entreprises - Lot - DonnÃ©es mensuelles brutes</v>
          </cell>
          <cell r="B203">
            <v>10755482</v>
          </cell>
          <cell r="C203">
            <v>45317.364583333336</v>
          </cell>
          <cell r="ES203">
            <v>121</v>
          </cell>
          <cell r="ET203">
            <v>95</v>
          </cell>
          <cell r="EU203">
            <v>138</v>
          </cell>
          <cell r="EV203">
            <v>212</v>
          </cell>
          <cell r="EW203">
            <v>126</v>
          </cell>
          <cell r="EX203">
            <v>123</v>
          </cell>
          <cell r="EY203">
            <v>95</v>
          </cell>
          <cell r="EZ203">
            <v>102</v>
          </cell>
          <cell r="FA203">
            <v>113</v>
          </cell>
          <cell r="FB203">
            <v>99</v>
          </cell>
          <cell r="FC203">
            <v>88</v>
          </cell>
          <cell r="FD203">
            <v>90</v>
          </cell>
          <cell r="FE203">
            <v>130</v>
          </cell>
          <cell r="FF203">
            <v>100</v>
          </cell>
          <cell r="FG203">
            <v>134</v>
          </cell>
          <cell r="FH203">
            <v>138</v>
          </cell>
          <cell r="FI203">
            <v>111</v>
          </cell>
          <cell r="FJ203">
            <v>121</v>
          </cell>
          <cell r="FK203">
            <v>115</v>
          </cell>
          <cell r="FL203">
            <v>72</v>
          </cell>
          <cell r="FM203">
            <v>115</v>
          </cell>
          <cell r="FN203">
            <v>102</v>
          </cell>
          <cell r="FO203">
            <v>106</v>
          </cell>
          <cell r="FP203">
            <v>94</v>
          </cell>
          <cell r="FQ203">
            <v>141</v>
          </cell>
          <cell r="FR203">
            <v>94</v>
          </cell>
          <cell r="FS203">
            <v>142</v>
          </cell>
          <cell r="FT203">
            <v>116</v>
          </cell>
          <cell r="FU203">
            <v>130</v>
          </cell>
          <cell r="FV203">
            <v>109</v>
          </cell>
          <cell r="FW203">
            <v>123</v>
          </cell>
          <cell r="FX203">
            <v>95</v>
          </cell>
          <cell r="FY203">
            <v>109</v>
          </cell>
          <cell r="FZ203">
            <v>110</v>
          </cell>
          <cell r="GA203">
            <v>128</v>
          </cell>
          <cell r="GB203">
            <v>136</v>
          </cell>
          <cell r="GC203">
            <v>127</v>
          </cell>
          <cell r="GD203">
            <v>102</v>
          </cell>
          <cell r="GE203">
            <v>108</v>
          </cell>
          <cell r="GF203">
            <v>143</v>
          </cell>
          <cell r="GG203">
            <v>94</v>
          </cell>
          <cell r="GH203">
            <v>106</v>
          </cell>
          <cell r="GI203">
            <v>112</v>
          </cell>
          <cell r="GJ203">
            <v>72</v>
          </cell>
          <cell r="GK203">
            <v>115</v>
          </cell>
          <cell r="GL203">
            <v>111</v>
          </cell>
          <cell r="GM203">
            <v>92</v>
          </cell>
          <cell r="GN203">
            <v>103</v>
          </cell>
          <cell r="GO203">
            <v>119</v>
          </cell>
          <cell r="GP203">
            <v>116</v>
          </cell>
          <cell r="GQ203">
            <v>124</v>
          </cell>
          <cell r="GR203">
            <v>138</v>
          </cell>
          <cell r="GS203">
            <v>104</v>
          </cell>
          <cell r="GT203">
            <v>133</v>
          </cell>
          <cell r="GU203">
            <v>103</v>
          </cell>
          <cell r="GV203">
            <v>71</v>
          </cell>
          <cell r="GW203">
            <v>126</v>
          </cell>
          <cell r="GX203">
            <v>105</v>
          </cell>
          <cell r="GY203">
            <v>96</v>
          </cell>
          <cell r="GZ203">
            <v>110</v>
          </cell>
          <cell r="HA203">
            <v>92</v>
          </cell>
          <cell r="HB203">
            <v>96</v>
          </cell>
          <cell r="HC203">
            <v>127</v>
          </cell>
          <cell r="HD203">
            <v>116</v>
          </cell>
          <cell r="HE203">
            <v>112</v>
          </cell>
          <cell r="HF203">
            <v>126</v>
          </cell>
          <cell r="HG203">
            <v>126</v>
          </cell>
          <cell r="HH203">
            <v>93</v>
          </cell>
          <cell r="HI203">
            <v>109</v>
          </cell>
          <cell r="HJ203">
            <v>122</v>
          </cell>
          <cell r="HK203">
            <v>97</v>
          </cell>
          <cell r="HL203">
            <v>117</v>
          </cell>
          <cell r="HM203">
            <v>125</v>
          </cell>
          <cell r="HN203">
            <v>135</v>
          </cell>
          <cell r="HO203">
            <v>170</v>
          </cell>
          <cell r="HP203">
            <v>146</v>
          </cell>
          <cell r="HQ203">
            <v>133</v>
          </cell>
          <cell r="HR203">
            <v>161</v>
          </cell>
          <cell r="HS203">
            <v>134</v>
          </cell>
          <cell r="HT203">
            <v>93</v>
          </cell>
          <cell r="HU203">
            <v>107</v>
          </cell>
          <cell r="HV203">
            <v>148</v>
          </cell>
          <cell r="HW203">
            <v>95</v>
          </cell>
          <cell r="HX203">
            <v>96</v>
          </cell>
          <cell r="HY203">
            <v>159</v>
          </cell>
          <cell r="HZ203">
            <v>134</v>
          </cell>
          <cell r="IA203">
            <v>142</v>
          </cell>
          <cell r="IB203">
            <v>146</v>
          </cell>
          <cell r="IC203">
            <v>138</v>
          </cell>
          <cell r="ID203">
            <v>134</v>
          </cell>
          <cell r="IE203">
            <v>160</v>
          </cell>
          <cell r="IF203">
            <v>133</v>
          </cell>
          <cell r="IG203">
            <v>125</v>
          </cell>
          <cell r="IH203">
            <v>166</v>
          </cell>
          <cell r="II203">
            <v>139</v>
          </cell>
          <cell r="IJ203">
            <v>131</v>
          </cell>
          <cell r="IK203">
            <v>143</v>
          </cell>
          <cell r="IL203">
            <v>159</v>
          </cell>
          <cell r="IM203">
            <v>126</v>
          </cell>
          <cell r="IN203">
            <v>93</v>
          </cell>
          <cell r="IO203">
            <v>113</v>
          </cell>
          <cell r="IP203">
            <v>171</v>
          </cell>
          <cell r="IQ203">
            <v>169</v>
          </cell>
          <cell r="IR203">
            <v>134</v>
          </cell>
          <cell r="IS203">
            <v>170</v>
          </cell>
          <cell r="IT203">
            <v>189</v>
          </cell>
          <cell r="IU203">
            <v>175</v>
          </cell>
          <cell r="IV203">
            <v>169</v>
          </cell>
          <cell r="IW203">
            <v>187</v>
          </cell>
          <cell r="IX203">
            <v>143</v>
          </cell>
          <cell r="IY203">
            <v>213</v>
          </cell>
          <cell r="IZ203">
            <v>201</v>
          </cell>
          <cell r="JA203">
            <v>152</v>
          </cell>
          <cell r="JB203">
            <v>210</v>
          </cell>
          <cell r="JC203">
            <v>201</v>
          </cell>
          <cell r="JD203">
            <v>120</v>
          </cell>
          <cell r="JE203">
            <v>191</v>
          </cell>
          <cell r="JF203">
            <v>155</v>
          </cell>
          <cell r="JG203">
            <v>144</v>
          </cell>
          <cell r="JH203">
            <v>198</v>
          </cell>
          <cell r="JI203">
            <v>169</v>
          </cell>
          <cell r="JJ203">
            <v>200</v>
          </cell>
          <cell r="JK203">
            <v>230</v>
          </cell>
          <cell r="JL203">
            <v>196</v>
          </cell>
          <cell r="JM203">
            <v>174</v>
          </cell>
          <cell r="JN203">
            <v>179</v>
          </cell>
          <cell r="JO203">
            <v>166</v>
          </cell>
          <cell r="JP203">
            <v>132</v>
          </cell>
          <cell r="JQ203">
            <v>185</v>
          </cell>
          <cell r="JR203">
            <v>193</v>
          </cell>
          <cell r="JS203">
            <v>140</v>
          </cell>
          <cell r="JT203">
            <v>153</v>
          </cell>
          <cell r="JU203">
            <v>159</v>
          </cell>
          <cell r="JV203">
            <v>187</v>
          </cell>
          <cell r="JW203">
            <v>181</v>
          </cell>
          <cell r="JX203">
            <v>171</v>
          </cell>
          <cell r="JY203">
            <v>188</v>
          </cell>
          <cell r="JZ203">
            <v>184</v>
          </cell>
          <cell r="KA203">
            <v>145</v>
          </cell>
          <cell r="KB203">
            <v>165</v>
          </cell>
          <cell r="KC203">
            <v>164</v>
          </cell>
          <cell r="KD203">
            <v>159</v>
          </cell>
          <cell r="KE203">
            <v>149</v>
          </cell>
          <cell r="KF203">
            <v>148</v>
          </cell>
        </row>
        <row r="204">
          <cell r="A204" t="str">
            <v>Nombre de crÃ©ations d'entreprises - Lot-et-Garonne - DonnÃ©es mensuelles brutes</v>
          </cell>
          <cell r="B204">
            <v>10755483</v>
          </cell>
          <cell r="C204">
            <v>45317.364583333336</v>
          </cell>
          <cell r="ES204">
            <v>204</v>
          </cell>
          <cell r="ET204">
            <v>228</v>
          </cell>
          <cell r="EU204">
            <v>260</v>
          </cell>
          <cell r="EV204">
            <v>215</v>
          </cell>
          <cell r="EW204">
            <v>160</v>
          </cell>
          <cell r="EX204">
            <v>253</v>
          </cell>
          <cell r="EY204">
            <v>181</v>
          </cell>
          <cell r="EZ204">
            <v>203</v>
          </cell>
          <cell r="FA204">
            <v>173</v>
          </cell>
          <cell r="FB204">
            <v>232</v>
          </cell>
          <cell r="FC204">
            <v>205</v>
          </cell>
          <cell r="FD204">
            <v>149</v>
          </cell>
          <cell r="FE204">
            <v>216</v>
          </cell>
          <cell r="FF204">
            <v>202</v>
          </cell>
          <cell r="FG204">
            <v>236</v>
          </cell>
          <cell r="FH204">
            <v>237</v>
          </cell>
          <cell r="FI204">
            <v>197</v>
          </cell>
          <cell r="FJ204">
            <v>202</v>
          </cell>
          <cell r="FK204">
            <v>209</v>
          </cell>
          <cell r="FL204">
            <v>195</v>
          </cell>
          <cell r="FM204">
            <v>225</v>
          </cell>
          <cell r="FN204">
            <v>235</v>
          </cell>
          <cell r="FO204">
            <v>171</v>
          </cell>
          <cell r="FP204">
            <v>205</v>
          </cell>
          <cell r="FQ204">
            <v>247</v>
          </cell>
          <cell r="FR204">
            <v>202</v>
          </cell>
          <cell r="FS204">
            <v>223</v>
          </cell>
          <cell r="FT204">
            <v>206</v>
          </cell>
          <cell r="FU204">
            <v>184</v>
          </cell>
          <cell r="FV204">
            <v>202</v>
          </cell>
          <cell r="FW204">
            <v>220</v>
          </cell>
          <cell r="FX204">
            <v>152</v>
          </cell>
          <cell r="FY204">
            <v>200</v>
          </cell>
          <cell r="FZ204">
            <v>233</v>
          </cell>
          <cell r="GA204">
            <v>158</v>
          </cell>
          <cell r="GB204">
            <v>194</v>
          </cell>
          <cell r="GC204">
            <v>188</v>
          </cell>
          <cell r="GD204">
            <v>214</v>
          </cell>
          <cell r="GE204">
            <v>226</v>
          </cell>
          <cell r="GF204">
            <v>222</v>
          </cell>
          <cell r="GG204">
            <v>176</v>
          </cell>
          <cell r="GH204">
            <v>216</v>
          </cell>
          <cell r="GI204">
            <v>177</v>
          </cell>
          <cell r="GJ204">
            <v>136</v>
          </cell>
          <cell r="GK204">
            <v>186</v>
          </cell>
          <cell r="GL204">
            <v>214</v>
          </cell>
          <cell r="GM204">
            <v>148</v>
          </cell>
          <cell r="GN204">
            <v>176</v>
          </cell>
          <cell r="GO204">
            <v>204</v>
          </cell>
          <cell r="GP204">
            <v>206</v>
          </cell>
          <cell r="GQ204">
            <v>221</v>
          </cell>
          <cell r="GR204">
            <v>208</v>
          </cell>
          <cell r="GS204">
            <v>177</v>
          </cell>
          <cell r="GT204">
            <v>213</v>
          </cell>
          <cell r="GU204">
            <v>168</v>
          </cell>
          <cell r="GV204">
            <v>163</v>
          </cell>
          <cell r="GW204">
            <v>202</v>
          </cell>
          <cell r="GX204">
            <v>243</v>
          </cell>
          <cell r="GY204">
            <v>179</v>
          </cell>
          <cell r="GZ204">
            <v>202</v>
          </cell>
          <cell r="HA204">
            <v>232</v>
          </cell>
          <cell r="HB204">
            <v>197</v>
          </cell>
          <cell r="HC204">
            <v>255</v>
          </cell>
          <cell r="HD204">
            <v>231</v>
          </cell>
          <cell r="HE204">
            <v>208</v>
          </cell>
          <cell r="HF204">
            <v>232</v>
          </cell>
          <cell r="HG204">
            <v>194</v>
          </cell>
          <cell r="HH204">
            <v>170</v>
          </cell>
          <cell r="HI204">
            <v>185</v>
          </cell>
          <cell r="HJ204">
            <v>243</v>
          </cell>
          <cell r="HK204">
            <v>212</v>
          </cell>
          <cell r="HL204">
            <v>184</v>
          </cell>
          <cell r="HM204">
            <v>228</v>
          </cell>
          <cell r="HN204">
            <v>247</v>
          </cell>
          <cell r="HO204">
            <v>260</v>
          </cell>
          <cell r="HP204">
            <v>216</v>
          </cell>
          <cell r="HQ204">
            <v>244</v>
          </cell>
          <cell r="HR204">
            <v>275</v>
          </cell>
          <cell r="HS204">
            <v>203</v>
          </cell>
          <cell r="HT204">
            <v>181</v>
          </cell>
          <cell r="HU204">
            <v>186</v>
          </cell>
          <cell r="HV204">
            <v>247</v>
          </cell>
          <cell r="HW204">
            <v>263</v>
          </cell>
          <cell r="HX204">
            <v>205</v>
          </cell>
          <cell r="HY204">
            <v>323</v>
          </cell>
          <cell r="HZ204">
            <v>243</v>
          </cell>
          <cell r="IA204">
            <v>287</v>
          </cell>
          <cell r="IB204">
            <v>267</v>
          </cell>
          <cell r="IC204">
            <v>255</v>
          </cell>
          <cell r="ID204">
            <v>236</v>
          </cell>
          <cell r="IE204">
            <v>286</v>
          </cell>
          <cell r="IF204">
            <v>210</v>
          </cell>
          <cell r="IG204">
            <v>293</v>
          </cell>
          <cell r="IH204">
            <v>338</v>
          </cell>
          <cell r="II204">
            <v>279</v>
          </cell>
          <cell r="IJ204">
            <v>258</v>
          </cell>
          <cell r="IK204">
            <v>286</v>
          </cell>
          <cell r="IL204">
            <v>322</v>
          </cell>
          <cell r="IM204">
            <v>219</v>
          </cell>
          <cell r="IN204">
            <v>115</v>
          </cell>
          <cell r="IO204">
            <v>197</v>
          </cell>
          <cell r="IP204">
            <v>305</v>
          </cell>
          <cell r="IQ204">
            <v>329</v>
          </cell>
          <cell r="IR204">
            <v>314</v>
          </cell>
          <cell r="IS204">
            <v>268</v>
          </cell>
          <cell r="IT204">
            <v>325</v>
          </cell>
          <cell r="IU204">
            <v>336</v>
          </cell>
          <cell r="IV204">
            <v>374</v>
          </cell>
          <cell r="IW204">
            <v>364</v>
          </cell>
          <cell r="IX204">
            <v>338</v>
          </cell>
          <cell r="IY204">
            <v>380</v>
          </cell>
          <cell r="IZ204">
            <v>346</v>
          </cell>
          <cell r="JA204">
            <v>342</v>
          </cell>
          <cell r="JB204">
            <v>346</v>
          </cell>
          <cell r="JC204">
            <v>320</v>
          </cell>
          <cell r="JD204">
            <v>301</v>
          </cell>
          <cell r="JE204">
            <v>348</v>
          </cell>
          <cell r="JF204">
            <v>334</v>
          </cell>
          <cell r="JG204">
            <v>286</v>
          </cell>
          <cell r="JH204">
            <v>339</v>
          </cell>
          <cell r="JI204">
            <v>370</v>
          </cell>
          <cell r="JJ204">
            <v>330</v>
          </cell>
          <cell r="JK204">
            <v>403</v>
          </cell>
          <cell r="JL204">
            <v>355</v>
          </cell>
          <cell r="JM204">
            <v>317</v>
          </cell>
          <cell r="JN204">
            <v>355</v>
          </cell>
          <cell r="JO204">
            <v>295</v>
          </cell>
          <cell r="JP204">
            <v>281</v>
          </cell>
          <cell r="JQ204">
            <v>393</v>
          </cell>
          <cell r="JR204">
            <v>369</v>
          </cell>
          <cell r="JS204">
            <v>356</v>
          </cell>
          <cell r="JT204">
            <v>355</v>
          </cell>
          <cell r="JU204">
            <v>321</v>
          </cell>
          <cell r="JV204">
            <v>343</v>
          </cell>
          <cell r="JW204">
            <v>384</v>
          </cell>
          <cell r="JX204">
            <v>334</v>
          </cell>
          <cell r="JY204">
            <v>299</v>
          </cell>
          <cell r="JZ204">
            <v>374</v>
          </cell>
          <cell r="KA204">
            <v>322</v>
          </cell>
          <cell r="KB204">
            <v>298</v>
          </cell>
          <cell r="KC204">
            <v>344</v>
          </cell>
          <cell r="KD204">
            <v>366</v>
          </cell>
          <cell r="KE204">
            <v>349</v>
          </cell>
          <cell r="KF204">
            <v>326</v>
          </cell>
        </row>
        <row r="205">
          <cell r="A205" t="str">
            <v>Nombre de crÃ©ations d'entreprises - LozÃ¨re - DonnÃ©es mensuelles brutes</v>
          </cell>
          <cell r="B205">
            <v>10755484</v>
          </cell>
          <cell r="C205">
            <v>45317.364583333336</v>
          </cell>
          <cell r="ES205">
            <v>46</v>
          </cell>
          <cell r="ET205">
            <v>38</v>
          </cell>
          <cell r="EU205">
            <v>57</v>
          </cell>
          <cell r="EV205">
            <v>54</v>
          </cell>
          <cell r="EW205">
            <v>46</v>
          </cell>
          <cell r="EX205">
            <v>43</v>
          </cell>
          <cell r="EY205">
            <v>39</v>
          </cell>
          <cell r="EZ205">
            <v>29</v>
          </cell>
          <cell r="FA205">
            <v>36</v>
          </cell>
          <cell r="FB205">
            <v>39</v>
          </cell>
          <cell r="FC205">
            <v>32</v>
          </cell>
          <cell r="FD205">
            <v>45</v>
          </cell>
          <cell r="FE205">
            <v>28</v>
          </cell>
          <cell r="FF205">
            <v>32</v>
          </cell>
          <cell r="FG205">
            <v>49</v>
          </cell>
          <cell r="FH205">
            <v>53</v>
          </cell>
          <cell r="FI205">
            <v>43</v>
          </cell>
          <cell r="FJ205">
            <v>40</v>
          </cell>
          <cell r="FK205">
            <v>29</v>
          </cell>
          <cell r="FL205">
            <v>31</v>
          </cell>
          <cell r="FM205">
            <v>37</v>
          </cell>
          <cell r="FN205">
            <v>41</v>
          </cell>
          <cell r="FO205">
            <v>30</v>
          </cell>
          <cell r="FP205">
            <v>33</v>
          </cell>
          <cell r="FQ205">
            <v>44</v>
          </cell>
          <cell r="FR205">
            <v>45</v>
          </cell>
          <cell r="FS205">
            <v>45</v>
          </cell>
          <cell r="FT205">
            <v>51</v>
          </cell>
          <cell r="FU205">
            <v>46</v>
          </cell>
          <cell r="FV205">
            <v>54</v>
          </cell>
          <cell r="FW205">
            <v>51</v>
          </cell>
          <cell r="FX205">
            <v>31</v>
          </cell>
          <cell r="FY205">
            <v>47</v>
          </cell>
          <cell r="FZ205">
            <v>45</v>
          </cell>
          <cell r="GA205">
            <v>30</v>
          </cell>
          <cell r="GB205">
            <v>33</v>
          </cell>
          <cell r="GC205">
            <v>34</v>
          </cell>
          <cell r="GD205">
            <v>37</v>
          </cell>
          <cell r="GE205">
            <v>43</v>
          </cell>
          <cell r="GF205">
            <v>59</v>
          </cell>
          <cell r="GG205">
            <v>25</v>
          </cell>
          <cell r="GH205">
            <v>50</v>
          </cell>
          <cell r="GI205">
            <v>49</v>
          </cell>
          <cell r="GJ205">
            <v>30</v>
          </cell>
          <cell r="GK205">
            <v>33</v>
          </cell>
          <cell r="GL205">
            <v>32</v>
          </cell>
          <cell r="GM205">
            <v>32</v>
          </cell>
          <cell r="GN205">
            <v>36</v>
          </cell>
          <cell r="GO205">
            <v>36</v>
          </cell>
          <cell r="GP205">
            <v>29</v>
          </cell>
          <cell r="GQ205">
            <v>33</v>
          </cell>
          <cell r="GR205">
            <v>47</v>
          </cell>
          <cell r="GS205">
            <v>39</v>
          </cell>
          <cell r="GT205">
            <v>43</v>
          </cell>
          <cell r="GU205">
            <v>38</v>
          </cell>
          <cell r="GV205">
            <v>35</v>
          </cell>
          <cell r="GW205">
            <v>33</v>
          </cell>
          <cell r="GX205">
            <v>19</v>
          </cell>
          <cell r="GY205">
            <v>27</v>
          </cell>
          <cell r="GZ205">
            <v>34</v>
          </cell>
          <cell r="HA205">
            <v>45</v>
          </cell>
          <cell r="HB205">
            <v>32</v>
          </cell>
          <cell r="HC205">
            <v>53</v>
          </cell>
          <cell r="HD205">
            <v>62</v>
          </cell>
          <cell r="HE205">
            <v>54</v>
          </cell>
          <cell r="HF205">
            <v>45</v>
          </cell>
          <cell r="HG205">
            <v>45</v>
          </cell>
          <cell r="HH205">
            <v>28</v>
          </cell>
          <cell r="HI205">
            <v>34</v>
          </cell>
          <cell r="HJ205">
            <v>37</v>
          </cell>
          <cell r="HK205">
            <v>32</v>
          </cell>
          <cell r="HL205">
            <v>19</v>
          </cell>
          <cell r="HM205">
            <v>41</v>
          </cell>
          <cell r="HN205">
            <v>36</v>
          </cell>
          <cell r="HO205">
            <v>63</v>
          </cell>
          <cell r="HP205">
            <v>46</v>
          </cell>
          <cell r="HQ205">
            <v>40</v>
          </cell>
          <cell r="HR205">
            <v>43</v>
          </cell>
          <cell r="HS205">
            <v>42</v>
          </cell>
          <cell r="HT205">
            <v>32</v>
          </cell>
          <cell r="HU205">
            <v>33</v>
          </cell>
          <cell r="HV205">
            <v>47</v>
          </cell>
          <cell r="HW205">
            <v>29</v>
          </cell>
          <cell r="HX205">
            <v>42</v>
          </cell>
          <cell r="HY205">
            <v>42</v>
          </cell>
          <cell r="HZ205">
            <v>44</v>
          </cell>
          <cell r="IA205">
            <v>52</v>
          </cell>
          <cell r="IB205">
            <v>45</v>
          </cell>
          <cell r="IC205">
            <v>52</v>
          </cell>
          <cell r="ID205">
            <v>48</v>
          </cell>
          <cell r="IE205">
            <v>35</v>
          </cell>
          <cell r="IF205">
            <v>41</v>
          </cell>
          <cell r="IG205">
            <v>50</v>
          </cell>
          <cell r="IH205">
            <v>45</v>
          </cell>
          <cell r="II205">
            <v>33</v>
          </cell>
          <cell r="IJ205">
            <v>32</v>
          </cell>
          <cell r="IK205">
            <v>66</v>
          </cell>
          <cell r="IL205">
            <v>55</v>
          </cell>
          <cell r="IM205">
            <v>24</v>
          </cell>
          <cell r="IN205">
            <v>33</v>
          </cell>
          <cell r="IO205">
            <v>45</v>
          </cell>
          <cell r="IP205">
            <v>71</v>
          </cell>
          <cell r="IQ205">
            <v>59</v>
          </cell>
          <cell r="IR205">
            <v>32</v>
          </cell>
          <cell r="IS205">
            <v>53</v>
          </cell>
          <cell r="IT205">
            <v>39</v>
          </cell>
          <cell r="IU205">
            <v>59</v>
          </cell>
          <cell r="IV205">
            <v>43</v>
          </cell>
          <cell r="IW205">
            <v>66</v>
          </cell>
          <cell r="IX205">
            <v>60</v>
          </cell>
          <cell r="IY205">
            <v>70</v>
          </cell>
          <cell r="IZ205">
            <v>77</v>
          </cell>
          <cell r="JA205">
            <v>65</v>
          </cell>
          <cell r="JB205">
            <v>92</v>
          </cell>
          <cell r="JC205">
            <v>63</v>
          </cell>
          <cell r="JD205">
            <v>61</v>
          </cell>
          <cell r="JE205">
            <v>51</v>
          </cell>
          <cell r="JF205">
            <v>64</v>
          </cell>
          <cell r="JG205">
            <v>46</v>
          </cell>
          <cell r="JH205">
            <v>62</v>
          </cell>
          <cell r="JI205">
            <v>60</v>
          </cell>
          <cell r="JJ205">
            <v>68</v>
          </cell>
          <cell r="JK205">
            <v>79</v>
          </cell>
          <cell r="JL205">
            <v>61</v>
          </cell>
          <cell r="JM205">
            <v>50</v>
          </cell>
          <cell r="JN205">
            <v>66</v>
          </cell>
          <cell r="JO205">
            <v>57</v>
          </cell>
          <cell r="JP205">
            <v>45</v>
          </cell>
          <cell r="JQ205">
            <v>67</v>
          </cell>
          <cell r="JR205">
            <v>63</v>
          </cell>
          <cell r="JS205">
            <v>44</v>
          </cell>
          <cell r="JT205">
            <v>61</v>
          </cell>
          <cell r="JU205">
            <v>74</v>
          </cell>
          <cell r="JV205">
            <v>65</v>
          </cell>
          <cell r="JW205">
            <v>100</v>
          </cell>
          <cell r="JX205">
            <v>54</v>
          </cell>
          <cell r="JY205">
            <v>61</v>
          </cell>
          <cell r="JZ205">
            <v>63</v>
          </cell>
          <cell r="KA205">
            <v>54</v>
          </cell>
          <cell r="KB205">
            <v>48</v>
          </cell>
          <cell r="KC205">
            <v>61</v>
          </cell>
          <cell r="KD205">
            <v>88</v>
          </cell>
          <cell r="KE205">
            <v>52</v>
          </cell>
          <cell r="KF205">
            <v>53</v>
          </cell>
        </row>
        <row r="206">
          <cell r="A206" t="str">
            <v>Nombre de crÃ©ations d'entreprises - Maine-et-Loire - DonnÃ©es mensuelles brutes</v>
          </cell>
          <cell r="B206">
            <v>10755485</v>
          </cell>
          <cell r="C206">
            <v>45317.364583333336</v>
          </cell>
          <cell r="ES206">
            <v>495</v>
          </cell>
          <cell r="ET206">
            <v>465</v>
          </cell>
          <cell r="EU206">
            <v>508</v>
          </cell>
          <cell r="EV206">
            <v>405</v>
          </cell>
          <cell r="EW206">
            <v>393</v>
          </cell>
          <cell r="EX206">
            <v>444</v>
          </cell>
          <cell r="EY206">
            <v>345</v>
          </cell>
          <cell r="EZ206">
            <v>343</v>
          </cell>
          <cell r="FA206">
            <v>435</v>
          </cell>
          <cell r="FB206">
            <v>417</v>
          </cell>
          <cell r="FC206">
            <v>397</v>
          </cell>
          <cell r="FD206">
            <v>351</v>
          </cell>
          <cell r="FE206">
            <v>483</v>
          </cell>
          <cell r="FF206">
            <v>406</v>
          </cell>
          <cell r="FG206">
            <v>488</v>
          </cell>
          <cell r="FH206">
            <v>430</v>
          </cell>
          <cell r="FI206">
            <v>395</v>
          </cell>
          <cell r="FJ206">
            <v>406</v>
          </cell>
          <cell r="FK206">
            <v>391</v>
          </cell>
          <cell r="FL206">
            <v>322</v>
          </cell>
          <cell r="FM206">
            <v>438</v>
          </cell>
          <cell r="FN206">
            <v>510</v>
          </cell>
          <cell r="FO206">
            <v>381</v>
          </cell>
          <cell r="FP206">
            <v>363</v>
          </cell>
          <cell r="FQ206">
            <v>478</v>
          </cell>
          <cell r="FR206">
            <v>422</v>
          </cell>
          <cell r="FS206">
            <v>483</v>
          </cell>
          <cell r="FT206">
            <v>446</v>
          </cell>
          <cell r="FU206">
            <v>391</v>
          </cell>
          <cell r="FV206">
            <v>394</v>
          </cell>
          <cell r="FW206">
            <v>453</v>
          </cell>
          <cell r="FX206">
            <v>329</v>
          </cell>
          <cell r="FY206">
            <v>430</v>
          </cell>
          <cell r="FZ206">
            <v>505</v>
          </cell>
          <cell r="GA206">
            <v>411</v>
          </cell>
          <cell r="GB206">
            <v>412</v>
          </cell>
          <cell r="GC206">
            <v>480</v>
          </cell>
          <cell r="GD206">
            <v>416</v>
          </cell>
          <cell r="GE206">
            <v>445</v>
          </cell>
          <cell r="GF206">
            <v>480</v>
          </cell>
          <cell r="GG206">
            <v>358</v>
          </cell>
          <cell r="GH206">
            <v>383</v>
          </cell>
          <cell r="GI206">
            <v>460</v>
          </cell>
          <cell r="GJ206">
            <v>321</v>
          </cell>
          <cell r="GK206">
            <v>470</v>
          </cell>
          <cell r="GL206">
            <v>501</v>
          </cell>
          <cell r="GM206">
            <v>384</v>
          </cell>
          <cell r="GN206">
            <v>369</v>
          </cell>
          <cell r="GO206">
            <v>478</v>
          </cell>
          <cell r="GP206">
            <v>437</v>
          </cell>
          <cell r="GQ206">
            <v>526</v>
          </cell>
          <cell r="GR206">
            <v>454</v>
          </cell>
          <cell r="GS206">
            <v>358</v>
          </cell>
          <cell r="GT206">
            <v>415</v>
          </cell>
          <cell r="GU206">
            <v>386</v>
          </cell>
          <cell r="GV206">
            <v>309</v>
          </cell>
          <cell r="GW206">
            <v>442</v>
          </cell>
          <cell r="GX206">
            <v>434</v>
          </cell>
          <cell r="GY206">
            <v>335</v>
          </cell>
          <cell r="GZ206">
            <v>436</v>
          </cell>
          <cell r="HA206">
            <v>486</v>
          </cell>
          <cell r="HB206">
            <v>461</v>
          </cell>
          <cell r="HC206">
            <v>524</v>
          </cell>
          <cell r="HD206">
            <v>438</v>
          </cell>
          <cell r="HE206">
            <v>442</v>
          </cell>
          <cell r="HF206">
            <v>396</v>
          </cell>
          <cell r="HG206">
            <v>421</v>
          </cell>
          <cell r="HH206">
            <v>360</v>
          </cell>
          <cell r="HI206">
            <v>483</v>
          </cell>
          <cell r="HJ206">
            <v>502</v>
          </cell>
          <cell r="HK206">
            <v>432</v>
          </cell>
          <cell r="HL206">
            <v>493</v>
          </cell>
          <cell r="HM206">
            <v>516</v>
          </cell>
          <cell r="HN206">
            <v>550</v>
          </cell>
          <cell r="HO206">
            <v>564</v>
          </cell>
          <cell r="HP206">
            <v>501</v>
          </cell>
          <cell r="HQ206">
            <v>485</v>
          </cell>
          <cell r="HR206">
            <v>609</v>
          </cell>
          <cell r="HS206">
            <v>468</v>
          </cell>
          <cell r="HT206">
            <v>481</v>
          </cell>
          <cell r="HU206">
            <v>488</v>
          </cell>
          <cell r="HV206">
            <v>624</v>
          </cell>
          <cell r="HW206">
            <v>482</v>
          </cell>
          <cell r="HX206">
            <v>499</v>
          </cell>
          <cell r="HY206">
            <v>622</v>
          </cell>
          <cell r="HZ206">
            <v>592</v>
          </cell>
          <cell r="IA206">
            <v>796</v>
          </cell>
          <cell r="IB206">
            <v>552</v>
          </cell>
          <cell r="IC206">
            <v>572</v>
          </cell>
          <cell r="ID206">
            <v>614</v>
          </cell>
          <cell r="IE206">
            <v>544</v>
          </cell>
          <cell r="IF206">
            <v>530</v>
          </cell>
          <cell r="IG206">
            <v>653</v>
          </cell>
          <cell r="IH206">
            <v>729</v>
          </cell>
          <cell r="II206">
            <v>608</v>
          </cell>
          <cell r="IJ206">
            <v>564</v>
          </cell>
          <cell r="IK206">
            <v>613</v>
          </cell>
          <cell r="IL206">
            <v>672</v>
          </cell>
          <cell r="IM206">
            <v>553</v>
          </cell>
          <cell r="IN206">
            <v>371</v>
          </cell>
          <cell r="IO206">
            <v>387</v>
          </cell>
          <cell r="IP206">
            <v>657</v>
          </cell>
          <cell r="IQ206">
            <v>698</v>
          </cell>
          <cell r="IR206">
            <v>563</v>
          </cell>
          <cell r="IS206">
            <v>738</v>
          </cell>
          <cell r="IT206">
            <v>855</v>
          </cell>
          <cell r="IU206">
            <v>757</v>
          </cell>
          <cell r="IV206">
            <v>744</v>
          </cell>
          <cell r="IW206">
            <v>768</v>
          </cell>
          <cell r="IX206">
            <v>790</v>
          </cell>
          <cell r="IY206">
            <v>866</v>
          </cell>
          <cell r="IZ206">
            <v>876</v>
          </cell>
          <cell r="JA206">
            <v>848</v>
          </cell>
          <cell r="JB206">
            <v>826</v>
          </cell>
          <cell r="JC206">
            <v>824</v>
          </cell>
          <cell r="JD206">
            <v>549</v>
          </cell>
          <cell r="JE206">
            <v>811</v>
          </cell>
          <cell r="JF206">
            <v>821</v>
          </cell>
          <cell r="JG206">
            <v>688</v>
          </cell>
          <cell r="JH206">
            <v>813</v>
          </cell>
          <cell r="JI206">
            <v>749</v>
          </cell>
          <cell r="JJ206">
            <v>708</v>
          </cell>
          <cell r="JK206">
            <v>1017</v>
          </cell>
          <cell r="JL206">
            <v>744</v>
          </cell>
          <cell r="JM206">
            <v>675</v>
          </cell>
          <cell r="JN206">
            <v>779</v>
          </cell>
          <cell r="JO206">
            <v>809</v>
          </cell>
          <cell r="JP206">
            <v>602</v>
          </cell>
          <cell r="JQ206">
            <v>916</v>
          </cell>
          <cell r="JR206">
            <v>948</v>
          </cell>
          <cell r="JS206">
            <v>748</v>
          </cell>
          <cell r="JT206">
            <v>820</v>
          </cell>
          <cell r="JU206">
            <v>819</v>
          </cell>
          <cell r="JV206">
            <v>700</v>
          </cell>
          <cell r="JW206">
            <v>869</v>
          </cell>
          <cell r="JX206">
            <v>751</v>
          </cell>
          <cell r="JY206">
            <v>656</v>
          </cell>
          <cell r="JZ206">
            <v>734</v>
          </cell>
          <cell r="KA206">
            <v>780</v>
          </cell>
          <cell r="KB206">
            <v>662</v>
          </cell>
          <cell r="KC206">
            <v>876</v>
          </cell>
          <cell r="KD206">
            <v>801</v>
          </cell>
          <cell r="KE206">
            <v>768</v>
          </cell>
          <cell r="KF206">
            <v>730</v>
          </cell>
        </row>
        <row r="207">
          <cell r="A207" t="str">
            <v>Nombre de crÃ©ations d'entreprises - Manche - DonnÃ©es mensuelles brutes</v>
          </cell>
          <cell r="B207">
            <v>10755486</v>
          </cell>
          <cell r="C207">
            <v>45317.364583333336</v>
          </cell>
          <cell r="ES207">
            <v>245</v>
          </cell>
          <cell r="ET207">
            <v>234</v>
          </cell>
          <cell r="EU207">
            <v>251</v>
          </cell>
          <cell r="EV207">
            <v>189</v>
          </cell>
          <cell r="EW207">
            <v>215</v>
          </cell>
          <cell r="EX207">
            <v>246</v>
          </cell>
          <cell r="EY207">
            <v>175</v>
          </cell>
          <cell r="EZ207">
            <v>178</v>
          </cell>
          <cell r="FA207">
            <v>223</v>
          </cell>
          <cell r="FB207">
            <v>244</v>
          </cell>
          <cell r="FC207">
            <v>192</v>
          </cell>
          <cell r="FD207">
            <v>169</v>
          </cell>
          <cell r="FE207">
            <v>220</v>
          </cell>
          <cell r="FF207">
            <v>218</v>
          </cell>
          <cell r="FG207">
            <v>202</v>
          </cell>
          <cell r="FH207">
            <v>213</v>
          </cell>
          <cell r="FI207">
            <v>180</v>
          </cell>
          <cell r="FJ207">
            <v>223</v>
          </cell>
          <cell r="FK207">
            <v>198</v>
          </cell>
          <cell r="FL207">
            <v>166</v>
          </cell>
          <cell r="FM207">
            <v>187</v>
          </cell>
          <cell r="FN207">
            <v>259</v>
          </cell>
          <cell r="FO207">
            <v>204</v>
          </cell>
          <cell r="FP207">
            <v>173</v>
          </cell>
          <cell r="FQ207">
            <v>258</v>
          </cell>
          <cell r="FR207">
            <v>215</v>
          </cell>
          <cell r="FS207">
            <v>220</v>
          </cell>
          <cell r="FT207">
            <v>250</v>
          </cell>
          <cell r="FU207">
            <v>213</v>
          </cell>
          <cell r="FV207">
            <v>203</v>
          </cell>
          <cell r="FW207">
            <v>235</v>
          </cell>
          <cell r="FX207">
            <v>149</v>
          </cell>
          <cell r="FY207">
            <v>193</v>
          </cell>
          <cell r="FZ207">
            <v>260</v>
          </cell>
          <cell r="GA207">
            <v>189</v>
          </cell>
          <cell r="GB207">
            <v>224</v>
          </cell>
          <cell r="GC207">
            <v>224</v>
          </cell>
          <cell r="GD207">
            <v>210</v>
          </cell>
          <cell r="GE207">
            <v>224</v>
          </cell>
          <cell r="GF207">
            <v>221</v>
          </cell>
          <cell r="GG207">
            <v>184</v>
          </cell>
          <cell r="GH207">
            <v>203</v>
          </cell>
          <cell r="GI207">
            <v>204</v>
          </cell>
          <cell r="GJ207">
            <v>160</v>
          </cell>
          <cell r="GK207">
            <v>206</v>
          </cell>
          <cell r="GL207">
            <v>235</v>
          </cell>
          <cell r="GM207">
            <v>160</v>
          </cell>
          <cell r="GN207">
            <v>169</v>
          </cell>
          <cell r="GO207">
            <v>237</v>
          </cell>
          <cell r="GP207">
            <v>227</v>
          </cell>
          <cell r="GQ207">
            <v>239</v>
          </cell>
          <cell r="GR207">
            <v>251</v>
          </cell>
          <cell r="GS207">
            <v>212</v>
          </cell>
          <cell r="GT207">
            <v>216</v>
          </cell>
          <cell r="GU207">
            <v>204</v>
          </cell>
          <cell r="GV207">
            <v>148</v>
          </cell>
          <cell r="GW207">
            <v>238</v>
          </cell>
          <cell r="GX207">
            <v>212</v>
          </cell>
          <cell r="GY207">
            <v>191</v>
          </cell>
          <cell r="GZ207">
            <v>221</v>
          </cell>
          <cell r="HA207">
            <v>231</v>
          </cell>
          <cell r="HB207">
            <v>219</v>
          </cell>
          <cell r="HC207">
            <v>282</v>
          </cell>
          <cell r="HD207">
            <v>220</v>
          </cell>
          <cell r="HE207">
            <v>229</v>
          </cell>
          <cell r="HF207">
            <v>211</v>
          </cell>
          <cell r="HG207">
            <v>210</v>
          </cell>
          <cell r="HH207">
            <v>185</v>
          </cell>
          <cell r="HI207">
            <v>251</v>
          </cell>
          <cell r="HJ207">
            <v>228</v>
          </cell>
          <cell r="HK207">
            <v>216</v>
          </cell>
          <cell r="HL207">
            <v>208</v>
          </cell>
          <cell r="HM207">
            <v>254</v>
          </cell>
          <cell r="HN207">
            <v>258</v>
          </cell>
          <cell r="HO207">
            <v>284</v>
          </cell>
          <cell r="HP207">
            <v>238</v>
          </cell>
          <cell r="HQ207">
            <v>216</v>
          </cell>
          <cell r="HR207">
            <v>238</v>
          </cell>
          <cell r="HS207">
            <v>246</v>
          </cell>
          <cell r="HT207">
            <v>191</v>
          </cell>
          <cell r="HU207">
            <v>251</v>
          </cell>
          <cell r="HV207">
            <v>308</v>
          </cell>
          <cell r="HW207">
            <v>237</v>
          </cell>
          <cell r="HX207">
            <v>229</v>
          </cell>
          <cell r="HY207">
            <v>317</v>
          </cell>
          <cell r="HZ207">
            <v>292</v>
          </cell>
          <cell r="IA207">
            <v>324</v>
          </cell>
          <cell r="IB207">
            <v>278</v>
          </cell>
          <cell r="IC207">
            <v>277</v>
          </cell>
          <cell r="ID207">
            <v>277</v>
          </cell>
          <cell r="IE207">
            <v>305</v>
          </cell>
          <cell r="IF207">
            <v>209</v>
          </cell>
          <cell r="IG207">
            <v>285</v>
          </cell>
          <cell r="IH207">
            <v>344</v>
          </cell>
          <cell r="II207">
            <v>296</v>
          </cell>
          <cell r="IJ207">
            <v>244</v>
          </cell>
          <cell r="IK207">
            <v>310</v>
          </cell>
          <cell r="IL207">
            <v>298</v>
          </cell>
          <cell r="IM207">
            <v>239</v>
          </cell>
          <cell r="IN207">
            <v>158</v>
          </cell>
          <cell r="IO207">
            <v>243</v>
          </cell>
          <cell r="IP207">
            <v>319</v>
          </cell>
          <cell r="IQ207">
            <v>394</v>
          </cell>
          <cell r="IR207">
            <v>265</v>
          </cell>
          <cell r="IS207">
            <v>359</v>
          </cell>
          <cell r="IT207">
            <v>400</v>
          </cell>
          <cell r="IU207">
            <v>338</v>
          </cell>
          <cell r="IV207">
            <v>353</v>
          </cell>
          <cell r="IW207">
            <v>347</v>
          </cell>
          <cell r="IX207">
            <v>373</v>
          </cell>
          <cell r="IY207">
            <v>388</v>
          </cell>
          <cell r="IZ207">
            <v>395</v>
          </cell>
          <cell r="JA207">
            <v>333</v>
          </cell>
          <cell r="JB207">
            <v>391</v>
          </cell>
          <cell r="JC207">
            <v>337</v>
          </cell>
          <cell r="JD207">
            <v>291</v>
          </cell>
          <cell r="JE207">
            <v>380</v>
          </cell>
          <cell r="JF207">
            <v>387</v>
          </cell>
          <cell r="JG207">
            <v>297</v>
          </cell>
          <cell r="JH207">
            <v>329</v>
          </cell>
          <cell r="JI207">
            <v>372</v>
          </cell>
          <cell r="JJ207">
            <v>345</v>
          </cell>
          <cell r="JK207">
            <v>425</v>
          </cell>
          <cell r="JL207">
            <v>394</v>
          </cell>
          <cell r="JM207">
            <v>278</v>
          </cell>
          <cell r="JN207">
            <v>289</v>
          </cell>
          <cell r="JO207">
            <v>348</v>
          </cell>
          <cell r="JP207">
            <v>306</v>
          </cell>
          <cell r="JQ207">
            <v>361</v>
          </cell>
          <cell r="JR207">
            <v>427</v>
          </cell>
          <cell r="JS207">
            <v>370</v>
          </cell>
          <cell r="JT207">
            <v>329</v>
          </cell>
          <cell r="JU207">
            <v>313</v>
          </cell>
          <cell r="JV207">
            <v>318</v>
          </cell>
          <cell r="JW207">
            <v>416</v>
          </cell>
          <cell r="JX207">
            <v>317</v>
          </cell>
          <cell r="JY207">
            <v>325</v>
          </cell>
          <cell r="JZ207">
            <v>372</v>
          </cell>
          <cell r="KA207">
            <v>330</v>
          </cell>
          <cell r="KB207">
            <v>289</v>
          </cell>
          <cell r="KC207">
            <v>366</v>
          </cell>
          <cell r="KD207">
            <v>412</v>
          </cell>
          <cell r="KE207">
            <v>365</v>
          </cell>
          <cell r="KF207">
            <v>360</v>
          </cell>
        </row>
        <row r="208">
          <cell r="A208" t="str">
            <v>Nombre de crÃ©ations d'entreprises - Marne - DonnÃ©es mensuelles brutes</v>
          </cell>
          <cell r="B208">
            <v>10755487</v>
          </cell>
          <cell r="C208">
            <v>45317.364583333336</v>
          </cell>
          <cell r="ES208">
            <v>337</v>
          </cell>
          <cell r="ET208">
            <v>330</v>
          </cell>
          <cell r="EU208">
            <v>325</v>
          </cell>
          <cell r="EV208">
            <v>328</v>
          </cell>
          <cell r="EW208">
            <v>273</v>
          </cell>
          <cell r="EX208">
            <v>325</v>
          </cell>
          <cell r="EY208">
            <v>258</v>
          </cell>
          <cell r="EZ208">
            <v>268</v>
          </cell>
          <cell r="FA208">
            <v>305</v>
          </cell>
          <cell r="FB208">
            <v>323</v>
          </cell>
          <cell r="FC208">
            <v>271</v>
          </cell>
          <cell r="FD208">
            <v>233</v>
          </cell>
          <cell r="FE208">
            <v>371</v>
          </cell>
          <cell r="FF208">
            <v>299</v>
          </cell>
          <cell r="FG208">
            <v>369</v>
          </cell>
          <cell r="FH208">
            <v>306</v>
          </cell>
          <cell r="FI208">
            <v>317</v>
          </cell>
          <cell r="FJ208">
            <v>338</v>
          </cell>
          <cell r="FK208">
            <v>309</v>
          </cell>
          <cell r="FL208">
            <v>238</v>
          </cell>
          <cell r="FM208">
            <v>297</v>
          </cell>
          <cell r="FN208">
            <v>296</v>
          </cell>
          <cell r="FO208">
            <v>294</v>
          </cell>
          <cell r="FP208">
            <v>257</v>
          </cell>
          <cell r="FQ208">
            <v>387</v>
          </cell>
          <cell r="FR208">
            <v>319</v>
          </cell>
          <cell r="FS208">
            <v>325</v>
          </cell>
          <cell r="FT208">
            <v>322</v>
          </cell>
          <cell r="FU208">
            <v>319</v>
          </cell>
          <cell r="FV208">
            <v>282</v>
          </cell>
          <cell r="FW208">
            <v>316</v>
          </cell>
          <cell r="FX208">
            <v>223</v>
          </cell>
          <cell r="FY208">
            <v>310</v>
          </cell>
          <cell r="FZ208">
            <v>369</v>
          </cell>
          <cell r="GA208">
            <v>307</v>
          </cell>
          <cell r="GB208">
            <v>252</v>
          </cell>
          <cell r="GC208">
            <v>297</v>
          </cell>
          <cell r="GD208">
            <v>300</v>
          </cell>
          <cell r="GE208">
            <v>261</v>
          </cell>
          <cell r="GF208">
            <v>305</v>
          </cell>
          <cell r="GG208">
            <v>243</v>
          </cell>
          <cell r="GH208">
            <v>255</v>
          </cell>
          <cell r="GI208">
            <v>288</v>
          </cell>
          <cell r="GJ208">
            <v>219</v>
          </cell>
          <cell r="GK208">
            <v>287</v>
          </cell>
          <cell r="GL208">
            <v>339</v>
          </cell>
          <cell r="GM208">
            <v>249</v>
          </cell>
          <cell r="GN208">
            <v>268</v>
          </cell>
          <cell r="GO208">
            <v>304</v>
          </cell>
          <cell r="GP208">
            <v>318</v>
          </cell>
          <cell r="GQ208">
            <v>353</v>
          </cell>
          <cell r="GR208">
            <v>330</v>
          </cell>
          <cell r="GS208">
            <v>277</v>
          </cell>
          <cell r="GT208">
            <v>321</v>
          </cell>
          <cell r="GU208">
            <v>253</v>
          </cell>
          <cell r="GV208">
            <v>222</v>
          </cell>
          <cell r="GW208">
            <v>327</v>
          </cell>
          <cell r="GX208">
            <v>308</v>
          </cell>
          <cell r="GY208">
            <v>279</v>
          </cell>
          <cell r="GZ208">
            <v>303</v>
          </cell>
          <cell r="HA208">
            <v>289</v>
          </cell>
          <cell r="HB208">
            <v>317</v>
          </cell>
          <cell r="HC208">
            <v>417</v>
          </cell>
          <cell r="HD208">
            <v>296</v>
          </cell>
          <cell r="HE208">
            <v>338</v>
          </cell>
          <cell r="HF208">
            <v>360</v>
          </cell>
          <cell r="HG208">
            <v>339</v>
          </cell>
          <cell r="HH208">
            <v>301</v>
          </cell>
          <cell r="HI208">
            <v>367</v>
          </cell>
          <cell r="HJ208">
            <v>437</v>
          </cell>
          <cell r="HK208">
            <v>401</v>
          </cell>
          <cell r="HL208">
            <v>359</v>
          </cell>
          <cell r="HM208">
            <v>418</v>
          </cell>
          <cell r="HN208">
            <v>398</v>
          </cell>
          <cell r="HO208">
            <v>412</v>
          </cell>
          <cell r="HP208">
            <v>443</v>
          </cell>
          <cell r="HQ208">
            <v>330</v>
          </cell>
          <cell r="HR208">
            <v>459</v>
          </cell>
          <cell r="HS208">
            <v>391</v>
          </cell>
          <cell r="HT208">
            <v>338</v>
          </cell>
          <cell r="HU208">
            <v>421</v>
          </cell>
          <cell r="HV208">
            <v>465</v>
          </cell>
          <cell r="HW208">
            <v>366</v>
          </cell>
          <cell r="HX208">
            <v>351</v>
          </cell>
          <cell r="HY208">
            <v>510</v>
          </cell>
          <cell r="HZ208">
            <v>468</v>
          </cell>
          <cell r="IA208">
            <v>481</v>
          </cell>
          <cell r="IB208">
            <v>371</v>
          </cell>
          <cell r="IC208">
            <v>437</v>
          </cell>
          <cell r="ID208">
            <v>406</v>
          </cell>
          <cell r="IE208">
            <v>528</v>
          </cell>
          <cell r="IF208">
            <v>351</v>
          </cell>
          <cell r="IG208">
            <v>462</v>
          </cell>
          <cell r="IH208">
            <v>553</v>
          </cell>
          <cell r="II208">
            <v>471</v>
          </cell>
          <cell r="IJ208">
            <v>387</v>
          </cell>
          <cell r="IK208">
            <v>513</v>
          </cell>
          <cell r="IL208">
            <v>493</v>
          </cell>
          <cell r="IM208">
            <v>349</v>
          </cell>
          <cell r="IN208">
            <v>273</v>
          </cell>
          <cell r="IO208">
            <v>358</v>
          </cell>
          <cell r="IP208">
            <v>554</v>
          </cell>
          <cell r="IQ208">
            <v>580</v>
          </cell>
          <cell r="IR208">
            <v>436</v>
          </cell>
          <cell r="IS208">
            <v>618</v>
          </cell>
          <cell r="IT208">
            <v>649</v>
          </cell>
          <cell r="IU208">
            <v>534</v>
          </cell>
          <cell r="IV208">
            <v>536</v>
          </cell>
          <cell r="IW208">
            <v>665</v>
          </cell>
          <cell r="IX208">
            <v>621</v>
          </cell>
          <cell r="IY208">
            <v>728</v>
          </cell>
          <cell r="IZ208">
            <v>685</v>
          </cell>
          <cell r="JA208">
            <v>659</v>
          </cell>
          <cell r="JB208">
            <v>727</v>
          </cell>
          <cell r="JC208">
            <v>577</v>
          </cell>
          <cell r="JD208">
            <v>474</v>
          </cell>
          <cell r="JE208">
            <v>728</v>
          </cell>
          <cell r="JF208">
            <v>715</v>
          </cell>
          <cell r="JG208">
            <v>586</v>
          </cell>
          <cell r="JH208">
            <v>589</v>
          </cell>
          <cell r="JI208">
            <v>704</v>
          </cell>
          <cell r="JJ208">
            <v>609</v>
          </cell>
          <cell r="JK208">
            <v>719</v>
          </cell>
          <cell r="JL208">
            <v>598</v>
          </cell>
          <cell r="JM208">
            <v>690</v>
          </cell>
          <cell r="JN208">
            <v>606</v>
          </cell>
          <cell r="JO208">
            <v>618</v>
          </cell>
          <cell r="JP208">
            <v>509</v>
          </cell>
          <cell r="JQ208">
            <v>712</v>
          </cell>
          <cell r="JR208">
            <v>615</v>
          </cell>
          <cell r="JS208">
            <v>573</v>
          </cell>
          <cell r="JT208">
            <v>500</v>
          </cell>
          <cell r="JU208">
            <v>531</v>
          </cell>
          <cell r="JV208">
            <v>535</v>
          </cell>
          <cell r="JW208">
            <v>634</v>
          </cell>
          <cell r="JX208">
            <v>563</v>
          </cell>
          <cell r="JY208">
            <v>554</v>
          </cell>
          <cell r="JZ208">
            <v>612</v>
          </cell>
          <cell r="KA208">
            <v>564</v>
          </cell>
          <cell r="KB208">
            <v>517</v>
          </cell>
          <cell r="KC208">
            <v>626</v>
          </cell>
          <cell r="KD208">
            <v>660</v>
          </cell>
          <cell r="KE208">
            <v>708</v>
          </cell>
          <cell r="KF208">
            <v>673</v>
          </cell>
        </row>
        <row r="209">
          <cell r="A209" t="str">
            <v>Nombre de crÃ©ations d'entreprises - Martinique - DonnÃ©es mensuelles brutes</v>
          </cell>
          <cell r="B209">
            <v>10755533</v>
          </cell>
          <cell r="C209">
            <v>45317.364583333336</v>
          </cell>
          <cell r="ES209">
            <v>411</v>
          </cell>
          <cell r="ET209">
            <v>389</v>
          </cell>
          <cell r="EU209">
            <v>491</v>
          </cell>
          <cell r="EV209">
            <v>389</v>
          </cell>
          <cell r="EW209">
            <v>356</v>
          </cell>
          <cell r="EX209">
            <v>618</v>
          </cell>
          <cell r="EY209">
            <v>377</v>
          </cell>
          <cell r="EZ209">
            <v>304</v>
          </cell>
          <cell r="FA209">
            <v>324</v>
          </cell>
          <cell r="FB209">
            <v>515</v>
          </cell>
          <cell r="FC209">
            <v>382</v>
          </cell>
          <cell r="FD209">
            <v>362</v>
          </cell>
          <cell r="FE209">
            <v>380</v>
          </cell>
          <cell r="FF209">
            <v>340</v>
          </cell>
          <cell r="FG209">
            <v>649</v>
          </cell>
          <cell r="FH209">
            <v>412</v>
          </cell>
          <cell r="FI209">
            <v>415</v>
          </cell>
          <cell r="FJ209">
            <v>579</v>
          </cell>
          <cell r="FK209">
            <v>417</v>
          </cell>
          <cell r="FL209">
            <v>335</v>
          </cell>
          <cell r="FM209">
            <v>409</v>
          </cell>
          <cell r="FN209">
            <v>446</v>
          </cell>
          <cell r="FO209">
            <v>393</v>
          </cell>
          <cell r="FP209">
            <v>271</v>
          </cell>
          <cell r="FQ209">
            <v>380</v>
          </cell>
          <cell r="FR209">
            <v>388</v>
          </cell>
          <cell r="FS209">
            <v>371</v>
          </cell>
          <cell r="FT209">
            <v>397</v>
          </cell>
          <cell r="FU209">
            <v>328</v>
          </cell>
          <cell r="FV209">
            <v>467</v>
          </cell>
          <cell r="FW209">
            <v>346</v>
          </cell>
          <cell r="FX209">
            <v>304</v>
          </cell>
          <cell r="FY209">
            <v>410</v>
          </cell>
          <cell r="FZ209">
            <v>485</v>
          </cell>
          <cell r="GA209">
            <v>331</v>
          </cell>
          <cell r="GB209">
            <v>268</v>
          </cell>
          <cell r="GC209">
            <v>368</v>
          </cell>
          <cell r="GD209">
            <v>328</v>
          </cell>
          <cell r="GE209">
            <v>493</v>
          </cell>
          <cell r="GF209">
            <v>403</v>
          </cell>
          <cell r="GG209">
            <v>288</v>
          </cell>
          <cell r="GH209">
            <v>339</v>
          </cell>
          <cell r="GI209">
            <v>347</v>
          </cell>
          <cell r="GJ209">
            <v>243</v>
          </cell>
          <cell r="GK209">
            <v>397</v>
          </cell>
          <cell r="GL209">
            <v>499</v>
          </cell>
          <cell r="GM209">
            <v>326</v>
          </cell>
          <cell r="GN209">
            <v>376</v>
          </cell>
          <cell r="GO209">
            <v>554</v>
          </cell>
          <cell r="GP209">
            <v>403</v>
          </cell>
          <cell r="GQ209">
            <v>312</v>
          </cell>
          <cell r="GR209">
            <v>419</v>
          </cell>
          <cell r="GS209">
            <v>302</v>
          </cell>
          <cell r="GT209">
            <v>326</v>
          </cell>
          <cell r="GU209">
            <v>377</v>
          </cell>
          <cell r="GV209">
            <v>301</v>
          </cell>
          <cell r="GW209">
            <v>464</v>
          </cell>
          <cell r="GX209">
            <v>506</v>
          </cell>
          <cell r="GY209">
            <v>368</v>
          </cell>
          <cell r="GZ209">
            <v>372</v>
          </cell>
          <cell r="HA209">
            <v>360</v>
          </cell>
          <cell r="HB209">
            <v>534</v>
          </cell>
          <cell r="HC209">
            <v>427</v>
          </cell>
          <cell r="HD209">
            <v>471</v>
          </cell>
          <cell r="HE209">
            <v>335</v>
          </cell>
          <cell r="HF209">
            <v>441</v>
          </cell>
          <cell r="HG209">
            <v>343</v>
          </cell>
          <cell r="HH209">
            <v>229</v>
          </cell>
          <cell r="HI209">
            <v>495</v>
          </cell>
          <cell r="HJ209">
            <v>509</v>
          </cell>
          <cell r="HK209">
            <v>450</v>
          </cell>
          <cell r="HL209">
            <v>473</v>
          </cell>
          <cell r="HM209">
            <v>523</v>
          </cell>
          <cell r="HN209">
            <v>429</v>
          </cell>
          <cell r="HO209">
            <v>681</v>
          </cell>
          <cell r="HP209">
            <v>367</v>
          </cell>
          <cell r="HQ209">
            <v>301</v>
          </cell>
          <cell r="HR209">
            <v>553</v>
          </cell>
          <cell r="HS209">
            <v>359</v>
          </cell>
          <cell r="HT209">
            <v>321</v>
          </cell>
          <cell r="HU209">
            <v>377</v>
          </cell>
          <cell r="HV209">
            <v>692</v>
          </cell>
          <cell r="HW209">
            <v>456</v>
          </cell>
          <cell r="HX209">
            <v>392</v>
          </cell>
          <cell r="HY209">
            <v>386</v>
          </cell>
          <cell r="HZ209">
            <v>676</v>
          </cell>
          <cell r="IA209">
            <v>382</v>
          </cell>
          <cell r="IB209">
            <v>383</v>
          </cell>
          <cell r="IC209">
            <v>395</v>
          </cell>
          <cell r="ID209">
            <v>480</v>
          </cell>
          <cell r="IE209">
            <v>782</v>
          </cell>
          <cell r="IF209">
            <v>261</v>
          </cell>
          <cell r="IG209">
            <v>393</v>
          </cell>
          <cell r="IH209">
            <v>428</v>
          </cell>
          <cell r="II209">
            <v>562</v>
          </cell>
          <cell r="IJ209">
            <v>427</v>
          </cell>
          <cell r="IK209">
            <v>638</v>
          </cell>
          <cell r="IL209">
            <v>462</v>
          </cell>
          <cell r="IM209">
            <v>379</v>
          </cell>
          <cell r="IN209">
            <v>167</v>
          </cell>
          <cell r="IO209">
            <v>248</v>
          </cell>
          <cell r="IP209">
            <v>515</v>
          </cell>
          <cell r="IQ209">
            <v>622</v>
          </cell>
          <cell r="IR209">
            <v>465</v>
          </cell>
          <cell r="IS209">
            <v>546</v>
          </cell>
          <cell r="IT209">
            <v>739</v>
          </cell>
          <cell r="IU209">
            <v>521</v>
          </cell>
          <cell r="IV209">
            <v>520</v>
          </cell>
          <cell r="IW209">
            <v>846</v>
          </cell>
          <cell r="IX209">
            <v>689</v>
          </cell>
          <cell r="IY209">
            <v>695</v>
          </cell>
          <cell r="IZ209">
            <v>793</v>
          </cell>
          <cell r="JA209">
            <v>724</v>
          </cell>
          <cell r="JB209">
            <v>928</v>
          </cell>
          <cell r="JC209">
            <v>510</v>
          </cell>
          <cell r="JD209">
            <v>468</v>
          </cell>
          <cell r="JE209">
            <v>563</v>
          </cell>
          <cell r="JF209">
            <v>616</v>
          </cell>
          <cell r="JG209">
            <v>628</v>
          </cell>
          <cell r="JH209">
            <v>564</v>
          </cell>
          <cell r="JI209">
            <v>1062</v>
          </cell>
          <cell r="JJ209">
            <v>642</v>
          </cell>
          <cell r="JK209">
            <v>504</v>
          </cell>
          <cell r="JL209">
            <v>712</v>
          </cell>
          <cell r="JM209">
            <v>668</v>
          </cell>
          <cell r="JN209">
            <v>697</v>
          </cell>
          <cell r="JO209">
            <v>853</v>
          </cell>
          <cell r="JP209">
            <v>680</v>
          </cell>
          <cell r="JQ209">
            <v>621</v>
          </cell>
          <cell r="JR209">
            <v>830</v>
          </cell>
          <cell r="JS209">
            <v>686</v>
          </cell>
          <cell r="JT209">
            <v>1441</v>
          </cell>
          <cell r="JU209">
            <v>1915</v>
          </cell>
          <cell r="JV209">
            <v>563</v>
          </cell>
          <cell r="JW209">
            <v>532</v>
          </cell>
          <cell r="JX209">
            <v>547</v>
          </cell>
          <cell r="JY209">
            <v>559</v>
          </cell>
          <cell r="JZ209">
            <v>481</v>
          </cell>
          <cell r="KA209">
            <v>696</v>
          </cell>
          <cell r="KB209">
            <v>414</v>
          </cell>
          <cell r="KC209">
            <v>659</v>
          </cell>
          <cell r="KD209">
            <v>941</v>
          </cell>
          <cell r="KE209">
            <v>913</v>
          </cell>
          <cell r="KF209">
            <v>736</v>
          </cell>
        </row>
        <row r="210">
          <cell r="A210" t="str">
            <v>Nombre de crÃ©ations d'entreprises - Mayenne - DonnÃ©es mensuelles brutes</v>
          </cell>
          <cell r="B210">
            <v>10755489</v>
          </cell>
          <cell r="C210">
            <v>45317.364583333336</v>
          </cell>
          <cell r="ES210">
            <v>152</v>
          </cell>
          <cell r="ET210">
            <v>135</v>
          </cell>
          <cell r="EU210">
            <v>163</v>
          </cell>
          <cell r="EV210">
            <v>144</v>
          </cell>
          <cell r="EW210">
            <v>101</v>
          </cell>
          <cell r="EX210">
            <v>117</v>
          </cell>
          <cell r="EY210">
            <v>111</v>
          </cell>
          <cell r="EZ210">
            <v>97</v>
          </cell>
          <cell r="FA210">
            <v>137</v>
          </cell>
          <cell r="FB210">
            <v>124</v>
          </cell>
          <cell r="FC210">
            <v>122</v>
          </cell>
          <cell r="FD210">
            <v>115</v>
          </cell>
          <cell r="FE210">
            <v>128</v>
          </cell>
          <cell r="FF210">
            <v>136</v>
          </cell>
          <cell r="FG210">
            <v>168</v>
          </cell>
          <cell r="FH210">
            <v>138</v>
          </cell>
          <cell r="FI210">
            <v>111</v>
          </cell>
          <cell r="FJ210">
            <v>125</v>
          </cell>
          <cell r="FK210">
            <v>128</v>
          </cell>
          <cell r="FL210">
            <v>106</v>
          </cell>
          <cell r="FM210">
            <v>124</v>
          </cell>
          <cell r="FN210">
            <v>156</v>
          </cell>
          <cell r="FO210">
            <v>114</v>
          </cell>
          <cell r="FP210">
            <v>102</v>
          </cell>
          <cell r="FQ210">
            <v>126</v>
          </cell>
          <cell r="FR210">
            <v>127</v>
          </cell>
          <cell r="FS210">
            <v>137</v>
          </cell>
          <cell r="FT210">
            <v>149</v>
          </cell>
          <cell r="FU210">
            <v>115</v>
          </cell>
          <cell r="FV210">
            <v>113</v>
          </cell>
          <cell r="FW210">
            <v>192</v>
          </cell>
          <cell r="FX210">
            <v>137</v>
          </cell>
          <cell r="FY210">
            <v>143</v>
          </cell>
          <cell r="FZ210">
            <v>168</v>
          </cell>
          <cell r="GA210">
            <v>112</v>
          </cell>
          <cell r="GB210">
            <v>133</v>
          </cell>
          <cell r="GC210">
            <v>99</v>
          </cell>
          <cell r="GD210">
            <v>113</v>
          </cell>
          <cell r="GE210">
            <v>137</v>
          </cell>
          <cell r="GF210">
            <v>136</v>
          </cell>
          <cell r="GG210">
            <v>126</v>
          </cell>
          <cell r="GH210">
            <v>129</v>
          </cell>
          <cell r="GI210">
            <v>151</v>
          </cell>
          <cell r="GJ210">
            <v>102</v>
          </cell>
          <cell r="GK210">
            <v>147</v>
          </cell>
          <cell r="GL210">
            <v>173</v>
          </cell>
          <cell r="GM210">
            <v>119</v>
          </cell>
          <cell r="GN210">
            <v>119</v>
          </cell>
          <cell r="GO210">
            <v>154</v>
          </cell>
          <cell r="GP210">
            <v>160</v>
          </cell>
          <cell r="GQ210">
            <v>141</v>
          </cell>
          <cell r="GR210">
            <v>125</v>
          </cell>
          <cell r="GS210">
            <v>136</v>
          </cell>
          <cell r="GT210">
            <v>117</v>
          </cell>
          <cell r="GU210">
            <v>137</v>
          </cell>
          <cell r="GV210">
            <v>116</v>
          </cell>
          <cell r="GW210">
            <v>133</v>
          </cell>
          <cell r="GX210">
            <v>152</v>
          </cell>
          <cell r="GY210">
            <v>124</v>
          </cell>
          <cell r="GZ210">
            <v>138</v>
          </cell>
          <cell r="HA210">
            <v>166</v>
          </cell>
          <cell r="HB210">
            <v>137</v>
          </cell>
          <cell r="HC210">
            <v>151</v>
          </cell>
          <cell r="HD210">
            <v>159</v>
          </cell>
          <cell r="HE210">
            <v>164</v>
          </cell>
          <cell r="HF210">
            <v>214</v>
          </cell>
          <cell r="HG210">
            <v>157</v>
          </cell>
          <cell r="HH210">
            <v>125</v>
          </cell>
          <cell r="HI210">
            <v>135</v>
          </cell>
          <cell r="HJ210">
            <v>149</v>
          </cell>
          <cell r="HK210">
            <v>150</v>
          </cell>
          <cell r="HL210">
            <v>150</v>
          </cell>
          <cell r="HM210">
            <v>156</v>
          </cell>
          <cell r="HN210">
            <v>142</v>
          </cell>
          <cell r="HO210">
            <v>176</v>
          </cell>
          <cell r="HP210">
            <v>162</v>
          </cell>
          <cell r="HQ210">
            <v>164</v>
          </cell>
          <cell r="HR210">
            <v>236</v>
          </cell>
          <cell r="HS210">
            <v>156</v>
          </cell>
          <cell r="HT210">
            <v>127</v>
          </cell>
          <cell r="HU210">
            <v>142</v>
          </cell>
          <cell r="HV210">
            <v>171</v>
          </cell>
          <cell r="HW210">
            <v>123</v>
          </cell>
          <cell r="HX210">
            <v>138</v>
          </cell>
          <cell r="HY210">
            <v>199</v>
          </cell>
          <cell r="HZ210">
            <v>148</v>
          </cell>
          <cell r="IA210">
            <v>275</v>
          </cell>
          <cell r="IB210">
            <v>147</v>
          </cell>
          <cell r="IC210">
            <v>188</v>
          </cell>
          <cell r="ID210">
            <v>184</v>
          </cell>
          <cell r="IE210">
            <v>161</v>
          </cell>
          <cell r="IF210">
            <v>151</v>
          </cell>
          <cell r="IG210">
            <v>192</v>
          </cell>
          <cell r="IH210">
            <v>278</v>
          </cell>
          <cell r="II210">
            <v>175</v>
          </cell>
          <cell r="IJ210">
            <v>157</v>
          </cell>
          <cell r="IK210">
            <v>222</v>
          </cell>
          <cell r="IL210">
            <v>182</v>
          </cell>
          <cell r="IM210">
            <v>284</v>
          </cell>
          <cell r="IN210">
            <v>139</v>
          </cell>
          <cell r="IO210">
            <v>168</v>
          </cell>
          <cell r="IP210">
            <v>193</v>
          </cell>
          <cell r="IQ210">
            <v>270</v>
          </cell>
          <cell r="IR210">
            <v>217</v>
          </cell>
          <cell r="IS210">
            <v>211</v>
          </cell>
          <cell r="IT210">
            <v>282</v>
          </cell>
          <cell r="IU210">
            <v>239</v>
          </cell>
          <cell r="IV210">
            <v>347</v>
          </cell>
          <cell r="IW210">
            <v>229</v>
          </cell>
          <cell r="IX210">
            <v>249</v>
          </cell>
          <cell r="IY210">
            <v>326</v>
          </cell>
          <cell r="IZ210">
            <v>274</v>
          </cell>
          <cell r="JA210">
            <v>241</v>
          </cell>
          <cell r="JB210">
            <v>248</v>
          </cell>
          <cell r="JC210">
            <v>260</v>
          </cell>
          <cell r="JD210">
            <v>171</v>
          </cell>
          <cell r="JE210">
            <v>248</v>
          </cell>
          <cell r="JF210">
            <v>258</v>
          </cell>
          <cell r="JG210">
            <v>235</v>
          </cell>
          <cell r="JH210">
            <v>300</v>
          </cell>
          <cell r="JI210">
            <v>258</v>
          </cell>
          <cell r="JJ210">
            <v>202</v>
          </cell>
          <cell r="JK210">
            <v>240</v>
          </cell>
          <cell r="JL210">
            <v>248</v>
          </cell>
          <cell r="JM210">
            <v>218</v>
          </cell>
          <cell r="JN210">
            <v>246</v>
          </cell>
          <cell r="JO210">
            <v>246</v>
          </cell>
          <cell r="JP210">
            <v>168</v>
          </cell>
          <cell r="JQ210">
            <v>271</v>
          </cell>
          <cell r="JR210">
            <v>227</v>
          </cell>
          <cell r="JS210">
            <v>234</v>
          </cell>
          <cell r="JT210">
            <v>678</v>
          </cell>
          <cell r="JU210">
            <v>239</v>
          </cell>
          <cell r="JV210">
            <v>240</v>
          </cell>
          <cell r="JW210">
            <v>256</v>
          </cell>
          <cell r="JX210">
            <v>262</v>
          </cell>
          <cell r="JY210">
            <v>185</v>
          </cell>
          <cell r="JZ210">
            <v>248</v>
          </cell>
          <cell r="KA210">
            <v>264</v>
          </cell>
          <cell r="KB210">
            <v>197</v>
          </cell>
          <cell r="KC210">
            <v>245</v>
          </cell>
          <cell r="KD210">
            <v>253</v>
          </cell>
          <cell r="KE210">
            <v>214</v>
          </cell>
          <cell r="KF210">
            <v>384</v>
          </cell>
        </row>
        <row r="211">
          <cell r="A211" t="str">
            <v>Nombre de crÃ©ations d'entreprises - Mayotte - DonnÃ©es mensuelles brutes</v>
          </cell>
          <cell r="B211">
            <v>10755536</v>
          </cell>
          <cell r="C211">
            <v>45317.364583333336</v>
          </cell>
          <cell r="ES211">
            <v>85</v>
          </cell>
          <cell r="ET211">
            <v>73</v>
          </cell>
          <cell r="EU211">
            <v>105</v>
          </cell>
          <cell r="EV211">
            <v>53</v>
          </cell>
          <cell r="EW211">
            <v>91</v>
          </cell>
          <cell r="EX211">
            <v>29</v>
          </cell>
          <cell r="EY211">
            <v>112</v>
          </cell>
          <cell r="EZ211">
            <v>84</v>
          </cell>
          <cell r="FA211">
            <v>64</v>
          </cell>
          <cell r="FB211">
            <v>75</v>
          </cell>
          <cell r="FC211">
            <v>74</v>
          </cell>
          <cell r="FD211">
            <v>51</v>
          </cell>
          <cell r="FE211">
            <v>66</v>
          </cell>
          <cell r="FF211">
            <v>65</v>
          </cell>
          <cell r="FG211">
            <v>67</v>
          </cell>
          <cell r="FH211">
            <v>66</v>
          </cell>
          <cell r="FI211">
            <v>67</v>
          </cell>
          <cell r="FJ211">
            <v>63</v>
          </cell>
          <cell r="FK211">
            <v>84</v>
          </cell>
          <cell r="FL211">
            <v>56</v>
          </cell>
          <cell r="FM211">
            <v>79</v>
          </cell>
          <cell r="FN211">
            <v>63</v>
          </cell>
          <cell r="FO211">
            <v>66</v>
          </cell>
          <cell r="FP211">
            <v>80</v>
          </cell>
          <cell r="FQ211">
            <v>84</v>
          </cell>
          <cell r="FR211">
            <v>78</v>
          </cell>
          <cell r="FS211">
            <v>74</v>
          </cell>
          <cell r="FT211">
            <v>78</v>
          </cell>
          <cell r="FU211">
            <v>72</v>
          </cell>
          <cell r="FV211">
            <v>61</v>
          </cell>
          <cell r="FW211">
            <v>83</v>
          </cell>
          <cell r="FX211">
            <v>66</v>
          </cell>
          <cell r="FY211">
            <v>57</v>
          </cell>
          <cell r="FZ211">
            <v>68</v>
          </cell>
          <cell r="GA211">
            <v>76</v>
          </cell>
          <cell r="GB211">
            <v>74</v>
          </cell>
          <cell r="GC211">
            <v>69</v>
          </cell>
          <cell r="GD211">
            <v>68</v>
          </cell>
          <cell r="GE211">
            <v>61</v>
          </cell>
          <cell r="GF211">
            <v>78</v>
          </cell>
          <cell r="GG211">
            <v>61</v>
          </cell>
          <cell r="GH211">
            <v>78</v>
          </cell>
          <cell r="GI211">
            <v>88</v>
          </cell>
          <cell r="GJ211">
            <v>55</v>
          </cell>
          <cell r="GK211">
            <v>50</v>
          </cell>
          <cell r="GL211">
            <v>77</v>
          </cell>
          <cell r="GM211">
            <v>74</v>
          </cell>
          <cell r="GN211">
            <v>82</v>
          </cell>
          <cell r="GO211">
            <v>70</v>
          </cell>
          <cell r="GP211">
            <v>73</v>
          </cell>
          <cell r="GQ211">
            <v>70</v>
          </cell>
          <cell r="GR211">
            <v>54</v>
          </cell>
          <cell r="GS211">
            <v>78</v>
          </cell>
          <cell r="GT211">
            <v>73</v>
          </cell>
          <cell r="GU211">
            <v>52</v>
          </cell>
          <cell r="GV211">
            <v>79</v>
          </cell>
          <cell r="GW211">
            <v>67</v>
          </cell>
          <cell r="GX211">
            <v>80</v>
          </cell>
          <cell r="GY211">
            <v>50</v>
          </cell>
          <cell r="GZ211">
            <v>67</v>
          </cell>
          <cell r="HA211">
            <v>72</v>
          </cell>
          <cell r="HB211">
            <v>79</v>
          </cell>
          <cell r="HC211">
            <v>106</v>
          </cell>
          <cell r="HD211">
            <v>81</v>
          </cell>
          <cell r="HE211">
            <v>93</v>
          </cell>
          <cell r="HF211">
            <v>70</v>
          </cell>
          <cell r="HG211">
            <v>74</v>
          </cell>
          <cell r="HH211">
            <v>56</v>
          </cell>
          <cell r="HI211">
            <v>95</v>
          </cell>
          <cell r="HJ211">
            <v>75</v>
          </cell>
          <cell r="HK211">
            <v>85</v>
          </cell>
          <cell r="HL211">
            <v>71</v>
          </cell>
          <cell r="HM211">
            <v>63</v>
          </cell>
          <cell r="HN211">
            <v>78</v>
          </cell>
          <cell r="HO211">
            <v>19</v>
          </cell>
          <cell r="HP211">
            <v>41</v>
          </cell>
          <cell r="HQ211">
            <v>90</v>
          </cell>
          <cell r="HR211">
            <v>83</v>
          </cell>
          <cell r="HS211">
            <v>53</v>
          </cell>
          <cell r="HT211">
            <v>80</v>
          </cell>
          <cell r="HU211">
            <v>58</v>
          </cell>
          <cell r="HV211">
            <v>30</v>
          </cell>
          <cell r="HW211">
            <v>100</v>
          </cell>
          <cell r="HX211">
            <v>73</v>
          </cell>
          <cell r="HY211">
            <v>68</v>
          </cell>
          <cell r="HZ211">
            <v>83</v>
          </cell>
          <cell r="IA211">
            <v>107</v>
          </cell>
          <cell r="IB211">
            <v>51</v>
          </cell>
          <cell r="IC211">
            <v>81</v>
          </cell>
          <cell r="ID211">
            <v>88</v>
          </cell>
          <cell r="IE211">
            <v>116</v>
          </cell>
          <cell r="IF211">
            <v>75</v>
          </cell>
          <cell r="IG211">
            <v>78</v>
          </cell>
          <cell r="IH211">
            <v>80</v>
          </cell>
          <cell r="II211">
            <v>112</v>
          </cell>
          <cell r="IJ211">
            <v>78</v>
          </cell>
          <cell r="IK211">
            <v>100</v>
          </cell>
          <cell r="IL211">
            <v>61</v>
          </cell>
          <cell r="IM211">
            <v>47</v>
          </cell>
          <cell r="IN211">
            <v>51</v>
          </cell>
          <cell r="IO211">
            <v>58</v>
          </cell>
          <cell r="IP211">
            <v>124</v>
          </cell>
          <cell r="IQ211">
            <v>130</v>
          </cell>
          <cell r="IR211">
            <v>175</v>
          </cell>
          <cell r="IS211">
            <v>184</v>
          </cell>
          <cell r="IT211">
            <v>156</v>
          </cell>
          <cell r="IU211">
            <v>140</v>
          </cell>
          <cell r="IV211">
            <v>127</v>
          </cell>
          <cell r="IW211">
            <v>169</v>
          </cell>
          <cell r="IX211">
            <v>92</v>
          </cell>
          <cell r="IY211">
            <v>134</v>
          </cell>
          <cell r="IZ211">
            <v>167</v>
          </cell>
          <cell r="JA211">
            <v>162</v>
          </cell>
          <cell r="JB211">
            <v>215</v>
          </cell>
          <cell r="JC211">
            <v>143</v>
          </cell>
          <cell r="JD211">
            <v>142</v>
          </cell>
          <cell r="JE211">
            <v>165</v>
          </cell>
          <cell r="JF211">
            <v>146</v>
          </cell>
          <cell r="JG211">
            <v>143</v>
          </cell>
          <cell r="JH211">
            <v>124</v>
          </cell>
          <cell r="JI211">
            <v>113</v>
          </cell>
          <cell r="JJ211">
            <v>150</v>
          </cell>
          <cell r="JK211">
            <v>178</v>
          </cell>
          <cell r="JL211">
            <v>166</v>
          </cell>
          <cell r="JM211">
            <v>136</v>
          </cell>
          <cell r="JN211">
            <v>141</v>
          </cell>
          <cell r="JO211">
            <v>141</v>
          </cell>
          <cell r="JP211">
            <v>140</v>
          </cell>
          <cell r="JQ211">
            <v>144</v>
          </cell>
          <cell r="JR211">
            <v>142</v>
          </cell>
          <cell r="JS211">
            <v>170</v>
          </cell>
          <cell r="JT211">
            <v>141</v>
          </cell>
          <cell r="JU211">
            <v>119</v>
          </cell>
          <cell r="JV211">
            <v>120</v>
          </cell>
          <cell r="JW211">
            <v>152</v>
          </cell>
          <cell r="JX211">
            <v>116</v>
          </cell>
          <cell r="JY211">
            <v>141</v>
          </cell>
          <cell r="JZ211">
            <v>162</v>
          </cell>
          <cell r="KA211">
            <v>122</v>
          </cell>
          <cell r="KB211">
            <v>168</v>
          </cell>
          <cell r="KC211">
            <v>165</v>
          </cell>
          <cell r="KD211">
            <v>208</v>
          </cell>
          <cell r="KE211">
            <v>127</v>
          </cell>
          <cell r="KF211">
            <v>149</v>
          </cell>
        </row>
        <row r="212">
          <cell r="A212" t="str">
            <v>Nombre de crÃ©ations d'entreprises - Meurthe-et-Moselle - DonnÃ©es mensuelles brutes</v>
          </cell>
          <cell r="B212">
            <v>10755490</v>
          </cell>
          <cell r="C212">
            <v>45317.364583333336</v>
          </cell>
          <cell r="ES212">
            <v>435</v>
          </cell>
          <cell r="ET212">
            <v>386</v>
          </cell>
          <cell r="EU212">
            <v>439</v>
          </cell>
          <cell r="EV212">
            <v>382</v>
          </cell>
          <cell r="EW212">
            <v>348</v>
          </cell>
          <cell r="EX212">
            <v>375</v>
          </cell>
          <cell r="EY212">
            <v>370</v>
          </cell>
          <cell r="EZ212">
            <v>313</v>
          </cell>
          <cell r="FA212">
            <v>375</v>
          </cell>
          <cell r="FB212">
            <v>425</v>
          </cell>
          <cell r="FC212">
            <v>381</v>
          </cell>
          <cell r="FD212">
            <v>254</v>
          </cell>
          <cell r="FE212">
            <v>396</v>
          </cell>
          <cell r="FF212">
            <v>475</v>
          </cell>
          <cell r="FG212">
            <v>418</v>
          </cell>
          <cell r="FH212">
            <v>388</v>
          </cell>
          <cell r="FI212">
            <v>314</v>
          </cell>
          <cell r="FJ212">
            <v>358</v>
          </cell>
          <cell r="FK212">
            <v>309</v>
          </cell>
          <cell r="FL212">
            <v>351</v>
          </cell>
          <cell r="FM212">
            <v>369</v>
          </cell>
          <cell r="FN212">
            <v>388</v>
          </cell>
          <cell r="FO212">
            <v>369</v>
          </cell>
          <cell r="FP212">
            <v>348</v>
          </cell>
          <cell r="FQ212">
            <v>450</v>
          </cell>
          <cell r="FR212">
            <v>413</v>
          </cell>
          <cell r="FS212">
            <v>399</v>
          </cell>
          <cell r="FT212">
            <v>402</v>
          </cell>
          <cell r="FU212">
            <v>458</v>
          </cell>
          <cell r="FV212">
            <v>353</v>
          </cell>
          <cell r="FW212">
            <v>387</v>
          </cell>
          <cell r="FX212">
            <v>324</v>
          </cell>
          <cell r="FY212">
            <v>363</v>
          </cell>
          <cell r="FZ212">
            <v>500</v>
          </cell>
          <cell r="GA212">
            <v>408</v>
          </cell>
          <cell r="GB212">
            <v>328</v>
          </cell>
          <cell r="GC212">
            <v>385</v>
          </cell>
          <cell r="GD212">
            <v>391</v>
          </cell>
          <cell r="GE212">
            <v>387</v>
          </cell>
          <cell r="GF212">
            <v>398</v>
          </cell>
          <cell r="GG212">
            <v>327</v>
          </cell>
          <cell r="GH212">
            <v>370</v>
          </cell>
          <cell r="GI212">
            <v>389</v>
          </cell>
          <cell r="GJ212">
            <v>300</v>
          </cell>
          <cell r="GK212">
            <v>406</v>
          </cell>
          <cell r="GL212">
            <v>455</v>
          </cell>
          <cell r="GM212">
            <v>358</v>
          </cell>
          <cell r="GN212">
            <v>342</v>
          </cell>
          <cell r="GO212">
            <v>380</v>
          </cell>
          <cell r="GP212">
            <v>394</v>
          </cell>
          <cell r="GQ212">
            <v>482</v>
          </cell>
          <cell r="GR212">
            <v>376</v>
          </cell>
          <cell r="GS212">
            <v>377</v>
          </cell>
          <cell r="GT212">
            <v>391</v>
          </cell>
          <cell r="GU212">
            <v>355</v>
          </cell>
          <cell r="GV212">
            <v>279</v>
          </cell>
          <cell r="GW212">
            <v>395</v>
          </cell>
          <cell r="GX212">
            <v>332</v>
          </cell>
          <cell r="GY212">
            <v>400</v>
          </cell>
          <cell r="GZ212">
            <v>336</v>
          </cell>
          <cell r="HA212">
            <v>445</v>
          </cell>
          <cell r="HB212">
            <v>340</v>
          </cell>
          <cell r="HC212">
            <v>442</v>
          </cell>
          <cell r="HD212">
            <v>347</v>
          </cell>
          <cell r="HE212">
            <v>379</v>
          </cell>
          <cell r="HF212">
            <v>358</v>
          </cell>
          <cell r="HG212">
            <v>356</v>
          </cell>
          <cell r="HH212">
            <v>342</v>
          </cell>
          <cell r="HI212">
            <v>437</v>
          </cell>
          <cell r="HJ212">
            <v>435</v>
          </cell>
          <cell r="HK212">
            <v>386</v>
          </cell>
          <cell r="HL212">
            <v>377</v>
          </cell>
          <cell r="HM212">
            <v>430</v>
          </cell>
          <cell r="HN212">
            <v>440</v>
          </cell>
          <cell r="HO212">
            <v>491</v>
          </cell>
          <cell r="HP212">
            <v>519</v>
          </cell>
          <cell r="HQ212">
            <v>440</v>
          </cell>
          <cell r="HR212">
            <v>502</v>
          </cell>
          <cell r="HS212">
            <v>417</v>
          </cell>
          <cell r="HT212">
            <v>404</v>
          </cell>
          <cell r="HU212">
            <v>490</v>
          </cell>
          <cell r="HV212">
            <v>577</v>
          </cell>
          <cell r="HW212">
            <v>485</v>
          </cell>
          <cell r="HX212">
            <v>407</v>
          </cell>
          <cell r="HY212">
            <v>567</v>
          </cell>
          <cell r="HZ212">
            <v>537</v>
          </cell>
          <cell r="IA212">
            <v>625</v>
          </cell>
          <cell r="IB212">
            <v>522</v>
          </cell>
          <cell r="IC212">
            <v>539</v>
          </cell>
          <cell r="ID212">
            <v>479</v>
          </cell>
          <cell r="IE212">
            <v>507</v>
          </cell>
          <cell r="IF212">
            <v>515</v>
          </cell>
          <cell r="IG212">
            <v>516</v>
          </cell>
          <cell r="IH212">
            <v>669</v>
          </cell>
          <cell r="II212">
            <v>549</v>
          </cell>
          <cell r="IJ212">
            <v>436</v>
          </cell>
          <cell r="IK212">
            <v>654</v>
          </cell>
          <cell r="IL212">
            <v>642</v>
          </cell>
          <cell r="IM212">
            <v>442</v>
          </cell>
          <cell r="IN212">
            <v>353</v>
          </cell>
          <cell r="IO212">
            <v>436</v>
          </cell>
          <cell r="IP212">
            <v>580</v>
          </cell>
          <cell r="IQ212">
            <v>608</v>
          </cell>
          <cell r="IR212">
            <v>549</v>
          </cell>
          <cell r="IS212">
            <v>774</v>
          </cell>
          <cell r="IT212">
            <v>731</v>
          </cell>
          <cell r="IU212">
            <v>745</v>
          </cell>
          <cell r="IV212">
            <v>609</v>
          </cell>
          <cell r="IW212">
            <v>655</v>
          </cell>
          <cell r="IX212">
            <v>662</v>
          </cell>
          <cell r="IY212">
            <v>809</v>
          </cell>
          <cell r="IZ212">
            <v>805</v>
          </cell>
          <cell r="JA212">
            <v>675</v>
          </cell>
          <cell r="JB212">
            <v>669</v>
          </cell>
          <cell r="JC212">
            <v>698</v>
          </cell>
          <cell r="JD212">
            <v>534</v>
          </cell>
          <cell r="JE212">
            <v>693</v>
          </cell>
          <cell r="JF212">
            <v>713</v>
          </cell>
          <cell r="JG212">
            <v>586</v>
          </cell>
          <cell r="JH212">
            <v>661</v>
          </cell>
          <cell r="JI212">
            <v>670</v>
          </cell>
          <cell r="JJ212">
            <v>673</v>
          </cell>
          <cell r="JK212">
            <v>703</v>
          </cell>
          <cell r="JL212">
            <v>691</v>
          </cell>
          <cell r="JM212">
            <v>568</v>
          </cell>
          <cell r="JN212">
            <v>665</v>
          </cell>
          <cell r="JO212">
            <v>605</v>
          </cell>
          <cell r="JP212">
            <v>538</v>
          </cell>
          <cell r="JQ212">
            <v>722</v>
          </cell>
          <cell r="JR212">
            <v>715</v>
          </cell>
          <cell r="JS212">
            <v>688</v>
          </cell>
          <cell r="JT212">
            <v>625</v>
          </cell>
          <cell r="JU212">
            <v>743</v>
          </cell>
          <cell r="JV212">
            <v>710</v>
          </cell>
          <cell r="JW212">
            <v>760</v>
          </cell>
          <cell r="JX212">
            <v>634</v>
          </cell>
          <cell r="JY212">
            <v>600</v>
          </cell>
          <cell r="JZ212">
            <v>668</v>
          </cell>
          <cell r="KA212">
            <v>661</v>
          </cell>
          <cell r="KB212">
            <v>626</v>
          </cell>
          <cell r="KC212">
            <v>767</v>
          </cell>
          <cell r="KD212">
            <v>791</v>
          </cell>
          <cell r="KE212">
            <v>781</v>
          </cell>
          <cell r="KF212">
            <v>599</v>
          </cell>
        </row>
        <row r="213">
          <cell r="A213" t="str">
            <v>Nombre de crÃ©ations d'entreprises - Meuse - DonnÃ©es mensuelles brutes</v>
          </cell>
          <cell r="B213">
            <v>10755491</v>
          </cell>
          <cell r="C213">
            <v>45317.364583333336</v>
          </cell>
          <cell r="ES213">
            <v>89</v>
          </cell>
          <cell r="ET213">
            <v>91</v>
          </cell>
          <cell r="EU213">
            <v>104</v>
          </cell>
          <cell r="EV213">
            <v>90</v>
          </cell>
          <cell r="EW213">
            <v>83</v>
          </cell>
          <cell r="EX213">
            <v>106</v>
          </cell>
          <cell r="EY213">
            <v>86</v>
          </cell>
          <cell r="EZ213">
            <v>59</v>
          </cell>
          <cell r="FA213">
            <v>96</v>
          </cell>
          <cell r="FB213">
            <v>116</v>
          </cell>
          <cell r="FC213">
            <v>71</v>
          </cell>
          <cell r="FD213">
            <v>66</v>
          </cell>
          <cell r="FE213">
            <v>70</v>
          </cell>
          <cell r="FF213">
            <v>77</v>
          </cell>
          <cell r="FG213">
            <v>85</v>
          </cell>
          <cell r="FH213">
            <v>77</v>
          </cell>
          <cell r="FI213">
            <v>64</v>
          </cell>
          <cell r="FJ213">
            <v>131</v>
          </cell>
          <cell r="FK213">
            <v>88</v>
          </cell>
          <cell r="FL213">
            <v>75</v>
          </cell>
          <cell r="FM213">
            <v>89</v>
          </cell>
          <cell r="FN213">
            <v>96</v>
          </cell>
          <cell r="FO213">
            <v>76</v>
          </cell>
          <cell r="FP213">
            <v>78</v>
          </cell>
          <cell r="FQ213">
            <v>102</v>
          </cell>
          <cell r="FR213">
            <v>80</v>
          </cell>
          <cell r="FS213">
            <v>72</v>
          </cell>
          <cell r="FT213">
            <v>98</v>
          </cell>
          <cell r="FU213">
            <v>81</v>
          </cell>
          <cell r="FV213">
            <v>67</v>
          </cell>
          <cell r="FW213">
            <v>69</v>
          </cell>
          <cell r="FX213">
            <v>56</v>
          </cell>
          <cell r="FY213">
            <v>58</v>
          </cell>
          <cell r="FZ213">
            <v>113</v>
          </cell>
          <cell r="GA213">
            <v>81</v>
          </cell>
          <cell r="GB213">
            <v>71</v>
          </cell>
          <cell r="GC213">
            <v>82</v>
          </cell>
          <cell r="GD213">
            <v>90</v>
          </cell>
          <cell r="GE213">
            <v>79</v>
          </cell>
          <cell r="GF213">
            <v>80</v>
          </cell>
          <cell r="GG213">
            <v>60</v>
          </cell>
          <cell r="GH213">
            <v>69</v>
          </cell>
          <cell r="GI213">
            <v>83</v>
          </cell>
          <cell r="GJ213">
            <v>56</v>
          </cell>
          <cell r="GK213">
            <v>79</v>
          </cell>
          <cell r="GL213">
            <v>94</v>
          </cell>
          <cell r="GM213">
            <v>54</v>
          </cell>
          <cell r="GN213">
            <v>58</v>
          </cell>
          <cell r="GO213">
            <v>90</v>
          </cell>
          <cell r="GP213">
            <v>73</v>
          </cell>
          <cell r="GQ213">
            <v>92</v>
          </cell>
          <cell r="GR213">
            <v>72</v>
          </cell>
          <cell r="GS213">
            <v>72</v>
          </cell>
          <cell r="GT213">
            <v>73</v>
          </cell>
          <cell r="GU213">
            <v>76</v>
          </cell>
          <cell r="GV213">
            <v>69</v>
          </cell>
          <cell r="GW213">
            <v>63</v>
          </cell>
          <cell r="GX213">
            <v>60</v>
          </cell>
          <cell r="GY213">
            <v>90</v>
          </cell>
          <cell r="GZ213">
            <v>70</v>
          </cell>
          <cell r="HA213">
            <v>82</v>
          </cell>
          <cell r="HB213">
            <v>63</v>
          </cell>
          <cell r="HC213">
            <v>73</v>
          </cell>
          <cell r="HD213">
            <v>81</v>
          </cell>
          <cell r="HE213">
            <v>71</v>
          </cell>
          <cell r="HF213">
            <v>76</v>
          </cell>
          <cell r="HG213">
            <v>59</v>
          </cell>
          <cell r="HH213">
            <v>61</v>
          </cell>
          <cell r="HI213">
            <v>84</v>
          </cell>
          <cell r="HJ213">
            <v>85</v>
          </cell>
          <cell r="HK213">
            <v>64</v>
          </cell>
          <cell r="HL213">
            <v>83</v>
          </cell>
          <cell r="HM213">
            <v>106</v>
          </cell>
          <cell r="HN213">
            <v>101</v>
          </cell>
          <cell r="HO213">
            <v>101</v>
          </cell>
          <cell r="HP213">
            <v>99</v>
          </cell>
          <cell r="HQ213">
            <v>75</v>
          </cell>
          <cell r="HR213">
            <v>99</v>
          </cell>
          <cell r="HS213">
            <v>94</v>
          </cell>
          <cell r="HT213">
            <v>78</v>
          </cell>
          <cell r="HU213">
            <v>96</v>
          </cell>
          <cell r="HV213">
            <v>118</v>
          </cell>
          <cell r="HW213">
            <v>76</v>
          </cell>
          <cell r="HX213">
            <v>77</v>
          </cell>
          <cell r="HY213">
            <v>99</v>
          </cell>
          <cell r="HZ213">
            <v>103</v>
          </cell>
          <cell r="IA213">
            <v>102</v>
          </cell>
          <cell r="IB213">
            <v>97</v>
          </cell>
          <cell r="IC213">
            <v>101</v>
          </cell>
          <cell r="ID213">
            <v>99</v>
          </cell>
          <cell r="IE213">
            <v>100</v>
          </cell>
          <cell r="IF213">
            <v>84</v>
          </cell>
          <cell r="IG213">
            <v>75</v>
          </cell>
          <cell r="IH213">
            <v>112</v>
          </cell>
          <cell r="II213">
            <v>97</v>
          </cell>
          <cell r="IJ213">
            <v>85</v>
          </cell>
          <cell r="IK213">
            <v>94</v>
          </cell>
          <cell r="IL213">
            <v>90</v>
          </cell>
          <cell r="IM213">
            <v>84</v>
          </cell>
          <cell r="IN213">
            <v>61</v>
          </cell>
          <cell r="IO213">
            <v>90</v>
          </cell>
          <cell r="IP213">
            <v>93</v>
          </cell>
          <cell r="IQ213">
            <v>107</v>
          </cell>
          <cell r="IR213">
            <v>96</v>
          </cell>
          <cell r="IS213">
            <v>103</v>
          </cell>
          <cell r="IT213">
            <v>154</v>
          </cell>
          <cell r="IU213">
            <v>125</v>
          </cell>
          <cell r="IV213">
            <v>93</v>
          </cell>
          <cell r="IW213">
            <v>114</v>
          </cell>
          <cell r="IX213">
            <v>135</v>
          </cell>
          <cell r="IY213">
            <v>137</v>
          </cell>
          <cell r="IZ213">
            <v>125</v>
          </cell>
          <cell r="JA213">
            <v>141</v>
          </cell>
          <cell r="JB213">
            <v>102</v>
          </cell>
          <cell r="JC213">
            <v>119</v>
          </cell>
          <cell r="JD213">
            <v>105</v>
          </cell>
          <cell r="JE213">
            <v>122</v>
          </cell>
          <cell r="JF213">
            <v>132</v>
          </cell>
          <cell r="JG213">
            <v>94</v>
          </cell>
          <cell r="JH213">
            <v>118</v>
          </cell>
          <cell r="JI213">
            <v>117</v>
          </cell>
          <cell r="JJ213">
            <v>126</v>
          </cell>
          <cell r="JK213">
            <v>161</v>
          </cell>
          <cell r="JL213">
            <v>134</v>
          </cell>
          <cell r="JM213">
            <v>98</v>
          </cell>
          <cell r="JN213">
            <v>116</v>
          </cell>
          <cell r="JO213">
            <v>98</v>
          </cell>
          <cell r="JP213">
            <v>119</v>
          </cell>
          <cell r="JQ213">
            <v>157</v>
          </cell>
          <cell r="JR213">
            <v>128</v>
          </cell>
          <cell r="JS213">
            <v>128</v>
          </cell>
          <cell r="JT213">
            <v>95</v>
          </cell>
          <cell r="JU213">
            <v>120</v>
          </cell>
          <cell r="JV213">
            <v>125</v>
          </cell>
          <cell r="JW213">
            <v>174</v>
          </cell>
          <cell r="JX213">
            <v>125</v>
          </cell>
          <cell r="JY213">
            <v>128</v>
          </cell>
          <cell r="JZ213">
            <v>139</v>
          </cell>
          <cell r="KA213">
            <v>124</v>
          </cell>
          <cell r="KB213">
            <v>121</v>
          </cell>
          <cell r="KC213">
            <v>141</v>
          </cell>
          <cell r="KD213">
            <v>143</v>
          </cell>
          <cell r="KE213">
            <v>148</v>
          </cell>
          <cell r="KF213">
            <v>118</v>
          </cell>
        </row>
        <row r="214">
          <cell r="A214" t="str">
            <v>Nombre de crÃ©ations d'entreprises - Micro-entrepreneurs - ActivitÃ©s financiÃ¨res et d'assurance - France - DonnÃ©es mensuelles brutes</v>
          </cell>
          <cell r="B214">
            <v>10755416</v>
          </cell>
          <cell r="C214">
            <v>45317.364583333336</v>
          </cell>
          <cell r="DI214">
            <v>42</v>
          </cell>
          <cell r="DJ214">
            <v>82</v>
          </cell>
          <cell r="DK214">
            <v>178</v>
          </cell>
          <cell r="DL214">
            <v>165</v>
          </cell>
          <cell r="DM214">
            <v>155</v>
          </cell>
          <cell r="DN214">
            <v>198</v>
          </cell>
          <cell r="DO214">
            <v>166</v>
          </cell>
          <cell r="DP214">
            <v>104</v>
          </cell>
          <cell r="DQ214">
            <v>151</v>
          </cell>
          <cell r="DR214">
            <v>179</v>
          </cell>
          <cell r="DS214">
            <v>151</v>
          </cell>
          <cell r="DT214">
            <v>151</v>
          </cell>
          <cell r="DU214">
            <v>159</v>
          </cell>
          <cell r="DV214">
            <v>157</v>
          </cell>
          <cell r="DW214">
            <v>206</v>
          </cell>
          <cell r="DX214">
            <v>165</v>
          </cell>
          <cell r="DY214">
            <v>144</v>
          </cell>
          <cell r="DZ214">
            <v>138</v>
          </cell>
          <cell r="EA214">
            <v>150</v>
          </cell>
          <cell r="EB214">
            <v>108</v>
          </cell>
          <cell r="EC214">
            <v>141</v>
          </cell>
          <cell r="ED214">
            <v>160</v>
          </cell>
          <cell r="EE214">
            <v>136</v>
          </cell>
          <cell r="EF214">
            <v>195</v>
          </cell>
          <cell r="EG214">
            <v>144</v>
          </cell>
          <cell r="EH214">
            <v>153</v>
          </cell>
          <cell r="EI214">
            <v>161</v>
          </cell>
          <cell r="EJ214">
            <v>137</v>
          </cell>
          <cell r="EK214">
            <v>115</v>
          </cell>
          <cell r="EL214">
            <v>98</v>
          </cell>
          <cell r="EM214">
            <v>113</v>
          </cell>
          <cell r="EN214">
            <v>85</v>
          </cell>
          <cell r="EO214">
            <v>136</v>
          </cell>
          <cell r="EP214">
            <v>133</v>
          </cell>
          <cell r="EQ214">
            <v>174</v>
          </cell>
          <cell r="ER214">
            <v>125</v>
          </cell>
          <cell r="ES214">
            <v>150</v>
          </cell>
          <cell r="ET214">
            <v>190</v>
          </cell>
          <cell r="EU214">
            <v>168</v>
          </cell>
          <cell r="EV214">
            <v>128</v>
          </cell>
          <cell r="EW214">
            <v>150</v>
          </cell>
          <cell r="EX214">
            <v>169</v>
          </cell>
          <cell r="EY214">
            <v>147</v>
          </cell>
          <cell r="EZ214">
            <v>116</v>
          </cell>
          <cell r="FA214">
            <v>141</v>
          </cell>
          <cell r="FB214">
            <v>235</v>
          </cell>
          <cell r="FC214">
            <v>203</v>
          </cell>
          <cell r="FD214">
            <v>117</v>
          </cell>
          <cell r="FE214">
            <v>159</v>
          </cell>
          <cell r="FF214">
            <v>223</v>
          </cell>
          <cell r="FG214">
            <v>203</v>
          </cell>
          <cell r="FH214">
            <v>185</v>
          </cell>
          <cell r="FI214">
            <v>167</v>
          </cell>
          <cell r="FJ214">
            <v>170</v>
          </cell>
          <cell r="FK214">
            <v>152</v>
          </cell>
          <cell r="FL214">
            <v>88</v>
          </cell>
          <cell r="FM214">
            <v>174</v>
          </cell>
          <cell r="FN214">
            <v>201</v>
          </cell>
          <cell r="FO214">
            <v>169</v>
          </cell>
          <cell r="FP214">
            <v>157</v>
          </cell>
          <cell r="FQ214">
            <v>179</v>
          </cell>
          <cell r="FR214">
            <v>158</v>
          </cell>
          <cell r="FS214">
            <v>203</v>
          </cell>
          <cell r="FT214">
            <v>200</v>
          </cell>
          <cell r="FU214">
            <v>150</v>
          </cell>
          <cell r="FV214">
            <v>163</v>
          </cell>
          <cell r="FW214">
            <v>163</v>
          </cell>
          <cell r="FX214">
            <v>91</v>
          </cell>
          <cell r="FY214">
            <v>224</v>
          </cell>
          <cell r="FZ214">
            <v>214</v>
          </cell>
          <cell r="GA214">
            <v>179</v>
          </cell>
          <cell r="GB214">
            <v>143</v>
          </cell>
          <cell r="GC214">
            <v>179</v>
          </cell>
          <cell r="GD214">
            <v>213</v>
          </cell>
          <cell r="GE214">
            <v>234</v>
          </cell>
          <cell r="GF214">
            <v>184</v>
          </cell>
          <cell r="GG214">
            <v>150</v>
          </cell>
          <cell r="GH214">
            <v>180</v>
          </cell>
          <cell r="GI214">
            <v>152</v>
          </cell>
          <cell r="GJ214">
            <v>109</v>
          </cell>
          <cell r="GK214">
            <v>185</v>
          </cell>
          <cell r="GL214">
            <v>228</v>
          </cell>
          <cell r="GM214">
            <v>157</v>
          </cell>
          <cell r="GN214">
            <v>173</v>
          </cell>
          <cell r="GO214">
            <v>182</v>
          </cell>
          <cell r="GP214">
            <v>196</v>
          </cell>
          <cell r="GQ214">
            <v>248</v>
          </cell>
          <cell r="GR214">
            <v>199</v>
          </cell>
          <cell r="GS214">
            <v>140</v>
          </cell>
          <cell r="GT214">
            <v>204</v>
          </cell>
          <cell r="GU214">
            <v>137</v>
          </cell>
          <cell r="GV214">
            <v>92</v>
          </cell>
          <cell r="GW214">
            <v>170</v>
          </cell>
          <cell r="GX214">
            <v>233</v>
          </cell>
          <cell r="GY214">
            <v>174</v>
          </cell>
          <cell r="GZ214">
            <v>133</v>
          </cell>
          <cell r="HA214">
            <v>181</v>
          </cell>
          <cell r="HB214">
            <v>190</v>
          </cell>
          <cell r="HC214">
            <v>231</v>
          </cell>
          <cell r="HD214">
            <v>173</v>
          </cell>
          <cell r="HE214">
            <v>185</v>
          </cell>
          <cell r="HF214">
            <v>179</v>
          </cell>
          <cell r="HG214">
            <v>140</v>
          </cell>
          <cell r="HH214">
            <v>74</v>
          </cell>
          <cell r="HI214">
            <v>217</v>
          </cell>
          <cell r="HJ214">
            <v>239</v>
          </cell>
          <cell r="HK214">
            <v>247</v>
          </cell>
          <cell r="HL214">
            <v>204</v>
          </cell>
          <cell r="HM214">
            <v>215</v>
          </cell>
          <cell r="HN214">
            <v>250</v>
          </cell>
          <cell r="HO214">
            <v>272</v>
          </cell>
          <cell r="HP214">
            <v>231</v>
          </cell>
          <cell r="HQ214">
            <v>206</v>
          </cell>
          <cell r="HR214">
            <v>251</v>
          </cell>
          <cell r="HS214">
            <v>170</v>
          </cell>
          <cell r="HT214">
            <v>130</v>
          </cell>
          <cell r="HU214">
            <v>256</v>
          </cell>
          <cell r="HV214">
            <v>295</v>
          </cell>
          <cell r="HW214">
            <v>261</v>
          </cell>
          <cell r="HX214">
            <v>216</v>
          </cell>
          <cell r="HY214">
            <v>341</v>
          </cell>
          <cell r="HZ214">
            <v>293</v>
          </cell>
          <cell r="IA214">
            <v>301</v>
          </cell>
          <cell r="IB214">
            <v>303</v>
          </cell>
          <cell r="IC214">
            <v>305</v>
          </cell>
          <cell r="ID214">
            <v>271</v>
          </cell>
          <cell r="IE214">
            <v>262</v>
          </cell>
          <cell r="IF214">
            <v>198</v>
          </cell>
          <cell r="IG214">
            <v>271</v>
          </cell>
          <cell r="IH214">
            <v>339</v>
          </cell>
          <cell r="II214">
            <v>348</v>
          </cell>
          <cell r="IJ214">
            <v>289</v>
          </cell>
          <cell r="IK214">
            <v>342</v>
          </cell>
          <cell r="IL214">
            <v>328</v>
          </cell>
          <cell r="IM214">
            <v>228</v>
          </cell>
          <cell r="IN214">
            <v>150</v>
          </cell>
          <cell r="IO214">
            <v>201</v>
          </cell>
          <cell r="IP214">
            <v>288</v>
          </cell>
          <cell r="IQ214">
            <v>300</v>
          </cell>
          <cell r="IR214">
            <v>209</v>
          </cell>
          <cell r="IS214">
            <v>319</v>
          </cell>
          <cell r="IT214">
            <v>413</v>
          </cell>
          <cell r="IU214">
            <v>320</v>
          </cell>
          <cell r="IV214">
            <v>304</v>
          </cell>
          <cell r="IW214">
            <v>412</v>
          </cell>
          <cell r="IX214">
            <v>352</v>
          </cell>
          <cell r="IY214">
            <v>405</v>
          </cell>
          <cell r="IZ214">
            <v>370</v>
          </cell>
          <cell r="JA214">
            <v>319</v>
          </cell>
          <cell r="JB214">
            <v>330</v>
          </cell>
          <cell r="JC214">
            <v>277</v>
          </cell>
          <cell r="JD214">
            <v>198</v>
          </cell>
          <cell r="JE214">
            <v>391</v>
          </cell>
          <cell r="JF214">
            <v>429</v>
          </cell>
          <cell r="JG214">
            <v>291</v>
          </cell>
          <cell r="JH214">
            <v>294</v>
          </cell>
          <cell r="JI214">
            <v>353</v>
          </cell>
          <cell r="JJ214">
            <v>327</v>
          </cell>
          <cell r="JK214">
            <v>454</v>
          </cell>
          <cell r="JL214">
            <v>290</v>
          </cell>
          <cell r="JM214">
            <v>292</v>
          </cell>
          <cell r="JN214">
            <v>300</v>
          </cell>
          <cell r="JO214">
            <v>265</v>
          </cell>
          <cell r="JP214">
            <v>226</v>
          </cell>
          <cell r="JQ214">
            <v>351</v>
          </cell>
          <cell r="JR214">
            <v>350</v>
          </cell>
          <cell r="JS214">
            <v>319</v>
          </cell>
          <cell r="JT214">
            <v>279</v>
          </cell>
          <cell r="JU214">
            <v>266</v>
          </cell>
          <cell r="JV214">
            <v>342</v>
          </cell>
          <cell r="JW214">
            <v>313</v>
          </cell>
          <cell r="JX214">
            <v>277</v>
          </cell>
          <cell r="JY214">
            <v>260</v>
          </cell>
          <cell r="JZ214">
            <v>262</v>
          </cell>
          <cell r="KA214">
            <v>206</v>
          </cell>
          <cell r="KB214">
            <v>163</v>
          </cell>
          <cell r="KC214">
            <v>308</v>
          </cell>
          <cell r="KD214">
            <v>324</v>
          </cell>
          <cell r="KE214">
            <v>295</v>
          </cell>
          <cell r="KF214">
            <v>244</v>
          </cell>
        </row>
        <row r="215">
          <cell r="A215" t="str">
            <v>Nombre de crÃ©ations d'entreprises - Micro-entrepreneurs - ActivitÃ©s financiÃ¨res et d'assurance - France - DonnÃ©es mensuelles CVS</v>
          </cell>
          <cell r="B215">
            <v>10755417</v>
          </cell>
          <cell r="C215">
            <v>45317.364583333336</v>
          </cell>
          <cell r="DI215">
            <v>35</v>
          </cell>
          <cell r="DJ215">
            <v>60</v>
          </cell>
          <cell r="DK215">
            <v>152</v>
          </cell>
          <cell r="DL215">
            <v>157</v>
          </cell>
          <cell r="DM215">
            <v>176</v>
          </cell>
          <cell r="DN215">
            <v>210</v>
          </cell>
          <cell r="DO215">
            <v>162</v>
          </cell>
          <cell r="DP215">
            <v>159</v>
          </cell>
          <cell r="DQ215">
            <v>155</v>
          </cell>
          <cell r="DR215">
            <v>158</v>
          </cell>
          <cell r="DS215">
            <v>143</v>
          </cell>
          <cell r="DT215">
            <v>161</v>
          </cell>
          <cell r="DU215">
            <v>163</v>
          </cell>
          <cell r="DV215">
            <v>133</v>
          </cell>
          <cell r="DW215">
            <v>171</v>
          </cell>
          <cell r="DX215">
            <v>158</v>
          </cell>
          <cell r="DY215">
            <v>154</v>
          </cell>
          <cell r="DZ215">
            <v>139</v>
          </cell>
          <cell r="EA215">
            <v>158</v>
          </cell>
          <cell r="EB215">
            <v>156</v>
          </cell>
          <cell r="EC215">
            <v>144</v>
          </cell>
          <cell r="ED215">
            <v>148</v>
          </cell>
          <cell r="EE215">
            <v>128</v>
          </cell>
          <cell r="EF215">
            <v>194</v>
          </cell>
          <cell r="EG215">
            <v>140</v>
          </cell>
          <cell r="EH215">
            <v>128</v>
          </cell>
          <cell r="EI215">
            <v>123</v>
          </cell>
          <cell r="EJ215">
            <v>140</v>
          </cell>
          <cell r="EK215">
            <v>96</v>
          </cell>
          <cell r="EL215">
            <v>116</v>
          </cell>
          <cell r="EM215">
            <v>133</v>
          </cell>
          <cell r="EN215">
            <v>137</v>
          </cell>
          <cell r="EO215">
            <v>136</v>
          </cell>
          <cell r="EP215">
            <v>121</v>
          </cell>
          <cell r="EQ215">
            <v>165</v>
          </cell>
          <cell r="ER215">
            <v>136</v>
          </cell>
          <cell r="ES215">
            <v>152</v>
          </cell>
          <cell r="ET215">
            <v>154</v>
          </cell>
          <cell r="EU215">
            <v>137</v>
          </cell>
          <cell r="EV215">
            <v>123</v>
          </cell>
          <cell r="EW215">
            <v>163</v>
          </cell>
          <cell r="EX215">
            <v>170</v>
          </cell>
          <cell r="EY215">
            <v>172</v>
          </cell>
          <cell r="EZ215">
            <v>203</v>
          </cell>
          <cell r="FA215">
            <v>140</v>
          </cell>
          <cell r="FB215">
            <v>192</v>
          </cell>
          <cell r="FC215">
            <v>190</v>
          </cell>
          <cell r="FD215">
            <v>142</v>
          </cell>
          <cell r="FE215">
            <v>155</v>
          </cell>
          <cell r="FF215">
            <v>185</v>
          </cell>
          <cell r="FG215">
            <v>167</v>
          </cell>
          <cell r="FH215">
            <v>175</v>
          </cell>
          <cell r="FI215">
            <v>181</v>
          </cell>
          <cell r="FJ215">
            <v>175</v>
          </cell>
          <cell r="FK215">
            <v>177</v>
          </cell>
          <cell r="FL215">
            <v>157</v>
          </cell>
          <cell r="FM215">
            <v>173</v>
          </cell>
          <cell r="FN215">
            <v>159</v>
          </cell>
          <cell r="FO215">
            <v>160</v>
          </cell>
          <cell r="FP215">
            <v>185</v>
          </cell>
          <cell r="FQ215">
            <v>173</v>
          </cell>
          <cell r="FR215">
            <v>133</v>
          </cell>
          <cell r="FS215">
            <v>172</v>
          </cell>
          <cell r="FT215">
            <v>183</v>
          </cell>
          <cell r="FU215">
            <v>167</v>
          </cell>
          <cell r="FV215">
            <v>169</v>
          </cell>
          <cell r="FW215">
            <v>183</v>
          </cell>
          <cell r="FX215">
            <v>164</v>
          </cell>
          <cell r="FY215">
            <v>218</v>
          </cell>
          <cell r="FZ215">
            <v>171</v>
          </cell>
          <cell r="GA215">
            <v>173</v>
          </cell>
          <cell r="GB215">
            <v>164</v>
          </cell>
          <cell r="GC215">
            <v>176</v>
          </cell>
          <cell r="GD215">
            <v>181</v>
          </cell>
          <cell r="GE215">
            <v>194</v>
          </cell>
          <cell r="GF215">
            <v>168</v>
          </cell>
          <cell r="GG215">
            <v>167</v>
          </cell>
          <cell r="GH215">
            <v>186</v>
          </cell>
          <cell r="GI215">
            <v>177</v>
          </cell>
          <cell r="GJ215">
            <v>196</v>
          </cell>
          <cell r="GK215">
            <v>175</v>
          </cell>
          <cell r="GL215">
            <v>187</v>
          </cell>
          <cell r="GM215">
            <v>154</v>
          </cell>
          <cell r="GN215">
            <v>191</v>
          </cell>
          <cell r="GO215">
            <v>181</v>
          </cell>
          <cell r="GP215">
            <v>172</v>
          </cell>
          <cell r="GQ215">
            <v>192</v>
          </cell>
          <cell r="GR215">
            <v>188</v>
          </cell>
          <cell r="GS215">
            <v>150</v>
          </cell>
          <cell r="GT215">
            <v>207</v>
          </cell>
          <cell r="GU215">
            <v>167</v>
          </cell>
          <cell r="GV215">
            <v>155</v>
          </cell>
          <cell r="GW215">
            <v>161</v>
          </cell>
          <cell r="GX215">
            <v>202</v>
          </cell>
          <cell r="GY215">
            <v>165</v>
          </cell>
          <cell r="GZ215">
            <v>146</v>
          </cell>
          <cell r="HA215">
            <v>175</v>
          </cell>
          <cell r="HB215">
            <v>167</v>
          </cell>
          <cell r="HC215">
            <v>181</v>
          </cell>
          <cell r="HD215">
            <v>165</v>
          </cell>
          <cell r="HE215">
            <v>192</v>
          </cell>
          <cell r="HF215">
            <v>181</v>
          </cell>
          <cell r="HG215">
            <v>176</v>
          </cell>
          <cell r="HH215">
            <v>123</v>
          </cell>
          <cell r="HI215">
            <v>210</v>
          </cell>
          <cell r="HJ215">
            <v>202</v>
          </cell>
          <cell r="HK215">
            <v>230</v>
          </cell>
          <cell r="HL215">
            <v>225</v>
          </cell>
          <cell r="HM215">
            <v>197</v>
          </cell>
          <cell r="HN215">
            <v>224</v>
          </cell>
          <cell r="HO215">
            <v>218</v>
          </cell>
          <cell r="HP215">
            <v>222</v>
          </cell>
          <cell r="HQ215">
            <v>217</v>
          </cell>
          <cell r="HR215">
            <v>265</v>
          </cell>
          <cell r="HS215">
            <v>205</v>
          </cell>
          <cell r="HT215">
            <v>213</v>
          </cell>
          <cell r="HU215">
            <v>250</v>
          </cell>
          <cell r="HV215">
            <v>243</v>
          </cell>
          <cell r="HW215">
            <v>244</v>
          </cell>
          <cell r="HX215">
            <v>253</v>
          </cell>
          <cell r="HY215">
            <v>309</v>
          </cell>
          <cell r="HZ215">
            <v>267</v>
          </cell>
          <cell r="IA215">
            <v>248</v>
          </cell>
          <cell r="IB215">
            <v>287</v>
          </cell>
          <cell r="IC215">
            <v>325</v>
          </cell>
          <cell r="ID215">
            <v>290</v>
          </cell>
          <cell r="IE215">
            <v>313</v>
          </cell>
          <cell r="IF215">
            <v>329</v>
          </cell>
          <cell r="IG215">
            <v>264</v>
          </cell>
          <cell r="IH215">
            <v>270</v>
          </cell>
          <cell r="II215">
            <v>327</v>
          </cell>
          <cell r="IJ215">
            <v>330</v>
          </cell>
          <cell r="IK215">
            <v>307</v>
          </cell>
          <cell r="IL215">
            <v>304</v>
          </cell>
          <cell r="IM215">
            <v>192</v>
          </cell>
          <cell r="IN215">
            <v>139</v>
          </cell>
          <cell r="IO215">
            <v>222</v>
          </cell>
          <cell r="IP215">
            <v>306</v>
          </cell>
          <cell r="IQ215">
            <v>354</v>
          </cell>
          <cell r="IR215">
            <v>353</v>
          </cell>
          <cell r="IS215">
            <v>293</v>
          </cell>
          <cell r="IT215">
            <v>336</v>
          </cell>
          <cell r="IU215">
            <v>312</v>
          </cell>
          <cell r="IV215">
            <v>329</v>
          </cell>
          <cell r="IW215">
            <v>385</v>
          </cell>
          <cell r="IX215">
            <v>326</v>
          </cell>
          <cell r="IY215">
            <v>340</v>
          </cell>
          <cell r="IZ215">
            <v>343</v>
          </cell>
          <cell r="JA215">
            <v>342</v>
          </cell>
          <cell r="JB215">
            <v>345</v>
          </cell>
          <cell r="JC215">
            <v>333</v>
          </cell>
          <cell r="JD215">
            <v>326</v>
          </cell>
          <cell r="JE215">
            <v>356</v>
          </cell>
          <cell r="JF215">
            <v>355</v>
          </cell>
          <cell r="JG215">
            <v>276</v>
          </cell>
          <cell r="JH215">
            <v>310</v>
          </cell>
          <cell r="JI215">
            <v>330</v>
          </cell>
          <cell r="JJ215">
            <v>305</v>
          </cell>
          <cell r="JK215">
            <v>373</v>
          </cell>
          <cell r="JL215">
            <v>276</v>
          </cell>
          <cell r="JM215">
            <v>312</v>
          </cell>
          <cell r="JN215">
            <v>310</v>
          </cell>
          <cell r="JO215">
            <v>323</v>
          </cell>
          <cell r="JP215">
            <v>357</v>
          </cell>
          <cell r="JQ215">
            <v>319</v>
          </cell>
          <cell r="JR215">
            <v>299</v>
          </cell>
          <cell r="JS215">
            <v>303</v>
          </cell>
          <cell r="JT215">
            <v>303</v>
          </cell>
          <cell r="JU215">
            <v>243</v>
          </cell>
          <cell r="JV215">
            <v>321</v>
          </cell>
          <cell r="JW215">
            <v>259</v>
          </cell>
          <cell r="JX215">
            <v>269</v>
          </cell>
          <cell r="JY215">
            <v>264</v>
          </cell>
          <cell r="JZ215">
            <v>274</v>
          </cell>
          <cell r="KA215">
            <v>257</v>
          </cell>
          <cell r="KB215">
            <v>257</v>
          </cell>
          <cell r="KC215">
            <v>285</v>
          </cell>
          <cell r="KD215">
            <v>269</v>
          </cell>
          <cell r="KE215">
            <v>275</v>
          </cell>
          <cell r="KF215">
            <v>268</v>
          </cell>
        </row>
        <row r="216">
          <cell r="A216" t="str">
            <v>Nombre de crÃ©ations d'entreprises - Micro-entrepreneurs - ActivitÃ©s immobiliÃ¨res - France - DonnÃ©es mensuelles brutes</v>
          </cell>
          <cell r="B216">
            <v>10755422</v>
          </cell>
          <cell r="C216">
            <v>45317.364583333336</v>
          </cell>
          <cell r="DI216">
            <v>108</v>
          </cell>
          <cell r="DJ216">
            <v>200</v>
          </cell>
          <cell r="DK216">
            <v>347</v>
          </cell>
          <cell r="DL216">
            <v>346</v>
          </cell>
          <cell r="DM216">
            <v>200</v>
          </cell>
          <cell r="DN216">
            <v>212</v>
          </cell>
          <cell r="DO216">
            <v>192</v>
          </cell>
          <cell r="DP216">
            <v>129</v>
          </cell>
          <cell r="DQ216">
            <v>185</v>
          </cell>
          <cell r="DR216">
            <v>231</v>
          </cell>
          <cell r="DS216">
            <v>214</v>
          </cell>
          <cell r="DT216">
            <v>241</v>
          </cell>
          <cell r="DU216">
            <v>237</v>
          </cell>
          <cell r="DV216">
            <v>268</v>
          </cell>
          <cell r="DW216">
            <v>324</v>
          </cell>
          <cell r="DX216">
            <v>271</v>
          </cell>
          <cell r="DY216">
            <v>220</v>
          </cell>
          <cell r="DZ216">
            <v>196</v>
          </cell>
          <cell r="EA216">
            <v>189</v>
          </cell>
          <cell r="EB216">
            <v>148</v>
          </cell>
          <cell r="EC216">
            <v>227</v>
          </cell>
          <cell r="ED216">
            <v>280</v>
          </cell>
          <cell r="EE216">
            <v>207</v>
          </cell>
          <cell r="EF216">
            <v>223</v>
          </cell>
          <cell r="EG216">
            <v>222</v>
          </cell>
          <cell r="EH216">
            <v>224</v>
          </cell>
          <cell r="EI216">
            <v>238</v>
          </cell>
          <cell r="EJ216">
            <v>213</v>
          </cell>
          <cell r="EK216">
            <v>263</v>
          </cell>
          <cell r="EL216">
            <v>219</v>
          </cell>
          <cell r="EM216">
            <v>197</v>
          </cell>
          <cell r="EN216">
            <v>137</v>
          </cell>
          <cell r="EO216">
            <v>240</v>
          </cell>
          <cell r="EP216">
            <v>233</v>
          </cell>
          <cell r="EQ216">
            <v>259</v>
          </cell>
          <cell r="ER216">
            <v>197</v>
          </cell>
          <cell r="ES216">
            <v>222</v>
          </cell>
          <cell r="ET216">
            <v>228</v>
          </cell>
          <cell r="EU216">
            <v>238</v>
          </cell>
          <cell r="EV216">
            <v>184</v>
          </cell>
          <cell r="EW216">
            <v>181</v>
          </cell>
          <cell r="EX216">
            <v>200</v>
          </cell>
          <cell r="EY216">
            <v>189</v>
          </cell>
          <cell r="EZ216">
            <v>153</v>
          </cell>
          <cell r="FA216">
            <v>185</v>
          </cell>
          <cell r="FB216">
            <v>228</v>
          </cell>
          <cell r="FC216">
            <v>201</v>
          </cell>
          <cell r="FD216">
            <v>150</v>
          </cell>
          <cell r="FE216">
            <v>178</v>
          </cell>
          <cell r="FF216">
            <v>199</v>
          </cell>
          <cell r="FG216">
            <v>197</v>
          </cell>
          <cell r="FH216">
            <v>168</v>
          </cell>
          <cell r="FI216">
            <v>162</v>
          </cell>
          <cell r="FJ216">
            <v>190</v>
          </cell>
          <cell r="FK216">
            <v>186</v>
          </cell>
          <cell r="FL216">
            <v>103</v>
          </cell>
          <cell r="FM216">
            <v>181</v>
          </cell>
          <cell r="FN216">
            <v>218</v>
          </cell>
          <cell r="FO216">
            <v>249</v>
          </cell>
          <cell r="FP216">
            <v>178</v>
          </cell>
          <cell r="FQ216">
            <v>247</v>
          </cell>
          <cell r="FR216">
            <v>257</v>
          </cell>
          <cell r="FS216">
            <v>252</v>
          </cell>
          <cell r="FT216">
            <v>273</v>
          </cell>
          <cell r="FU216">
            <v>270</v>
          </cell>
          <cell r="FV216">
            <v>240</v>
          </cell>
          <cell r="FW216">
            <v>278</v>
          </cell>
          <cell r="FX216">
            <v>179</v>
          </cell>
          <cell r="FY216">
            <v>280</v>
          </cell>
          <cell r="FZ216">
            <v>375</v>
          </cell>
          <cell r="GA216">
            <v>309</v>
          </cell>
          <cell r="GB216">
            <v>283</v>
          </cell>
          <cell r="GC216">
            <v>481</v>
          </cell>
          <cell r="GD216">
            <v>450</v>
          </cell>
          <cell r="GE216">
            <v>424</v>
          </cell>
          <cell r="GF216">
            <v>461</v>
          </cell>
          <cell r="GG216">
            <v>367</v>
          </cell>
          <cell r="GH216">
            <v>451</v>
          </cell>
          <cell r="GI216">
            <v>370</v>
          </cell>
          <cell r="GJ216">
            <v>262</v>
          </cell>
          <cell r="GK216">
            <v>455</v>
          </cell>
          <cell r="GL216">
            <v>610</v>
          </cell>
          <cell r="GM216">
            <v>469</v>
          </cell>
          <cell r="GN216">
            <v>462</v>
          </cell>
          <cell r="GO216">
            <v>488</v>
          </cell>
          <cell r="GP216">
            <v>500</v>
          </cell>
          <cell r="GQ216">
            <v>557</v>
          </cell>
          <cell r="GR216">
            <v>546</v>
          </cell>
          <cell r="GS216">
            <v>459</v>
          </cell>
          <cell r="GT216">
            <v>471</v>
          </cell>
          <cell r="GU216">
            <v>376</v>
          </cell>
          <cell r="GV216">
            <v>285</v>
          </cell>
          <cell r="GW216">
            <v>553</v>
          </cell>
          <cell r="GX216">
            <v>577</v>
          </cell>
          <cell r="GY216">
            <v>545</v>
          </cell>
          <cell r="GZ216">
            <v>383</v>
          </cell>
          <cell r="HA216">
            <v>578</v>
          </cell>
          <cell r="HB216">
            <v>588</v>
          </cell>
          <cell r="HC216">
            <v>700</v>
          </cell>
          <cell r="HD216">
            <v>710</v>
          </cell>
          <cell r="HE216">
            <v>633</v>
          </cell>
          <cell r="HF216">
            <v>603</v>
          </cell>
          <cell r="HG216">
            <v>574</v>
          </cell>
          <cell r="HH216">
            <v>455</v>
          </cell>
          <cell r="HI216">
            <v>803</v>
          </cell>
          <cell r="HJ216">
            <v>880</v>
          </cell>
          <cell r="HK216">
            <v>672</v>
          </cell>
          <cell r="HL216">
            <v>679</v>
          </cell>
          <cell r="HM216">
            <v>860</v>
          </cell>
          <cell r="HN216">
            <v>880</v>
          </cell>
          <cell r="HO216">
            <v>946</v>
          </cell>
          <cell r="HP216">
            <v>869</v>
          </cell>
          <cell r="HQ216">
            <v>842</v>
          </cell>
          <cell r="HR216">
            <v>865</v>
          </cell>
          <cell r="HS216">
            <v>702</v>
          </cell>
          <cell r="HT216">
            <v>586</v>
          </cell>
          <cell r="HU216">
            <v>979</v>
          </cell>
          <cell r="HV216">
            <v>1237</v>
          </cell>
          <cell r="HW216">
            <v>1073</v>
          </cell>
          <cell r="HX216">
            <v>760</v>
          </cell>
          <cell r="HY216">
            <v>1156</v>
          </cell>
          <cell r="HZ216">
            <v>1132</v>
          </cell>
          <cell r="IA216">
            <v>1215</v>
          </cell>
          <cell r="IB216">
            <v>1077</v>
          </cell>
          <cell r="IC216">
            <v>1103</v>
          </cell>
          <cell r="ID216">
            <v>980</v>
          </cell>
          <cell r="IE216">
            <v>904</v>
          </cell>
          <cell r="IF216">
            <v>772</v>
          </cell>
          <cell r="IG216">
            <v>1164</v>
          </cell>
          <cell r="IH216">
            <v>1461</v>
          </cell>
          <cell r="II216">
            <v>1159</v>
          </cell>
          <cell r="IJ216">
            <v>1189</v>
          </cell>
          <cell r="IK216">
            <v>1380</v>
          </cell>
          <cell r="IL216">
            <v>1278</v>
          </cell>
          <cell r="IM216">
            <v>859</v>
          </cell>
          <cell r="IN216">
            <v>299</v>
          </cell>
          <cell r="IO216">
            <v>1042</v>
          </cell>
          <cell r="IP216">
            <v>1395</v>
          </cell>
          <cell r="IQ216">
            <v>1506</v>
          </cell>
          <cell r="IR216">
            <v>1096</v>
          </cell>
          <cell r="IS216">
            <v>1779</v>
          </cell>
          <cell r="IT216">
            <v>2052</v>
          </cell>
          <cell r="IU216">
            <v>1367</v>
          </cell>
          <cell r="IV216">
            <v>1350</v>
          </cell>
          <cell r="IW216">
            <v>1532</v>
          </cell>
          <cell r="IX216">
            <v>1534</v>
          </cell>
          <cell r="IY216">
            <v>1604</v>
          </cell>
          <cell r="IZ216">
            <v>1601</v>
          </cell>
          <cell r="JA216">
            <v>1278</v>
          </cell>
          <cell r="JB216">
            <v>1429</v>
          </cell>
          <cell r="JC216">
            <v>1043</v>
          </cell>
          <cell r="JD216">
            <v>929</v>
          </cell>
          <cell r="JE216">
            <v>1650</v>
          </cell>
          <cell r="JF216">
            <v>1705</v>
          </cell>
          <cell r="JG216">
            <v>1369</v>
          </cell>
          <cell r="JH216">
            <v>1293</v>
          </cell>
          <cell r="JI216">
            <v>1441</v>
          </cell>
          <cell r="JJ216">
            <v>1454</v>
          </cell>
          <cell r="JK216">
            <v>1723</v>
          </cell>
          <cell r="JL216">
            <v>1421</v>
          </cell>
          <cell r="JM216">
            <v>1277</v>
          </cell>
          <cell r="JN216">
            <v>1042</v>
          </cell>
          <cell r="JO216">
            <v>1157</v>
          </cell>
          <cell r="JP216">
            <v>777</v>
          </cell>
          <cell r="JQ216">
            <v>1725</v>
          </cell>
          <cell r="JR216">
            <v>1707</v>
          </cell>
          <cell r="JS216">
            <v>1408</v>
          </cell>
          <cell r="JT216">
            <v>1159</v>
          </cell>
          <cell r="JU216">
            <v>1848</v>
          </cell>
          <cell r="JV216">
            <v>1735</v>
          </cell>
          <cell r="JW216">
            <v>1897</v>
          </cell>
          <cell r="JX216">
            <v>1602</v>
          </cell>
          <cell r="JY216">
            <v>1302</v>
          </cell>
          <cell r="JZ216">
            <v>1353</v>
          </cell>
          <cell r="KA216">
            <v>1040</v>
          </cell>
          <cell r="KB216">
            <v>1007</v>
          </cell>
          <cell r="KC216">
            <v>1498</v>
          </cell>
          <cell r="KD216">
            <v>1432</v>
          </cell>
          <cell r="KE216">
            <v>1276</v>
          </cell>
          <cell r="KF216">
            <v>1147</v>
          </cell>
        </row>
        <row r="217">
          <cell r="A217" t="str">
            <v>Nombre de crÃ©ations d'entreprises - Micro-entrepreneurs - ActivitÃ©s immobiliÃ¨res - France - DonnÃ©es mensuelles CVS</v>
          </cell>
          <cell r="B217">
            <v>10755423</v>
          </cell>
          <cell r="C217">
            <v>45317.364583333336</v>
          </cell>
          <cell r="DI217">
            <v>103</v>
          </cell>
          <cell r="DJ217">
            <v>186</v>
          </cell>
          <cell r="DK217">
            <v>291</v>
          </cell>
          <cell r="DL217">
            <v>318</v>
          </cell>
          <cell r="DM217">
            <v>214</v>
          </cell>
          <cell r="DN217">
            <v>226</v>
          </cell>
          <cell r="DO217">
            <v>207</v>
          </cell>
          <cell r="DP217">
            <v>211</v>
          </cell>
          <cell r="DQ217">
            <v>186</v>
          </cell>
          <cell r="DR217">
            <v>200</v>
          </cell>
          <cell r="DS217">
            <v>205</v>
          </cell>
          <cell r="DT217">
            <v>245</v>
          </cell>
          <cell r="DU217">
            <v>236</v>
          </cell>
          <cell r="DV217">
            <v>247</v>
          </cell>
          <cell r="DW217">
            <v>263</v>
          </cell>
          <cell r="DX217">
            <v>251</v>
          </cell>
          <cell r="DY217">
            <v>227</v>
          </cell>
          <cell r="DZ217">
            <v>200</v>
          </cell>
          <cell r="EA217">
            <v>209</v>
          </cell>
          <cell r="EB217">
            <v>236</v>
          </cell>
          <cell r="EC217">
            <v>228</v>
          </cell>
          <cell r="ED217">
            <v>254</v>
          </cell>
          <cell r="EE217">
            <v>197</v>
          </cell>
          <cell r="EF217">
            <v>219</v>
          </cell>
          <cell r="EG217">
            <v>213</v>
          </cell>
          <cell r="EH217">
            <v>203</v>
          </cell>
          <cell r="EI217">
            <v>196</v>
          </cell>
          <cell r="EJ217">
            <v>207</v>
          </cell>
          <cell r="EK217">
            <v>244</v>
          </cell>
          <cell r="EL217">
            <v>239</v>
          </cell>
          <cell r="EM217">
            <v>222</v>
          </cell>
          <cell r="EN217">
            <v>222</v>
          </cell>
          <cell r="EO217">
            <v>239</v>
          </cell>
          <cell r="EP217">
            <v>211</v>
          </cell>
          <cell r="EQ217">
            <v>244</v>
          </cell>
          <cell r="ER217">
            <v>206</v>
          </cell>
          <cell r="ES217">
            <v>209</v>
          </cell>
          <cell r="ET217">
            <v>195</v>
          </cell>
          <cell r="EU217">
            <v>202</v>
          </cell>
          <cell r="EV217">
            <v>186</v>
          </cell>
          <cell r="EW217">
            <v>188</v>
          </cell>
          <cell r="EX217">
            <v>193</v>
          </cell>
          <cell r="EY217">
            <v>204</v>
          </cell>
          <cell r="EZ217">
            <v>237</v>
          </cell>
          <cell r="FA217">
            <v>196</v>
          </cell>
          <cell r="FB217">
            <v>194</v>
          </cell>
          <cell r="FC217">
            <v>191</v>
          </cell>
          <cell r="FD217">
            <v>182</v>
          </cell>
          <cell r="FE217">
            <v>164</v>
          </cell>
          <cell r="FF217">
            <v>175</v>
          </cell>
          <cell r="FG217">
            <v>174</v>
          </cell>
          <cell r="FH217">
            <v>161</v>
          </cell>
          <cell r="FI217">
            <v>168</v>
          </cell>
          <cell r="FJ217">
            <v>191</v>
          </cell>
          <cell r="FK217">
            <v>188</v>
          </cell>
          <cell r="FL217">
            <v>162</v>
          </cell>
          <cell r="FM217">
            <v>193</v>
          </cell>
          <cell r="FN217">
            <v>180</v>
          </cell>
          <cell r="FO217">
            <v>244</v>
          </cell>
          <cell r="FP217">
            <v>213</v>
          </cell>
          <cell r="FQ217">
            <v>227</v>
          </cell>
          <cell r="FR217">
            <v>227</v>
          </cell>
          <cell r="FS217">
            <v>228</v>
          </cell>
          <cell r="FT217">
            <v>251</v>
          </cell>
          <cell r="FU217">
            <v>277</v>
          </cell>
          <cell r="FV217">
            <v>253</v>
          </cell>
          <cell r="FW217">
            <v>288</v>
          </cell>
          <cell r="FX217">
            <v>296</v>
          </cell>
          <cell r="FY217">
            <v>281</v>
          </cell>
          <cell r="FZ217">
            <v>306</v>
          </cell>
          <cell r="GA217">
            <v>323</v>
          </cell>
          <cell r="GB217">
            <v>323</v>
          </cell>
          <cell r="GC217">
            <v>444</v>
          </cell>
          <cell r="GD217">
            <v>402</v>
          </cell>
          <cell r="GE217">
            <v>382</v>
          </cell>
          <cell r="GF217">
            <v>415</v>
          </cell>
          <cell r="GG217">
            <v>400</v>
          </cell>
          <cell r="GH217">
            <v>452</v>
          </cell>
          <cell r="GI217">
            <v>405</v>
          </cell>
          <cell r="GJ217">
            <v>443</v>
          </cell>
          <cell r="GK217">
            <v>438</v>
          </cell>
          <cell r="GL217">
            <v>495</v>
          </cell>
          <cell r="GM217">
            <v>483</v>
          </cell>
          <cell r="GN217">
            <v>514</v>
          </cell>
          <cell r="GO217">
            <v>469</v>
          </cell>
          <cell r="GP217">
            <v>449</v>
          </cell>
          <cell r="GQ217">
            <v>479</v>
          </cell>
          <cell r="GR217">
            <v>480</v>
          </cell>
          <cell r="GS217">
            <v>464</v>
          </cell>
          <cell r="GT217">
            <v>467</v>
          </cell>
          <cell r="GU217">
            <v>449</v>
          </cell>
          <cell r="GV217">
            <v>448</v>
          </cell>
          <cell r="GW217">
            <v>521</v>
          </cell>
          <cell r="GX217">
            <v>493</v>
          </cell>
          <cell r="GY217">
            <v>552</v>
          </cell>
          <cell r="GZ217">
            <v>408</v>
          </cell>
          <cell r="HA217">
            <v>538</v>
          </cell>
          <cell r="HB217">
            <v>538</v>
          </cell>
          <cell r="HC217">
            <v>589</v>
          </cell>
          <cell r="HD217">
            <v>667</v>
          </cell>
          <cell r="HE217">
            <v>623</v>
          </cell>
          <cell r="HF217">
            <v>619</v>
          </cell>
          <cell r="HG217">
            <v>720</v>
          </cell>
          <cell r="HH217">
            <v>703</v>
          </cell>
          <cell r="HI217">
            <v>745</v>
          </cell>
          <cell r="HJ217">
            <v>736</v>
          </cell>
          <cell r="HK217">
            <v>679</v>
          </cell>
          <cell r="HL217">
            <v>771</v>
          </cell>
          <cell r="HM217">
            <v>780</v>
          </cell>
          <cell r="HN217">
            <v>814</v>
          </cell>
          <cell r="HO217">
            <v>801</v>
          </cell>
          <cell r="HP217">
            <v>837</v>
          </cell>
          <cell r="HQ217">
            <v>867</v>
          </cell>
          <cell r="HR217">
            <v>884</v>
          </cell>
          <cell r="HS217">
            <v>885</v>
          </cell>
          <cell r="HT217">
            <v>884</v>
          </cell>
          <cell r="HU217">
            <v>930</v>
          </cell>
          <cell r="HV217">
            <v>985</v>
          </cell>
          <cell r="HW217">
            <v>1054</v>
          </cell>
          <cell r="HX217">
            <v>902</v>
          </cell>
          <cell r="HY217">
            <v>1046</v>
          </cell>
          <cell r="HZ217">
            <v>1055</v>
          </cell>
          <cell r="IA217">
            <v>1073</v>
          </cell>
          <cell r="IB217">
            <v>1002</v>
          </cell>
          <cell r="IC217">
            <v>1114</v>
          </cell>
          <cell r="ID217">
            <v>1077</v>
          </cell>
          <cell r="IE217">
            <v>1066</v>
          </cell>
          <cell r="IF217">
            <v>1146</v>
          </cell>
          <cell r="IG217">
            <v>1111</v>
          </cell>
          <cell r="IH217">
            <v>1135</v>
          </cell>
          <cell r="II217">
            <v>1179</v>
          </cell>
          <cell r="IJ217">
            <v>1405</v>
          </cell>
          <cell r="IK217">
            <v>1239</v>
          </cell>
          <cell r="IL217">
            <v>1164</v>
          </cell>
          <cell r="IM217">
            <v>767</v>
          </cell>
          <cell r="IN217">
            <v>273</v>
          </cell>
          <cell r="IO217">
            <v>1119</v>
          </cell>
          <cell r="IP217">
            <v>1495</v>
          </cell>
          <cell r="IQ217">
            <v>1844</v>
          </cell>
          <cell r="IR217">
            <v>1694</v>
          </cell>
          <cell r="IS217">
            <v>1579</v>
          </cell>
          <cell r="IT217">
            <v>1613</v>
          </cell>
          <cell r="IU217">
            <v>1455</v>
          </cell>
          <cell r="IV217">
            <v>1489</v>
          </cell>
          <cell r="IW217">
            <v>1434</v>
          </cell>
          <cell r="IX217">
            <v>1419</v>
          </cell>
          <cell r="IY217">
            <v>1356</v>
          </cell>
          <cell r="IZ217">
            <v>1461</v>
          </cell>
          <cell r="JA217">
            <v>1437</v>
          </cell>
          <cell r="JB217">
            <v>1475</v>
          </cell>
          <cell r="JC217">
            <v>1299</v>
          </cell>
          <cell r="JD217">
            <v>1364</v>
          </cell>
          <cell r="JE217">
            <v>1461</v>
          </cell>
          <cell r="JF217">
            <v>1410</v>
          </cell>
          <cell r="JG217">
            <v>1428</v>
          </cell>
          <cell r="JH217">
            <v>1419</v>
          </cell>
          <cell r="JI217">
            <v>1353</v>
          </cell>
          <cell r="JJ217">
            <v>1336</v>
          </cell>
          <cell r="JK217">
            <v>1411</v>
          </cell>
          <cell r="JL217">
            <v>1298</v>
          </cell>
          <cell r="JM217">
            <v>1319</v>
          </cell>
          <cell r="JN217">
            <v>1107</v>
          </cell>
          <cell r="JO217">
            <v>1514</v>
          </cell>
          <cell r="JP217">
            <v>1117</v>
          </cell>
          <cell r="JQ217">
            <v>1523</v>
          </cell>
          <cell r="JR217">
            <v>1459</v>
          </cell>
          <cell r="JS217">
            <v>1469</v>
          </cell>
          <cell r="JT217">
            <v>1236</v>
          </cell>
          <cell r="JU217">
            <v>1644</v>
          </cell>
          <cell r="JV217">
            <v>1583</v>
          </cell>
          <cell r="JW217">
            <v>1539</v>
          </cell>
          <cell r="JX217">
            <v>1522</v>
          </cell>
          <cell r="JY217">
            <v>1385</v>
          </cell>
          <cell r="JZ217">
            <v>1419</v>
          </cell>
          <cell r="KA217">
            <v>1392</v>
          </cell>
          <cell r="KB217">
            <v>1461</v>
          </cell>
          <cell r="KC217">
            <v>1333</v>
          </cell>
          <cell r="KD217">
            <v>1223</v>
          </cell>
          <cell r="KE217">
            <v>1316</v>
          </cell>
          <cell r="KF217">
            <v>1309</v>
          </cell>
        </row>
        <row r="218">
          <cell r="A218" t="str">
            <v>Nombre de crÃ©ations d'entreprises - Micro-entrepreneurs - ActivitÃ©s spÃ©cialisÃ©es, scientifiques et techniques et activitÃ©s de services administratifs et de soutien - France - DonnÃ©es mensuelles brutes</v>
          </cell>
          <cell r="B218">
            <v>10755428</v>
          </cell>
          <cell r="C218">
            <v>45317.364583333336</v>
          </cell>
          <cell r="DI218">
            <v>2335</v>
          </cell>
          <cell r="DJ218">
            <v>4350</v>
          </cell>
          <cell r="DK218">
            <v>7923</v>
          </cell>
          <cell r="DL218">
            <v>7590</v>
          </cell>
          <cell r="DM218">
            <v>6720</v>
          </cell>
          <cell r="DN218">
            <v>7169</v>
          </cell>
          <cell r="DO218">
            <v>6390</v>
          </cell>
          <cell r="DP218">
            <v>4903</v>
          </cell>
          <cell r="DQ218">
            <v>7562</v>
          </cell>
          <cell r="DR218">
            <v>7818</v>
          </cell>
          <cell r="DS218">
            <v>6807</v>
          </cell>
          <cell r="DT218">
            <v>7181</v>
          </cell>
          <cell r="DU218">
            <v>7881</v>
          </cell>
          <cell r="DV218">
            <v>8612</v>
          </cell>
          <cell r="DW218">
            <v>10641</v>
          </cell>
          <cell r="DX218">
            <v>8245</v>
          </cell>
          <cell r="DY218">
            <v>7137</v>
          </cell>
          <cell r="DZ218">
            <v>6266</v>
          </cell>
          <cell r="EA218">
            <v>6084</v>
          </cell>
          <cell r="EB218">
            <v>4973</v>
          </cell>
          <cell r="EC218">
            <v>7280</v>
          </cell>
          <cell r="ED218">
            <v>8172</v>
          </cell>
          <cell r="EE218">
            <v>7106</v>
          </cell>
          <cell r="EF218">
            <v>5610</v>
          </cell>
          <cell r="EG218">
            <v>6004</v>
          </cell>
          <cell r="EH218">
            <v>6290</v>
          </cell>
          <cell r="EI218">
            <v>6852</v>
          </cell>
          <cell r="EJ218">
            <v>5701</v>
          </cell>
          <cell r="EK218">
            <v>5744</v>
          </cell>
          <cell r="EL218">
            <v>5744</v>
          </cell>
          <cell r="EM218">
            <v>5054</v>
          </cell>
          <cell r="EN218">
            <v>4039</v>
          </cell>
          <cell r="EO218">
            <v>5987</v>
          </cell>
          <cell r="EP218">
            <v>5671</v>
          </cell>
          <cell r="EQ218">
            <v>6117</v>
          </cell>
          <cell r="ER218">
            <v>5093</v>
          </cell>
          <cell r="ES218">
            <v>6388</v>
          </cell>
          <cell r="ET218">
            <v>6296</v>
          </cell>
          <cell r="EU218">
            <v>7028</v>
          </cell>
          <cell r="EV218">
            <v>5480</v>
          </cell>
          <cell r="EW218">
            <v>5425</v>
          </cell>
          <cell r="EX218">
            <v>5869</v>
          </cell>
          <cell r="EY218">
            <v>4824</v>
          </cell>
          <cell r="EZ218">
            <v>4698</v>
          </cell>
          <cell r="FA218">
            <v>5909</v>
          </cell>
          <cell r="FB218">
            <v>6587</v>
          </cell>
          <cell r="FC218">
            <v>5604</v>
          </cell>
          <cell r="FD218">
            <v>4190</v>
          </cell>
          <cell r="FE218">
            <v>6287</v>
          </cell>
          <cell r="FF218">
            <v>5912</v>
          </cell>
          <cell r="FG218">
            <v>6040</v>
          </cell>
          <cell r="FH218">
            <v>5448</v>
          </cell>
          <cell r="FI218">
            <v>4983</v>
          </cell>
          <cell r="FJ218">
            <v>5063</v>
          </cell>
          <cell r="FK218">
            <v>4788</v>
          </cell>
          <cell r="FL218">
            <v>3735</v>
          </cell>
          <cell r="FM218">
            <v>5444</v>
          </cell>
          <cell r="FN218">
            <v>6639</v>
          </cell>
          <cell r="FO218">
            <v>5511</v>
          </cell>
          <cell r="FP218">
            <v>4433</v>
          </cell>
          <cell r="FQ218">
            <v>6546</v>
          </cell>
          <cell r="FR218">
            <v>5861</v>
          </cell>
          <cell r="FS218">
            <v>5781</v>
          </cell>
          <cell r="FT218">
            <v>5679</v>
          </cell>
          <cell r="FU218">
            <v>5366</v>
          </cell>
          <cell r="FV218">
            <v>5086</v>
          </cell>
          <cell r="FW218">
            <v>5371</v>
          </cell>
          <cell r="FX218">
            <v>4145</v>
          </cell>
          <cell r="FY218">
            <v>6234</v>
          </cell>
          <cell r="FZ218">
            <v>7019</v>
          </cell>
          <cell r="GA218">
            <v>5317</v>
          </cell>
          <cell r="GB218">
            <v>4907</v>
          </cell>
          <cell r="GC218">
            <v>6359</v>
          </cell>
          <cell r="GD218">
            <v>5980</v>
          </cell>
          <cell r="GE218">
            <v>5945</v>
          </cell>
          <cell r="GF218">
            <v>6019</v>
          </cell>
          <cell r="GG218">
            <v>4745</v>
          </cell>
          <cell r="GH218">
            <v>5347</v>
          </cell>
          <cell r="GI218">
            <v>5177</v>
          </cell>
          <cell r="GJ218">
            <v>3829</v>
          </cell>
          <cell r="GK218">
            <v>6153</v>
          </cell>
          <cell r="GL218">
            <v>7075</v>
          </cell>
          <cell r="GM218">
            <v>5152</v>
          </cell>
          <cell r="GN218">
            <v>5386</v>
          </cell>
          <cell r="GO218">
            <v>6647</v>
          </cell>
          <cell r="GP218">
            <v>6210</v>
          </cell>
          <cell r="GQ218">
            <v>6635</v>
          </cell>
          <cell r="GR218">
            <v>6534</v>
          </cell>
          <cell r="GS218">
            <v>5724</v>
          </cell>
          <cell r="GT218">
            <v>6163</v>
          </cell>
          <cell r="GU218">
            <v>4990</v>
          </cell>
          <cell r="GV218">
            <v>4330</v>
          </cell>
          <cell r="GW218">
            <v>6835</v>
          </cell>
          <cell r="GX218">
            <v>6551</v>
          </cell>
          <cell r="GY218">
            <v>6219</v>
          </cell>
          <cell r="GZ218">
            <v>5607</v>
          </cell>
          <cell r="HA218">
            <v>7164</v>
          </cell>
          <cell r="HB218">
            <v>6799</v>
          </cell>
          <cell r="HC218">
            <v>7660</v>
          </cell>
          <cell r="HD218">
            <v>6258</v>
          </cell>
          <cell r="HE218">
            <v>6463</v>
          </cell>
          <cell r="HF218">
            <v>7169</v>
          </cell>
          <cell r="HG218">
            <v>6470</v>
          </cell>
          <cell r="HH218">
            <v>5355</v>
          </cell>
          <cell r="HI218">
            <v>8041</v>
          </cell>
          <cell r="HJ218">
            <v>8437</v>
          </cell>
          <cell r="HK218">
            <v>8037</v>
          </cell>
          <cell r="HL218">
            <v>6694</v>
          </cell>
          <cell r="HM218">
            <v>9217</v>
          </cell>
          <cell r="HN218">
            <v>8846</v>
          </cell>
          <cell r="HO218">
            <v>9799</v>
          </cell>
          <cell r="HP218">
            <v>7759</v>
          </cell>
          <cell r="HQ218">
            <v>8236</v>
          </cell>
          <cell r="HR218">
            <v>9455</v>
          </cell>
          <cell r="HS218">
            <v>7755</v>
          </cell>
          <cell r="HT218">
            <v>6604</v>
          </cell>
          <cell r="HU218">
            <v>9503</v>
          </cell>
          <cell r="HV218">
            <v>11179</v>
          </cell>
          <cell r="HW218">
            <v>9098</v>
          </cell>
          <cell r="HX218">
            <v>7414</v>
          </cell>
          <cell r="HY218">
            <v>12092</v>
          </cell>
          <cell r="HZ218">
            <v>10589</v>
          </cell>
          <cell r="IA218">
            <v>11625</v>
          </cell>
          <cell r="IB218">
            <v>10009</v>
          </cell>
          <cell r="IC218">
            <v>11217</v>
          </cell>
          <cell r="ID218">
            <v>10635</v>
          </cell>
          <cell r="IE218">
            <v>10663</v>
          </cell>
          <cell r="IF218">
            <v>8384</v>
          </cell>
          <cell r="IG218">
            <v>11669</v>
          </cell>
          <cell r="IH218">
            <v>13992</v>
          </cell>
          <cell r="II218">
            <v>11483</v>
          </cell>
          <cell r="IJ218">
            <v>10156</v>
          </cell>
          <cell r="IK218">
            <v>13511</v>
          </cell>
          <cell r="IL218">
            <v>11164</v>
          </cell>
          <cell r="IM218">
            <v>9302</v>
          </cell>
          <cell r="IN218">
            <v>6626</v>
          </cell>
          <cell r="IO218">
            <v>8423</v>
          </cell>
          <cell r="IP218">
            <v>10968</v>
          </cell>
          <cell r="IQ218">
            <v>11448</v>
          </cell>
          <cell r="IR218">
            <v>8778</v>
          </cell>
          <cell r="IS218">
            <v>13604</v>
          </cell>
          <cell r="IT218">
            <v>14583</v>
          </cell>
          <cell r="IU218">
            <v>11809</v>
          </cell>
          <cell r="IV218">
            <v>11087</v>
          </cell>
          <cell r="IW218">
            <v>13167</v>
          </cell>
          <cell r="IX218">
            <v>12625</v>
          </cell>
          <cell r="IY218">
            <v>13403</v>
          </cell>
          <cell r="IZ218">
            <v>12944</v>
          </cell>
          <cell r="JA218">
            <v>11226</v>
          </cell>
          <cell r="JB218">
            <v>13318</v>
          </cell>
          <cell r="JC218">
            <v>11944</v>
          </cell>
          <cell r="JD218">
            <v>9663</v>
          </cell>
          <cell r="JE218">
            <v>14458</v>
          </cell>
          <cell r="JF218">
            <v>16107</v>
          </cell>
          <cell r="JG218">
            <v>12831</v>
          </cell>
          <cell r="JH218">
            <v>13546</v>
          </cell>
          <cell r="JI218">
            <v>17853</v>
          </cell>
          <cell r="JJ218">
            <v>15372</v>
          </cell>
          <cell r="JK218">
            <v>17375</v>
          </cell>
          <cell r="JL218">
            <v>14735</v>
          </cell>
          <cell r="JM218">
            <v>13873</v>
          </cell>
          <cell r="JN218">
            <v>14841</v>
          </cell>
          <cell r="JO218">
            <v>13859</v>
          </cell>
          <cell r="JP218">
            <v>12491</v>
          </cell>
          <cell r="JQ218">
            <v>17545</v>
          </cell>
          <cell r="JR218">
            <v>19463</v>
          </cell>
          <cell r="JS218">
            <v>16249</v>
          </cell>
          <cell r="JT218">
            <v>14020</v>
          </cell>
          <cell r="JU218">
            <v>16441</v>
          </cell>
          <cell r="JV218">
            <v>15795</v>
          </cell>
          <cell r="JW218">
            <v>18050</v>
          </cell>
          <cell r="JX218">
            <v>15452</v>
          </cell>
          <cell r="JY218">
            <v>14081</v>
          </cell>
          <cell r="JZ218">
            <v>16133</v>
          </cell>
          <cell r="KA218">
            <v>13802</v>
          </cell>
          <cell r="KB218">
            <v>13438</v>
          </cell>
          <cell r="KC218">
            <v>17796</v>
          </cell>
          <cell r="KD218">
            <v>18261</v>
          </cell>
          <cell r="KE218">
            <v>15661</v>
          </cell>
          <cell r="KF218">
            <v>13236</v>
          </cell>
        </row>
        <row r="219">
          <cell r="A219" t="str">
            <v>Nombre de crÃ©ations d'entreprises - Micro-entrepreneurs - ActivitÃ©s spÃ©cialisÃ©es, scientifiques et techniques et activitÃ©s de services administratifs et de soutien - France - DonnÃ©es mensuelles CVS</v>
          </cell>
          <cell r="B219">
            <v>10755429</v>
          </cell>
          <cell r="C219">
            <v>45317.364583333336</v>
          </cell>
          <cell r="DI219">
            <v>2291</v>
          </cell>
          <cell r="DJ219">
            <v>4087</v>
          </cell>
          <cell r="DK219">
            <v>6732</v>
          </cell>
          <cell r="DL219">
            <v>6828</v>
          </cell>
          <cell r="DM219">
            <v>7481</v>
          </cell>
          <cell r="DN219">
            <v>7012</v>
          </cell>
          <cell r="DO219">
            <v>7113</v>
          </cell>
          <cell r="DP219">
            <v>7222</v>
          </cell>
          <cell r="DQ219">
            <v>6978</v>
          </cell>
          <cell r="DR219">
            <v>7043</v>
          </cell>
          <cell r="DS219">
            <v>6753</v>
          </cell>
          <cell r="DT219">
            <v>7723</v>
          </cell>
          <cell r="DU219">
            <v>7988</v>
          </cell>
          <cell r="DV219">
            <v>8088</v>
          </cell>
          <cell r="DW219">
            <v>8520</v>
          </cell>
          <cell r="DX219">
            <v>7601</v>
          </cell>
          <cell r="DY219">
            <v>7661</v>
          </cell>
          <cell r="DZ219">
            <v>5785</v>
          </cell>
          <cell r="EA219">
            <v>7125</v>
          </cell>
          <cell r="EB219">
            <v>6806</v>
          </cell>
          <cell r="EC219">
            <v>6670</v>
          </cell>
          <cell r="ED219">
            <v>7900</v>
          </cell>
          <cell r="EE219">
            <v>6947</v>
          </cell>
          <cell r="EF219">
            <v>5989</v>
          </cell>
          <cell r="EG219">
            <v>5749</v>
          </cell>
          <cell r="EH219">
            <v>5893</v>
          </cell>
          <cell r="EI219">
            <v>5331</v>
          </cell>
          <cell r="EJ219">
            <v>5714</v>
          </cell>
          <cell r="EK219">
            <v>5166</v>
          </cell>
          <cell r="EL219">
            <v>5960</v>
          </cell>
          <cell r="EM219">
            <v>6461</v>
          </cell>
          <cell r="EN219">
            <v>5393</v>
          </cell>
          <cell r="EO219">
            <v>5514</v>
          </cell>
          <cell r="EP219">
            <v>5464</v>
          </cell>
          <cell r="EQ219">
            <v>5889</v>
          </cell>
          <cell r="ER219">
            <v>5767</v>
          </cell>
          <cell r="ES219">
            <v>5646</v>
          </cell>
          <cell r="ET219">
            <v>5670</v>
          </cell>
          <cell r="EU219">
            <v>6050</v>
          </cell>
          <cell r="EV219">
            <v>5785</v>
          </cell>
          <cell r="EW219">
            <v>5799</v>
          </cell>
          <cell r="EX219">
            <v>5894</v>
          </cell>
          <cell r="EY219">
            <v>5731</v>
          </cell>
          <cell r="EZ219">
            <v>6245</v>
          </cell>
          <cell r="FA219">
            <v>5631</v>
          </cell>
          <cell r="FB219">
            <v>5505</v>
          </cell>
          <cell r="FC219">
            <v>5393</v>
          </cell>
          <cell r="FD219">
            <v>5215</v>
          </cell>
          <cell r="FE219">
            <v>5359</v>
          </cell>
          <cell r="FF219">
            <v>5501</v>
          </cell>
          <cell r="FG219">
            <v>5475</v>
          </cell>
          <cell r="FH219">
            <v>5474</v>
          </cell>
          <cell r="FI219">
            <v>5324</v>
          </cell>
          <cell r="FJ219">
            <v>5333</v>
          </cell>
          <cell r="FK219">
            <v>5207</v>
          </cell>
          <cell r="FL219">
            <v>5040</v>
          </cell>
          <cell r="FM219">
            <v>5303</v>
          </cell>
          <cell r="FN219">
            <v>5366</v>
          </cell>
          <cell r="FO219">
            <v>5440</v>
          </cell>
          <cell r="FP219">
            <v>5453</v>
          </cell>
          <cell r="FQ219">
            <v>5567</v>
          </cell>
          <cell r="FR219">
            <v>5458</v>
          </cell>
          <cell r="FS219">
            <v>5439</v>
          </cell>
          <cell r="FT219">
            <v>5521</v>
          </cell>
          <cell r="FU219">
            <v>5724</v>
          </cell>
          <cell r="FV219">
            <v>5537</v>
          </cell>
          <cell r="FW219">
            <v>5705</v>
          </cell>
          <cell r="FX219">
            <v>5901</v>
          </cell>
          <cell r="FY219">
            <v>5779</v>
          </cell>
          <cell r="FZ219">
            <v>5685</v>
          </cell>
          <cell r="GA219">
            <v>5632</v>
          </cell>
          <cell r="GB219">
            <v>5740</v>
          </cell>
          <cell r="GC219">
            <v>5462</v>
          </cell>
          <cell r="GD219">
            <v>5579</v>
          </cell>
          <cell r="GE219">
            <v>5538</v>
          </cell>
          <cell r="GF219">
            <v>5885</v>
          </cell>
          <cell r="GG219">
            <v>5395</v>
          </cell>
          <cell r="GH219">
            <v>5417</v>
          </cell>
          <cell r="GI219">
            <v>5665</v>
          </cell>
          <cell r="GJ219">
            <v>5591</v>
          </cell>
          <cell r="GK219">
            <v>5507</v>
          </cell>
          <cell r="GL219">
            <v>5818</v>
          </cell>
          <cell r="GM219">
            <v>5375</v>
          </cell>
          <cell r="GN219">
            <v>6092</v>
          </cell>
          <cell r="GO219">
            <v>5991</v>
          </cell>
          <cell r="GP219">
            <v>5824</v>
          </cell>
          <cell r="GQ219">
            <v>5756</v>
          </cell>
          <cell r="GR219">
            <v>6423</v>
          </cell>
          <cell r="GS219">
            <v>6041</v>
          </cell>
          <cell r="GT219">
            <v>5979</v>
          </cell>
          <cell r="GU219">
            <v>5762</v>
          </cell>
          <cell r="GV219">
            <v>5823</v>
          </cell>
          <cell r="GW219">
            <v>6124</v>
          </cell>
          <cell r="GX219">
            <v>5862</v>
          </cell>
          <cell r="GY219">
            <v>6274</v>
          </cell>
          <cell r="GZ219">
            <v>6121</v>
          </cell>
          <cell r="HA219">
            <v>6260</v>
          </cell>
          <cell r="HB219">
            <v>6394</v>
          </cell>
          <cell r="HC219">
            <v>6544</v>
          </cell>
          <cell r="HD219">
            <v>6614</v>
          </cell>
          <cell r="HE219">
            <v>6602</v>
          </cell>
          <cell r="HF219">
            <v>7021</v>
          </cell>
          <cell r="HG219">
            <v>7672</v>
          </cell>
          <cell r="HH219">
            <v>7177</v>
          </cell>
          <cell r="HI219">
            <v>7285</v>
          </cell>
          <cell r="HJ219">
            <v>7467</v>
          </cell>
          <cell r="HK219">
            <v>8004</v>
          </cell>
          <cell r="HL219">
            <v>7806</v>
          </cell>
          <cell r="HM219">
            <v>7772</v>
          </cell>
          <cell r="HN219">
            <v>8378</v>
          </cell>
          <cell r="HO219">
            <v>8480</v>
          </cell>
          <cell r="HP219">
            <v>8416</v>
          </cell>
          <cell r="HQ219">
            <v>8879</v>
          </cell>
          <cell r="HR219">
            <v>9214</v>
          </cell>
          <cell r="HS219">
            <v>8899</v>
          </cell>
          <cell r="HT219">
            <v>8792</v>
          </cell>
          <cell r="HU219">
            <v>9061</v>
          </cell>
          <cell r="HV219">
            <v>9398</v>
          </cell>
          <cell r="HW219">
            <v>8726</v>
          </cell>
          <cell r="HX219">
            <v>9228</v>
          </cell>
          <cell r="HY219">
            <v>10190</v>
          </cell>
          <cell r="HZ219">
            <v>10106</v>
          </cell>
          <cell r="IA219">
            <v>10615</v>
          </cell>
          <cell r="IB219">
            <v>10348</v>
          </cell>
          <cell r="IC219">
            <v>11946</v>
          </cell>
          <cell r="ID219">
            <v>11120</v>
          </cell>
          <cell r="IE219">
            <v>11141</v>
          </cell>
          <cell r="IF219">
            <v>11161</v>
          </cell>
          <cell r="IG219">
            <v>11387</v>
          </cell>
          <cell r="IH219">
            <v>11332</v>
          </cell>
          <cell r="II219">
            <v>11278</v>
          </cell>
          <cell r="IJ219">
            <v>12433</v>
          </cell>
          <cell r="IK219">
            <v>11397</v>
          </cell>
          <cell r="IL219">
            <v>10546</v>
          </cell>
          <cell r="IM219">
            <v>8723</v>
          </cell>
          <cell r="IN219">
            <v>6599</v>
          </cell>
          <cell r="IO219">
            <v>9605</v>
          </cell>
          <cell r="IP219">
            <v>11237</v>
          </cell>
          <cell r="IQ219">
            <v>12075</v>
          </cell>
          <cell r="IR219">
            <v>12397</v>
          </cell>
          <cell r="IS219">
            <v>12214</v>
          </cell>
          <cell r="IT219">
            <v>11894</v>
          </cell>
          <cell r="IU219">
            <v>12246</v>
          </cell>
          <cell r="IV219">
            <v>12452</v>
          </cell>
          <cell r="IW219">
            <v>11821</v>
          </cell>
          <cell r="IX219">
            <v>12252</v>
          </cell>
          <cell r="IY219">
            <v>12024</v>
          </cell>
          <cell r="IZ219">
            <v>12826</v>
          </cell>
          <cell r="JA219">
            <v>13196</v>
          </cell>
          <cell r="JB219">
            <v>13095</v>
          </cell>
          <cell r="JC219">
            <v>12716</v>
          </cell>
          <cell r="JD219">
            <v>12823</v>
          </cell>
          <cell r="JE219">
            <v>12954</v>
          </cell>
          <cell r="JF219">
            <v>13754</v>
          </cell>
          <cell r="JG219">
            <v>12807</v>
          </cell>
          <cell r="JH219">
            <v>15054</v>
          </cell>
          <cell r="JI219">
            <v>16429</v>
          </cell>
          <cell r="JJ219">
            <v>15000</v>
          </cell>
          <cell r="JK219">
            <v>15119</v>
          </cell>
          <cell r="JL219">
            <v>14692</v>
          </cell>
          <cell r="JM219">
            <v>14788</v>
          </cell>
          <cell r="JN219">
            <v>14858</v>
          </cell>
          <cell r="JO219">
            <v>15503</v>
          </cell>
          <cell r="JP219">
            <v>15903</v>
          </cell>
          <cell r="JQ219">
            <v>15701</v>
          </cell>
          <cell r="JR219">
            <v>17129</v>
          </cell>
          <cell r="JS219">
            <v>16239</v>
          </cell>
          <cell r="JT219">
            <v>15239</v>
          </cell>
          <cell r="JU219">
            <v>14428</v>
          </cell>
          <cell r="JV219">
            <v>15427</v>
          </cell>
          <cell r="JW219">
            <v>15721</v>
          </cell>
          <cell r="JX219">
            <v>16152</v>
          </cell>
          <cell r="JY219">
            <v>14983</v>
          </cell>
          <cell r="JZ219">
            <v>15936</v>
          </cell>
          <cell r="KA219">
            <v>15986</v>
          </cell>
          <cell r="KB219">
            <v>17050</v>
          </cell>
          <cell r="KC219">
            <v>16109</v>
          </cell>
          <cell r="KD219">
            <v>15806</v>
          </cell>
          <cell r="KE219">
            <v>15478</v>
          </cell>
          <cell r="KF219">
            <v>15431</v>
          </cell>
        </row>
        <row r="220">
          <cell r="A220" t="str">
            <v>Nombre de crÃ©ations d'entreprises - Micro-entrepreneurs - Administration publique, enseignement, santÃ© humaine et action sociale - France - DonnÃ©es mensuelles brutes</v>
          </cell>
          <cell r="B220">
            <v>10755414</v>
          </cell>
          <cell r="C220">
            <v>45317.364583333336</v>
          </cell>
          <cell r="DI220">
            <v>539</v>
          </cell>
          <cell r="DJ220">
            <v>1062</v>
          </cell>
          <cell r="DK220">
            <v>2497</v>
          </cell>
          <cell r="DL220">
            <v>2381</v>
          </cell>
          <cell r="DM220">
            <v>2028</v>
          </cell>
          <cell r="DN220">
            <v>2140</v>
          </cell>
          <cell r="DO220">
            <v>1922</v>
          </cell>
          <cell r="DP220">
            <v>1893</v>
          </cell>
          <cell r="DQ220">
            <v>3797</v>
          </cell>
          <cell r="DR220">
            <v>3435</v>
          </cell>
          <cell r="DS220">
            <v>2653</v>
          </cell>
          <cell r="DT220">
            <v>2500</v>
          </cell>
          <cell r="DU220">
            <v>2736</v>
          </cell>
          <cell r="DV220">
            <v>2931</v>
          </cell>
          <cell r="DW220">
            <v>3359</v>
          </cell>
          <cell r="DX220">
            <v>2594</v>
          </cell>
          <cell r="DY220">
            <v>2181</v>
          </cell>
          <cell r="DZ220">
            <v>1960</v>
          </cell>
          <cell r="EA220">
            <v>2026</v>
          </cell>
          <cell r="EB220">
            <v>2193</v>
          </cell>
          <cell r="EC220">
            <v>3858</v>
          </cell>
          <cell r="ED220">
            <v>3712</v>
          </cell>
          <cell r="EE220">
            <v>2940</v>
          </cell>
          <cell r="EF220">
            <v>2103</v>
          </cell>
          <cell r="EG220">
            <v>2331</v>
          </cell>
          <cell r="EH220">
            <v>2442</v>
          </cell>
          <cell r="EI220">
            <v>2577</v>
          </cell>
          <cell r="EJ220">
            <v>1996</v>
          </cell>
          <cell r="EK220">
            <v>1995</v>
          </cell>
          <cell r="EL220">
            <v>1972</v>
          </cell>
          <cell r="EM220">
            <v>1784</v>
          </cell>
          <cell r="EN220">
            <v>1959</v>
          </cell>
          <cell r="EO220">
            <v>3807</v>
          </cell>
          <cell r="EP220">
            <v>3112</v>
          </cell>
          <cell r="EQ220">
            <v>2848</v>
          </cell>
          <cell r="ER220">
            <v>2323</v>
          </cell>
          <cell r="ES220">
            <v>2906</v>
          </cell>
          <cell r="ET220">
            <v>2655</v>
          </cell>
          <cell r="EU220">
            <v>2764</v>
          </cell>
          <cell r="EV220">
            <v>2114</v>
          </cell>
          <cell r="EW220">
            <v>2075</v>
          </cell>
          <cell r="EX220">
            <v>2306</v>
          </cell>
          <cell r="EY220">
            <v>2115</v>
          </cell>
          <cell r="EZ220">
            <v>2474</v>
          </cell>
          <cell r="FA220">
            <v>4097</v>
          </cell>
          <cell r="FB220">
            <v>3651</v>
          </cell>
          <cell r="FC220">
            <v>2658</v>
          </cell>
          <cell r="FD220">
            <v>2030</v>
          </cell>
          <cell r="FE220">
            <v>3261</v>
          </cell>
          <cell r="FF220">
            <v>2754</v>
          </cell>
          <cell r="FG220">
            <v>2745</v>
          </cell>
          <cell r="FH220">
            <v>2375</v>
          </cell>
          <cell r="FI220">
            <v>2126</v>
          </cell>
          <cell r="FJ220">
            <v>2243</v>
          </cell>
          <cell r="FK220">
            <v>2336</v>
          </cell>
          <cell r="FL220">
            <v>2392</v>
          </cell>
          <cell r="FM220">
            <v>4082</v>
          </cell>
          <cell r="FN220">
            <v>4061</v>
          </cell>
          <cell r="FO220">
            <v>2891</v>
          </cell>
          <cell r="FP220">
            <v>2149</v>
          </cell>
          <cell r="FQ220">
            <v>3420</v>
          </cell>
          <cell r="FR220">
            <v>2625</v>
          </cell>
          <cell r="FS220">
            <v>2590</v>
          </cell>
          <cell r="FT220">
            <v>2269</v>
          </cell>
          <cell r="FU220">
            <v>2236</v>
          </cell>
          <cell r="FV220">
            <v>2167</v>
          </cell>
          <cell r="FW220">
            <v>2589</v>
          </cell>
          <cell r="FX220">
            <v>2767</v>
          </cell>
          <cell r="FY220">
            <v>4763</v>
          </cell>
          <cell r="FZ220">
            <v>4124</v>
          </cell>
          <cell r="GA220">
            <v>2931</v>
          </cell>
          <cell r="GB220">
            <v>2532</v>
          </cell>
          <cell r="GC220">
            <v>3543</v>
          </cell>
          <cell r="GD220">
            <v>2887</v>
          </cell>
          <cell r="GE220">
            <v>2701</v>
          </cell>
          <cell r="GF220">
            <v>2474</v>
          </cell>
          <cell r="GG220">
            <v>1999</v>
          </cell>
          <cell r="GH220">
            <v>2173</v>
          </cell>
          <cell r="GI220">
            <v>2532</v>
          </cell>
          <cell r="GJ220">
            <v>2472</v>
          </cell>
          <cell r="GK220">
            <v>4584</v>
          </cell>
          <cell r="GL220">
            <v>4063</v>
          </cell>
          <cell r="GM220">
            <v>2648</v>
          </cell>
          <cell r="GN220">
            <v>2571</v>
          </cell>
          <cell r="GO220">
            <v>3418</v>
          </cell>
          <cell r="GP220">
            <v>2892</v>
          </cell>
          <cell r="GQ220">
            <v>3010</v>
          </cell>
          <cell r="GR220">
            <v>2806</v>
          </cell>
          <cell r="GS220">
            <v>2322</v>
          </cell>
          <cell r="GT220">
            <v>2524</v>
          </cell>
          <cell r="GU220">
            <v>2328</v>
          </cell>
          <cell r="GV220">
            <v>2836</v>
          </cell>
          <cell r="GW220">
            <v>4945</v>
          </cell>
          <cell r="GX220">
            <v>4031</v>
          </cell>
          <cell r="GY220">
            <v>3263</v>
          </cell>
          <cell r="GZ220">
            <v>2883</v>
          </cell>
          <cell r="HA220">
            <v>3719</v>
          </cell>
          <cell r="HB220">
            <v>3212</v>
          </cell>
          <cell r="HC220">
            <v>3492</v>
          </cell>
          <cell r="HD220">
            <v>2492</v>
          </cell>
          <cell r="HE220">
            <v>2447</v>
          </cell>
          <cell r="HF220">
            <v>2597</v>
          </cell>
          <cell r="HG220">
            <v>2611</v>
          </cell>
          <cell r="HH220">
            <v>3131</v>
          </cell>
          <cell r="HI220">
            <v>5307</v>
          </cell>
          <cell r="HJ220">
            <v>4466</v>
          </cell>
          <cell r="HK220">
            <v>3574</v>
          </cell>
          <cell r="HL220">
            <v>2944</v>
          </cell>
          <cell r="HM220">
            <v>4429</v>
          </cell>
          <cell r="HN220">
            <v>3651</v>
          </cell>
          <cell r="HO220">
            <v>3848</v>
          </cell>
          <cell r="HP220">
            <v>2946</v>
          </cell>
          <cell r="HQ220">
            <v>2878</v>
          </cell>
          <cell r="HR220">
            <v>3039</v>
          </cell>
          <cell r="HS220">
            <v>2871</v>
          </cell>
          <cell r="HT220">
            <v>3503</v>
          </cell>
          <cell r="HU220">
            <v>5663</v>
          </cell>
          <cell r="HV220">
            <v>5290</v>
          </cell>
          <cell r="HW220">
            <v>3737</v>
          </cell>
          <cell r="HX220">
            <v>2910</v>
          </cell>
          <cell r="HY220">
            <v>5302</v>
          </cell>
          <cell r="HZ220">
            <v>4024</v>
          </cell>
          <cell r="IA220">
            <v>3951</v>
          </cell>
          <cell r="IB220">
            <v>3121</v>
          </cell>
          <cell r="IC220">
            <v>3312</v>
          </cell>
          <cell r="ID220">
            <v>3132</v>
          </cell>
          <cell r="IE220">
            <v>3575</v>
          </cell>
          <cell r="IF220">
            <v>3936</v>
          </cell>
          <cell r="IG220">
            <v>6364</v>
          </cell>
          <cell r="IH220">
            <v>5976</v>
          </cell>
          <cell r="II220">
            <v>4268</v>
          </cell>
          <cell r="IJ220">
            <v>3902</v>
          </cell>
          <cell r="IK220">
            <v>5452</v>
          </cell>
          <cell r="IL220">
            <v>3784</v>
          </cell>
          <cell r="IM220">
            <v>2753</v>
          </cell>
          <cell r="IN220">
            <v>1369</v>
          </cell>
          <cell r="IO220">
            <v>1805</v>
          </cell>
          <cell r="IP220">
            <v>2916</v>
          </cell>
          <cell r="IQ220">
            <v>4106</v>
          </cell>
          <cell r="IR220">
            <v>3987</v>
          </cell>
          <cell r="IS220">
            <v>7471</v>
          </cell>
          <cell r="IT220">
            <v>6094</v>
          </cell>
          <cell r="IU220">
            <v>3904</v>
          </cell>
          <cell r="IV220">
            <v>3915</v>
          </cell>
          <cell r="IW220">
            <v>5238</v>
          </cell>
          <cell r="IX220">
            <v>4748</v>
          </cell>
          <cell r="IY220">
            <v>4512</v>
          </cell>
          <cell r="IZ220">
            <v>3952</v>
          </cell>
          <cell r="JA220">
            <v>3487</v>
          </cell>
          <cell r="JB220">
            <v>4417</v>
          </cell>
          <cell r="JC220">
            <v>4839</v>
          </cell>
          <cell r="JD220">
            <v>4327</v>
          </cell>
          <cell r="JE220">
            <v>7274</v>
          </cell>
          <cell r="JF220">
            <v>7069</v>
          </cell>
          <cell r="JG220">
            <v>4684</v>
          </cell>
          <cell r="JH220">
            <v>4867</v>
          </cell>
          <cell r="JI220">
            <v>7167</v>
          </cell>
          <cell r="JJ220">
            <v>5354</v>
          </cell>
          <cell r="JK220">
            <v>5245</v>
          </cell>
          <cell r="JL220">
            <v>4339</v>
          </cell>
          <cell r="JM220">
            <v>3863</v>
          </cell>
          <cell r="JN220">
            <v>4163</v>
          </cell>
          <cell r="JO220">
            <v>4731</v>
          </cell>
          <cell r="JP220">
            <v>5197</v>
          </cell>
          <cell r="JQ220">
            <v>7937</v>
          </cell>
          <cell r="JR220">
            <v>6374</v>
          </cell>
          <cell r="JS220">
            <v>4994</v>
          </cell>
          <cell r="JT220">
            <v>4227</v>
          </cell>
          <cell r="JU220">
            <v>5313</v>
          </cell>
          <cell r="JV220">
            <v>4760</v>
          </cell>
          <cell r="JW220">
            <v>4991</v>
          </cell>
          <cell r="JX220">
            <v>4204</v>
          </cell>
          <cell r="JY220">
            <v>3590</v>
          </cell>
          <cell r="JZ220">
            <v>4548</v>
          </cell>
          <cell r="KA220">
            <v>5014</v>
          </cell>
          <cell r="KB220">
            <v>5861</v>
          </cell>
          <cell r="KC220">
            <v>7598</v>
          </cell>
          <cell r="KD220">
            <v>6286</v>
          </cell>
          <cell r="KE220">
            <v>4933</v>
          </cell>
          <cell r="KF220">
            <v>4247</v>
          </cell>
        </row>
        <row r="221">
          <cell r="A221" t="str">
            <v>Nombre de crÃ©ations d'entreprises - Micro-entrepreneurs - Administration publique, enseignement, santÃ© humaine et action sociale - France - DonnÃ©es mensuelles CVS</v>
          </cell>
          <cell r="B221">
            <v>10755415</v>
          </cell>
          <cell r="C221">
            <v>45317.364583333336</v>
          </cell>
          <cell r="DI221">
            <v>526</v>
          </cell>
          <cell r="DJ221">
            <v>1063</v>
          </cell>
          <cell r="DK221">
            <v>2452</v>
          </cell>
          <cell r="DL221">
            <v>2406</v>
          </cell>
          <cell r="DM221">
            <v>2860</v>
          </cell>
          <cell r="DN221">
            <v>2546</v>
          </cell>
          <cell r="DO221">
            <v>2196</v>
          </cell>
          <cell r="DP221">
            <v>2546</v>
          </cell>
          <cell r="DQ221">
            <v>2426</v>
          </cell>
          <cell r="DR221">
            <v>2560</v>
          </cell>
          <cell r="DS221">
            <v>2566</v>
          </cell>
          <cell r="DT221">
            <v>2708</v>
          </cell>
          <cell r="DU221">
            <v>2809</v>
          </cell>
          <cell r="DV221">
            <v>2941</v>
          </cell>
          <cell r="DW221">
            <v>3071</v>
          </cell>
          <cell r="DX221">
            <v>2768</v>
          </cell>
          <cell r="DY221">
            <v>2894</v>
          </cell>
          <cell r="DZ221">
            <v>2124</v>
          </cell>
          <cell r="EA221">
            <v>2642</v>
          </cell>
          <cell r="EB221">
            <v>2661</v>
          </cell>
          <cell r="EC221">
            <v>2425</v>
          </cell>
          <cell r="ED221">
            <v>3035</v>
          </cell>
          <cell r="EE221">
            <v>2757</v>
          </cell>
          <cell r="EF221">
            <v>2238</v>
          </cell>
          <cell r="EG221">
            <v>2231</v>
          </cell>
          <cell r="EH221">
            <v>2470</v>
          </cell>
          <cell r="EI221">
            <v>2205</v>
          </cell>
          <cell r="EJ221">
            <v>2426</v>
          </cell>
          <cell r="EK221">
            <v>2236</v>
          </cell>
          <cell r="EL221">
            <v>2435</v>
          </cell>
          <cell r="EM221">
            <v>2581</v>
          </cell>
          <cell r="EN221">
            <v>2253</v>
          </cell>
          <cell r="EO221">
            <v>2422</v>
          </cell>
          <cell r="EP221">
            <v>2450</v>
          </cell>
          <cell r="EQ221">
            <v>2554</v>
          </cell>
          <cell r="ER221">
            <v>2694</v>
          </cell>
          <cell r="ES221">
            <v>2594</v>
          </cell>
          <cell r="ET221">
            <v>2622</v>
          </cell>
          <cell r="EU221">
            <v>2717</v>
          </cell>
          <cell r="EV221">
            <v>2654</v>
          </cell>
          <cell r="EW221">
            <v>2632</v>
          </cell>
          <cell r="EX221">
            <v>2886</v>
          </cell>
          <cell r="EY221">
            <v>2669</v>
          </cell>
          <cell r="EZ221">
            <v>2691</v>
          </cell>
          <cell r="FA221">
            <v>2684</v>
          </cell>
          <cell r="FB221">
            <v>2630</v>
          </cell>
          <cell r="FC221">
            <v>2621</v>
          </cell>
          <cell r="FD221">
            <v>2476</v>
          </cell>
          <cell r="FE221">
            <v>2657</v>
          </cell>
          <cell r="FF221">
            <v>2834</v>
          </cell>
          <cell r="FG221">
            <v>2803</v>
          </cell>
          <cell r="FH221">
            <v>2980</v>
          </cell>
          <cell r="FI221">
            <v>2862</v>
          </cell>
          <cell r="FJ221">
            <v>2924</v>
          </cell>
          <cell r="FK221">
            <v>2803</v>
          </cell>
          <cell r="FL221">
            <v>2693</v>
          </cell>
          <cell r="FM221">
            <v>2688</v>
          </cell>
          <cell r="FN221">
            <v>2824</v>
          </cell>
          <cell r="FO221">
            <v>2953</v>
          </cell>
          <cell r="FP221">
            <v>2747</v>
          </cell>
          <cell r="FQ221">
            <v>2804</v>
          </cell>
          <cell r="FR221">
            <v>2692</v>
          </cell>
          <cell r="FS221">
            <v>2764</v>
          </cell>
          <cell r="FT221">
            <v>2707</v>
          </cell>
          <cell r="FU221">
            <v>3067</v>
          </cell>
          <cell r="FV221">
            <v>2840</v>
          </cell>
          <cell r="FW221">
            <v>2982</v>
          </cell>
          <cell r="FX221">
            <v>3235</v>
          </cell>
          <cell r="FY221">
            <v>3148</v>
          </cell>
          <cell r="FZ221">
            <v>2772</v>
          </cell>
          <cell r="GA221">
            <v>2993</v>
          </cell>
          <cell r="GB221">
            <v>3025</v>
          </cell>
          <cell r="GC221">
            <v>2983</v>
          </cell>
          <cell r="GD221">
            <v>2950</v>
          </cell>
          <cell r="GE221">
            <v>2878</v>
          </cell>
          <cell r="GF221">
            <v>2866</v>
          </cell>
          <cell r="GG221">
            <v>2850</v>
          </cell>
          <cell r="GH221">
            <v>2868</v>
          </cell>
          <cell r="GI221">
            <v>2813</v>
          </cell>
          <cell r="GJ221">
            <v>2888</v>
          </cell>
          <cell r="GK221">
            <v>2883</v>
          </cell>
          <cell r="GL221">
            <v>2886</v>
          </cell>
          <cell r="GM221">
            <v>2849</v>
          </cell>
          <cell r="GN221">
            <v>2973</v>
          </cell>
          <cell r="GO221">
            <v>2968</v>
          </cell>
          <cell r="GP221">
            <v>2966</v>
          </cell>
          <cell r="GQ221">
            <v>2923</v>
          </cell>
          <cell r="GR221">
            <v>3440</v>
          </cell>
          <cell r="GS221">
            <v>3185</v>
          </cell>
          <cell r="GT221">
            <v>3068</v>
          </cell>
          <cell r="GU221">
            <v>2914</v>
          </cell>
          <cell r="GV221">
            <v>3123</v>
          </cell>
          <cell r="GW221">
            <v>3056</v>
          </cell>
          <cell r="GX221">
            <v>3102</v>
          </cell>
          <cell r="GY221">
            <v>3289</v>
          </cell>
          <cell r="GZ221">
            <v>3270</v>
          </cell>
          <cell r="HA221">
            <v>3207</v>
          </cell>
          <cell r="HB221">
            <v>3238</v>
          </cell>
          <cell r="HC221">
            <v>3267</v>
          </cell>
          <cell r="HD221">
            <v>3183</v>
          </cell>
          <cell r="HE221">
            <v>3180</v>
          </cell>
          <cell r="HF221">
            <v>3208</v>
          </cell>
          <cell r="HG221">
            <v>3397</v>
          </cell>
          <cell r="HH221">
            <v>3301</v>
          </cell>
          <cell r="HI221">
            <v>3414</v>
          </cell>
          <cell r="HJ221">
            <v>3445</v>
          </cell>
          <cell r="HK221">
            <v>3536</v>
          </cell>
          <cell r="HL221">
            <v>3472</v>
          </cell>
          <cell r="HM221">
            <v>3611</v>
          </cell>
          <cell r="HN221">
            <v>3649</v>
          </cell>
          <cell r="HO221">
            <v>3793</v>
          </cell>
          <cell r="HP221">
            <v>3777</v>
          </cell>
          <cell r="HQ221">
            <v>3614</v>
          </cell>
          <cell r="HR221">
            <v>3916</v>
          </cell>
          <cell r="HS221">
            <v>3543</v>
          </cell>
          <cell r="HT221">
            <v>3702</v>
          </cell>
          <cell r="HU221">
            <v>3811</v>
          </cell>
          <cell r="HV221">
            <v>3891</v>
          </cell>
          <cell r="HW221">
            <v>3705</v>
          </cell>
          <cell r="HX221">
            <v>3600</v>
          </cell>
          <cell r="HY221">
            <v>4174</v>
          </cell>
          <cell r="HZ221">
            <v>3998</v>
          </cell>
          <cell r="IA221">
            <v>4054</v>
          </cell>
          <cell r="IB221">
            <v>3995</v>
          </cell>
          <cell r="IC221">
            <v>4435</v>
          </cell>
          <cell r="ID221">
            <v>4210</v>
          </cell>
          <cell r="IE221">
            <v>4115</v>
          </cell>
          <cell r="IF221">
            <v>4247</v>
          </cell>
          <cell r="IG221">
            <v>4317</v>
          </cell>
          <cell r="IH221">
            <v>4249</v>
          </cell>
          <cell r="II221">
            <v>4421</v>
          </cell>
          <cell r="IJ221">
            <v>5071</v>
          </cell>
          <cell r="IK221">
            <v>4369</v>
          </cell>
          <cell r="IL221">
            <v>3776</v>
          </cell>
          <cell r="IM221">
            <v>2957</v>
          </cell>
          <cell r="IN221">
            <v>1603</v>
          </cell>
          <cell r="IO221">
            <v>2565</v>
          </cell>
          <cell r="IP221">
            <v>3949</v>
          </cell>
          <cell r="IQ221">
            <v>4288</v>
          </cell>
          <cell r="IR221">
            <v>4406</v>
          </cell>
          <cell r="IS221">
            <v>4833</v>
          </cell>
          <cell r="IT221">
            <v>4424</v>
          </cell>
          <cell r="IU221">
            <v>4290</v>
          </cell>
          <cell r="IV221">
            <v>4585</v>
          </cell>
          <cell r="IW221">
            <v>4553</v>
          </cell>
          <cell r="IX221">
            <v>4698</v>
          </cell>
          <cell r="IY221">
            <v>4640</v>
          </cell>
          <cell r="IZ221">
            <v>4651</v>
          </cell>
          <cell r="JA221">
            <v>4756</v>
          </cell>
          <cell r="JB221">
            <v>5726</v>
          </cell>
          <cell r="JC221">
            <v>5464</v>
          </cell>
          <cell r="JD221">
            <v>4695</v>
          </cell>
          <cell r="JE221">
            <v>4585</v>
          </cell>
          <cell r="JF221">
            <v>5353</v>
          </cell>
          <cell r="JG221">
            <v>5058</v>
          </cell>
          <cell r="JH221">
            <v>5262</v>
          </cell>
          <cell r="JI221">
            <v>6298</v>
          </cell>
          <cell r="JJ221">
            <v>5304</v>
          </cell>
          <cell r="JK221">
            <v>5218</v>
          </cell>
          <cell r="JL221">
            <v>5256</v>
          </cell>
          <cell r="JM221">
            <v>5267</v>
          </cell>
          <cell r="JN221">
            <v>5238</v>
          </cell>
          <cell r="JO221">
            <v>5338</v>
          </cell>
          <cell r="JP221">
            <v>5289</v>
          </cell>
          <cell r="JQ221">
            <v>5102</v>
          </cell>
          <cell r="JR221">
            <v>5059</v>
          </cell>
          <cell r="JS221">
            <v>5142</v>
          </cell>
          <cell r="JT221">
            <v>4801</v>
          </cell>
          <cell r="JU221">
            <v>4692</v>
          </cell>
          <cell r="JV221">
            <v>4726</v>
          </cell>
          <cell r="JW221">
            <v>4791</v>
          </cell>
          <cell r="JX221">
            <v>5256</v>
          </cell>
          <cell r="JY221">
            <v>4634</v>
          </cell>
          <cell r="JZ221">
            <v>5823</v>
          </cell>
          <cell r="KA221">
            <v>5838</v>
          </cell>
          <cell r="KB221">
            <v>5727</v>
          </cell>
          <cell r="KC221">
            <v>5083</v>
          </cell>
          <cell r="KD221">
            <v>4994</v>
          </cell>
          <cell r="KE221">
            <v>4957</v>
          </cell>
          <cell r="KF221">
            <v>4994</v>
          </cell>
        </row>
        <row r="222">
          <cell r="A222" t="str">
            <v>Nombre de crÃ©ations d'entreprises - Micro-entrepreneurs - Ain - DonnÃ©es mensuelles brutes</v>
          </cell>
          <cell r="B222">
            <v>10755309</v>
          </cell>
          <cell r="C222">
            <v>45317.364583333336</v>
          </cell>
          <cell r="ES222">
            <v>196</v>
          </cell>
          <cell r="ET222">
            <v>284</v>
          </cell>
          <cell r="EU222">
            <v>268</v>
          </cell>
          <cell r="EV222">
            <v>226</v>
          </cell>
          <cell r="EW222">
            <v>223</v>
          </cell>
          <cell r="EX222">
            <v>221</v>
          </cell>
          <cell r="EY222">
            <v>229</v>
          </cell>
          <cell r="EZ222">
            <v>166</v>
          </cell>
          <cell r="FA222">
            <v>250</v>
          </cell>
          <cell r="FB222">
            <v>239</v>
          </cell>
          <cell r="FC222">
            <v>242</v>
          </cell>
          <cell r="FD222">
            <v>146</v>
          </cell>
          <cell r="FE222">
            <v>199</v>
          </cell>
          <cell r="FF222">
            <v>181</v>
          </cell>
          <cell r="FG222">
            <v>216</v>
          </cell>
          <cell r="FH222">
            <v>188</v>
          </cell>
          <cell r="FI222">
            <v>184</v>
          </cell>
          <cell r="FJ222">
            <v>173</v>
          </cell>
          <cell r="FK222">
            <v>167</v>
          </cell>
          <cell r="FL222">
            <v>144</v>
          </cell>
          <cell r="FM222">
            <v>219</v>
          </cell>
          <cell r="FN222">
            <v>221</v>
          </cell>
          <cell r="FO222">
            <v>213</v>
          </cell>
          <cell r="FP222">
            <v>124</v>
          </cell>
          <cell r="FQ222">
            <v>236</v>
          </cell>
          <cell r="FR222">
            <v>177</v>
          </cell>
          <cell r="FS222">
            <v>224</v>
          </cell>
          <cell r="FT222">
            <v>192</v>
          </cell>
          <cell r="FU222">
            <v>180</v>
          </cell>
          <cell r="FV222">
            <v>212</v>
          </cell>
          <cell r="FW222">
            <v>178</v>
          </cell>
          <cell r="FX222">
            <v>161</v>
          </cell>
          <cell r="FY222">
            <v>221</v>
          </cell>
          <cell r="FZ222">
            <v>281</v>
          </cell>
          <cell r="GA222">
            <v>168</v>
          </cell>
          <cell r="GB222">
            <v>167</v>
          </cell>
          <cell r="GC222">
            <v>194</v>
          </cell>
          <cell r="GD222">
            <v>213</v>
          </cell>
          <cell r="GE222">
            <v>194</v>
          </cell>
          <cell r="GF222">
            <v>230</v>
          </cell>
          <cell r="GG222">
            <v>155</v>
          </cell>
          <cell r="GH222">
            <v>166</v>
          </cell>
          <cell r="GI222">
            <v>140</v>
          </cell>
          <cell r="GJ222">
            <v>125</v>
          </cell>
          <cell r="GK222">
            <v>208</v>
          </cell>
          <cell r="GL222">
            <v>222</v>
          </cell>
          <cell r="GM222">
            <v>165</v>
          </cell>
          <cell r="GN222">
            <v>230</v>
          </cell>
          <cell r="GO222">
            <v>209</v>
          </cell>
          <cell r="GP222">
            <v>179</v>
          </cell>
          <cell r="GQ222">
            <v>219</v>
          </cell>
          <cell r="GR222">
            <v>211</v>
          </cell>
          <cell r="GS222">
            <v>182</v>
          </cell>
          <cell r="GT222">
            <v>206</v>
          </cell>
          <cell r="GU222">
            <v>160</v>
          </cell>
          <cell r="GV222">
            <v>157</v>
          </cell>
          <cell r="GW222">
            <v>222</v>
          </cell>
          <cell r="GX222">
            <v>194</v>
          </cell>
          <cell r="GY222">
            <v>182</v>
          </cell>
          <cell r="GZ222">
            <v>177</v>
          </cell>
          <cell r="HA222">
            <v>207</v>
          </cell>
          <cell r="HB222">
            <v>226</v>
          </cell>
          <cell r="HC222">
            <v>214</v>
          </cell>
          <cell r="HD222">
            <v>188</v>
          </cell>
          <cell r="HE222">
            <v>164</v>
          </cell>
          <cell r="HF222">
            <v>196</v>
          </cell>
          <cell r="HG222">
            <v>180</v>
          </cell>
          <cell r="HH222">
            <v>162</v>
          </cell>
          <cell r="HI222">
            <v>232</v>
          </cell>
          <cell r="HJ222">
            <v>220</v>
          </cell>
          <cell r="HK222">
            <v>178</v>
          </cell>
          <cell r="HL222">
            <v>195</v>
          </cell>
          <cell r="HM222">
            <v>259</v>
          </cell>
          <cell r="HN222">
            <v>246</v>
          </cell>
          <cell r="HO222">
            <v>247</v>
          </cell>
          <cell r="HP222">
            <v>212</v>
          </cell>
          <cell r="HQ222">
            <v>202</v>
          </cell>
          <cell r="HR222">
            <v>253</v>
          </cell>
          <cell r="HS222">
            <v>216</v>
          </cell>
          <cell r="HT222">
            <v>219</v>
          </cell>
          <cell r="HU222">
            <v>287</v>
          </cell>
          <cell r="HV222">
            <v>296</v>
          </cell>
          <cell r="HW222">
            <v>246</v>
          </cell>
          <cell r="HX222">
            <v>224</v>
          </cell>
          <cell r="HY222">
            <v>349</v>
          </cell>
          <cell r="HZ222">
            <v>359</v>
          </cell>
          <cell r="IA222">
            <v>365</v>
          </cell>
          <cell r="IB222">
            <v>344</v>
          </cell>
          <cell r="IC222">
            <v>317</v>
          </cell>
          <cell r="ID222">
            <v>324</v>
          </cell>
          <cell r="IE222">
            <v>330</v>
          </cell>
          <cell r="IF222">
            <v>319</v>
          </cell>
          <cell r="IG222">
            <v>366</v>
          </cell>
          <cell r="IH222">
            <v>433</v>
          </cell>
          <cell r="II222">
            <v>376</v>
          </cell>
          <cell r="IJ222">
            <v>343</v>
          </cell>
          <cell r="IK222">
            <v>407</v>
          </cell>
          <cell r="IL222">
            <v>412</v>
          </cell>
          <cell r="IM222">
            <v>267</v>
          </cell>
          <cell r="IN222">
            <v>199</v>
          </cell>
          <cell r="IO222">
            <v>288</v>
          </cell>
          <cell r="IP222">
            <v>384</v>
          </cell>
          <cell r="IQ222">
            <v>448</v>
          </cell>
          <cell r="IR222">
            <v>315</v>
          </cell>
          <cell r="IS222">
            <v>528</v>
          </cell>
          <cell r="IT222">
            <v>539</v>
          </cell>
          <cell r="IU222">
            <v>413</v>
          </cell>
          <cell r="IV222">
            <v>380</v>
          </cell>
          <cell r="IW222">
            <v>427</v>
          </cell>
          <cell r="IX222">
            <v>443</v>
          </cell>
          <cell r="IY222">
            <v>455</v>
          </cell>
          <cell r="IZ222">
            <v>405</v>
          </cell>
          <cell r="JA222">
            <v>342</v>
          </cell>
          <cell r="JB222">
            <v>436</v>
          </cell>
          <cell r="JC222">
            <v>402</v>
          </cell>
          <cell r="JD222">
            <v>348</v>
          </cell>
          <cell r="JE222">
            <v>481</v>
          </cell>
          <cell r="JF222">
            <v>483</v>
          </cell>
          <cell r="JG222">
            <v>406</v>
          </cell>
          <cell r="JH222">
            <v>403</v>
          </cell>
          <cell r="JI222">
            <v>507</v>
          </cell>
          <cell r="JJ222">
            <v>471</v>
          </cell>
          <cell r="JK222">
            <v>463</v>
          </cell>
          <cell r="JL222">
            <v>451</v>
          </cell>
          <cell r="JM222">
            <v>415</v>
          </cell>
          <cell r="JN222">
            <v>416</v>
          </cell>
          <cell r="JO222">
            <v>379</v>
          </cell>
          <cell r="JP222">
            <v>333</v>
          </cell>
          <cell r="JQ222">
            <v>555</v>
          </cell>
          <cell r="JR222">
            <v>489</v>
          </cell>
          <cell r="JS222">
            <v>446</v>
          </cell>
          <cell r="JT222">
            <v>372</v>
          </cell>
          <cell r="JU222">
            <v>478</v>
          </cell>
          <cell r="JV222">
            <v>439</v>
          </cell>
          <cell r="JW222">
            <v>505</v>
          </cell>
          <cell r="JX222">
            <v>454</v>
          </cell>
          <cell r="JY222">
            <v>412</v>
          </cell>
          <cell r="JZ222">
            <v>413</v>
          </cell>
          <cell r="KA222">
            <v>410</v>
          </cell>
          <cell r="KB222">
            <v>444</v>
          </cell>
          <cell r="KC222">
            <v>542</v>
          </cell>
          <cell r="KD222">
            <v>663</v>
          </cell>
          <cell r="KE222">
            <v>479</v>
          </cell>
          <cell r="KF222">
            <v>416</v>
          </cell>
        </row>
        <row r="223">
          <cell r="A223" t="str">
            <v>Nombre de crÃ©ations d'entreprises - Micro-entrepreneurs - Aisne - DonnÃ©es mensuelles brutes</v>
          </cell>
          <cell r="B223">
            <v>10755310</v>
          </cell>
          <cell r="C223">
            <v>45317.364583333336</v>
          </cell>
          <cell r="ES223">
            <v>167</v>
          </cell>
          <cell r="ET223">
            <v>143</v>
          </cell>
          <cell r="EU223">
            <v>165</v>
          </cell>
          <cell r="EV223">
            <v>161</v>
          </cell>
          <cell r="EW223">
            <v>135</v>
          </cell>
          <cell r="EX223">
            <v>191</v>
          </cell>
          <cell r="EY223">
            <v>130</v>
          </cell>
          <cell r="EZ223">
            <v>121</v>
          </cell>
          <cell r="FA223">
            <v>143</v>
          </cell>
          <cell r="FB223">
            <v>194</v>
          </cell>
          <cell r="FC223">
            <v>121</v>
          </cell>
          <cell r="FD223">
            <v>102</v>
          </cell>
          <cell r="FE223">
            <v>133</v>
          </cell>
          <cell r="FF223">
            <v>133</v>
          </cell>
          <cell r="FG223">
            <v>128</v>
          </cell>
          <cell r="FH223">
            <v>125</v>
          </cell>
          <cell r="FI223">
            <v>141</v>
          </cell>
          <cell r="FJ223">
            <v>139</v>
          </cell>
          <cell r="FK223">
            <v>107</v>
          </cell>
          <cell r="FL223">
            <v>95</v>
          </cell>
          <cell r="FM223">
            <v>105</v>
          </cell>
          <cell r="FN223">
            <v>137</v>
          </cell>
          <cell r="FO223">
            <v>117</v>
          </cell>
          <cell r="FP223">
            <v>88</v>
          </cell>
          <cell r="FQ223">
            <v>162</v>
          </cell>
          <cell r="FR223">
            <v>131</v>
          </cell>
          <cell r="FS223">
            <v>124</v>
          </cell>
          <cell r="FT223">
            <v>134</v>
          </cell>
          <cell r="FU223">
            <v>104</v>
          </cell>
          <cell r="FV223">
            <v>102</v>
          </cell>
          <cell r="FW223">
            <v>123</v>
          </cell>
          <cell r="FX223">
            <v>77</v>
          </cell>
          <cell r="FY223">
            <v>133</v>
          </cell>
          <cell r="FZ223">
            <v>111</v>
          </cell>
          <cell r="GA223">
            <v>78</v>
          </cell>
          <cell r="GB223">
            <v>110</v>
          </cell>
          <cell r="GC223">
            <v>150</v>
          </cell>
          <cell r="GD223">
            <v>132</v>
          </cell>
          <cell r="GE223">
            <v>159</v>
          </cell>
          <cell r="GF223">
            <v>139</v>
          </cell>
          <cell r="GG223">
            <v>98</v>
          </cell>
          <cell r="GH223">
            <v>126</v>
          </cell>
          <cell r="GI223">
            <v>95</v>
          </cell>
          <cell r="GJ223">
            <v>77</v>
          </cell>
          <cell r="GK223">
            <v>131</v>
          </cell>
          <cell r="GL223">
            <v>120</v>
          </cell>
          <cell r="GM223">
            <v>89</v>
          </cell>
          <cell r="GN223">
            <v>106</v>
          </cell>
          <cell r="GO223">
            <v>128</v>
          </cell>
          <cell r="GP223">
            <v>126</v>
          </cell>
          <cell r="GQ223">
            <v>139</v>
          </cell>
          <cell r="GR223">
            <v>113</v>
          </cell>
          <cell r="GS223">
            <v>116</v>
          </cell>
          <cell r="GT223">
            <v>127</v>
          </cell>
          <cell r="GU223">
            <v>89</v>
          </cell>
          <cell r="GV223">
            <v>97</v>
          </cell>
          <cell r="GW223">
            <v>139</v>
          </cell>
          <cell r="GX223">
            <v>128</v>
          </cell>
          <cell r="GY223">
            <v>94</v>
          </cell>
          <cell r="GZ223">
            <v>94</v>
          </cell>
          <cell r="HA223">
            <v>129</v>
          </cell>
          <cell r="HB223">
            <v>121</v>
          </cell>
          <cell r="HC223">
            <v>127</v>
          </cell>
          <cell r="HD223">
            <v>129</v>
          </cell>
          <cell r="HE223">
            <v>117</v>
          </cell>
          <cell r="HF223">
            <v>119</v>
          </cell>
          <cell r="HG223">
            <v>110</v>
          </cell>
          <cell r="HH223">
            <v>103</v>
          </cell>
          <cell r="HI223">
            <v>128</v>
          </cell>
          <cell r="HJ223">
            <v>146</v>
          </cell>
          <cell r="HK223">
            <v>91</v>
          </cell>
          <cell r="HL223">
            <v>86</v>
          </cell>
          <cell r="HM223">
            <v>139</v>
          </cell>
          <cell r="HN223">
            <v>119</v>
          </cell>
          <cell r="HO223">
            <v>140</v>
          </cell>
          <cell r="HP223">
            <v>121</v>
          </cell>
          <cell r="HQ223">
            <v>142</v>
          </cell>
          <cell r="HR223">
            <v>131</v>
          </cell>
          <cell r="HS223">
            <v>107</v>
          </cell>
          <cell r="HT223">
            <v>126</v>
          </cell>
          <cell r="HU223">
            <v>134</v>
          </cell>
          <cell r="HV223">
            <v>169</v>
          </cell>
          <cell r="HW223">
            <v>117</v>
          </cell>
          <cell r="HX223">
            <v>100</v>
          </cell>
          <cell r="HY223">
            <v>158</v>
          </cell>
          <cell r="HZ223">
            <v>142</v>
          </cell>
          <cell r="IA223">
            <v>188</v>
          </cell>
          <cell r="IB223">
            <v>168</v>
          </cell>
          <cell r="IC223">
            <v>161</v>
          </cell>
          <cell r="ID223">
            <v>135</v>
          </cell>
          <cell r="IE223">
            <v>173</v>
          </cell>
          <cell r="IF223">
            <v>140</v>
          </cell>
          <cell r="IG223">
            <v>158</v>
          </cell>
          <cell r="IH223">
            <v>218</v>
          </cell>
          <cell r="II223">
            <v>172</v>
          </cell>
          <cell r="IJ223">
            <v>124</v>
          </cell>
          <cell r="IK223">
            <v>195</v>
          </cell>
          <cell r="IL223">
            <v>215</v>
          </cell>
          <cell r="IM223">
            <v>139</v>
          </cell>
          <cell r="IN223">
            <v>102</v>
          </cell>
          <cell r="IO223">
            <v>133</v>
          </cell>
          <cell r="IP223">
            <v>198</v>
          </cell>
          <cell r="IQ223">
            <v>228</v>
          </cell>
          <cell r="IR223">
            <v>151</v>
          </cell>
          <cell r="IS223">
            <v>220</v>
          </cell>
          <cell r="IT223">
            <v>214</v>
          </cell>
          <cell r="IU223">
            <v>173</v>
          </cell>
          <cell r="IV223">
            <v>206</v>
          </cell>
          <cell r="IW223">
            <v>224</v>
          </cell>
          <cell r="IX223">
            <v>253</v>
          </cell>
          <cell r="IY223">
            <v>275</v>
          </cell>
          <cell r="IZ223">
            <v>290</v>
          </cell>
          <cell r="JA223">
            <v>197</v>
          </cell>
          <cell r="JB223">
            <v>255</v>
          </cell>
          <cell r="JC223">
            <v>197</v>
          </cell>
          <cell r="JD223">
            <v>153</v>
          </cell>
          <cell r="JE223">
            <v>244</v>
          </cell>
          <cell r="JF223">
            <v>291</v>
          </cell>
          <cell r="JG223">
            <v>179</v>
          </cell>
          <cell r="JH223">
            <v>223</v>
          </cell>
          <cell r="JI223">
            <v>248</v>
          </cell>
          <cell r="JJ223">
            <v>218</v>
          </cell>
          <cell r="JK223">
            <v>263</v>
          </cell>
          <cell r="JL223">
            <v>239</v>
          </cell>
          <cell r="JM223">
            <v>194</v>
          </cell>
          <cell r="JN223">
            <v>203</v>
          </cell>
          <cell r="JO223">
            <v>200</v>
          </cell>
          <cell r="JP223">
            <v>195</v>
          </cell>
          <cell r="JQ223">
            <v>285</v>
          </cell>
          <cell r="JR223">
            <v>272</v>
          </cell>
          <cell r="JS223">
            <v>220</v>
          </cell>
          <cell r="JT223">
            <v>232</v>
          </cell>
          <cell r="JU223">
            <v>209</v>
          </cell>
          <cell r="JV223">
            <v>263</v>
          </cell>
          <cell r="JW223">
            <v>308</v>
          </cell>
          <cell r="JX223">
            <v>243</v>
          </cell>
          <cell r="JY223">
            <v>222</v>
          </cell>
          <cell r="JZ223">
            <v>241</v>
          </cell>
          <cell r="KA223">
            <v>225</v>
          </cell>
          <cell r="KB223">
            <v>258</v>
          </cell>
          <cell r="KC223">
            <v>309</v>
          </cell>
          <cell r="KD223">
            <v>303</v>
          </cell>
          <cell r="KE223">
            <v>291</v>
          </cell>
          <cell r="KF223">
            <v>202</v>
          </cell>
        </row>
        <row r="224">
          <cell r="A224" t="str">
            <v>Nombre de crÃ©ations d'entreprises - Micro-entrepreneurs - Allier - DonnÃ©es mensuelles brutes</v>
          </cell>
          <cell r="B224">
            <v>10755311</v>
          </cell>
          <cell r="C224">
            <v>45317.364583333336</v>
          </cell>
          <cell r="ES224">
            <v>98</v>
          </cell>
          <cell r="ET224">
            <v>99</v>
          </cell>
          <cell r="EU224">
            <v>137</v>
          </cell>
          <cell r="EV224">
            <v>83</v>
          </cell>
          <cell r="EW224">
            <v>97</v>
          </cell>
          <cell r="EX224">
            <v>125</v>
          </cell>
          <cell r="EY224">
            <v>98</v>
          </cell>
          <cell r="EZ224">
            <v>65</v>
          </cell>
          <cell r="FA224">
            <v>103</v>
          </cell>
          <cell r="FB224">
            <v>111</v>
          </cell>
          <cell r="FC224">
            <v>83</v>
          </cell>
          <cell r="FD224">
            <v>63</v>
          </cell>
          <cell r="FE224">
            <v>82</v>
          </cell>
          <cell r="FF224">
            <v>73</v>
          </cell>
          <cell r="FG224">
            <v>84</v>
          </cell>
          <cell r="FH224">
            <v>91</v>
          </cell>
          <cell r="FI224">
            <v>105</v>
          </cell>
          <cell r="FJ224">
            <v>85</v>
          </cell>
          <cell r="FK224">
            <v>78</v>
          </cell>
          <cell r="FL224">
            <v>74</v>
          </cell>
          <cell r="FM224">
            <v>73</v>
          </cell>
          <cell r="FN224">
            <v>88</v>
          </cell>
          <cell r="FO224">
            <v>98</v>
          </cell>
          <cell r="FP224">
            <v>87</v>
          </cell>
          <cell r="FQ224">
            <v>69</v>
          </cell>
          <cell r="FR224">
            <v>103</v>
          </cell>
          <cell r="FS224">
            <v>84</v>
          </cell>
          <cell r="FT224">
            <v>116</v>
          </cell>
          <cell r="FU224">
            <v>60</v>
          </cell>
          <cell r="FV224">
            <v>95</v>
          </cell>
          <cell r="FW224">
            <v>91</v>
          </cell>
          <cell r="FX224">
            <v>74</v>
          </cell>
          <cell r="FY224">
            <v>93</v>
          </cell>
          <cell r="FZ224">
            <v>86</v>
          </cell>
          <cell r="GA224">
            <v>73</v>
          </cell>
          <cell r="GB224">
            <v>68</v>
          </cell>
          <cell r="GC224">
            <v>74</v>
          </cell>
          <cell r="GD224">
            <v>88</v>
          </cell>
          <cell r="GE224">
            <v>108</v>
          </cell>
          <cell r="GF224">
            <v>117</v>
          </cell>
          <cell r="GG224">
            <v>92</v>
          </cell>
          <cell r="GH224">
            <v>101</v>
          </cell>
          <cell r="GI224">
            <v>87</v>
          </cell>
          <cell r="GJ224">
            <v>54</v>
          </cell>
          <cell r="GK224">
            <v>97</v>
          </cell>
          <cell r="GL224">
            <v>103</v>
          </cell>
          <cell r="GM224">
            <v>68</v>
          </cell>
          <cell r="GN224">
            <v>80</v>
          </cell>
          <cell r="GO224">
            <v>100</v>
          </cell>
          <cell r="GP224">
            <v>88</v>
          </cell>
          <cell r="GQ224">
            <v>106</v>
          </cell>
          <cell r="GR224">
            <v>84</v>
          </cell>
          <cell r="GS224">
            <v>101</v>
          </cell>
          <cell r="GT224">
            <v>85</v>
          </cell>
          <cell r="GU224">
            <v>54</v>
          </cell>
          <cell r="GV224">
            <v>51</v>
          </cell>
          <cell r="GW224">
            <v>95</v>
          </cell>
          <cell r="GX224">
            <v>86</v>
          </cell>
          <cell r="GY224">
            <v>52</v>
          </cell>
          <cell r="GZ224">
            <v>56</v>
          </cell>
          <cell r="HA224">
            <v>72</v>
          </cell>
          <cell r="HB224">
            <v>81</v>
          </cell>
          <cell r="HC224">
            <v>100</v>
          </cell>
          <cell r="HD224">
            <v>88</v>
          </cell>
          <cell r="HE224">
            <v>80</v>
          </cell>
          <cell r="HF224">
            <v>99</v>
          </cell>
          <cell r="HG224">
            <v>71</v>
          </cell>
          <cell r="HH224">
            <v>72</v>
          </cell>
          <cell r="HI224">
            <v>115</v>
          </cell>
          <cell r="HJ224">
            <v>108</v>
          </cell>
          <cell r="HK224">
            <v>66</v>
          </cell>
          <cell r="HL224">
            <v>85</v>
          </cell>
          <cell r="HM224">
            <v>78</v>
          </cell>
          <cell r="HN224">
            <v>98</v>
          </cell>
          <cell r="HO224">
            <v>121</v>
          </cell>
          <cell r="HP224">
            <v>85</v>
          </cell>
          <cell r="HQ224">
            <v>92</v>
          </cell>
          <cell r="HR224">
            <v>86</v>
          </cell>
          <cell r="HS224">
            <v>98</v>
          </cell>
          <cell r="HT224">
            <v>74</v>
          </cell>
          <cell r="HU224">
            <v>104</v>
          </cell>
          <cell r="HV224">
            <v>105</v>
          </cell>
          <cell r="HW224">
            <v>73</v>
          </cell>
          <cell r="HX224">
            <v>76</v>
          </cell>
          <cell r="HY224">
            <v>114</v>
          </cell>
          <cell r="HZ224">
            <v>131</v>
          </cell>
          <cell r="IA224">
            <v>122</v>
          </cell>
          <cell r="IB224">
            <v>119</v>
          </cell>
          <cell r="IC224">
            <v>101</v>
          </cell>
          <cell r="ID224">
            <v>96</v>
          </cell>
          <cell r="IE224">
            <v>106</v>
          </cell>
          <cell r="IF224">
            <v>97</v>
          </cell>
          <cell r="IG224">
            <v>113</v>
          </cell>
          <cell r="IH224">
            <v>151</v>
          </cell>
          <cell r="II224">
            <v>127</v>
          </cell>
          <cell r="IJ224">
            <v>113</v>
          </cell>
          <cell r="IK224">
            <v>130</v>
          </cell>
          <cell r="IL224">
            <v>135</v>
          </cell>
          <cell r="IM224">
            <v>110</v>
          </cell>
          <cell r="IN224">
            <v>64</v>
          </cell>
          <cell r="IO224">
            <v>108</v>
          </cell>
          <cell r="IP224">
            <v>155</v>
          </cell>
          <cell r="IQ224">
            <v>150</v>
          </cell>
          <cell r="IR224">
            <v>113</v>
          </cell>
          <cell r="IS224">
            <v>124</v>
          </cell>
          <cell r="IT224">
            <v>166</v>
          </cell>
          <cell r="IU224">
            <v>145</v>
          </cell>
          <cell r="IV224">
            <v>127</v>
          </cell>
          <cell r="IW224">
            <v>164</v>
          </cell>
          <cell r="IX224">
            <v>161</v>
          </cell>
          <cell r="IY224">
            <v>148</v>
          </cell>
          <cell r="IZ224">
            <v>149</v>
          </cell>
          <cell r="JA224">
            <v>152</v>
          </cell>
          <cell r="JB224">
            <v>157</v>
          </cell>
          <cell r="JC224">
            <v>159</v>
          </cell>
          <cell r="JD224">
            <v>115</v>
          </cell>
          <cell r="JE224">
            <v>140</v>
          </cell>
          <cell r="JF224">
            <v>194</v>
          </cell>
          <cell r="JG224">
            <v>129</v>
          </cell>
          <cell r="JH224">
            <v>139</v>
          </cell>
          <cell r="JI224">
            <v>150</v>
          </cell>
          <cell r="JJ224">
            <v>157</v>
          </cell>
          <cell r="JK224">
            <v>198</v>
          </cell>
          <cell r="JL224">
            <v>110</v>
          </cell>
          <cell r="JM224">
            <v>165</v>
          </cell>
          <cell r="JN224">
            <v>185</v>
          </cell>
          <cell r="JO224">
            <v>174</v>
          </cell>
          <cell r="JP224">
            <v>144</v>
          </cell>
          <cell r="JQ224">
            <v>158</v>
          </cell>
          <cell r="JR224">
            <v>226</v>
          </cell>
          <cell r="JS224">
            <v>155</v>
          </cell>
          <cell r="JT224">
            <v>178</v>
          </cell>
          <cell r="JU224">
            <v>155</v>
          </cell>
          <cell r="JV224">
            <v>174</v>
          </cell>
          <cell r="JW224">
            <v>201</v>
          </cell>
          <cell r="JX224">
            <v>185</v>
          </cell>
          <cell r="JY224">
            <v>173</v>
          </cell>
          <cell r="JZ224">
            <v>189</v>
          </cell>
          <cell r="KA224">
            <v>154</v>
          </cell>
          <cell r="KB224">
            <v>135</v>
          </cell>
          <cell r="KC224">
            <v>193</v>
          </cell>
          <cell r="KD224">
            <v>197</v>
          </cell>
          <cell r="KE224">
            <v>202</v>
          </cell>
          <cell r="KF224">
            <v>185</v>
          </cell>
        </row>
        <row r="225">
          <cell r="A225" t="str">
            <v>Nombre de crÃ©ations d'entreprises - Micro-entrepreneurs - Alpes-de-Haute-Provence - DonnÃ©es mensuelles brutes</v>
          </cell>
          <cell r="B225">
            <v>10755312</v>
          </cell>
          <cell r="C225">
            <v>45317.364583333336</v>
          </cell>
          <cell r="ES225">
            <v>76</v>
          </cell>
          <cell r="ET225">
            <v>71</v>
          </cell>
          <cell r="EU225">
            <v>88</v>
          </cell>
          <cell r="EV225">
            <v>84</v>
          </cell>
          <cell r="EW225">
            <v>90</v>
          </cell>
          <cell r="EX225">
            <v>124</v>
          </cell>
          <cell r="EY225">
            <v>83</v>
          </cell>
          <cell r="EZ225">
            <v>39</v>
          </cell>
          <cell r="FA225">
            <v>119</v>
          </cell>
          <cell r="FB225">
            <v>80</v>
          </cell>
          <cell r="FC225">
            <v>73</v>
          </cell>
          <cell r="FD225">
            <v>52</v>
          </cell>
          <cell r="FE225">
            <v>82</v>
          </cell>
          <cell r="FF225">
            <v>67</v>
          </cell>
          <cell r="FG225">
            <v>98</v>
          </cell>
          <cell r="FH225">
            <v>72</v>
          </cell>
          <cell r="FI225">
            <v>52</v>
          </cell>
          <cell r="FJ225">
            <v>74</v>
          </cell>
          <cell r="FK225">
            <v>69</v>
          </cell>
          <cell r="FL225">
            <v>39</v>
          </cell>
          <cell r="FM225">
            <v>42</v>
          </cell>
          <cell r="FN225">
            <v>122</v>
          </cell>
          <cell r="FO225">
            <v>52</v>
          </cell>
          <cell r="FP225">
            <v>39</v>
          </cell>
          <cell r="FQ225">
            <v>101</v>
          </cell>
          <cell r="FR225">
            <v>53</v>
          </cell>
          <cell r="FS225">
            <v>92</v>
          </cell>
          <cell r="FT225">
            <v>79</v>
          </cell>
          <cell r="FU225">
            <v>72</v>
          </cell>
          <cell r="FV225">
            <v>60</v>
          </cell>
          <cell r="FW225">
            <v>73</v>
          </cell>
          <cell r="FX225">
            <v>51</v>
          </cell>
          <cell r="FY225">
            <v>67</v>
          </cell>
          <cell r="FZ225">
            <v>83</v>
          </cell>
          <cell r="GA225">
            <v>48</v>
          </cell>
          <cell r="GB225">
            <v>36</v>
          </cell>
          <cell r="GC225">
            <v>52</v>
          </cell>
          <cell r="GD225">
            <v>54</v>
          </cell>
          <cell r="GE225">
            <v>100</v>
          </cell>
          <cell r="GF225">
            <v>82</v>
          </cell>
          <cell r="GG225">
            <v>94</v>
          </cell>
          <cell r="GH225">
            <v>78</v>
          </cell>
          <cell r="GI225">
            <v>82</v>
          </cell>
          <cell r="GJ225">
            <v>61</v>
          </cell>
          <cell r="GK225">
            <v>80</v>
          </cell>
          <cell r="GL225">
            <v>78</v>
          </cell>
          <cell r="GM225">
            <v>52</v>
          </cell>
          <cell r="GN225">
            <v>78</v>
          </cell>
          <cell r="GO225">
            <v>75</v>
          </cell>
          <cell r="GP225">
            <v>60</v>
          </cell>
          <cell r="GQ225">
            <v>86</v>
          </cell>
          <cell r="GR225">
            <v>70</v>
          </cell>
          <cell r="GS225">
            <v>49</v>
          </cell>
          <cell r="GT225">
            <v>67</v>
          </cell>
          <cell r="GU225">
            <v>53</v>
          </cell>
          <cell r="GV225">
            <v>33</v>
          </cell>
          <cell r="GW225">
            <v>76</v>
          </cell>
          <cell r="GX225">
            <v>56</v>
          </cell>
          <cell r="GY225">
            <v>47</v>
          </cell>
          <cell r="GZ225">
            <v>46</v>
          </cell>
          <cell r="HA225">
            <v>67</v>
          </cell>
          <cell r="HB225">
            <v>57</v>
          </cell>
          <cell r="HC225">
            <v>64</v>
          </cell>
          <cell r="HD225">
            <v>69</v>
          </cell>
          <cell r="HE225">
            <v>68</v>
          </cell>
          <cell r="HF225">
            <v>72</v>
          </cell>
          <cell r="HG225">
            <v>51</v>
          </cell>
          <cell r="HH225">
            <v>57</v>
          </cell>
          <cell r="HI225">
            <v>70</v>
          </cell>
          <cell r="HJ225">
            <v>56</v>
          </cell>
          <cell r="HK225">
            <v>47</v>
          </cell>
          <cell r="HL225">
            <v>55</v>
          </cell>
          <cell r="HM225">
            <v>70</v>
          </cell>
          <cell r="HN225">
            <v>84</v>
          </cell>
          <cell r="HO225">
            <v>88</v>
          </cell>
          <cell r="HP225">
            <v>51</v>
          </cell>
          <cell r="HQ225">
            <v>86</v>
          </cell>
          <cell r="HR225">
            <v>77</v>
          </cell>
          <cell r="HS225">
            <v>67</v>
          </cell>
          <cell r="HT225">
            <v>63</v>
          </cell>
          <cell r="HU225">
            <v>73</v>
          </cell>
          <cell r="HV225">
            <v>84</v>
          </cell>
          <cell r="HW225">
            <v>75</v>
          </cell>
          <cell r="HX225">
            <v>65</v>
          </cell>
          <cell r="HY225">
            <v>84</v>
          </cell>
          <cell r="HZ225">
            <v>65</v>
          </cell>
          <cell r="IA225">
            <v>68</v>
          </cell>
          <cell r="IB225">
            <v>80</v>
          </cell>
          <cell r="IC225">
            <v>78</v>
          </cell>
          <cell r="ID225">
            <v>66</v>
          </cell>
          <cell r="IE225">
            <v>75</v>
          </cell>
          <cell r="IF225">
            <v>53</v>
          </cell>
          <cell r="IG225">
            <v>92</v>
          </cell>
          <cell r="IH225">
            <v>134</v>
          </cell>
          <cell r="II225">
            <v>100</v>
          </cell>
          <cell r="IJ225">
            <v>110</v>
          </cell>
          <cell r="IK225">
            <v>132</v>
          </cell>
          <cell r="IL225">
            <v>104</v>
          </cell>
          <cell r="IM225">
            <v>68</v>
          </cell>
          <cell r="IN225">
            <v>70</v>
          </cell>
          <cell r="IO225">
            <v>84</v>
          </cell>
          <cell r="IP225">
            <v>116</v>
          </cell>
          <cell r="IQ225">
            <v>129</v>
          </cell>
          <cell r="IR225">
            <v>83</v>
          </cell>
          <cell r="IS225">
            <v>98</v>
          </cell>
          <cell r="IT225">
            <v>124</v>
          </cell>
          <cell r="IU225">
            <v>131</v>
          </cell>
          <cell r="IV225">
            <v>100</v>
          </cell>
          <cell r="IW225">
            <v>120</v>
          </cell>
          <cell r="IX225">
            <v>122</v>
          </cell>
          <cell r="IY225">
            <v>160</v>
          </cell>
          <cell r="IZ225">
            <v>174</v>
          </cell>
          <cell r="JA225">
            <v>139</v>
          </cell>
          <cell r="JB225">
            <v>173</v>
          </cell>
          <cell r="JC225">
            <v>134</v>
          </cell>
          <cell r="JD225">
            <v>70</v>
          </cell>
          <cell r="JE225">
            <v>117</v>
          </cell>
          <cell r="JF225">
            <v>173</v>
          </cell>
          <cell r="JG225">
            <v>136</v>
          </cell>
          <cell r="JH225">
            <v>116</v>
          </cell>
          <cell r="JI225">
            <v>156</v>
          </cell>
          <cell r="JJ225">
            <v>155</v>
          </cell>
          <cell r="JK225">
            <v>179</v>
          </cell>
          <cell r="JL225">
            <v>166</v>
          </cell>
          <cell r="JM225">
            <v>142</v>
          </cell>
          <cell r="JN225">
            <v>145</v>
          </cell>
          <cell r="JO225">
            <v>120</v>
          </cell>
          <cell r="JP225">
            <v>103</v>
          </cell>
          <cell r="JQ225">
            <v>150</v>
          </cell>
          <cell r="JR225">
            <v>155</v>
          </cell>
          <cell r="JS225">
            <v>122</v>
          </cell>
          <cell r="JT225">
            <v>118</v>
          </cell>
          <cell r="JU225">
            <v>134</v>
          </cell>
          <cell r="JV225">
            <v>153</v>
          </cell>
          <cell r="JW225">
            <v>176</v>
          </cell>
          <cell r="JX225">
            <v>152</v>
          </cell>
          <cell r="JY225">
            <v>121</v>
          </cell>
          <cell r="JZ225">
            <v>159</v>
          </cell>
          <cell r="KA225">
            <v>115</v>
          </cell>
          <cell r="KB225">
            <v>90</v>
          </cell>
          <cell r="KC225">
            <v>153</v>
          </cell>
          <cell r="KD225">
            <v>161</v>
          </cell>
          <cell r="KE225">
            <v>130</v>
          </cell>
          <cell r="KF225">
            <v>99</v>
          </cell>
        </row>
        <row r="226">
          <cell r="A226" t="str">
            <v>Nombre de crÃ©ations d'entreprises - Micro-entrepreneurs - Alpes-Maritimes - DonnÃ©es mensuelles brutes</v>
          </cell>
          <cell r="B226">
            <v>10755314</v>
          </cell>
          <cell r="C226">
            <v>45317.364583333336</v>
          </cell>
          <cell r="ES226">
            <v>958</v>
          </cell>
          <cell r="ET226">
            <v>917</v>
          </cell>
          <cell r="EU226">
            <v>1080</v>
          </cell>
          <cell r="EV226">
            <v>835</v>
          </cell>
          <cell r="EW226">
            <v>821</v>
          </cell>
          <cell r="EX226">
            <v>894</v>
          </cell>
          <cell r="EY226">
            <v>756</v>
          </cell>
          <cell r="EZ226">
            <v>667</v>
          </cell>
          <cell r="FA226">
            <v>888</v>
          </cell>
          <cell r="FB226">
            <v>914</v>
          </cell>
          <cell r="FC226">
            <v>768</v>
          </cell>
          <cell r="FD226">
            <v>549</v>
          </cell>
          <cell r="FE226">
            <v>767</v>
          </cell>
          <cell r="FF226">
            <v>668</v>
          </cell>
          <cell r="FG226">
            <v>801</v>
          </cell>
          <cell r="FH226">
            <v>683</v>
          </cell>
          <cell r="FI226">
            <v>618</v>
          </cell>
          <cell r="FJ226">
            <v>638</v>
          </cell>
          <cell r="FK226">
            <v>595</v>
          </cell>
          <cell r="FL226">
            <v>555</v>
          </cell>
          <cell r="FM226">
            <v>665</v>
          </cell>
          <cell r="FN226">
            <v>903</v>
          </cell>
          <cell r="FO226">
            <v>637</v>
          </cell>
          <cell r="FP226">
            <v>452</v>
          </cell>
          <cell r="FQ226">
            <v>763</v>
          </cell>
          <cell r="FR226">
            <v>721</v>
          </cell>
          <cell r="FS226">
            <v>640</v>
          </cell>
          <cell r="FT226">
            <v>692</v>
          </cell>
          <cell r="FU226">
            <v>661</v>
          </cell>
          <cell r="FV226">
            <v>615</v>
          </cell>
          <cell r="FW226">
            <v>710</v>
          </cell>
          <cell r="FX226">
            <v>518</v>
          </cell>
          <cell r="FY226">
            <v>692</v>
          </cell>
          <cell r="FZ226">
            <v>815</v>
          </cell>
          <cell r="GA226">
            <v>565</v>
          </cell>
          <cell r="GB226">
            <v>552</v>
          </cell>
          <cell r="GC226">
            <v>755</v>
          </cell>
          <cell r="GD226">
            <v>673</v>
          </cell>
          <cell r="GE226">
            <v>772</v>
          </cell>
          <cell r="GF226">
            <v>861</v>
          </cell>
          <cell r="GG226">
            <v>614</v>
          </cell>
          <cell r="GH226">
            <v>692</v>
          </cell>
          <cell r="GI226">
            <v>664</v>
          </cell>
          <cell r="GJ226">
            <v>463</v>
          </cell>
          <cell r="GK226">
            <v>744</v>
          </cell>
          <cell r="GL226">
            <v>828</v>
          </cell>
          <cell r="GM226">
            <v>582</v>
          </cell>
          <cell r="GN226">
            <v>562</v>
          </cell>
          <cell r="GO226">
            <v>708</v>
          </cell>
          <cell r="GP226">
            <v>746</v>
          </cell>
          <cell r="GQ226">
            <v>780</v>
          </cell>
          <cell r="GR226">
            <v>796</v>
          </cell>
          <cell r="GS226">
            <v>649</v>
          </cell>
          <cell r="GT226">
            <v>752</v>
          </cell>
          <cell r="GU226">
            <v>585</v>
          </cell>
          <cell r="GV226">
            <v>539</v>
          </cell>
          <cell r="GW226">
            <v>753</v>
          </cell>
          <cell r="GX226">
            <v>693</v>
          </cell>
          <cell r="GY226">
            <v>658</v>
          </cell>
          <cell r="GZ226">
            <v>531</v>
          </cell>
          <cell r="HA226">
            <v>725</v>
          </cell>
          <cell r="HB226">
            <v>724</v>
          </cell>
          <cell r="HC226">
            <v>768</v>
          </cell>
          <cell r="HD226">
            <v>704</v>
          </cell>
          <cell r="HE226">
            <v>685</v>
          </cell>
          <cell r="HF226">
            <v>759</v>
          </cell>
          <cell r="HG226">
            <v>587</v>
          </cell>
          <cell r="HH226">
            <v>497</v>
          </cell>
          <cell r="HI226">
            <v>776</v>
          </cell>
          <cell r="HJ226">
            <v>862</v>
          </cell>
          <cell r="HK226">
            <v>738</v>
          </cell>
          <cell r="HL226">
            <v>676</v>
          </cell>
          <cell r="HM226">
            <v>963</v>
          </cell>
          <cell r="HN226">
            <v>874</v>
          </cell>
          <cell r="HO226">
            <v>1008</v>
          </cell>
          <cell r="HP226">
            <v>854</v>
          </cell>
          <cell r="HQ226">
            <v>827</v>
          </cell>
          <cell r="HR226">
            <v>887</v>
          </cell>
          <cell r="HS226">
            <v>703</v>
          </cell>
          <cell r="HT226">
            <v>711</v>
          </cell>
          <cell r="HU226">
            <v>936</v>
          </cell>
          <cell r="HV226">
            <v>1062</v>
          </cell>
          <cell r="HW226">
            <v>889</v>
          </cell>
          <cell r="HX226">
            <v>619</v>
          </cell>
          <cell r="HY226">
            <v>1187</v>
          </cell>
          <cell r="HZ226">
            <v>1046</v>
          </cell>
          <cell r="IA226">
            <v>1091</v>
          </cell>
          <cell r="IB226">
            <v>984</v>
          </cell>
          <cell r="IC226">
            <v>1148</v>
          </cell>
          <cell r="ID226">
            <v>943</v>
          </cell>
          <cell r="IE226">
            <v>1014</v>
          </cell>
          <cell r="IF226">
            <v>868</v>
          </cell>
          <cell r="IG226">
            <v>1087</v>
          </cell>
          <cell r="IH226">
            <v>1440</v>
          </cell>
          <cell r="II226">
            <v>1211</v>
          </cell>
          <cell r="IJ226">
            <v>1120</v>
          </cell>
          <cell r="IK226">
            <v>1497</v>
          </cell>
          <cell r="IL226">
            <v>1385</v>
          </cell>
          <cell r="IM226">
            <v>868</v>
          </cell>
          <cell r="IN226">
            <v>750</v>
          </cell>
          <cell r="IO226">
            <v>907</v>
          </cell>
          <cell r="IP226">
            <v>1255</v>
          </cell>
          <cell r="IQ226">
            <v>1449</v>
          </cell>
          <cell r="IR226">
            <v>1047</v>
          </cell>
          <cell r="IS226">
            <v>1530</v>
          </cell>
          <cell r="IT226">
            <v>1681</v>
          </cell>
          <cell r="IU226">
            <v>1366</v>
          </cell>
          <cell r="IV226">
            <v>1256</v>
          </cell>
          <cell r="IW226">
            <v>1442</v>
          </cell>
          <cell r="IX226">
            <v>1724</v>
          </cell>
          <cell r="IY226">
            <v>1807</v>
          </cell>
          <cell r="IZ226">
            <v>1642</v>
          </cell>
          <cell r="JA226">
            <v>1443</v>
          </cell>
          <cell r="JB226">
            <v>1422</v>
          </cell>
          <cell r="JC226">
            <v>1320</v>
          </cell>
          <cell r="JD226">
            <v>1056</v>
          </cell>
          <cell r="JE226">
            <v>1234</v>
          </cell>
          <cell r="JF226">
            <v>1882</v>
          </cell>
          <cell r="JG226">
            <v>1592</v>
          </cell>
          <cell r="JH226">
            <v>1295</v>
          </cell>
          <cell r="JI226">
            <v>1706</v>
          </cell>
          <cell r="JJ226">
            <v>1577</v>
          </cell>
          <cell r="JK226">
            <v>1967</v>
          </cell>
          <cell r="JL226">
            <v>1662</v>
          </cell>
          <cell r="JM226">
            <v>1462</v>
          </cell>
          <cell r="JN226">
            <v>1581</v>
          </cell>
          <cell r="JO226">
            <v>1411</v>
          </cell>
          <cell r="JP226">
            <v>1224</v>
          </cell>
          <cell r="JQ226">
            <v>1704</v>
          </cell>
          <cell r="JR226">
            <v>1794</v>
          </cell>
          <cell r="JS226">
            <v>1544</v>
          </cell>
          <cell r="JT226">
            <v>1236</v>
          </cell>
          <cell r="JU226">
            <v>1630</v>
          </cell>
          <cell r="JV226">
            <v>1498</v>
          </cell>
          <cell r="JW226">
            <v>1693</v>
          </cell>
          <cell r="JX226">
            <v>1504</v>
          </cell>
          <cell r="JY226">
            <v>1447</v>
          </cell>
          <cell r="JZ226">
            <v>1411</v>
          </cell>
          <cell r="KA226">
            <v>1372</v>
          </cell>
          <cell r="KB226">
            <v>1251</v>
          </cell>
          <cell r="KC226">
            <v>1554</v>
          </cell>
          <cell r="KD226">
            <v>1632</v>
          </cell>
          <cell r="KE226">
            <v>1465</v>
          </cell>
          <cell r="KF226">
            <v>1204</v>
          </cell>
        </row>
        <row r="227">
          <cell r="A227" t="str">
            <v>Nombre de crÃ©ations d'entreprises - Micro-entrepreneurs - ArdÃ¨che - DonnÃ©es mensuelles brutes</v>
          </cell>
          <cell r="B227">
            <v>10755315</v>
          </cell>
          <cell r="C227">
            <v>45317.364583333336</v>
          </cell>
          <cell r="ES227">
            <v>141</v>
          </cell>
          <cell r="ET227">
            <v>137</v>
          </cell>
          <cell r="EU227">
            <v>158</v>
          </cell>
          <cell r="EV227">
            <v>161</v>
          </cell>
          <cell r="EW227">
            <v>142</v>
          </cell>
          <cell r="EX227">
            <v>147</v>
          </cell>
          <cell r="EY227">
            <v>129</v>
          </cell>
          <cell r="EZ227">
            <v>104</v>
          </cell>
          <cell r="FA227">
            <v>136</v>
          </cell>
          <cell r="FB227">
            <v>160</v>
          </cell>
          <cell r="FC227">
            <v>102</v>
          </cell>
          <cell r="FD227">
            <v>87</v>
          </cell>
          <cell r="FE227">
            <v>94</v>
          </cell>
          <cell r="FF227">
            <v>105</v>
          </cell>
          <cell r="FG227">
            <v>115</v>
          </cell>
          <cell r="FH227">
            <v>110</v>
          </cell>
          <cell r="FI227">
            <v>126</v>
          </cell>
          <cell r="FJ227">
            <v>124</v>
          </cell>
          <cell r="FK227">
            <v>100</v>
          </cell>
          <cell r="FL227">
            <v>83</v>
          </cell>
          <cell r="FM227">
            <v>96</v>
          </cell>
          <cell r="FN227">
            <v>118</v>
          </cell>
          <cell r="FO227">
            <v>107</v>
          </cell>
          <cell r="FP227">
            <v>70</v>
          </cell>
          <cell r="FQ227">
            <v>114</v>
          </cell>
          <cell r="FR227">
            <v>157</v>
          </cell>
          <cell r="FS227">
            <v>121</v>
          </cell>
          <cell r="FT227">
            <v>146</v>
          </cell>
          <cell r="FU227">
            <v>107</v>
          </cell>
          <cell r="FV227">
            <v>102</v>
          </cell>
          <cell r="FW227">
            <v>113</v>
          </cell>
          <cell r="FX227">
            <v>68</v>
          </cell>
          <cell r="FY227">
            <v>127</v>
          </cell>
          <cell r="FZ227">
            <v>148</v>
          </cell>
          <cell r="GA227">
            <v>93</v>
          </cell>
          <cell r="GB227">
            <v>83</v>
          </cell>
          <cell r="GC227">
            <v>130</v>
          </cell>
          <cell r="GD227">
            <v>112</v>
          </cell>
          <cell r="GE227">
            <v>133</v>
          </cell>
          <cell r="GF227">
            <v>148</v>
          </cell>
          <cell r="GG227">
            <v>119</v>
          </cell>
          <cell r="GH227">
            <v>127</v>
          </cell>
          <cell r="GI227">
            <v>107</v>
          </cell>
          <cell r="GJ227">
            <v>72</v>
          </cell>
          <cell r="GK227">
            <v>138</v>
          </cell>
          <cell r="GL227">
            <v>131</v>
          </cell>
          <cell r="GM227">
            <v>89</v>
          </cell>
          <cell r="GN227">
            <v>104</v>
          </cell>
          <cell r="GO227">
            <v>118</v>
          </cell>
          <cell r="GP227">
            <v>92</v>
          </cell>
          <cell r="GQ227">
            <v>154</v>
          </cell>
          <cell r="GR227">
            <v>118</v>
          </cell>
          <cell r="GS227">
            <v>123</v>
          </cell>
          <cell r="GT227">
            <v>89</v>
          </cell>
          <cell r="GU227">
            <v>95</v>
          </cell>
          <cell r="GV227">
            <v>88</v>
          </cell>
          <cell r="GW227">
            <v>158</v>
          </cell>
          <cell r="GX227">
            <v>107</v>
          </cell>
          <cell r="GY227">
            <v>96</v>
          </cell>
          <cell r="GZ227">
            <v>65</v>
          </cell>
          <cell r="HA227">
            <v>141</v>
          </cell>
          <cell r="HB227">
            <v>114</v>
          </cell>
          <cell r="HC227">
            <v>132</v>
          </cell>
          <cell r="HD227">
            <v>128</v>
          </cell>
          <cell r="HE227">
            <v>99</v>
          </cell>
          <cell r="HF227">
            <v>134</v>
          </cell>
          <cell r="HG227">
            <v>102</v>
          </cell>
          <cell r="HH227">
            <v>92</v>
          </cell>
          <cell r="HI227">
            <v>119</v>
          </cell>
          <cell r="HJ227">
            <v>105</v>
          </cell>
          <cell r="HK227">
            <v>104</v>
          </cell>
          <cell r="HL227">
            <v>70</v>
          </cell>
          <cell r="HM227">
            <v>165</v>
          </cell>
          <cell r="HN227">
            <v>131</v>
          </cell>
          <cell r="HO227">
            <v>138</v>
          </cell>
          <cell r="HP227">
            <v>121</v>
          </cell>
          <cell r="HQ227">
            <v>121</v>
          </cell>
          <cell r="HR227">
            <v>144</v>
          </cell>
          <cell r="HS227">
            <v>103</v>
          </cell>
          <cell r="HT227">
            <v>105</v>
          </cell>
          <cell r="HU227">
            <v>159</v>
          </cell>
          <cell r="HV227">
            <v>157</v>
          </cell>
          <cell r="HW227">
            <v>124</v>
          </cell>
          <cell r="HX227">
            <v>95</v>
          </cell>
          <cell r="HY227">
            <v>192</v>
          </cell>
          <cell r="HZ227">
            <v>168</v>
          </cell>
          <cell r="IA227">
            <v>175</v>
          </cell>
          <cell r="IB227">
            <v>147</v>
          </cell>
          <cell r="IC227">
            <v>174</v>
          </cell>
          <cell r="ID227">
            <v>148</v>
          </cell>
          <cell r="IE227">
            <v>189</v>
          </cell>
          <cell r="IF227">
            <v>125</v>
          </cell>
          <cell r="IG227">
            <v>169</v>
          </cell>
          <cell r="IH227">
            <v>199</v>
          </cell>
          <cell r="II227">
            <v>151</v>
          </cell>
          <cell r="IJ227">
            <v>176</v>
          </cell>
          <cell r="IK227">
            <v>196</v>
          </cell>
          <cell r="IL227">
            <v>195</v>
          </cell>
          <cell r="IM227">
            <v>138</v>
          </cell>
          <cell r="IN227">
            <v>109</v>
          </cell>
          <cell r="IO227">
            <v>127</v>
          </cell>
          <cell r="IP227">
            <v>196</v>
          </cell>
          <cell r="IQ227">
            <v>225</v>
          </cell>
          <cell r="IR227">
            <v>172</v>
          </cell>
          <cell r="IS227">
            <v>233</v>
          </cell>
          <cell r="IT227">
            <v>224</v>
          </cell>
          <cell r="IU227">
            <v>212</v>
          </cell>
          <cell r="IV227">
            <v>188</v>
          </cell>
          <cell r="IW227">
            <v>227</v>
          </cell>
          <cell r="IX227">
            <v>200</v>
          </cell>
          <cell r="IY227">
            <v>235</v>
          </cell>
          <cell r="IZ227">
            <v>207</v>
          </cell>
          <cell r="JA227">
            <v>201</v>
          </cell>
          <cell r="JB227">
            <v>218</v>
          </cell>
          <cell r="JC227">
            <v>245</v>
          </cell>
          <cell r="JD227">
            <v>177</v>
          </cell>
          <cell r="JE227">
            <v>260</v>
          </cell>
          <cell r="JF227">
            <v>229</v>
          </cell>
          <cell r="JG227">
            <v>190</v>
          </cell>
          <cell r="JH227">
            <v>198</v>
          </cell>
          <cell r="JI227">
            <v>226</v>
          </cell>
          <cell r="JJ227">
            <v>221</v>
          </cell>
          <cell r="JK227">
            <v>288</v>
          </cell>
          <cell r="JL227">
            <v>240</v>
          </cell>
          <cell r="JM227">
            <v>222</v>
          </cell>
          <cell r="JN227">
            <v>188</v>
          </cell>
          <cell r="JO227">
            <v>193</v>
          </cell>
          <cell r="JP227">
            <v>151</v>
          </cell>
          <cell r="JQ227">
            <v>252</v>
          </cell>
          <cell r="JR227">
            <v>238</v>
          </cell>
          <cell r="JS227">
            <v>226</v>
          </cell>
          <cell r="JT227">
            <v>222</v>
          </cell>
          <cell r="JU227">
            <v>207</v>
          </cell>
          <cell r="JV227">
            <v>205</v>
          </cell>
          <cell r="JW227">
            <v>238</v>
          </cell>
          <cell r="JX227">
            <v>248</v>
          </cell>
          <cell r="JY227">
            <v>205</v>
          </cell>
          <cell r="JZ227">
            <v>222</v>
          </cell>
          <cell r="KA227">
            <v>196</v>
          </cell>
          <cell r="KB227">
            <v>205</v>
          </cell>
          <cell r="KC227">
            <v>248</v>
          </cell>
          <cell r="KD227">
            <v>289</v>
          </cell>
          <cell r="KE227">
            <v>220</v>
          </cell>
          <cell r="KF227">
            <v>209</v>
          </cell>
        </row>
        <row r="228">
          <cell r="A228" t="str">
            <v>Nombre de crÃ©ations d'entreprises - Micro-entrepreneurs - Ardennes - DonnÃ©es mensuelles brutes</v>
          </cell>
          <cell r="B228">
            <v>10755316</v>
          </cell>
          <cell r="C228">
            <v>45317.364583333336</v>
          </cell>
          <cell r="ES228">
            <v>66</v>
          </cell>
          <cell r="ET228">
            <v>79</v>
          </cell>
          <cell r="EU228">
            <v>85</v>
          </cell>
          <cell r="EV228">
            <v>94</v>
          </cell>
          <cell r="EW228">
            <v>83</v>
          </cell>
          <cell r="EX228">
            <v>92</v>
          </cell>
          <cell r="EY228">
            <v>72</v>
          </cell>
          <cell r="EZ228">
            <v>55</v>
          </cell>
          <cell r="FA228">
            <v>75</v>
          </cell>
          <cell r="FB228">
            <v>92</v>
          </cell>
          <cell r="FC228">
            <v>97</v>
          </cell>
          <cell r="FD228">
            <v>41</v>
          </cell>
          <cell r="FE228">
            <v>72</v>
          </cell>
          <cell r="FF228">
            <v>62</v>
          </cell>
          <cell r="FG228">
            <v>81</v>
          </cell>
          <cell r="FH228">
            <v>78</v>
          </cell>
          <cell r="FI228">
            <v>79</v>
          </cell>
          <cell r="FJ228">
            <v>80</v>
          </cell>
          <cell r="FK228">
            <v>68</v>
          </cell>
          <cell r="FL228">
            <v>52</v>
          </cell>
          <cell r="FM228">
            <v>62</v>
          </cell>
          <cell r="FN228">
            <v>80</v>
          </cell>
          <cell r="FO228">
            <v>66</v>
          </cell>
          <cell r="FP228">
            <v>45</v>
          </cell>
          <cell r="FQ228">
            <v>69</v>
          </cell>
          <cell r="FR228">
            <v>59</v>
          </cell>
          <cell r="FS228">
            <v>63</v>
          </cell>
          <cell r="FT228">
            <v>78</v>
          </cell>
          <cell r="FU228">
            <v>80</v>
          </cell>
          <cell r="FV228">
            <v>63</v>
          </cell>
          <cell r="FW228">
            <v>66</v>
          </cell>
          <cell r="FX228">
            <v>51</v>
          </cell>
          <cell r="FY228">
            <v>72</v>
          </cell>
          <cell r="FZ228">
            <v>63</v>
          </cell>
          <cell r="GA228">
            <v>68</v>
          </cell>
          <cell r="GB228">
            <v>46</v>
          </cell>
          <cell r="GC228">
            <v>31</v>
          </cell>
          <cell r="GD228">
            <v>43</v>
          </cell>
          <cell r="GE228">
            <v>42</v>
          </cell>
          <cell r="GF228">
            <v>59</v>
          </cell>
          <cell r="GG228">
            <v>51</v>
          </cell>
          <cell r="GH228">
            <v>58</v>
          </cell>
          <cell r="GI228">
            <v>55</v>
          </cell>
          <cell r="GJ228">
            <v>38</v>
          </cell>
          <cell r="GK228">
            <v>68</v>
          </cell>
          <cell r="GL228">
            <v>61</v>
          </cell>
          <cell r="GM228">
            <v>36</v>
          </cell>
          <cell r="GN228">
            <v>33</v>
          </cell>
          <cell r="GO228">
            <v>42</v>
          </cell>
          <cell r="GP228">
            <v>35</v>
          </cell>
          <cell r="GQ228">
            <v>64</v>
          </cell>
          <cell r="GR228">
            <v>60</v>
          </cell>
          <cell r="GS228">
            <v>40</v>
          </cell>
          <cell r="GT228">
            <v>55</v>
          </cell>
          <cell r="GU228">
            <v>42</v>
          </cell>
          <cell r="GV228">
            <v>45</v>
          </cell>
          <cell r="GW228">
            <v>58</v>
          </cell>
          <cell r="GX228">
            <v>49</v>
          </cell>
          <cell r="GY228">
            <v>34</v>
          </cell>
          <cell r="GZ228">
            <v>35</v>
          </cell>
          <cell r="HA228">
            <v>43</v>
          </cell>
          <cell r="HB228">
            <v>63</v>
          </cell>
          <cell r="HC228">
            <v>63</v>
          </cell>
          <cell r="HD228">
            <v>57</v>
          </cell>
          <cell r="HE228">
            <v>35</v>
          </cell>
          <cell r="HF228">
            <v>52</v>
          </cell>
          <cell r="HG228">
            <v>46</v>
          </cell>
          <cell r="HH228">
            <v>47</v>
          </cell>
          <cell r="HI228">
            <v>47</v>
          </cell>
          <cell r="HJ228">
            <v>75</v>
          </cell>
          <cell r="HK228">
            <v>60</v>
          </cell>
          <cell r="HL228">
            <v>47</v>
          </cell>
          <cell r="HM228">
            <v>52</v>
          </cell>
          <cell r="HN228">
            <v>53</v>
          </cell>
          <cell r="HO228">
            <v>72</v>
          </cell>
          <cell r="HP228">
            <v>55</v>
          </cell>
          <cell r="HQ228">
            <v>38</v>
          </cell>
          <cell r="HR228">
            <v>40</v>
          </cell>
          <cell r="HS228">
            <v>44</v>
          </cell>
          <cell r="HT228">
            <v>41</v>
          </cell>
          <cell r="HU228">
            <v>71</v>
          </cell>
          <cell r="HV228">
            <v>74</v>
          </cell>
          <cell r="HW228">
            <v>42</v>
          </cell>
          <cell r="HX228">
            <v>51</v>
          </cell>
          <cell r="HY228">
            <v>78</v>
          </cell>
          <cell r="HZ228">
            <v>69</v>
          </cell>
          <cell r="IA228">
            <v>71</v>
          </cell>
          <cell r="IB228">
            <v>80</v>
          </cell>
          <cell r="IC228">
            <v>79</v>
          </cell>
          <cell r="ID228">
            <v>83</v>
          </cell>
          <cell r="IE228">
            <v>59</v>
          </cell>
          <cell r="IF228">
            <v>57</v>
          </cell>
          <cell r="IG228">
            <v>85</v>
          </cell>
          <cell r="IH228">
            <v>113</v>
          </cell>
          <cell r="II228">
            <v>102</v>
          </cell>
          <cell r="IJ228">
            <v>77</v>
          </cell>
          <cell r="IK228">
            <v>105</v>
          </cell>
          <cell r="IL228">
            <v>109</v>
          </cell>
          <cell r="IM228">
            <v>89</v>
          </cell>
          <cell r="IN228">
            <v>52</v>
          </cell>
          <cell r="IO228">
            <v>73</v>
          </cell>
          <cell r="IP228">
            <v>116</v>
          </cell>
          <cell r="IQ228">
            <v>122</v>
          </cell>
          <cell r="IR228">
            <v>75</v>
          </cell>
          <cell r="IS228">
            <v>133</v>
          </cell>
          <cell r="IT228">
            <v>148</v>
          </cell>
          <cell r="IU228">
            <v>116</v>
          </cell>
          <cell r="IV228">
            <v>131</v>
          </cell>
          <cell r="IW228">
            <v>111</v>
          </cell>
          <cell r="IX228">
            <v>130</v>
          </cell>
          <cell r="IY228">
            <v>152</v>
          </cell>
          <cell r="IZ228">
            <v>125</v>
          </cell>
          <cell r="JA228">
            <v>103</v>
          </cell>
          <cell r="JB228">
            <v>168</v>
          </cell>
          <cell r="JC228">
            <v>118</v>
          </cell>
          <cell r="JD228">
            <v>94</v>
          </cell>
          <cell r="JE228">
            <v>160</v>
          </cell>
          <cell r="JF228">
            <v>123</v>
          </cell>
          <cell r="JG228">
            <v>117</v>
          </cell>
          <cell r="JH228">
            <v>97</v>
          </cell>
          <cell r="JI228">
            <v>129</v>
          </cell>
          <cell r="JJ228">
            <v>143</v>
          </cell>
          <cell r="JK228">
            <v>173</v>
          </cell>
          <cell r="JL228">
            <v>127</v>
          </cell>
          <cell r="JM228">
            <v>109</v>
          </cell>
          <cell r="JN228">
            <v>157</v>
          </cell>
          <cell r="JO228">
            <v>111</v>
          </cell>
          <cell r="JP228">
            <v>91</v>
          </cell>
          <cell r="JQ228">
            <v>131</v>
          </cell>
          <cell r="JR228">
            <v>177</v>
          </cell>
          <cell r="JS228">
            <v>125</v>
          </cell>
          <cell r="JT228">
            <v>114</v>
          </cell>
          <cell r="JU228">
            <v>124</v>
          </cell>
          <cell r="JV228">
            <v>125</v>
          </cell>
          <cell r="JW228">
            <v>180</v>
          </cell>
          <cell r="JX228">
            <v>143</v>
          </cell>
          <cell r="JY228">
            <v>112</v>
          </cell>
          <cell r="JZ228">
            <v>120</v>
          </cell>
          <cell r="KA228">
            <v>112</v>
          </cell>
          <cell r="KB228">
            <v>117</v>
          </cell>
          <cell r="KC228">
            <v>177</v>
          </cell>
          <cell r="KD228">
            <v>170</v>
          </cell>
          <cell r="KE228">
            <v>142</v>
          </cell>
          <cell r="KF228">
            <v>133</v>
          </cell>
        </row>
        <row r="229">
          <cell r="A229" t="str">
            <v>Nombre de crÃ©ations d'entreprises - Micro-entrepreneurs - AriÃ¨ge - DonnÃ©es mensuelles brutes</v>
          </cell>
          <cell r="B229">
            <v>10755317</v>
          </cell>
          <cell r="C229">
            <v>45317.364583333336</v>
          </cell>
          <cell r="ES229">
            <v>96</v>
          </cell>
          <cell r="ET229">
            <v>72</v>
          </cell>
          <cell r="EU229">
            <v>89</v>
          </cell>
          <cell r="EV229">
            <v>98</v>
          </cell>
          <cell r="EW229">
            <v>62</v>
          </cell>
          <cell r="EX229">
            <v>100</v>
          </cell>
          <cell r="EY229">
            <v>104</v>
          </cell>
          <cell r="EZ229">
            <v>67</v>
          </cell>
          <cell r="FA229">
            <v>80</v>
          </cell>
          <cell r="FB229">
            <v>91</v>
          </cell>
          <cell r="FC229">
            <v>72</v>
          </cell>
          <cell r="FD229">
            <v>46</v>
          </cell>
          <cell r="FE229">
            <v>80</v>
          </cell>
          <cell r="FF229">
            <v>79</v>
          </cell>
          <cell r="FG229">
            <v>73</v>
          </cell>
          <cell r="FH229">
            <v>65</v>
          </cell>
          <cell r="FI229">
            <v>69</v>
          </cell>
          <cell r="FJ229">
            <v>78</v>
          </cell>
          <cell r="FK229">
            <v>65</v>
          </cell>
          <cell r="FL229">
            <v>60</v>
          </cell>
          <cell r="FM229">
            <v>70</v>
          </cell>
          <cell r="FN229">
            <v>66</v>
          </cell>
          <cell r="FO229">
            <v>73</v>
          </cell>
          <cell r="FP229">
            <v>57</v>
          </cell>
          <cell r="FQ229">
            <v>89</v>
          </cell>
          <cell r="FR229">
            <v>75</v>
          </cell>
          <cell r="FS229">
            <v>89</v>
          </cell>
          <cell r="FT229">
            <v>84</v>
          </cell>
          <cell r="FU229">
            <v>90</v>
          </cell>
          <cell r="FV229">
            <v>87</v>
          </cell>
          <cell r="FW229">
            <v>85</v>
          </cell>
          <cell r="FX229">
            <v>53</v>
          </cell>
          <cell r="FY229">
            <v>81</v>
          </cell>
          <cell r="FZ229">
            <v>63</v>
          </cell>
          <cell r="GA229">
            <v>52</v>
          </cell>
          <cell r="GB229">
            <v>53</v>
          </cell>
          <cell r="GC229">
            <v>52</v>
          </cell>
          <cell r="GD229">
            <v>59</v>
          </cell>
          <cell r="GE229">
            <v>58</v>
          </cell>
          <cell r="GF229">
            <v>76</v>
          </cell>
          <cell r="GG229">
            <v>49</v>
          </cell>
          <cell r="GH229">
            <v>60</v>
          </cell>
          <cell r="GI229">
            <v>73</v>
          </cell>
          <cell r="GJ229">
            <v>35</v>
          </cell>
          <cell r="GK229">
            <v>65</v>
          </cell>
          <cell r="GL229">
            <v>61</v>
          </cell>
          <cell r="GM229">
            <v>48</v>
          </cell>
          <cell r="GN229">
            <v>47</v>
          </cell>
          <cell r="GO229">
            <v>65</v>
          </cell>
          <cell r="GP229">
            <v>50</v>
          </cell>
          <cell r="GQ229">
            <v>47</v>
          </cell>
          <cell r="GR229">
            <v>59</v>
          </cell>
          <cell r="GS229">
            <v>47</v>
          </cell>
          <cell r="GT229">
            <v>77</v>
          </cell>
          <cell r="GU229">
            <v>50</v>
          </cell>
          <cell r="GV229">
            <v>39</v>
          </cell>
          <cell r="GW229">
            <v>50</v>
          </cell>
          <cell r="GX229">
            <v>65</v>
          </cell>
          <cell r="GY229">
            <v>47</v>
          </cell>
          <cell r="GZ229">
            <v>32</v>
          </cell>
          <cell r="HA229">
            <v>49</v>
          </cell>
          <cell r="HB229">
            <v>48</v>
          </cell>
          <cell r="HC229">
            <v>78</v>
          </cell>
          <cell r="HD229">
            <v>63</v>
          </cell>
          <cell r="HE229">
            <v>60</v>
          </cell>
          <cell r="HF229">
            <v>70</v>
          </cell>
          <cell r="HG229">
            <v>51</v>
          </cell>
          <cell r="HH229">
            <v>38</v>
          </cell>
          <cell r="HI229">
            <v>76</v>
          </cell>
          <cell r="HJ229">
            <v>67</v>
          </cell>
          <cell r="HK229">
            <v>59</v>
          </cell>
          <cell r="HL229">
            <v>47</v>
          </cell>
          <cell r="HM229">
            <v>56</v>
          </cell>
          <cell r="HN229">
            <v>83</v>
          </cell>
          <cell r="HO229">
            <v>84</v>
          </cell>
          <cell r="HP229">
            <v>62</v>
          </cell>
          <cell r="HQ229">
            <v>70</v>
          </cell>
          <cell r="HR229">
            <v>80</v>
          </cell>
          <cell r="HS229">
            <v>66</v>
          </cell>
          <cell r="HT229">
            <v>63</v>
          </cell>
          <cell r="HU229">
            <v>83</v>
          </cell>
          <cell r="HV229">
            <v>96</v>
          </cell>
          <cell r="HW229">
            <v>56</v>
          </cell>
          <cell r="HX229">
            <v>48</v>
          </cell>
          <cell r="HY229">
            <v>95</v>
          </cell>
          <cell r="HZ229">
            <v>78</v>
          </cell>
          <cell r="IA229">
            <v>90</v>
          </cell>
          <cell r="IB229">
            <v>71</v>
          </cell>
          <cell r="IC229">
            <v>63</v>
          </cell>
          <cell r="ID229">
            <v>71</v>
          </cell>
          <cell r="IE229">
            <v>111</v>
          </cell>
          <cell r="IF229">
            <v>72</v>
          </cell>
          <cell r="IG229">
            <v>91</v>
          </cell>
          <cell r="IH229">
            <v>115</v>
          </cell>
          <cell r="II229">
            <v>84</v>
          </cell>
          <cell r="IJ229">
            <v>102</v>
          </cell>
          <cell r="IK229">
            <v>122</v>
          </cell>
          <cell r="IL229">
            <v>86</v>
          </cell>
          <cell r="IM229">
            <v>77</v>
          </cell>
          <cell r="IN229">
            <v>53</v>
          </cell>
          <cell r="IO229">
            <v>55</v>
          </cell>
          <cell r="IP229">
            <v>99</v>
          </cell>
          <cell r="IQ229">
            <v>105</v>
          </cell>
          <cell r="IR229">
            <v>79</v>
          </cell>
          <cell r="IS229">
            <v>128</v>
          </cell>
          <cell r="IT229">
            <v>109</v>
          </cell>
          <cell r="IU229">
            <v>133</v>
          </cell>
          <cell r="IV229">
            <v>108</v>
          </cell>
          <cell r="IW229">
            <v>127</v>
          </cell>
          <cell r="IX229">
            <v>100</v>
          </cell>
          <cell r="IY229">
            <v>114</v>
          </cell>
          <cell r="IZ229">
            <v>104</v>
          </cell>
          <cell r="JA229">
            <v>120</v>
          </cell>
          <cell r="JB229">
            <v>138</v>
          </cell>
          <cell r="JC229">
            <v>115</v>
          </cell>
          <cell r="JD229">
            <v>78</v>
          </cell>
          <cell r="JE229">
            <v>142</v>
          </cell>
          <cell r="JF229">
            <v>128</v>
          </cell>
          <cell r="JG229">
            <v>104</v>
          </cell>
          <cell r="JH229">
            <v>96</v>
          </cell>
          <cell r="JI229">
            <v>117</v>
          </cell>
          <cell r="JJ229">
            <v>114</v>
          </cell>
          <cell r="JK229">
            <v>132</v>
          </cell>
          <cell r="JL229">
            <v>129</v>
          </cell>
          <cell r="JM229">
            <v>118</v>
          </cell>
          <cell r="JN229">
            <v>123</v>
          </cell>
          <cell r="JO229">
            <v>100</v>
          </cell>
          <cell r="JP229">
            <v>90</v>
          </cell>
          <cell r="JQ229">
            <v>128</v>
          </cell>
          <cell r="JR229">
            <v>121</v>
          </cell>
          <cell r="JS229">
            <v>113</v>
          </cell>
          <cell r="JT229">
            <v>94</v>
          </cell>
          <cell r="JU229">
            <v>129</v>
          </cell>
          <cell r="JV229">
            <v>98</v>
          </cell>
          <cell r="JW229">
            <v>116</v>
          </cell>
          <cell r="JX229">
            <v>112</v>
          </cell>
          <cell r="JY229">
            <v>104</v>
          </cell>
          <cell r="JZ229">
            <v>130</v>
          </cell>
          <cell r="KA229">
            <v>96</v>
          </cell>
          <cell r="KB229">
            <v>117</v>
          </cell>
          <cell r="KC229">
            <v>134</v>
          </cell>
          <cell r="KD229">
            <v>119</v>
          </cell>
          <cell r="KE229">
            <v>116</v>
          </cell>
          <cell r="KF229">
            <v>115</v>
          </cell>
        </row>
        <row r="230">
          <cell r="A230" t="str">
            <v>Nombre de crÃ©ations d'entreprises - Micro-entrepreneurs - Aube - DonnÃ©es mensuelles brutes</v>
          </cell>
          <cell r="B230">
            <v>10755318</v>
          </cell>
          <cell r="C230">
            <v>45317.364583333336</v>
          </cell>
          <cell r="ES230">
            <v>101</v>
          </cell>
          <cell r="ET230">
            <v>99</v>
          </cell>
          <cell r="EU230">
            <v>119</v>
          </cell>
          <cell r="EV230">
            <v>88</v>
          </cell>
          <cell r="EW230">
            <v>84</v>
          </cell>
          <cell r="EX230">
            <v>109</v>
          </cell>
          <cell r="EY230">
            <v>77</v>
          </cell>
          <cell r="EZ230">
            <v>90</v>
          </cell>
          <cell r="FA230">
            <v>88</v>
          </cell>
          <cell r="FB230">
            <v>101</v>
          </cell>
          <cell r="FC230">
            <v>103</v>
          </cell>
          <cell r="FD230">
            <v>62</v>
          </cell>
          <cell r="FE230">
            <v>112</v>
          </cell>
          <cell r="FF230">
            <v>80</v>
          </cell>
          <cell r="FG230">
            <v>86</v>
          </cell>
          <cell r="FH230">
            <v>83</v>
          </cell>
          <cell r="FI230">
            <v>75</v>
          </cell>
          <cell r="FJ230">
            <v>85</v>
          </cell>
          <cell r="FK230">
            <v>68</v>
          </cell>
          <cell r="FL230">
            <v>61</v>
          </cell>
          <cell r="FM230">
            <v>88</v>
          </cell>
          <cell r="FN230">
            <v>100</v>
          </cell>
          <cell r="FO230">
            <v>70</v>
          </cell>
          <cell r="FP230">
            <v>58</v>
          </cell>
          <cell r="FQ230">
            <v>103</v>
          </cell>
          <cell r="FR230">
            <v>95</v>
          </cell>
          <cell r="FS230">
            <v>95</v>
          </cell>
          <cell r="FT230">
            <v>83</v>
          </cell>
          <cell r="FU230">
            <v>85</v>
          </cell>
          <cell r="FV230">
            <v>84</v>
          </cell>
          <cell r="FW230">
            <v>75</v>
          </cell>
          <cell r="FX230">
            <v>70</v>
          </cell>
          <cell r="FY230">
            <v>72</v>
          </cell>
          <cell r="FZ230">
            <v>99</v>
          </cell>
          <cell r="GA230">
            <v>82</v>
          </cell>
          <cell r="GB230">
            <v>77</v>
          </cell>
          <cell r="GC230">
            <v>81</v>
          </cell>
          <cell r="GD230">
            <v>83</v>
          </cell>
          <cell r="GE230">
            <v>60</v>
          </cell>
          <cell r="GF230">
            <v>56</v>
          </cell>
          <cell r="GG230">
            <v>69</v>
          </cell>
          <cell r="GH230">
            <v>75</v>
          </cell>
          <cell r="GI230">
            <v>41</v>
          </cell>
          <cell r="GJ230">
            <v>45</v>
          </cell>
          <cell r="GK230">
            <v>79</v>
          </cell>
          <cell r="GL230">
            <v>93</v>
          </cell>
          <cell r="GM230">
            <v>56</v>
          </cell>
          <cell r="GN230">
            <v>44</v>
          </cell>
          <cell r="GO230">
            <v>62</v>
          </cell>
          <cell r="GP230">
            <v>55</v>
          </cell>
          <cell r="GQ230">
            <v>80</v>
          </cell>
          <cell r="GR230">
            <v>111</v>
          </cell>
          <cell r="GS230">
            <v>66</v>
          </cell>
          <cell r="GT230">
            <v>54</v>
          </cell>
          <cell r="GU230">
            <v>54</v>
          </cell>
          <cell r="GV230">
            <v>28</v>
          </cell>
          <cell r="GW230">
            <v>69</v>
          </cell>
          <cell r="GX230">
            <v>66</v>
          </cell>
          <cell r="GY230">
            <v>69</v>
          </cell>
          <cell r="GZ230">
            <v>54</v>
          </cell>
          <cell r="HA230">
            <v>50</v>
          </cell>
          <cell r="HB230">
            <v>52</v>
          </cell>
          <cell r="HC230">
            <v>76</v>
          </cell>
          <cell r="HD230">
            <v>45</v>
          </cell>
          <cell r="HE230">
            <v>53</v>
          </cell>
          <cell r="HF230">
            <v>62</v>
          </cell>
          <cell r="HG230">
            <v>40</v>
          </cell>
          <cell r="HH230">
            <v>47</v>
          </cell>
          <cell r="HI230">
            <v>80</v>
          </cell>
          <cell r="HJ230">
            <v>82</v>
          </cell>
          <cell r="HK230">
            <v>47</v>
          </cell>
          <cell r="HL230">
            <v>62</v>
          </cell>
          <cell r="HM230">
            <v>75</v>
          </cell>
          <cell r="HN230">
            <v>85</v>
          </cell>
          <cell r="HO230">
            <v>95</v>
          </cell>
          <cell r="HP230">
            <v>69</v>
          </cell>
          <cell r="HQ230">
            <v>70</v>
          </cell>
          <cell r="HR230">
            <v>98</v>
          </cell>
          <cell r="HS230">
            <v>80</v>
          </cell>
          <cell r="HT230">
            <v>72</v>
          </cell>
          <cell r="HU230">
            <v>81</v>
          </cell>
          <cell r="HV230">
            <v>106</v>
          </cell>
          <cell r="HW230">
            <v>105</v>
          </cell>
          <cell r="HX230">
            <v>71</v>
          </cell>
          <cell r="HY230">
            <v>112</v>
          </cell>
          <cell r="HZ230">
            <v>115</v>
          </cell>
          <cell r="IA230">
            <v>99</v>
          </cell>
          <cell r="IB230">
            <v>115</v>
          </cell>
          <cell r="IC230">
            <v>89</v>
          </cell>
          <cell r="ID230">
            <v>74</v>
          </cell>
          <cell r="IE230">
            <v>98</v>
          </cell>
          <cell r="IF230">
            <v>76</v>
          </cell>
          <cell r="IG230">
            <v>117</v>
          </cell>
          <cell r="IH230">
            <v>148</v>
          </cell>
          <cell r="II230">
            <v>122</v>
          </cell>
          <cell r="IJ230">
            <v>99</v>
          </cell>
          <cell r="IK230">
            <v>123</v>
          </cell>
          <cell r="IL230">
            <v>140</v>
          </cell>
          <cell r="IM230">
            <v>127</v>
          </cell>
          <cell r="IN230">
            <v>43</v>
          </cell>
          <cell r="IO230">
            <v>101</v>
          </cell>
          <cell r="IP230">
            <v>171</v>
          </cell>
          <cell r="IQ230">
            <v>173</v>
          </cell>
          <cell r="IR230">
            <v>128</v>
          </cell>
          <cell r="IS230">
            <v>190</v>
          </cell>
          <cell r="IT230">
            <v>169</v>
          </cell>
          <cell r="IU230">
            <v>155</v>
          </cell>
          <cell r="IV230">
            <v>162</v>
          </cell>
          <cell r="IW230">
            <v>170</v>
          </cell>
          <cell r="IX230">
            <v>187</v>
          </cell>
          <cell r="IY230">
            <v>185</v>
          </cell>
          <cell r="IZ230">
            <v>191</v>
          </cell>
          <cell r="JA230">
            <v>228</v>
          </cell>
          <cell r="JB230">
            <v>165</v>
          </cell>
          <cell r="JC230">
            <v>133</v>
          </cell>
          <cell r="JD230">
            <v>130</v>
          </cell>
          <cell r="JE230">
            <v>167</v>
          </cell>
          <cell r="JF230">
            <v>194</v>
          </cell>
          <cell r="JG230">
            <v>165</v>
          </cell>
          <cell r="JH230">
            <v>140</v>
          </cell>
          <cell r="JI230">
            <v>157</v>
          </cell>
          <cell r="JJ230">
            <v>173</v>
          </cell>
          <cell r="JK230">
            <v>172</v>
          </cell>
          <cell r="JL230">
            <v>161</v>
          </cell>
          <cell r="JM230">
            <v>159</v>
          </cell>
          <cell r="JN230">
            <v>175</v>
          </cell>
          <cell r="JO230">
            <v>174</v>
          </cell>
          <cell r="JP230">
            <v>150</v>
          </cell>
          <cell r="JQ230">
            <v>200</v>
          </cell>
          <cell r="JR230">
            <v>161</v>
          </cell>
          <cell r="JS230">
            <v>192</v>
          </cell>
          <cell r="JT230">
            <v>184</v>
          </cell>
          <cell r="JU230">
            <v>180</v>
          </cell>
          <cell r="JV230">
            <v>222</v>
          </cell>
          <cell r="JW230">
            <v>222</v>
          </cell>
          <cell r="JX230">
            <v>193</v>
          </cell>
          <cell r="JY230">
            <v>204</v>
          </cell>
          <cell r="JZ230">
            <v>192</v>
          </cell>
          <cell r="KA230">
            <v>174</v>
          </cell>
          <cell r="KB230">
            <v>152</v>
          </cell>
          <cell r="KC230">
            <v>230</v>
          </cell>
          <cell r="KD230">
            <v>251</v>
          </cell>
          <cell r="KE230">
            <v>224</v>
          </cell>
          <cell r="KF230">
            <v>170</v>
          </cell>
        </row>
        <row r="231">
          <cell r="A231" t="str">
            <v>Nombre de crÃ©ations d'entreprises - Micro-entrepreneurs - Aude - DonnÃ©es mensuelles brutes</v>
          </cell>
          <cell r="B231">
            <v>10755319</v>
          </cell>
          <cell r="C231">
            <v>45317.364583333336</v>
          </cell>
          <cell r="ES231">
            <v>205</v>
          </cell>
          <cell r="ET231">
            <v>165</v>
          </cell>
          <cell r="EU231">
            <v>213</v>
          </cell>
          <cell r="EV231">
            <v>202</v>
          </cell>
          <cell r="EW231">
            <v>130</v>
          </cell>
          <cell r="EX231">
            <v>242</v>
          </cell>
          <cell r="EY231">
            <v>189</v>
          </cell>
          <cell r="EZ231">
            <v>139</v>
          </cell>
          <cell r="FA231">
            <v>157</v>
          </cell>
          <cell r="FB231">
            <v>225</v>
          </cell>
          <cell r="FC231">
            <v>156</v>
          </cell>
          <cell r="FD231">
            <v>130</v>
          </cell>
          <cell r="FE231">
            <v>173</v>
          </cell>
          <cell r="FF231">
            <v>159</v>
          </cell>
          <cell r="FG231">
            <v>169</v>
          </cell>
          <cell r="FH231">
            <v>183</v>
          </cell>
          <cell r="FI231">
            <v>173</v>
          </cell>
          <cell r="FJ231">
            <v>211</v>
          </cell>
          <cell r="FK231">
            <v>200</v>
          </cell>
          <cell r="FL231">
            <v>115</v>
          </cell>
          <cell r="FM231">
            <v>170</v>
          </cell>
          <cell r="FN231">
            <v>196</v>
          </cell>
          <cell r="FO231">
            <v>155</v>
          </cell>
          <cell r="FP231">
            <v>130</v>
          </cell>
          <cell r="FQ231">
            <v>180</v>
          </cell>
          <cell r="FR231">
            <v>192</v>
          </cell>
          <cell r="FS231">
            <v>189</v>
          </cell>
          <cell r="FT231">
            <v>180</v>
          </cell>
          <cell r="FU231">
            <v>148</v>
          </cell>
          <cell r="FV231">
            <v>187</v>
          </cell>
          <cell r="FW231">
            <v>149</v>
          </cell>
          <cell r="FX231">
            <v>93</v>
          </cell>
          <cell r="FY231">
            <v>186</v>
          </cell>
          <cell r="FZ231">
            <v>185</v>
          </cell>
          <cell r="GA231">
            <v>163</v>
          </cell>
          <cell r="GB231">
            <v>159</v>
          </cell>
          <cell r="GC231">
            <v>160</v>
          </cell>
          <cell r="GD231">
            <v>129</v>
          </cell>
          <cell r="GE231">
            <v>148</v>
          </cell>
          <cell r="GF231">
            <v>157</v>
          </cell>
          <cell r="GG231">
            <v>104</v>
          </cell>
          <cell r="GH231">
            <v>132</v>
          </cell>
          <cell r="GI231">
            <v>130</v>
          </cell>
          <cell r="GJ231">
            <v>98</v>
          </cell>
          <cell r="GK231">
            <v>127</v>
          </cell>
          <cell r="GL231">
            <v>159</v>
          </cell>
          <cell r="GM231">
            <v>109</v>
          </cell>
          <cell r="GN231">
            <v>109</v>
          </cell>
          <cell r="GO231">
            <v>152</v>
          </cell>
          <cell r="GP231">
            <v>126</v>
          </cell>
          <cell r="GQ231">
            <v>142</v>
          </cell>
          <cell r="GR231">
            <v>157</v>
          </cell>
          <cell r="GS231">
            <v>122</v>
          </cell>
          <cell r="GT231">
            <v>158</v>
          </cell>
          <cell r="GU231">
            <v>82</v>
          </cell>
          <cell r="GV231">
            <v>77</v>
          </cell>
          <cell r="GW231">
            <v>115</v>
          </cell>
          <cell r="GX231">
            <v>112</v>
          </cell>
          <cell r="GY231">
            <v>84</v>
          </cell>
          <cell r="GZ231">
            <v>89</v>
          </cell>
          <cell r="HA231">
            <v>110</v>
          </cell>
          <cell r="HB231">
            <v>109</v>
          </cell>
          <cell r="HC231">
            <v>113</v>
          </cell>
          <cell r="HD231">
            <v>110</v>
          </cell>
          <cell r="HE231">
            <v>107</v>
          </cell>
          <cell r="HF231">
            <v>97</v>
          </cell>
          <cell r="HG231">
            <v>82</v>
          </cell>
          <cell r="HH231">
            <v>79</v>
          </cell>
          <cell r="HI231">
            <v>110</v>
          </cell>
          <cell r="HJ231">
            <v>133</v>
          </cell>
          <cell r="HK231">
            <v>98</v>
          </cell>
          <cell r="HL231">
            <v>78</v>
          </cell>
          <cell r="HM231">
            <v>143</v>
          </cell>
          <cell r="HN231">
            <v>105</v>
          </cell>
          <cell r="HO231">
            <v>96</v>
          </cell>
          <cell r="HP231">
            <v>112</v>
          </cell>
          <cell r="HQ231">
            <v>92</v>
          </cell>
          <cell r="HR231">
            <v>103</v>
          </cell>
          <cell r="HS231">
            <v>94</v>
          </cell>
          <cell r="HT231">
            <v>87</v>
          </cell>
          <cell r="HU231">
            <v>105</v>
          </cell>
          <cell r="HV231">
            <v>124</v>
          </cell>
          <cell r="HW231">
            <v>88</v>
          </cell>
          <cell r="HX231">
            <v>84</v>
          </cell>
          <cell r="HY231">
            <v>149</v>
          </cell>
          <cell r="HZ231">
            <v>130</v>
          </cell>
          <cell r="IA231">
            <v>131</v>
          </cell>
          <cell r="IB231">
            <v>121</v>
          </cell>
          <cell r="IC231">
            <v>119</v>
          </cell>
          <cell r="ID231">
            <v>124</v>
          </cell>
          <cell r="IE231">
            <v>113</v>
          </cell>
          <cell r="IF231">
            <v>109</v>
          </cell>
          <cell r="IG231">
            <v>187</v>
          </cell>
          <cell r="IH231">
            <v>227</v>
          </cell>
          <cell r="II231">
            <v>174</v>
          </cell>
          <cell r="IJ231">
            <v>173</v>
          </cell>
          <cell r="IK231">
            <v>195</v>
          </cell>
          <cell r="IL231">
            <v>176</v>
          </cell>
          <cell r="IM231">
            <v>156</v>
          </cell>
          <cell r="IN231">
            <v>67</v>
          </cell>
          <cell r="IO231">
            <v>121</v>
          </cell>
          <cell r="IP231">
            <v>191</v>
          </cell>
          <cell r="IQ231">
            <v>194</v>
          </cell>
          <cell r="IR231">
            <v>136</v>
          </cell>
          <cell r="IS231">
            <v>224</v>
          </cell>
          <cell r="IT231">
            <v>315</v>
          </cell>
          <cell r="IU231">
            <v>238</v>
          </cell>
          <cell r="IV231">
            <v>272</v>
          </cell>
          <cell r="IW231">
            <v>292</v>
          </cell>
          <cell r="IX231">
            <v>295</v>
          </cell>
          <cell r="IY231">
            <v>341</v>
          </cell>
          <cell r="IZ231">
            <v>305</v>
          </cell>
          <cell r="JA231">
            <v>231</v>
          </cell>
          <cell r="JB231">
            <v>318</v>
          </cell>
          <cell r="JC231">
            <v>273</v>
          </cell>
          <cell r="JD231">
            <v>197</v>
          </cell>
          <cell r="JE231">
            <v>301</v>
          </cell>
          <cell r="JF231">
            <v>307</v>
          </cell>
          <cell r="JG231">
            <v>262</v>
          </cell>
          <cell r="JH231">
            <v>216</v>
          </cell>
          <cell r="JI231">
            <v>278</v>
          </cell>
          <cell r="JJ231">
            <v>305</v>
          </cell>
          <cell r="JK231">
            <v>381</v>
          </cell>
          <cell r="JL231">
            <v>285</v>
          </cell>
          <cell r="JM231">
            <v>280</v>
          </cell>
          <cell r="JN231">
            <v>251</v>
          </cell>
          <cell r="JO231">
            <v>291</v>
          </cell>
          <cell r="JP231">
            <v>221</v>
          </cell>
          <cell r="JQ231">
            <v>310</v>
          </cell>
          <cell r="JR231">
            <v>326</v>
          </cell>
          <cell r="JS231">
            <v>276</v>
          </cell>
          <cell r="JT231">
            <v>235</v>
          </cell>
          <cell r="JU231">
            <v>303</v>
          </cell>
          <cell r="JV231">
            <v>270</v>
          </cell>
          <cell r="JW231">
            <v>341</v>
          </cell>
          <cell r="JX231">
            <v>325</v>
          </cell>
          <cell r="JY231">
            <v>267</v>
          </cell>
          <cell r="JZ231">
            <v>275</v>
          </cell>
          <cell r="KA231">
            <v>288</v>
          </cell>
          <cell r="KB231">
            <v>285</v>
          </cell>
          <cell r="KC231">
            <v>358</v>
          </cell>
          <cell r="KD231">
            <v>305</v>
          </cell>
          <cell r="KE231">
            <v>317</v>
          </cell>
          <cell r="KF231">
            <v>211</v>
          </cell>
        </row>
        <row r="232">
          <cell r="A232" t="str">
            <v>Nombre de crÃ©ations d'entreprises - Micro-entrepreneurs - Autres activitÃ©s de services - France - DonnÃ©es mensuelles brutes</v>
          </cell>
          <cell r="B232">
            <v>10755303</v>
          </cell>
          <cell r="C232">
            <v>45317.364583333336</v>
          </cell>
          <cell r="DI232">
            <v>2122</v>
          </cell>
          <cell r="DJ232">
            <v>3408</v>
          </cell>
          <cell r="DK232">
            <v>5033</v>
          </cell>
          <cell r="DL232">
            <v>5170</v>
          </cell>
          <cell r="DM232">
            <v>4807</v>
          </cell>
          <cell r="DN232">
            <v>5045</v>
          </cell>
          <cell r="DO232">
            <v>4420</v>
          </cell>
          <cell r="DP232">
            <v>3634</v>
          </cell>
          <cell r="DQ232">
            <v>5387</v>
          </cell>
          <cell r="DR232">
            <v>5831</v>
          </cell>
          <cell r="DS232">
            <v>5282</v>
          </cell>
          <cell r="DT232">
            <v>5088</v>
          </cell>
          <cell r="DU232">
            <v>5520</v>
          </cell>
          <cell r="DV232">
            <v>6263</v>
          </cell>
          <cell r="DW232">
            <v>7543</v>
          </cell>
          <cell r="DX232">
            <v>5636</v>
          </cell>
          <cell r="DY232">
            <v>4684</v>
          </cell>
          <cell r="DZ232">
            <v>4293</v>
          </cell>
          <cell r="EA232">
            <v>3978</v>
          </cell>
          <cell r="EB232">
            <v>3746</v>
          </cell>
          <cell r="EC232">
            <v>5336</v>
          </cell>
          <cell r="ED232">
            <v>5634</v>
          </cell>
          <cell r="EE232">
            <v>5089</v>
          </cell>
          <cell r="EF232">
            <v>3888</v>
          </cell>
          <cell r="EG232">
            <v>3907</v>
          </cell>
          <cell r="EH232">
            <v>3933</v>
          </cell>
          <cell r="EI232">
            <v>4617</v>
          </cell>
          <cell r="EJ232">
            <v>3842</v>
          </cell>
          <cell r="EK232">
            <v>4088</v>
          </cell>
          <cell r="EL232">
            <v>3964</v>
          </cell>
          <cell r="EM232">
            <v>3220</v>
          </cell>
          <cell r="EN232">
            <v>2901</v>
          </cell>
          <cell r="EO232">
            <v>4469</v>
          </cell>
          <cell r="EP232">
            <v>4079</v>
          </cell>
          <cell r="EQ232">
            <v>4168</v>
          </cell>
          <cell r="ER232">
            <v>3404</v>
          </cell>
          <cell r="ES232">
            <v>4155</v>
          </cell>
          <cell r="ET232">
            <v>4195</v>
          </cell>
          <cell r="EU232">
            <v>4870</v>
          </cell>
          <cell r="EV232">
            <v>3786</v>
          </cell>
          <cell r="EW232">
            <v>3667</v>
          </cell>
          <cell r="EX232">
            <v>4299</v>
          </cell>
          <cell r="EY232">
            <v>3437</v>
          </cell>
          <cell r="EZ232">
            <v>3288</v>
          </cell>
          <cell r="FA232">
            <v>4241</v>
          </cell>
          <cell r="FB232">
            <v>4557</v>
          </cell>
          <cell r="FC232">
            <v>3881</v>
          </cell>
          <cell r="FD232">
            <v>2719</v>
          </cell>
          <cell r="FE232">
            <v>3615</v>
          </cell>
          <cell r="FF232">
            <v>3300</v>
          </cell>
          <cell r="FG232">
            <v>3488</v>
          </cell>
          <cell r="FH232">
            <v>3231</v>
          </cell>
          <cell r="FI232">
            <v>3059</v>
          </cell>
          <cell r="FJ232">
            <v>3138</v>
          </cell>
          <cell r="FK232">
            <v>2772</v>
          </cell>
          <cell r="FL232">
            <v>2442</v>
          </cell>
          <cell r="FM232">
            <v>3354</v>
          </cell>
          <cell r="FN232">
            <v>3778</v>
          </cell>
          <cell r="FO232">
            <v>3126</v>
          </cell>
          <cell r="FP232">
            <v>2410</v>
          </cell>
          <cell r="FQ232">
            <v>3513</v>
          </cell>
          <cell r="FR232">
            <v>3185</v>
          </cell>
          <cell r="FS232">
            <v>3218</v>
          </cell>
          <cell r="FT232">
            <v>3140</v>
          </cell>
          <cell r="FU232">
            <v>2976</v>
          </cell>
          <cell r="FV232">
            <v>2870</v>
          </cell>
          <cell r="FW232">
            <v>2984</v>
          </cell>
          <cell r="FX232">
            <v>2495</v>
          </cell>
          <cell r="FY232">
            <v>3539</v>
          </cell>
          <cell r="FZ232">
            <v>3834</v>
          </cell>
          <cell r="GA232">
            <v>2913</v>
          </cell>
          <cell r="GB232">
            <v>2608</v>
          </cell>
          <cell r="GC232">
            <v>3364</v>
          </cell>
          <cell r="GD232">
            <v>3297</v>
          </cell>
          <cell r="GE232">
            <v>3181</v>
          </cell>
          <cell r="GF232">
            <v>3303</v>
          </cell>
          <cell r="GG232">
            <v>2780</v>
          </cell>
          <cell r="GH232">
            <v>3196</v>
          </cell>
          <cell r="GI232">
            <v>2820</v>
          </cell>
          <cell r="GJ232">
            <v>2337</v>
          </cell>
          <cell r="GK232">
            <v>3719</v>
          </cell>
          <cell r="GL232">
            <v>3703</v>
          </cell>
          <cell r="GM232">
            <v>2711</v>
          </cell>
          <cell r="GN232">
            <v>2729</v>
          </cell>
          <cell r="GO232">
            <v>3270</v>
          </cell>
          <cell r="GP232">
            <v>3060</v>
          </cell>
          <cell r="GQ232">
            <v>3487</v>
          </cell>
          <cell r="GR232">
            <v>3274</v>
          </cell>
          <cell r="GS232">
            <v>2802</v>
          </cell>
          <cell r="GT232">
            <v>3112</v>
          </cell>
          <cell r="GU232">
            <v>2643</v>
          </cell>
          <cell r="GV232">
            <v>2406</v>
          </cell>
          <cell r="GW232">
            <v>3604</v>
          </cell>
          <cell r="GX232">
            <v>3291</v>
          </cell>
          <cell r="GY232">
            <v>2899</v>
          </cell>
          <cell r="GZ232">
            <v>2544</v>
          </cell>
          <cell r="HA232">
            <v>3248</v>
          </cell>
          <cell r="HB232">
            <v>2962</v>
          </cell>
          <cell r="HC232">
            <v>3668</v>
          </cell>
          <cell r="HD232">
            <v>3063</v>
          </cell>
          <cell r="HE232">
            <v>2950</v>
          </cell>
          <cell r="HF232">
            <v>3309</v>
          </cell>
          <cell r="HG232">
            <v>2943</v>
          </cell>
          <cell r="HH232">
            <v>2798</v>
          </cell>
          <cell r="HI232">
            <v>4115</v>
          </cell>
          <cell r="HJ232">
            <v>3907</v>
          </cell>
          <cell r="HK232">
            <v>3404</v>
          </cell>
          <cell r="HL232">
            <v>3025</v>
          </cell>
          <cell r="HM232">
            <v>4165</v>
          </cell>
          <cell r="HN232">
            <v>3925</v>
          </cell>
          <cell r="HO232">
            <v>4418</v>
          </cell>
          <cell r="HP232">
            <v>3699</v>
          </cell>
          <cell r="HQ232">
            <v>3582</v>
          </cell>
          <cell r="HR232">
            <v>4227</v>
          </cell>
          <cell r="HS232">
            <v>3410</v>
          </cell>
          <cell r="HT232">
            <v>3366</v>
          </cell>
          <cell r="HU232">
            <v>4840</v>
          </cell>
          <cell r="HV232">
            <v>5099</v>
          </cell>
          <cell r="HW232">
            <v>3863</v>
          </cell>
          <cell r="HX232">
            <v>3138</v>
          </cell>
          <cell r="HY232">
            <v>5850</v>
          </cell>
          <cell r="HZ232">
            <v>4943</v>
          </cell>
          <cell r="IA232">
            <v>5360</v>
          </cell>
          <cell r="IB232">
            <v>4708</v>
          </cell>
          <cell r="IC232">
            <v>4833</v>
          </cell>
          <cell r="ID232">
            <v>4852</v>
          </cell>
          <cell r="IE232">
            <v>4909</v>
          </cell>
          <cell r="IF232">
            <v>4618</v>
          </cell>
          <cell r="IG232">
            <v>6091</v>
          </cell>
          <cell r="IH232">
            <v>6746</v>
          </cell>
          <cell r="II232">
            <v>5131</v>
          </cell>
          <cell r="IJ232">
            <v>5263</v>
          </cell>
          <cell r="IK232">
            <v>6762</v>
          </cell>
          <cell r="IL232">
            <v>5800</v>
          </cell>
          <cell r="IM232">
            <v>4052</v>
          </cell>
          <cell r="IN232">
            <v>2040</v>
          </cell>
          <cell r="IO232">
            <v>3028</v>
          </cell>
          <cell r="IP232">
            <v>4650</v>
          </cell>
          <cell r="IQ232">
            <v>5569</v>
          </cell>
          <cell r="IR232">
            <v>4567</v>
          </cell>
          <cell r="IS232">
            <v>7107</v>
          </cell>
          <cell r="IT232">
            <v>6679</v>
          </cell>
          <cell r="IU232">
            <v>4345</v>
          </cell>
          <cell r="IV232">
            <v>4846</v>
          </cell>
          <cell r="IW232">
            <v>5884</v>
          </cell>
          <cell r="IX232">
            <v>5839</v>
          </cell>
          <cell r="IY232">
            <v>6476</v>
          </cell>
          <cell r="IZ232">
            <v>6423</v>
          </cell>
          <cell r="JA232">
            <v>5935</v>
          </cell>
          <cell r="JB232">
            <v>7381</v>
          </cell>
          <cell r="JC232">
            <v>6665</v>
          </cell>
          <cell r="JD232">
            <v>5820</v>
          </cell>
          <cell r="JE232">
            <v>8237</v>
          </cell>
          <cell r="JF232">
            <v>8905</v>
          </cell>
          <cell r="JG232">
            <v>6575</v>
          </cell>
          <cell r="JH232">
            <v>6563</v>
          </cell>
          <cell r="JI232">
            <v>8277</v>
          </cell>
          <cell r="JJ232">
            <v>7321</v>
          </cell>
          <cell r="JK232">
            <v>8892</v>
          </cell>
          <cell r="JL232">
            <v>7883</v>
          </cell>
          <cell r="JM232">
            <v>7090</v>
          </cell>
          <cell r="JN232">
            <v>7517</v>
          </cell>
          <cell r="JO232">
            <v>6907</v>
          </cell>
          <cell r="JP232">
            <v>6892</v>
          </cell>
          <cell r="JQ232">
            <v>9919</v>
          </cell>
          <cell r="JR232">
            <v>9418</v>
          </cell>
          <cell r="JS232">
            <v>7726</v>
          </cell>
          <cell r="JT232">
            <v>6726</v>
          </cell>
          <cell r="JU232">
            <v>8305</v>
          </cell>
          <cell r="JV232">
            <v>7521</v>
          </cell>
          <cell r="JW232">
            <v>8798</v>
          </cell>
          <cell r="JX232">
            <v>7857</v>
          </cell>
          <cell r="JY232">
            <v>6864</v>
          </cell>
          <cell r="JZ232">
            <v>7581</v>
          </cell>
          <cell r="KA232">
            <v>7079</v>
          </cell>
          <cell r="KB232">
            <v>7250</v>
          </cell>
          <cell r="KC232">
            <v>9398</v>
          </cell>
          <cell r="KD232">
            <v>9382</v>
          </cell>
          <cell r="KE232">
            <v>8104</v>
          </cell>
          <cell r="KF232">
            <v>7022</v>
          </cell>
        </row>
        <row r="233">
          <cell r="A233" t="str">
            <v>Nombre de crÃ©ations d'entreprises - Micro-entrepreneurs - Autres activitÃ©s de services - France - DonnÃ©es mensuelles CVS</v>
          </cell>
          <cell r="B233">
            <v>10755304</v>
          </cell>
          <cell r="C233">
            <v>45317.364583333336</v>
          </cell>
          <cell r="DI233">
            <v>2132</v>
          </cell>
          <cell r="DJ233">
            <v>3449</v>
          </cell>
          <cell r="DK233">
            <v>4371</v>
          </cell>
          <cell r="DL233">
            <v>4843</v>
          </cell>
          <cell r="DM233">
            <v>5572</v>
          </cell>
          <cell r="DN233">
            <v>4926</v>
          </cell>
          <cell r="DO233">
            <v>4909</v>
          </cell>
          <cell r="DP233">
            <v>4984</v>
          </cell>
          <cell r="DQ233">
            <v>4737</v>
          </cell>
          <cell r="DR233">
            <v>4903</v>
          </cell>
          <cell r="DS233">
            <v>5130</v>
          </cell>
          <cell r="DT233">
            <v>5730</v>
          </cell>
          <cell r="DU233">
            <v>5800</v>
          </cell>
          <cell r="DV233">
            <v>6336</v>
          </cell>
          <cell r="DW233">
            <v>6265</v>
          </cell>
          <cell r="DX233">
            <v>5293</v>
          </cell>
          <cell r="DY233">
            <v>5064</v>
          </cell>
          <cell r="DZ233">
            <v>3986</v>
          </cell>
          <cell r="EA233">
            <v>4677</v>
          </cell>
          <cell r="EB233">
            <v>4883</v>
          </cell>
          <cell r="EC233">
            <v>4658</v>
          </cell>
          <cell r="ED233">
            <v>4984</v>
          </cell>
          <cell r="EE233">
            <v>4830</v>
          </cell>
          <cell r="EF233">
            <v>4138</v>
          </cell>
          <cell r="EG233">
            <v>3931</v>
          </cell>
          <cell r="EH233">
            <v>3961</v>
          </cell>
          <cell r="EI233">
            <v>3765</v>
          </cell>
          <cell r="EJ233">
            <v>3861</v>
          </cell>
          <cell r="EK233">
            <v>3962</v>
          </cell>
          <cell r="EL233">
            <v>3958</v>
          </cell>
          <cell r="EM233">
            <v>3954</v>
          </cell>
          <cell r="EN233">
            <v>3644</v>
          </cell>
          <cell r="EO233">
            <v>3836</v>
          </cell>
          <cell r="EP233">
            <v>3723</v>
          </cell>
          <cell r="EQ233">
            <v>4007</v>
          </cell>
          <cell r="ER233">
            <v>3918</v>
          </cell>
          <cell r="ES233">
            <v>3961</v>
          </cell>
          <cell r="ET233">
            <v>4018</v>
          </cell>
          <cell r="EU233">
            <v>4324</v>
          </cell>
          <cell r="EV233">
            <v>4013</v>
          </cell>
          <cell r="EW233">
            <v>3827</v>
          </cell>
          <cell r="EX233">
            <v>4104</v>
          </cell>
          <cell r="EY233">
            <v>4080</v>
          </cell>
          <cell r="EZ233">
            <v>3966</v>
          </cell>
          <cell r="FA233">
            <v>3785</v>
          </cell>
          <cell r="FB233">
            <v>3820</v>
          </cell>
          <cell r="FC233">
            <v>3783</v>
          </cell>
          <cell r="FD233">
            <v>3491</v>
          </cell>
          <cell r="FE233">
            <v>3310</v>
          </cell>
          <cell r="FF233">
            <v>3263</v>
          </cell>
          <cell r="FG233">
            <v>3257</v>
          </cell>
          <cell r="FH233">
            <v>3245</v>
          </cell>
          <cell r="FI233">
            <v>3205</v>
          </cell>
          <cell r="FJ233">
            <v>3152</v>
          </cell>
          <cell r="FK233">
            <v>2993</v>
          </cell>
          <cell r="FL233">
            <v>2972</v>
          </cell>
          <cell r="FM233">
            <v>3080</v>
          </cell>
          <cell r="FN233">
            <v>3055</v>
          </cell>
          <cell r="FO233">
            <v>3113</v>
          </cell>
          <cell r="FP233">
            <v>3081</v>
          </cell>
          <cell r="FQ233">
            <v>3198</v>
          </cell>
          <cell r="FR233">
            <v>3154</v>
          </cell>
          <cell r="FS233">
            <v>3117</v>
          </cell>
          <cell r="FT233">
            <v>3017</v>
          </cell>
          <cell r="FU233">
            <v>3128</v>
          </cell>
          <cell r="FV233">
            <v>3015</v>
          </cell>
          <cell r="FW233">
            <v>3129</v>
          </cell>
          <cell r="FX233">
            <v>3198</v>
          </cell>
          <cell r="FY233">
            <v>3075</v>
          </cell>
          <cell r="FZ233">
            <v>3114</v>
          </cell>
          <cell r="GA233">
            <v>3163</v>
          </cell>
          <cell r="GB233">
            <v>3184</v>
          </cell>
          <cell r="GC233">
            <v>3059</v>
          </cell>
          <cell r="GD233">
            <v>3265</v>
          </cell>
          <cell r="GE233">
            <v>3048</v>
          </cell>
          <cell r="GF233">
            <v>3164</v>
          </cell>
          <cell r="GG233">
            <v>3148</v>
          </cell>
          <cell r="GH233">
            <v>3161</v>
          </cell>
          <cell r="GI233">
            <v>3056</v>
          </cell>
          <cell r="GJ233">
            <v>3086</v>
          </cell>
          <cell r="GK233">
            <v>3087</v>
          </cell>
          <cell r="GL233">
            <v>3037</v>
          </cell>
          <cell r="GM233">
            <v>2934</v>
          </cell>
          <cell r="GN233">
            <v>3225</v>
          </cell>
          <cell r="GO233">
            <v>3107</v>
          </cell>
          <cell r="GP233">
            <v>3052</v>
          </cell>
          <cell r="GQ233">
            <v>3084</v>
          </cell>
          <cell r="GR233">
            <v>3120</v>
          </cell>
          <cell r="GS233">
            <v>2993</v>
          </cell>
          <cell r="GT233">
            <v>2964</v>
          </cell>
          <cell r="GU233">
            <v>3018</v>
          </cell>
          <cell r="GV233">
            <v>2891</v>
          </cell>
          <cell r="GW233">
            <v>2964</v>
          </cell>
          <cell r="GX233">
            <v>2953</v>
          </cell>
          <cell r="GY233">
            <v>3066</v>
          </cell>
          <cell r="GZ233">
            <v>2892</v>
          </cell>
          <cell r="HA233">
            <v>3000</v>
          </cell>
          <cell r="HB233">
            <v>2944</v>
          </cell>
          <cell r="HC233">
            <v>3194</v>
          </cell>
          <cell r="HD233">
            <v>3120</v>
          </cell>
          <cell r="HE233">
            <v>3063</v>
          </cell>
          <cell r="HF233">
            <v>3193</v>
          </cell>
          <cell r="HG233">
            <v>3465</v>
          </cell>
          <cell r="HH233">
            <v>3332</v>
          </cell>
          <cell r="HI233">
            <v>3377</v>
          </cell>
          <cell r="HJ233">
            <v>3477</v>
          </cell>
          <cell r="HK233">
            <v>3629</v>
          </cell>
          <cell r="HL233">
            <v>3670</v>
          </cell>
          <cell r="HM233">
            <v>3688</v>
          </cell>
          <cell r="HN233">
            <v>3920</v>
          </cell>
          <cell r="HO233">
            <v>3873</v>
          </cell>
          <cell r="HP233">
            <v>3908</v>
          </cell>
          <cell r="HQ233">
            <v>3929</v>
          </cell>
          <cell r="HR233">
            <v>4069</v>
          </cell>
          <cell r="HS233">
            <v>3924</v>
          </cell>
          <cell r="HT233">
            <v>3964</v>
          </cell>
          <cell r="HU233">
            <v>4152</v>
          </cell>
          <cell r="HV233">
            <v>4302</v>
          </cell>
          <cell r="HW233">
            <v>4009</v>
          </cell>
          <cell r="HX233">
            <v>4102</v>
          </cell>
          <cell r="HY233">
            <v>5150</v>
          </cell>
          <cell r="HZ233">
            <v>4966</v>
          </cell>
          <cell r="IA233">
            <v>4951</v>
          </cell>
          <cell r="IB233">
            <v>4759</v>
          </cell>
          <cell r="IC233">
            <v>5247</v>
          </cell>
          <cell r="ID233">
            <v>5007</v>
          </cell>
          <cell r="IE233">
            <v>5111</v>
          </cell>
          <cell r="IF233">
            <v>5418</v>
          </cell>
          <cell r="IG233">
            <v>5365</v>
          </cell>
          <cell r="IH233">
            <v>5436</v>
          </cell>
          <cell r="II233">
            <v>5480</v>
          </cell>
          <cell r="IJ233">
            <v>6814</v>
          </cell>
          <cell r="IK233">
            <v>5948</v>
          </cell>
          <cell r="IL233">
            <v>5721</v>
          </cell>
          <cell r="IM233">
            <v>3873</v>
          </cell>
          <cell r="IN233">
            <v>1987</v>
          </cell>
          <cell r="IO233">
            <v>3489</v>
          </cell>
          <cell r="IP233">
            <v>4763</v>
          </cell>
          <cell r="IQ233">
            <v>5827</v>
          </cell>
          <cell r="IR233">
            <v>5738</v>
          </cell>
          <cell r="IS233">
            <v>5746</v>
          </cell>
          <cell r="IT233">
            <v>5378</v>
          </cell>
          <cell r="IU233">
            <v>4978</v>
          </cell>
          <cell r="IV233">
            <v>5728</v>
          </cell>
          <cell r="IW233">
            <v>5469</v>
          </cell>
          <cell r="IX233">
            <v>5949</v>
          </cell>
          <cell r="IY233">
            <v>5904</v>
          </cell>
          <cell r="IZ233">
            <v>6238</v>
          </cell>
          <cell r="JA233">
            <v>7129</v>
          </cell>
          <cell r="JB233">
            <v>7286</v>
          </cell>
          <cell r="JC233">
            <v>6988</v>
          </cell>
          <cell r="JD233">
            <v>6892</v>
          </cell>
          <cell r="JE233">
            <v>6686</v>
          </cell>
          <cell r="JF233">
            <v>7486</v>
          </cell>
          <cell r="JG233">
            <v>7177</v>
          </cell>
          <cell r="JH233">
            <v>7693</v>
          </cell>
          <cell r="JI233">
            <v>7958</v>
          </cell>
          <cell r="JJ233">
            <v>7500</v>
          </cell>
          <cell r="JK233">
            <v>7818</v>
          </cell>
          <cell r="JL233">
            <v>7669</v>
          </cell>
          <cell r="JM233">
            <v>7720</v>
          </cell>
          <cell r="JN233">
            <v>7601</v>
          </cell>
          <cell r="JO233">
            <v>7573</v>
          </cell>
          <cell r="JP233">
            <v>7806</v>
          </cell>
          <cell r="JQ233">
            <v>8123</v>
          </cell>
          <cell r="JR233">
            <v>8172</v>
          </cell>
          <cell r="JS233">
            <v>8330</v>
          </cell>
          <cell r="JT233">
            <v>7600</v>
          </cell>
          <cell r="JU233">
            <v>7600</v>
          </cell>
          <cell r="JV233">
            <v>7732</v>
          </cell>
          <cell r="JW233">
            <v>7741</v>
          </cell>
          <cell r="JX233">
            <v>8010</v>
          </cell>
          <cell r="JY233">
            <v>7420</v>
          </cell>
          <cell r="JZ233">
            <v>7630</v>
          </cell>
          <cell r="KA233">
            <v>8063</v>
          </cell>
          <cell r="KB233">
            <v>8196</v>
          </cell>
          <cell r="KC233">
            <v>7784</v>
          </cell>
          <cell r="KD233">
            <v>8033</v>
          </cell>
          <cell r="KE233">
            <v>8584</v>
          </cell>
          <cell r="KF233">
            <v>8459</v>
          </cell>
        </row>
        <row r="234">
          <cell r="A234" t="str">
            <v>Nombre de crÃ©ations d'entreprises - Micro-entrepreneurs - Aveyron - DonnÃ©es mensuelles brutes</v>
          </cell>
          <cell r="B234">
            <v>10755320</v>
          </cell>
          <cell r="C234">
            <v>45317.364583333336</v>
          </cell>
          <cell r="ES234">
            <v>79</v>
          </cell>
          <cell r="ET234">
            <v>62</v>
          </cell>
          <cell r="EU234">
            <v>121</v>
          </cell>
          <cell r="EV234">
            <v>136</v>
          </cell>
          <cell r="EW234">
            <v>89</v>
          </cell>
          <cell r="EX234">
            <v>90</v>
          </cell>
          <cell r="EY234">
            <v>73</v>
          </cell>
          <cell r="EZ234">
            <v>84</v>
          </cell>
          <cell r="FA234">
            <v>76</v>
          </cell>
          <cell r="FB234">
            <v>95</v>
          </cell>
          <cell r="FC234">
            <v>87</v>
          </cell>
          <cell r="FD234">
            <v>55</v>
          </cell>
          <cell r="FE234">
            <v>93</v>
          </cell>
          <cell r="FF234">
            <v>83</v>
          </cell>
          <cell r="FG234">
            <v>88</v>
          </cell>
          <cell r="FH234">
            <v>82</v>
          </cell>
          <cell r="FI234">
            <v>75</v>
          </cell>
          <cell r="FJ234">
            <v>73</v>
          </cell>
          <cell r="FK234">
            <v>69</v>
          </cell>
          <cell r="FL234">
            <v>67</v>
          </cell>
          <cell r="FM234">
            <v>87</v>
          </cell>
          <cell r="FN234">
            <v>88</v>
          </cell>
          <cell r="FO234">
            <v>80</v>
          </cell>
          <cell r="FP234">
            <v>50</v>
          </cell>
          <cell r="FQ234">
            <v>77</v>
          </cell>
          <cell r="FR234">
            <v>77</v>
          </cell>
          <cell r="FS234">
            <v>82</v>
          </cell>
          <cell r="FT234">
            <v>80</v>
          </cell>
          <cell r="FU234">
            <v>101</v>
          </cell>
          <cell r="FV234">
            <v>86</v>
          </cell>
          <cell r="FW234">
            <v>78</v>
          </cell>
          <cell r="FX234">
            <v>73</v>
          </cell>
          <cell r="FY234">
            <v>90</v>
          </cell>
          <cell r="FZ234">
            <v>96</v>
          </cell>
          <cell r="GA234">
            <v>70</v>
          </cell>
          <cell r="GB234">
            <v>61</v>
          </cell>
          <cell r="GC234">
            <v>87</v>
          </cell>
          <cell r="GD234">
            <v>75</v>
          </cell>
          <cell r="GE234">
            <v>91</v>
          </cell>
          <cell r="GF234">
            <v>74</v>
          </cell>
          <cell r="GG234">
            <v>90</v>
          </cell>
          <cell r="GH234">
            <v>76</v>
          </cell>
          <cell r="GI234">
            <v>69</v>
          </cell>
          <cell r="GJ234">
            <v>48</v>
          </cell>
          <cell r="GK234">
            <v>80</v>
          </cell>
          <cell r="GL234">
            <v>78</v>
          </cell>
          <cell r="GM234">
            <v>51</v>
          </cell>
          <cell r="GN234">
            <v>58</v>
          </cell>
          <cell r="GO234">
            <v>78</v>
          </cell>
          <cell r="GP234">
            <v>72</v>
          </cell>
          <cell r="GQ234">
            <v>80</v>
          </cell>
          <cell r="GR234">
            <v>76</v>
          </cell>
          <cell r="GS234">
            <v>68</v>
          </cell>
          <cell r="GT234">
            <v>75</v>
          </cell>
          <cell r="GU234">
            <v>61</v>
          </cell>
          <cell r="GV234">
            <v>50</v>
          </cell>
          <cell r="GW234">
            <v>67</v>
          </cell>
          <cell r="GX234">
            <v>68</v>
          </cell>
          <cell r="GY234">
            <v>43</v>
          </cell>
          <cell r="GZ234">
            <v>64</v>
          </cell>
          <cell r="HA234">
            <v>74</v>
          </cell>
          <cell r="HB234">
            <v>65</v>
          </cell>
          <cell r="HC234">
            <v>77</v>
          </cell>
          <cell r="HD234">
            <v>67</v>
          </cell>
          <cell r="HE234">
            <v>82</v>
          </cell>
          <cell r="HF234">
            <v>78</v>
          </cell>
          <cell r="HG234">
            <v>59</v>
          </cell>
          <cell r="HH234">
            <v>61</v>
          </cell>
          <cell r="HI234">
            <v>69</v>
          </cell>
          <cell r="HJ234">
            <v>78</v>
          </cell>
          <cell r="HK234">
            <v>59</v>
          </cell>
          <cell r="HL234">
            <v>63</v>
          </cell>
          <cell r="HM234">
            <v>84</v>
          </cell>
          <cell r="HN234">
            <v>75</v>
          </cell>
          <cell r="HO234">
            <v>93</v>
          </cell>
          <cell r="HP234">
            <v>72</v>
          </cell>
          <cell r="HQ234">
            <v>59</v>
          </cell>
          <cell r="HR234">
            <v>73</v>
          </cell>
          <cell r="HS234">
            <v>71</v>
          </cell>
          <cell r="HT234">
            <v>71</v>
          </cell>
          <cell r="HU234">
            <v>74</v>
          </cell>
          <cell r="HV234">
            <v>102</v>
          </cell>
          <cell r="HW234">
            <v>71</v>
          </cell>
          <cell r="HX234">
            <v>64</v>
          </cell>
          <cell r="HY234">
            <v>117</v>
          </cell>
          <cell r="HZ234">
            <v>106</v>
          </cell>
          <cell r="IA234">
            <v>109</v>
          </cell>
          <cell r="IB234">
            <v>78</v>
          </cell>
          <cell r="IC234">
            <v>81</v>
          </cell>
          <cell r="ID234">
            <v>140</v>
          </cell>
          <cell r="IE234">
            <v>107</v>
          </cell>
          <cell r="IF234">
            <v>108</v>
          </cell>
          <cell r="IG234">
            <v>119</v>
          </cell>
          <cell r="IH234">
            <v>114</v>
          </cell>
          <cell r="II234">
            <v>115</v>
          </cell>
          <cell r="IJ234">
            <v>92</v>
          </cell>
          <cell r="IK234">
            <v>144</v>
          </cell>
          <cell r="IL234">
            <v>130</v>
          </cell>
          <cell r="IM234">
            <v>92</v>
          </cell>
          <cell r="IN234">
            <v>59</v>
          </cell>
          <cell r="IO234">
            <v>75</v>
          </cell>
          <cell r="IP234">
            <v>130</v>
          </cell>
          <cell r="IQ234">
            <v>149</v>
          </cell>
          <cell r="IR234">
            <v>102</v>
          </cell>
          <cell r="IS234">
            <v>159</v>
          </cell>
          <cell r="IT234">
            <v>179</v>
          </cell>
          <cell r="IU234">
            <v>168</v>
          </cell>
          <cell r="IV234">
            <v>110</v>
          </cell>
          <cell r="IW234">
            <v>179</v>
          </cell>
          <cell r="IX234">
            <v>127</v>
          </cell>
          <cell r="IY234">
            <v>139</v>
          </cell>
          <cell r="IZ234">
            <v>151</v>
          </cell>
          <cell r="JA234">
            <v>138</v>
          </cell>
          <cell r="JB234">
            <v>168</v>
          </cell>
          <cell r="JC234">
            <v>133</v>
          </cell>
          <cell r="JD234">
            <v>122</v>
          </cell>
          <cell r="JE234">
            <v>149</v>
          </cell>
          <cell r="JF234">
            <v>151</v>
          </cell>
          <cell r="JG234">
            <v>135</v>
          </cell>
          <cell r="JH234">
            <v>112</v>
          </cell>
          <cell r="JI234">
            <v>140</v>
          </cell>
          <cell r="JJ234">
            <v>136</v>
          </cell>
          <cell r="JK234">
            <v>170</v>
          </cell>
          <cell r="JL234">
            <v>207</v>
          </cell>
          <cell r="JM234">
            <v>138</v>
          </cell>
          <cell r="JN234">
            <v>128</v>
          </cell>
          <cell r="JO234">
            <v>152</v>
          </cell>
          <cell r="JP234">
            <v>124</v>
          </cell>
          <cell r="JQ234">
            <v>163</v>
          </cell>
          <cell r="JR234">
            <v>153</v>
          </cell>
          <cell r="JS234">
            <v>144</v>
          </cell>
          <cell r="JT234">
            <v>142</v>
          </cell>
          <cell r="JU234">
            <v>173</v>
          </cell>
          <cell r="JV234">
            <v>152</v>
          </cell>
          <cell r="JW234">
            <v>183</v>
          </cell>
          <cell r="JX234">
            <v>161</v>
          </cell>
          <cell r="JY234">
            <v>161</v>
          </cell>
          <cell r="JZ234">
            <v>161</v>
          </cell>
          <cell r="KA234">
            <v>145</v>
          </cell>
          <cell r="KB234">
            <v>153</v>
          </cell>
          <cell r="KC234">
            <v>214</v>
          </cell>
          <cell r="KD234">
            <v>169</v>
          </cell>
          <cell r="KE234">
            <v>152</v>
          </cell>
          <cell r="KF234">
            <v>151</v>
          </cell>
        </row>
        <row r="235">
          <cell r="A235" t="str">
            <v>Nombre de crÃ©ations d'entreprises - Micro-entrepreneurs - Bas-Rhin - DonnÃ©es mensuelles brutes</v>
          </cell>
          <cell r="B235">
            <v>10755376</v>
          </cell>
          <cell r="C235">
            <v>45317.364583333336</v>
          </cell>
          <cell r="ES235">
            <v>378</v>
          </cell>
          <cell r="ET235">
            <v>385</v>
          </cell>
          <cell r="EU235">
            <v>365</v>
          </cell>
          <cell r="EV235">
            <v>296</v>
          </cell>
          <cell r="EW235">
            <v>362</v>
          </cell>
          <cell r="EX235">
            <v>379</v>
          </cell>
          <cell r="EY235">
            <v>362</v>
          </cell>
          <cell r="EZ235">
            <v>329</v>
          </cell>
          <cell r="FA235">
            <v>372</v>
          </cell>
          <cell r="FB235">
            <v>465</v>
          </cell>
          <cell r="FC235">
            <v>351</v>
          </cell>
          <cell r="FD235">
            <v>200</v>
          </cell>
          <cell r="FE235">
            <v>525</v>
          </cell>
          <cell r="FF235">
            <v>355</v>
          </cell>
          <cell r="FG235">
            <v>418</v>
          </cell>
          <cell r="FH235">
            <v>327</v>
          </cell>
          <cell r="FI235">
            <v>329</v>
          </cell>
          <cell r="FJ235">
            <v>334</v>
          </cell>
          <cell r="FK235">
            <v>343</v>
          </cell>
          <cell r="FL235">
            <v>279</v>
          </cell>
          <cell r="FM235">
            <v>364</v>
          </cell>
          <cell r="FN235">
            <v>432</v>
          </cell>
          <cell r="FO235">
            <v>278</v>
          </cell>
          <cell r="FP235">
            <v>248</v>
          </cell>
          <cell r="FQ235">
            <v>369</v>
          </cell>
          <cell r="FR235">
            <v>362</v>
          </cell>
          <cell r="FS235">
            <v>357</v>
          </cell>
          <cell r="FT235">
            <v>388</v>
          </cell>
          <cell r="FU235">
            <v>309</v>
          </cell>
          <cell r="FV235">
            <v>385</v>
          </cell>
          <cell r="FW235">
            <v>291</v>
          </cell>
          <cell r="FX235">
            <v>271</v>
          </cell>
          <cell r="FY235">
            <v>397</v>
          </cell>
          <cell r="FZ235">
            <v>431</v>
          </cell>
          <cell r="GA235">
            <v>317</v>
          </cell>
          <cell r="GB235">
            <v>224</v>
          </cell>
          <cell r="GC235">
            <v>287</v>
          </cell>
          <cell r="GD235">
            <v>275</v>
          </cell>
          <cell r="GE235">
            <v>241</v>
          </cell>
          <cell r="GF235">
            <v>271</v>
          </cell>
          <cell r="GG235">
            <v>253</v>
          </cell>
          <cell r="GH235">
            <v>255</v>
          </cell>
          <cell r="GI235">
            <v>246</v>
          </cell>
          <cell r="GJ235">
            <v>195</v>
          </cell>
          <cell r="GK235">
            <v>312</v>
          </cell>
          <cell r="GL235">
            <v>349</v>
          </cell>
          <cell r="GM235">
            <v>230</v>
          </cell>
          <cell r="GN235">
            <v>231</v>
          </cell>
          <cell r="GO235">
            <v>300</v>
          </cell>
          <cell r="GP235">
            <v>295</v>
          </cell>
          <cell r="GQ235">
            <v>356</v>
          </cell>
          <cell r="GR235">
            <v>323</v>
          </cell>
          <cell r="GS235">
            <v>270</v>
          </cell>
          <cell r="GT235">
            <v>316</v>
          </cell>
          <cell r="GU235">
            <v>239</v>
          </cell>
          <cell r="GV235">
            <v>265</v>
          </cell>
          <cell r="GW235">
            <v>395</v>
          </cell>
          <cell r="GX235">
            <v>291</v>
          </cell>
          <cell r="GY235">
            <v>305</v>
          </cell>
          <cell r="GZ235">
            <v>225</v>
          </cell>
          <cell r="HA235">
            <v>299</v>
          </cell>
          <cell r="HB235">
            <v>381</v>
          </cell>
          <cell r="HC235">
            <v>368</v>
          </cell>
          <cell r="HD235">
            <v>277</v>
          </cell>
          <cell r="HE235">
            <v>269</v>
          </cell>
          <cell r="HF235">
            <v>361</v>
          </cell>
          <cell r="HG235">
            <v>265</v>
          </cell>
          <cell r="HH235">
            <v>276</v>
          </cell>
          <cell r="HI235">
            <v>431</v>
          </cell>
          <cell r="HJ235">
            <v>419</v>
          </cell>
          <cell r="HK235">
            <v>335</v>
          </cell>
          <cell r="HL235">
            <v>321</v>
          </cell>
          <cell r="HM235">
            <v>444</v>
          </cell>
          <cell r="HN235">
            <v>423</v>
          </cell>
          <cell r="HO235">
            <v>375</v>
          </cell>
          <cell r="HP235">
            <v>379</v>
          </cell>
          <cell r="HQ235">
            <v>386</v>
          </cell>
          <cell r="HR235">
            <v>447</v>
          </cell>
          <cell r="HS235">
            <v>284</v>
          </cell>
          <cell r="HT235">
            <v>338</v>
          </cell>
          <cell r="HU235">
            <v>440</v>
          </cell>
          <cell r="HV235">
            <v>500</v>
          </cell>
          <cell r="HW235">
            <v>407</v>
          </cell>
          <cell r="HX235">
            <v>315</v>
          </cell>
          <cell r="HY235">
            <v>492</v>
          </cell>
          <cell r="HZ235">
            <v>373</v>
          </cell>
          <cell r="IA235">
            <v>454</v>
          </cell>
          <cell r="IB235">
            <v>349</v>
          </cell>
          <cell r="IC235">
            <v>469</v>
          </cell>
          <cell r="ID235">
            <v>455</v>
          </cell>
          <cell r="IE235">
            <v>550</v>
          </cell>
          <cell r="IF235">
            <v>489</v>
          </cell>
          <cell r="IG235">
            <v>569</v>
          </cell>
          <cell r="IH235">
            <v>644</v>
          </cell>
          <cell r="II235">
            <v>553</v>
          </cell>
          <cell r="IJ235">
            <v>450</v>
          </cell>
          <cell r="IK235">
            <v>603</v>
          </cell>
          <cell r="IL235">
            <v>550</v>
          </cell>
          <cell r="IM235">
            <v>491</v>
          </cell>
          <cell r="IN235">
            <v>385</v>
          </cell>
          <cell r="IO235">
            <v>430</v>
          </cell>
          <cell r="IP235">
            <v>714</v>
          </cell>
          <cell r="IQ235">
            <v>685</v>
          </cell>
          <cell r="IR235">
            <v>598</v>
          </cell>
          <cell r="IS235">
            <v>973</v>
          </cell>
          <cell r="IT235">
            <v>832</v>
          </cell>
          <cell r="IU235">
            <v>665</v>
          </cell>
          <cell r="IV235">
            <v>568</v>
          </cell>
          <cell r="IW235">
            <v>965</v>
          </cell>
          <cell r="IX235">
            <v>925</v>
          </cell>
          <cell r="IY235">
            <v>895</v>
          </cell>
          <cell r="IZ235">
            <v>698</v>
          </cell>
          <cell r="JA235">
            <v>698</v>
          </cell>
          <cell r="JB235">
            <v>703</v>
          </cell>
          <cell r="JC235">
            <v>632</v>
          </cell>
          <cell r="JD235">
            <v>660</v>
          </cell>
          <cell r="JE235">
            <v>907</v>
          </cell>
          <cell r="JF235">
            <v>1007</v>
          </cell>
          <cell r="JG235">
            <v>717</v>
          </cell>
          <cell r="JH235">
            <v>751</v>
          </cell>
          <cell r="JI235">
            <v>812</v>
          </cell>
          <cell r="JJ235">
            <v>835</v>
          </cell>
          <cell r="JK235">
            <v>962</v>
          </cell>
          <cell r="JL235">
            <v>764</v>
          </cell>
          <cell r="JM235">
            <v>677</v>
          </cell>
          <cell r="JN235">
            <v>880</v>
          </cell>
          <cell r="JO235">
            <v>650</v>
          </cell>
          <cell r="JP235">
            <v>596</v>
          </cell>
          <cell r="JQ235">
            <v>951</v>
          </cell>
          <cell r="JR235">
            <v>889</v>
          </cell>
          <cell r="JS235">
            <v>829</v>
          </cell>
          <cell r="JT235">
            <v>742</v>
          </cell>
          <cell r="JU235">
            <v>782</v>
          </cell>
          <cell r="JV235">
            <v>715</v>
          </cell>
          <cell r="JW235">
            <v>789</v>
          </cell>
          <cell r="JX235">
            <v>666</v>
          </cell>
          <cell r="JY235">
            <v>607</v>
          </cell>
          <cell r="JZ235">
            <v>692</v>
          </cell>
          <cell r="KA235">
            <v>701</v>
          </cell>
          <cell r="KB235">
            <v>746</v>
          </cell>
          <cell r="KC235">
            <v>835</v>
          </cell>
          <cell r="KD235">
            <v>921</v>
          </cell>
          <cell r="KE235">
            <v>747</v>
          </cell>
          <cell r="KF235">
            <v>726</v>
          </cell>
        </row>
        <row r="236">
          <cell r="A236" t="str">
            <v>Nombre de crÃ©ations d'entreprises - Micro-entrepreneurs - Bouches-du-RhÃ´ne - DonnÃ©es mensuelles brutes</v>
          </cell>
          <cell r="B236">
            <v>10755321</v>
          </cell>
          <cell r="C236">
            <v>45317.364583333336</v>
          </cell>
          <cell r="ES236">
            <v>1253</v>
          </cell>
          <cell r="ET236">
            <v>983</v>
          </cell>
          <cell r="EU236">
            <v>850</v>
          </cell>
          <cell r="EV236">
            <v>1130</v>
          </cell>
          <cell r="EW236">
            <v>952</v>
          </cell>
          <cell r="EX236">
            <v>1310</v>
          </cell>
          <cell r="EY236">
            <v>1024</v>
          </cell>
          <cell r="EZ236">
            <v>804</v>
          </cell>
          <cell r="FA236">
            <v>1268</v>
          </cell>
          <cell r="FB236">
            <v>1183</v>
          </cell>
          <cell r="FC236">
            <v>976</v>
          </cell>
          <cell r="FD236">
            <v>663</v>
          </cell>
          <cell r="FE236">
            <v>1173</v>
          </cell>
          <cell r="FF236">
            <v>858</v>
          </cell>
          <cell r="FG236">
            <v>1277</v>
          </cell>
          <cell r="FH236">
            <v>995</v>
          </cell>
          <cell r="FI236">
            <v>1085</v>
          </cell>
          <cell r="FJ236">
            <v>853</v>
          </cell>
          <cell r="FK236">
            <v>816</v>
          </cell>
          <cell r="FL236">
            <v>611</v>
          </cell>
          <cell r="FM236">
            <v>1202</v>
          </cell>
          <cell r="FN236">
            <v>1244</v>
          </cell>
          <cell r="FO236">
            <v>862</v>
          </cell>
          <cell r="FP236">
            <v>725</v>
          </cell>
          <cell r="FQ236">
            <v>1145</v>
          </cell>
          <cell r="FR236">
            <v>1040</v>
          </cell>
          <cell r="FS236">
            <v>1028</v>
          </cell>
          <cell r="FT236">
            <v>996</v>
          </cell>
          <cell r="FU236">
            <v>1015</v>
          </cell>
          <cell r="FV236">
            <v>872</v>
          </cell>
          <cell r="FW236">
            <v>840</v>
          </cell>
          <cell r="FX236">
            <v>698</v>
          </cell>
          <cell r="FY236">
            <v>1067</v>
          </cell>
          <cell r="FZ236">
            <v>1150</v>
          </cell>
          <cell r="GA236">
            <v>922</v>
          </cell>
          <cell r="GB236">
            <v>701</v>
          </cell>
          <cell r="GC236">
            <v>1044</v>
          </cell>
          <cell r="GD236">
            <v>908</v>
          </cell>
          <cell r="GE236">
            <v>932</v>
          </cell>
          <cell r="GF236">
            <v>924</v>
          </cell>
          <cell r="GG236">
            <v>704</v>
          </cell>
          <cell r="GH236">
            <v>796</v>
          </cell>
          <cell r="GI236">
            <v>763</v>
          </cell>
          <cell r="GJ236">
            <v>633</v>
          </cell>
          <cell r="GK236">
            <v>994</v>
          </cell>
          <cell r="GL236">
            <v>994</v>
          </cell>
          <cell r="GM236">
            <v>681</v>
          </cell>
          <cell r="GN236">
            <v>670</v>
          </cell>
          <cell r="GO236">
            <v>945</v>
          </cell>
          <cell r="GP236">
            <v>892</v>
          </cell>
          <cell r="GQ236">
            <v>892</v>
          </cell>
          <cell r="GR236">
            <v>987</v>
          </cell>
          <cell r="GS236">
            <v>689</v>
          </cell>
          <cell r="GT236">
            <v>853</v>
          </cell>
          <cell r="GU236">
            <v>669</v>
          </cell>
          <cell r="GV236">
            <v>680</v>
          </cell>
          <cell r="GW236">
            <v>953</v>
          </cell>
          <cell r="GX236">
            <v>913</v>
          </cell>
          <cell r="GY236">
            <v>761</v>
          </cell>
          <cell r="GZ236">
            <v>709</v>
          </cell>
          <cell r="HA236">
            <v>989</v>
          </cell>
          <cell r="HB236">
            <v>901</v>
          </cell>
          <cell r="HC236">
            <v>959</v>
          </cell>
          <cell r="HD236">
            <v>837</v>
          </cell>
          <cell r="HE236">
            <v>822</v>
          </cell>
          <cell r="HF236">
            <v>878</v>
          </cell>
          <cell r="HG236">
            <v>772</v>
          </cell>
          <cell r="HH236">
            <v>815</v>
          </cell>
          <cell r="HI236">
            <v>1169</v>
          </cell>
          <cell r="HJ236">
            <v>1221</v>
          </cell>
          <cell r="HK236">
            <v>1003</v>
          </cell>
          <cell r="HL236">
            <v>892</v>
          </cell>
          <cell r="HM236">
            <v>1396</v>
          </cell>
          <cell r="HN236">
            <v>1277</v>
          </cell>
          <cell r="HO236">
            <v>1454</v>
          </cell>
          <cell r="HP236">
            <v>1203</v>
          </cell>
          <cell r="HQ236">
            <v>1183</v>
          </cell>
          <cell r="HR236">
            <v>1294</v>
          </cell>
          <cell r="HS236">
            <v>1036</v>
          </cell>
          <cell r="HT236">
            <v>1001</v>
          </cell>
          <cell r="HU236">
            <v>1500</v>
          </cell>
          <cell r="HV236">
            <v>1561</v>
          </cell>
          <cell r="HW236">
            <v>1242</v>
          </cell>
          <cell r="HX236">
            <v>969</v>
          </cell>
          <cell r="HY236">
            <v>1747</v>
          </cell>
          <cell r="HZ236">
            <v>1581</v>
          </cell>
          <cell r="IA236">
            <v>1676</v>
          </cell>
          <cell r="IB236">
            <v>1370</v>
          </cell>
          <cell r="IC236">
            <v>1551</v>
          </cell>
          <cell r="ID236">
            <v>1414</v>
          </cell>
          <cell r="IE236">
            <v>1418</v>
          </cell>
          <cell r="IF236">
            <v>1331</v>
          </cell>
          <cell r="IG236">
            <v>1582</v>
          </cell>
          <cell r="IH236">
            <v>2096</v>
          </cell>
          <cell r="II236">
            <v>1638</v>
          </cell>
          <cell r="IJ236">
            <v>1508</v>
          </cell>
          <cell r="IK236">
            <v>2109</v>
          </cell>
          <cell r="IL236">
            <v>1915</v>
          </cell>
          <cell r="IM236">
            <v>1296</v>
          </cell>
          <cell r="IN236">
            <v>881</v>
          </cell>
          <cell r="IO236">
            <v>1259</v>
          </cell>
          <cell r="IP236">
            <v>1814</v>
          </cell>
          <cell r="IQ236">
            <v>1924</v>
          </cell>
          <cell r="IR236">
            <v>1543</v>
          </cell>
          <cell r="IS236">
            <v>2423</v>
          </cell>
          <cell r="IT236">
            <v>2419</v>
          </cell>
          <cell r="IU236">
            <v>2134</v>
          </cell>
          <cell r="IV236">
            <v>1696</v>
          </cell>
          <cell r="IW236">
            <v>2091</v>
          </cell>
          <cell r="IX236">
            <v>2447</v>
          </cell>
          <cell r="IY236">
            <v>2889</v>
          </cell>
          <cell r="IZ236">
            <v>2691</v>
          </cell>
          <cell r="JA236">
            <v>2951</v>
          </cell>
          <cell r="JB236">
            <v>2497</v>
          </cell>
          <cell r="JC236">
            <v>2016</v>
          </cell>
          <cell r="JD236">
            <v>1713</v>
          </cell>
          <cell r="JE236">
            <v>1709</v>
          </cell>
          <cell r="JF236">
            <v>2950</v>
          </cell>
          <cell r="JG236">
            <v>2389</v>
          </cell>
          <cell r="JH236">
            <v>1938</v>
          </cell>
          <cell r="JI236">
            <v>2610</v>
          </cell>
          <cell r="JJ236">
            <v>2395</v>
          </cell>
          <cell r="JK236">
            <v>2945</v>
          </cell>
          <cell r="JL236">
            <v>2401</v>
          </cell>
          <cell r="JM236">
            <v>2220</v>
          </cell>
          <cell r="JN236">
            <v>2329</v>
          </cell>
          <cell r="JO236">
            <v>2292</v>
          </cell>
          <cell r="JP236">
            <v>1935</v>
          </cell>
          <cell r="JQ236">
            <v>2784</v>
          </cell>
          <cell r="JR236">
            <v>2740</v>
          </cell>
          <cell r="JS236">
            <v>2738</v>
          </cell>
          <cell r="JT236">
            <v>2295</v>
          </cell>
          <cell r="JU236">
            <v>2508</v>
          </cell>
          <cell r="JV236">
            <v>2234</v>
          </cell>
          <cell r="JW236">
            <v>2292</v>
          </cell>
          <cell r="JX236">
            <v>1978</v>
          </cell>
          <cell r="JY236">
            <v>2051</v>
          </cell>
          <cell r="JZ236">
            <v>2011</v>
          </cell>
          <cell r="KA236">
            <v>1819</v>
          </cell>
          <cell r="KB236">
            <v>1885</v>
          </cell>
          <cell r="KC236">
            <v>2581</v>
          </cell>
          <cell r="KD236">
            <v>2590</v>
          </cell>
          <cell r="KE236">
            <v>2305</v>
          </cell>
          <cell r="KF236">
            <v>1680</v>
          </cell>
        </row>
        <row r="237">
          <cell r="A237" t="str">
            <v>Nombre de crÃ©ations d'entreprises - Micro-entrepreneurs - CÃ´te-d'Or - DonnÃ©es mensuelles brutes</v>
          </cell>
          <cell r="B237">
            <v>10755328</v>
          </cell>
          <cell r="C237">
            <v>45317.364583333336</v>
          </cell>
          <cell r="ES237">
            <v>178</v>
          </cell>
          <cell r="ET237">
            <v>182</v>
          </cell>
          <cell r="EU237">
            <v>201</v>
          </cell>
          <cell r="EV237">
            <v>181</v>
          </cell>
          <cell r="EW237">
            <v>173</v>
          </cell>
          <cell r="EX237">
            <v>162</v>
          </cell>
          <cell r="EY237">
            <v>153</v>
          </cell>
          <cell r="EZ237">
            <v>155</v>
          </cell>
          <cell r="FA237">
            <v>216</v>
          </cell>
          <cell r="FB237">
            <v>178</v>
          </cell>
          <cell r="FC237">
            <v>181</v>
          </cell>
          <cell r="FD237">
            <v>148</v>
          </cell>
          <cell r="FE237">
            <v>195</v>
          </cell>
          <cell r="FF237">
            <v>171</v>
          </cell>
          <cell r="FG237">
            <v>181</v>
          </cell>
          <cell r="FH237">
            <v>171</v>
          </cell>
          <cell r="FI237">
            <v>154</v>
          </cell>
          <cell r="FJ237">
            <v>150</v>
          </cell>
          <cell r="FK237">
            <v>147</v>
          </cell>
          <cell r="FL237">
            <v>107</v>
          </cell>
          <cell r="FM237">
            <v>189</v>
          </cell>
          <cell r="FN237">
            <v>200</v>
          </cell>
          <cell r="FO237">
            <v>144</v>
          </cell>
          <cell r="FP237">
            <v>143</v>
          </cell>
          <cell r="FQ237">
            <v>195</v>
          </cell>
          <cell r="FR237">
            <v>176</v>
          </cell>
          <cell r="FS237">
            <v>186</v>
          </cell>
          <cell r="FT237">
            <v>192</v>
          </cell>
          <cell r="FU237">
            <v>185</v>
          </cell>
          <cell r="FV237">
            <v>152</v>
          </cell>
          <cell r="FW237">
            <v>151</v>
          </cell>
          <cell r="FX237">
            <v>160</v>
          </cell>
          <cell r="FY237">
            <v>219</v>
          </cell>
          <cell r="FZ237">
            <v>219</v>
          </cell>
          <cell r="GA237">
            <v>186</v>
          </cell>
          <cell r="GB237">
            <v>124</v>
          </cell>
          <cell r="GC237">
            <v>193</v>
          </cell>
          <cell r="GD237">
            <v>172</v>
          </cell>
          <cell r="GE237">
            <v>151</v>
          </cell>
          <cell r="GF237">
            <v>154</v>
          </cell>
          <cell r="GG237">
            <v>115</v>
          </cell>
          <cell r="GH237">
            <v>133</v>
          </cell>
          <cell r="GI237">
            <v>122</v>
          </cell>
          <cell r="GJ237">
            <v>112</v>
          </cell>
          <cell r="GK237">
            <v>178</v>
          </cell>
          <cell r="GL237">
            <v>182</v>
          </cell>
          <cell r="GM237">
            <v>119</v>
          </cell>
          <cell r="GN237">
            <v>132</v>
          </cell>
          <cell r="GO237">
            <v>141</v>
          </cell>
          <cell r="GP237">
            <v>129</v>
          </cell>
          <cell r="GQ237">
            <v>150</v>
          </cell>
          <cell r="GR237">
            <v>148</v>
          </cell>
          <cell r="GS237">
            <v>128</v>
          </cell>
          <cell r="GT237">
            <v>124</v>
          </cell>
          <cell r="GU237">
            <v>107</v>
          </cell>
          <cell r="GV237">
            <v>92</v>
          </cell>
          <cell r="GW237">
            <v>166</v>
          </cell>
          <cell r="GX237">
            <v>122</v>
          </cell>
          <cell r="GY237">
            <v>131</v>
          </cell>
          <cell r="GZ237">
            <v>106</v>
          </cell>
          <cell r="HA237">
            <v>157</v>
          </cell>
          <cell r="HB237">
            <v>132</v>
          </cell>
          <cell r="HC237">
            <v>154</v>
          </cell>
          <cell r="HD237">
            <v>144</v>
          </cell>
          <cell r="HE237">
            <v>141</v>
          </cell>
          <cell r="HF237">
            <v>137</v>
          </cell>
          <cell r="HG237">
            <v>133</v>
          </cell>
          <cell r="HH237">
            <v>127</v>
          </cell>
          <cell r="HI237">
            <v>204</v>
          </cell>
          <cell r="HJ237">
            <v>196</v>
          </cell>
          <cell r="HK237">
            <v>163</v>
          </cell>
          <cell r="HL237">
            <v>149</v>
          </cell>
          <cell r="HM237">
            <v>212</v>
          </cell>
          <cell r="HN237">
            <v>155</v>
          </cell>
          <cell r="HO237">
            <v>226</v>
          </cell>
          <cell r="HP237">
            <v>167</v>
          </cell>
          <cell r="HQ237">
            <v>171</v>
          </cell>
          <cell r="HR237">
            <v>213</v>
          </cell>
          <cell r="HS237">
            <v>210</v>
          </cell>
          <cell r="HT237">
            <v>182</v>
          </cell>
          <cell r="HU237">
            <v>259</v>
          </cell>
          <cell r="HV237">
            <v>240</v>
          </cell>
          <cell r="HW237">
            <v>199</v>
          </cell>
          <cell r="HX237">
            <v>144</v>
          </cell>
          <cell r="HY237">
            <v>316</v>
          </cell>
          <cell r="HZ237">
            <v>232</v>
          </cell>
          <cell r="IA237">
            <v>309</v>
          </cell>
          <cell r="IB237">
            <v>204</v>
          </cell>
          <cell r="IC237">
            <v>246</v>
          </cell>
          <cell r="ID237">
            <v>245</v>
          </cell>
          <cell r="IE237">
            <v>270</v>
          </cell>
          <cell r="IF237">
            <v>249</v>
          </cell>
          <cell r="IG237">
            <v>333</v>
          </cell>
          <cell r="IH237">
            <v>364</v>
          </cell>
          <cell r="II237">
            <v>289</v>
          </cell>
          <cell r="IJ237">
            <v>258</v>
          </cell>
          <cell r="IK237">
            <v>354</v>
          </cell>
          <cell r="IL237">
            <v>319</v>
          </cell>
          <cell r="IM237">
            <v>263</v>
          </cell>
          <cell r="IN237">
            <v>199</v>
          </cell>
          <cell r="IO237">
            <v>268</v>
          </cell>
          <cell r="IP237">
            <v>374</v>
          </cell>
          <cell r="IQ237">
            <v>384</v>
          </cell>
          <cell r="IR237">
            <v>272</v>
          </cell>
          <cell r="IS237">
            <v>399</v>
          </cell>
          <cell r="IT237">
            <v>414</v>
          </cell>
          <cell r="IU237">
            <v>356</v>
          </cell>
          <cell r="IV237">
            <v>319</v>
          </cell>
          <cell r="IW237">
            <v>399</v>
          </cell>
          <cell r="IX237">
            <v>432</v>
          </cell>
          <cell r="IY237">
            <v>473</v>
          </cell>
          <cell r="IZ237">
            <v>407</v>
          </cell>
          <cell r="JA237">
            <v>366</v>
          </cell>
          <cell r="JB237">
            <v>379</v>
          </cell>
          <cell r="JC237">
            <v>328</v>
          </cell>
          <cell r="JD237">
            <v>311</v>
          </cell>
          <cell r="JE237">
            <v>402</v>
          </cell>
          <cell r="JF237">
            <v>446</v>
          </cell>
          <cell r="JG237">
            <v>300</v>
          </cell>
          <cell r="JH237">
            <v>295</v>
          </cell>
          <cell r="JI237">
            <v>435</v>
          </cell>
          <cell r="JJ237">
            <v>297</v>
          </cell>
          <cell r="JK237">
            <v>438</v>
          </cell>
          <cell r="JL237">
            <v>328</v>
          </cell>
          <cell r="JM237">
            <v>315</v>
          </cell>
          <cell r="JN237">
            <v>283</v>
          </cell>
          <cell r="JO237">
            <v>288</v>
          </cell>
          <cell r="JP237">
            <v>289</v>
          </cell>
          <cell r="JQ237">
            <v>421</v>
          </cell>
          <cell r="JR237">
            <v>396</v>
          </cell>
          <cell r="JS237">
            <v>308</v>
          </cell>
          <cell r="JT237">
            <v>296</v>
          </cell>
          <cell r="JU237">
            <v>393</v>
          </cell>
          <cell r="JV237">
            <v>364</v>
          </cell>
          <cell r="JW237">
            <v>441</v>
          </cell>
          <cell r="JX237">
            <v>365</v>
          </cell>
          <cell r="JY237">
            <v>363</v>
          </cell>
          <cell r="JZ237">
            <v>352</v>
          </cell>
          <cell r="KA237">
            <v>297</v>
          </cell>
          <cell r="KB237">
            <v>325</v>
          </cell>
          <cell r="KC237">
            <v>389</v>
          </cell>
          <cell r="KD237">
            <v>448</v>
          </cell>
          <cell r="KE237">
            <v>326</v>
          </cell>
          <cell r="KF237">
            <v>289</v>
          </cell>
        </row>
        <row r="238">
          <cell r="A238" t="str">
            <v>Nombre de crÃ©ations d'entreprises - Micro-entrepreneurs - CÃ´tes-d'Armor - DonnÃ©es mensuelles brutes</v>
          </cell>
          <cell r="B238">
            <v>10755329</v>
          </cell>
          <cell r="C238">
            <v>45317.364583333336</v>
          </cell>
          <cell r="ES238">
            <v>174</v>
          </cell>
          <cell r="ET238">
            <v>181</v>
          </cell>
          <cell r="EU238">
            <v>192</v>
          </cell>
          <cell r="EV238">
            <v>122</v>
          </cell>
          <cell r="EW238">
            <v>185</v>
          </cell>
          <cell r="EX238">
            <v>203</v>
          </cell>
          <cell r="EY238">
            <v>125</v>
          </cell>
          <cell r="EZ238">
            <v>125</v>
          </cell>
          <cell r="FA238">
            <v>179</v>
          </cell>
          <cell r="FB238">
            <v>208</v>
          </cell>
          <cell r="FC238">
            <v>146</v>
          </cell>
          <cell r="FD238">
            <v>83</v>
          </cell>
          <cell r="FE238">
            <v>177</v>
          </cell>
          <cell r="FF238">
            <v>164</v>
          </cell>
          <cell r="FG238">
            <v>183</v>
          </cell>
          <cell r="FH238">
            <v>172</v>
          </cell>
          <cell r="FI238">
            <v>163</v>
          </cell>
          <cell r="FJ238">
            <v>186</v>
          </cell>
          <cell r="FK238">
            <v>140</v>
          </cell>
          <cell r="FL238">
            <v>92</v>
          </cell>
          <cell r="FM238">
            <v>162</v>
          </cell>
          <cell r="FN238">
            <v>164</v>
          </cell>
          <cell r="FO238">
            <v>155</v>
          </cell>
          <cell r="FP238">
            <v>102</v>
          </cell>
          <cell r="FQ238">
            <v>160</v>
          </cell>
          <cell r="FR238">
            <v>181</v>
          </cell>
          <cell r="FS238">
            <v>150</v>
          </cell>
          <cell r="FT238">
            <v>170</v>
          </cell>
          <cell r="FU238">
            <v>203</v>
          </cell>
          <cell r="FV238">
            <v>154</v>
          </cell>
          <cell r="FW238">
            <v>144</v>
          </cell>
          <cell r="FX238">
            <v>128</v>
          </cell>
          <cell r="FY238">
            <v>186</v>
          </cell>
          <cell r="FZ238">
            <v>213</v>
          </cell>
          <cell r="GA238">
            <v>147</v>
          </cell>
          <cell r="GB238">
            <v>149</v>
          </cell>
          <cell r="GC238">
            <v>161</v>
          </cell>
          <cell r="GD238">
            <v>147</v>
          </cell>
          <cell r="GE238">
            <v>181</v>
          </cell>
          <cell r="GF238">
            <v>145</v>
          </cell>
          <cell r="GG238">
            <v>142</v>
          </cell>
          <cell r="GH238">
            <v>141</v>
          </cell>
          <cell r="GI238">
            <v>144</v>
          </cell>
          <cell r="GJ238">
            <v>80</v>
          </cell>
          <cell r="GK238">
            <v>142</v>
          </cell>
          <cell r="GL238">
            <v>155</v>
          </cell>
          <cell r="GM238">
            <v>96</v>
          </cell>
          <cell r="GN238">
            <v>101</v>
          </cell>
          <cell r="GO238">
            <v>128</v>
          </cell>
          <cell r="GP238">
            <v>127</v>
          </cell>
          <cell r="GQ238">
            <v>131</v>
          </cell>
          <cell r="GR238">
            <v>159</v>
          </cell>
          <cell r="GS238">
            <v>120</v>
          </cell>
          <cell r="GT238">
            <v>116</v>
          </cell>
          <cell r="GU238">
            <v>105</v>
          </cell>
          <cell r="GV238">
            <v>85</v>
          </cell>
          <cell r="GW238">
            <v>122</v>
          </cell>
          <cell r="GX238">
            <v>116</v>
          </cell>
          <cell r="GY238">
            <v>97</v>
          </cell>
          <cell r="GZ238">
            <v>84</v>
          </cell>
          <cell r="HA238">
            <v>136</v>
          </cell>
          <cell r="HB238">
            <v>123</v>
          </cell>
          <cell r="HC238">
            <v>138</v>
          </cell>
          <cell r="HD238">
            <v>103</v>
          </cell>
          <cell r="HE238">
            <v>100</v>
          </cell>
          <cell r="HF238">
            <v>125</v>
          </cell>
          <cell r="HG238">
            <v>80</v>
          </cell>
          <cell r="HH238">
            <v>66</v>
          </cell>
          <cell r="HI238">
            <v>136</v>
          </cell>
          <cell r="HJ238">
            <v>138</v>
          </cell>
          <cell r="HK238">
            <v>108</v>
          </cell>
          <cell r="HL238">
            <v>88</v>
          </cell>
          <cell r="HM238">
            <v>152</v>
          </cell>
          <cell r="HN238">
            <v>134</v>
          </cell>
          <cell r="HO238">
            <v>136</v>
          </cell>
          <cell r="HP238">
            <v>150</v>
          </cell>
          <cell r="HQ238">
            <v>109</v>
          </cell>
          <cell r="HR238">
            <v>152</v>
          </cell>
          <cell r="HS238">
            <v>120</v>
          </cell>
          <cell r="HT238">
            <v>91</v>
          </cell>
          <cell r="HU238">
            <v>183</v>
          </cell>
          <cell r="HV238">
            <v>169</v>
          </cell>
          <cell r="HW238">
            <v>131</v>
          </cell>
          <cell r="HX238">
            <v>132</v>
          </cell>
          <cell r="HY238">
            <v>186</v>
          </cell>
          <cell r="HZ238">
            <v>190</v>
          </cell>
          <cell r="IA238">
            <v>230</v>
          </cell>
          <cell r="IB238">
            <v>165</v>
          </cell>
          <cell r="IC238">
            <v>164</v>
          </cell>
          <cell r="ID238">
            <v>180</v>
          </cell>
          <cell r="IE238">
            <v>211</v>
          </cell>
          <cell r="IF238">
            <v>153</v>
          </cell>
          <cell r="IG238">
            <v>223</v>
          </cell>
          <cell r="IH238">
            <v>218</v>
          </cell>
          <cell r="II238">
            <v>181</v>
          </cell>
          <cell r="IJ238">
            <v>173</v>
          </cell>
          <cell r="IK238">
            <v>233</v>
          </cell>
          <cell r="IL238">
            <v>219</v>
          </cell>
          <cell r="IM238">
            <v>154</v>
          </cell>
          <cell r="IN238">
            <v>90</v>
          </cell>
          <cell r="IO238">
            <v>128</v>
          </cell>
          <cell r="IP238">
            <v>201</v>
          </cell>
          <cell r="IQ238">
            <v>209</v>
          </cell>
          <cell r="IR238">
            <v>180</v>
          </cell>
          <cell r="IS238">
            <v>232</v>
          </cell>
          <cell r="IT238">
            <v>272</v>
          </cell>
          <cell r="IU238">
            <v>208</v>
          </cell>
          <cell r="IV238">
            <v>216</v>
          </cell>
          <cell r="IW238">
            <v>309</v>
          </cell>
          <cell r="IX238">
            <v>254</v>
          </cell>
          <cell r="IY238">
            <v>327</v>
          </cell>
          <cell r="IZ238">
            <v>286</v>
          </cell>
          <cell r="JA238">
            <v>276</v>
          </cell>
          <cell r="JB238">
            <v>284</v>
          </cell>
          <cell r="JC238">
            <v>214</v>
          </cell>
          <cell r="JD238">
            <v>197</v>
          </cell>
          <cell r="JE238">
            <v>293</v>
          </cell>
          <cell r="JF238">
            <v>305</v>
          </cell>
          <cell r="JG238">
            <v>250</v>
          </cell>
          <cell r="JH238">
            <v>250</v>
          </cell>
          <cell r="JI238">
            <v>289</v>
          </cell>
          <cell r="JJ238">
            <v>263</v>
          </cell>
          <cell r="JK238">
            <v>407</v>
          </cell>
          <cell r="JL238">
            <v>285</v>
          </cell>
          <cell r="JM238">
            <v>244</v>
          </cell>
          <cell r="JN238">
            <v>296</v>
          </cell>
          <cell r="JO238">
            <v>265</v>
          </cell>
          <cell r="JP238">
            <v>235</v>
          </cell>
          <cell r="JQ238">
            <v>294</v>
          </cell>
          <cell r="JR238">
            <v>338</v>
          </cell>
          <cell r="JS238">
            <v>276</v>
          </cell>
          <cell r="JT238">
            <v>239</v>
          </cell>
          <cell r="JU238">
            <v>344</v>
          </cell>
          <cell r="JV238">
            <v>317</v>
          </cell>
          <cell r="JW238">
            <v>395</v>
          </cell>
          <cell r="JX238">
            <v>331</v>
          </cell>
          <cell r="JY238">
            <v>278</v>
          </cell>
          <cell r="JZ238">
            <v>305</v>
          </cell>
          <cell r="KA238">
            <v>287</v>
          </cell>
          <cell r="KB238">
            <v>275</v>
          </cell>
          <cell r="KC238">
            <v>383</v>
          </cell>
          <cell r="KD238">
            <v>371</v>
          </cell>
          <cell r="KE238">
            <v>312</v>
          </cell>
          <cell r="KF238">
            <v>302</v>
          </cell>
        </row>
        <row r="239">
          <cell r="A239" t="str">
            <v>Nombre de crÃ©ations d'entreprises - Micro-entrepreneurs - Calvados - DonnÃ©es mensuelles brutes</v>
          </cell>
          <cell r="B239">
            <v>10755322</v>
          </cell>
          <cell r="C239">
            <v>45317.364583333336</v>
          </cell>
          <cell r="ES239">
            <v>271</v>
          </cell>
          <cell r="ET239">
            <v>223</v>
          </cell>
          <cell r="EU239">
            <v>316</v>
          </cell>
          <cell r="EV239">
            <v>251</v>
          </cell>
          <cell r="EW239">
            <v>245</v>
          </cell>
          <cell r="EX239">
            <v>283</v>
          </cell>
          <cell r="EY239">
            <v>221</v>
          </cell>
          <cell r="EZ239">
            <v>235</v>
          </cell>
          <cell r="FA239">
            <v>284</v>
          </cell>
          <cell r="FB239">
            <v>294</v>
          </cell>
          <cell r="FC239">
            <v>247</v>
          </cell>
          <cell r="FD239">
            <v>140</v>
          </cell>
          <cell r="FE239">
            <v>201</v>
          </cell>
          <cell r="FF239">
            <v>215</v>
          </cell>
          <cell r="FG239">
            <v>207</v>
          </cell>
          <cell r="FH239">
            <v>218</v>
          </cell>
          <cell r="FI239">
            <v>183</v>
          </cell>
          <cell r="FJ239">
            <v>205</v>
          </cell>
          <cell r="FK239">
            <v>183</v>
          </cell>
          <cell r="FL239">
            <v>172</v>
          </cell>
          <cell r="FM239">
            <v>197</v>
          </cell>
          <cell r="FN239">
            <v>226</v>
          </cell>
          <cell r="FO239">
            <v>207</v>
          </cell>
          <cell r="FP239">
            <v>150</v>
          </cell>
          <cell r="FQ239">
            <v>222</v>
          </cell>
          <cell r="FR239">
            <v>191</v>
          </cell>
          <cell r="FS239">
            <v>223</v>
          </cell>
          <cell r="FT239">
            <v>222</v>
          </cell>
          <cell r="FU239">
            <v>229</v>
          </cell>
          <cell r="FV239">
            <v>179</v>
          </cell>
          <cell r="FW239">
            <v>194</v>
          </cell>
          <cell r="FX239">
            <v>177</v>
          </cell>
          <cell r="FY239">
            <v>238</v>
          </cell>
          <cell r="FZ239">
            <v>287</v>
          </cell>
          <cell r="GA239">
            <v>206</v>
          </cell>
          <cell r="GB239">
            <v>157</v>
          </cell>
          <cell r="GC239">
            <v>231</v>
          </cell>
          <cell r="GD239">
            <v>203</v>
          </cell>
          <cell r="GE239">
            <v>204</v>
          </cell>
          <cell r="GF239">
            <v>207</v>
          </cell>
          <cell r="GG239">
            <v>196</v>
          </cell>
          <cell r="GH239">
            <v>218</v>
          </cell>
          <cell r="GI239">
            <v>185</v>
          </cell>
          <cell r="GJ239">
            <v>144</v>
          </cell>
          <cell r="GK239">
            <v>209</v>
          </cell>
          <cell r="GL239">
            <v>262</v>
          </cell>
          <cell r="GM239">
            <v>169</v>
          </cell>
          <cell r="GN239">
            <v>159</v>
          </cell>
          <cell r="GO239">
            <v>246</v>
          </cell>
          <cell r="GP239">
            <v>230</v>
          </cell>
          <cell r="GQ239">
            <v>244</v>
          </cell>
          <cell r="GR239">
            <v>230</v>
          </cell>
          <cell r="GS239">
            <v>210</v>
          </cell>
          <cell r="GT239">
            <v>249</v>
          </cell>
          <cell r="GU239">
            <v>175</v>
          </cell>
          <cell r="GV239">
            <v>158</v>
          </cell>
          <cell r="GW239">
            <v>257</v>
          </cell>
          <cell r="GX239">
            <v>214</v>
          </cell>
          <cell r="GY239">
            <v>186</v>
          </cell>
          <cell r="GZ239">
            <v>141</v>
          </cell>
          <cell r="HA239">
            <v>228</v>
          </cell>
          <cell r="HB239">
            <v>203</v>
          </cell>
          <cell r="HC239">
            <v>267</v>
          </cell>
          <cell r="HD239">
            <v>212</v>
          </cell>
          <cell r="HE239">
            <v>222</v>
          </cell>
          <cell r="HF239">
            <v>203</v>
          </cell>
          <cell r="HG239">
            <v>179</v>
          </cell>
          <cell r="HH239">
            <v>166</v>
          </cell>
          <cell r="HI239">
            <v>304</v>
          </cell>
          <cell r="HJ239">
            <v>271</v>
          </cell>
          <cell r="HK239">
            <v>221</v>
          </cell>
          <cell r="HL239">
            <v>179</v>
          </cell>
          <cell r="HM239">
            <v>275</v>
          </cell>
          <cell r="HN239">
            <v>256</v>
          </cell>
          <cell r="HO239">
            <v>318</v>
          </cell>
          <cell r="HP239">
            <v>279</v>
          </cell>
          <cell r="HQ239">
            <v>263</v>
          </cell>
          <cell r="HR239">
            <v>326</v>
          </cell>
          <cell r="HS239">
            <v>282</v>
          </cell>
          <cell r="HT239">
            <v>246</v>
          </cell>
          <cell r="HU239">
            <v>335</v>
          </cell>
          <cell r="HV239">
            <v>381</v>
          </cell>
          <cell r="HW239">
            <v>292</v>
          </cell>
          <cell r="HX239">
            <v>237</v>
          </cell>
          <cell r="HY239">
            <v>389</v>
          </cell>
          <cell r="HZ239">
            <v>322</v>
          </cell>
          <cell r="IA239">
            <v>444</v>
          </cell>
          <cell r="IB239">
            <v>352</v>
          </cell>
          <cell r="IC239">
            <v>387</v>
          </cell>
          <cell r="ID239">
            <v>319</v>
          </cell>
          <cell r="IE239">
            <v>379</v>
          </cell>
          <cell r="IF239">
            <v>313</v>
          </cell>
          <cell r="IG239">
            <v>421</v>
          </cell>
          <cell r="IH239">
            <v>491</v>
          </cell>
          <cell r="II239">
            <v>395</v>
          </cell>
          <cell r="IJ239">
            <v>363</v>
          </cell>
          <cell r="IK239">
            <v>447</v>
          </cell>
          <cell r="IL239">
            <v>411</v>
          </cell>
          <cell r="IM239">
            <v>265</v>
          </cell>
          <cell r="IN239">
            <v>156</v>
          </cell>
          <cell r="IO239">
            <v>303</v>
          </cell>
          <cell r="IP239">
            <v>449</v>
          </cell>
          <cell r="IQ239">
            <v>476</v>
          </cell>
          <cell r="IR239">
            <v>341</v>
          </cell>
          <cell r="IS239">
            <v>545</v>
          </cell>
          <cell r="IT239">
            <v>513</v>
          </cell>
          <cell r="IU239">
            <v>395</v>
          </cell>
          <cell r="IV239">
            <v>368</v>
          </cell>
          <cell r="IW239">
            <v>493</v>
          </cell>
          <cell r="IX239">
            <v>488</v>
          </cell>
          <cell r="IY239">
            <v>523</v>
          </cell>
          <cell r="IZ239">
            <v>533</v>
          </cell>
          <cell r="JA239">
            <v>400</v>
          </cell>
          <cell r="JB239">
            <v>510</v>
          </cell>
          <cell r="JC239">
            <v>398</v>
          </cell>
          <cell r="JD239">
            <v>388</v>
          </cell>
          <cell r="JE239">
            <v>548</v>
          </cell>
          <cell r="JF239">
            <v>582</v>
          </cell>
          <cell r="JG239">
            <v>398</v>
          </cell>
          <cell r="JH239">
            <v>416</v>
          </cell>
          <cell r="JI239">
            <v>468</v>
          </cell>
          <cell r="JJ239">
            <v>418</v>
          </cell>
          <cell r="JK239">
            <v>528</v>
          </cell>
          <cell r="JL239">
            <v>456</v>
          </cell>
          <cell r="JM239">
            <v>322</v>
          </cell>
          <cell r="JN239">
            <v>345</v>
          </cell>
          <cell r="JO239">
            <v>349</v>
          </cell>
          <cell r="JP239">
            <v>316</v>
          </cell>
          <cell r="JQ239">
            <v>479</v>
          </cell>
          <cell r="JR239">
            <v>607</v>
          </cell>
          <cell r="JS239">
            <v>414</v>
          </cell>
          <cell r="JT239">
            <v>342</v>
          </cell>
          <cell r="JU239">
            <v>400</v>
          </cell>
          <cell r="JV239">
            <v>424</v>
          </cell>
          <cell r="JW239">
            <v>498</v>
          </cell>
          <cell r="JX239">
            <v>420</v>
          </cell>
          <cell r="JY239">
            <v>378</v>
          </cell>
          <cell r="JZ239">
            <v>403</v>
          </cell>
          <cell r="KA239">
            <v>423</v>
          </cell>
          <cell r="KB239">
            <v>449</v>
          </cell>
          <cell r="KC239">
            <v>559</v>
          </cell>
          <cell r="KD239">
            <v>540</v>
          </cell>
          <cell r="KE239">
            <v>427</v>
          </cell>
          <cell r="KF239">
            <v>463</v>
          </cell>
        </row>
        <row r="240">
          <cell r="A240" t="str">
            <v>Nombre de crÃ©ations d'entreprises - Micro-entrepreneurs - Cantal - DonnÃ©es mensuelles brutes</v>
          </cell>
          <cell r="B240">
            <v>10755323</v>
          </cell>
          <cell r="C240">
            <v>45317.364583333336</v>
          </cell>
          <cell r="ES240">
            <v>34</v>
          </cell>
          <cell r="ET240">
            <v>36</v>
          </cell>
          <cell r="EU240">
            <v>46</v>
          </cell>
          <cell r="EV240">
            <v>24</v>
          </cell>
          <cell r="EW240">
            <v>34</v>
          </cell>
          <cell r="EX240">
            <v>40</v>
          </cell>
          <cell r="EY240">
            <v>26</v>
          </cell>
          <cell r="EZ240">
            <v>24</v>
          </cell>
          <cell r="FA240">
            <v>30</v>
          </cell>
          <cell r="FB240">
            <v>32</v>
          </cell>
          <cell r="FC240">
            <v>30</v>
          </cell>
          <cell r="FD240">
            <v>27</v>
          </cell>
          <cell r="FE240">
            <v>33</v>
          </cell>
          <cell r="FF240">
            <v>15</v>
          </cell>
          <cell r="FG240">
            <v>15</v>
          </cell>
          <cell r="FH240">
            <v>17</v>
          </cell>
          <cell r="FI240">
            <v>17</v>
          </cell>
          <cell r="FJ240">
            <v>23</v>
          </cell>
          <cell r="FK240">
            <v>19</v>
          </cell>
          <cell r="FL240">
            <v>12</v>
          </cell>
          <cell r="FM240">
            <v>28</v>
          </cell>
          <cell r="FN240">
            <v>32</v>
          </cell>
          <cell r="FO240">
            <v>12</v>
          </cell>
          <cell r="FP240">
            <v>10</v>
          </cell>
          <cell r="FQ240">
            <v>12</v>
          </cell>
          <cell r="FR240">
            <v>31</v>
          </cell>
          <cell r="FS240">
            <v>18</v>
          </cell>
          <cell r="FT240">
            <v>23</v>
          </cell>
          <cell r="FU240">
            <v>17</v>
          </cell>
          <cell r="FV240">
            <v>31</v>
          </cell>
          <cell r="FW240">
            <v>33</v>
          </cell>
          <cell r="FX240">
            <v>29</v>
          </cell>
          <cell r="FY240">
            <v>19</v>
          </cell>
          <cell r="FZ240">
            <v>30</v>
          </cell>
          <cell r="GA240">
            <v>14</v>
          </cell>
          <cell r="GB240">
            <v>11</v>
          </cell>
          <cell r="GC240">
            <v>34</v>
          </cell>
          <cell r="GD240">
            <v>31</v>
          </cell>
          <cell r="GE240">
            <v>28</v>
          </cell>
          <cell r="GF240">
            <v>34</v>
          </cell>
          <cell r="GG240">
            <v>15</v>
          </cell>
          <cell r="GH240">
            <v>23</v>
          </cell>
          <cell r="GI240">
            <v>22</v>
          </cell>
          <cell r="GJ240">
            <v>20</v>
          </cell>
          <cell r="GK240">
            <v>32</v>
          </cell>
          <cell r="GL240">
            <v>26</v>
          </cell>
          <cell r="GM240">
            <v>28</v>
          </cell>
          <cell r="GN240">
            <v>30</v>
          </cell>
          <cell r="GO240">
            <v>27</v>
          </cell>
          <cell r="GP240">
            <v>19</v>
          </cell>
          <cell r="GQ240">
            <v>27</v>
          </cell>
          <cell r="GR240">
            <v>24</v>
          </cell>
          <cell r="GS240">
            <v>26</v>
          </cell>
          <cell r="GT240">
            <v>29</v>
          </cell>
          <cell r="GU240">
            <v>22</v>
          </cell>
          <cell r="GV240">
            <v>24</v>
          </cell>
          <cell r="GW240">
            <v>29</v>
          </cell>
          <cell r="GX240">
            <v>28</v>
          </cell>
          <cell r="GY240">
            <v>20</v>
          </cell>
          <cell r="GZ240">
            <v>11</v>
          </cell>
          <cell r="HA240">
            <v>29</v>
          </cell>
          <cell r="HB240">
            <v>26</v>
          </cell>
          <cell r="HC240">
            <v>41</v>
          </cell>
          <cell r="HD240">
            <v>26</v>
          </cell>
          <cell r="HE240">
            <v>18</v>
          </cell>
          <cell r="HF240">
            <v>28</v>
          </cell>
          <cell r="HG240">
            <v>17</v>
          </cell>
          <cell r="HH240">
            <v>17</v>
          </cell>
          <cell r="HI240">
            <v>26</v>
          </cell>
          <cell r="HJ240">
            <v>23</v>
          </cell>
          <cell r="HK240">
            <v>30</v>
          </cell>
          <cell r="HL240">
            <v>22</v>
          </cell>
          <cell r="HM240">
            <v>38</v>
          </cell>
          <cell r="HN240">
            <v>28</v>
          </cell>
          <cell r="HO240">
            <v>39</v>
          </cell>
          <cell r="HP240">
            <v>22</v>
          </cell>
          <cell r="HQ240">
            <v>36</v>
          </cell>
          <cell r="HR240">
            <v>41</v>
          </cell>
          <cell r="HS240">
            <v>29</v>
          </cell>
          <cell r="HT240">
            <v>24</v>
          </cell>
          <cell r="HU240">
            <v>29</v>
          </cell>
          <cell r="HV240">
            <v>41</v>
          </cell>
          <cell r="HW240">
            <v>29</v>
          </cell>
          <cell r="HX240">
            <v>24</v>
          </cell>
          <cell r="HY240">
            <v>39</v>
          </cell>
          <cell r="HZ240">
            <v>31</v>
          </cell>
          <cell r="IA240">
            <v>44</v>
          </cell>
          <cell r="IB240">
            <v>34</v>
          </cell>
          <cell r="IC240">
            <v>35</v>
          </cell>
          <cell r="ID240">
            <v>36</v>
          </cell>
          <cell r="IE240">
            <v>31</v>
          </cell>
          <cell r="IF240">
            <v>21</v>
          </cell>
          <cell r="IG240">
            <v>48</v>
          </cell>
          <cell r="IH240">
            <v>47</v>
          </cell>
          <cell r="II240">
            <v>29</v>
          </cell>
          <cell r="IJ240">
            <v>46</v>
          </cell>
          <cell r="IK240">
            <v>34</v>
          </cell>
          <cell r="IL240">
            <v>39</v>
          </cell>
          <cell r="IM240">
            <v>24</v>
          </cell>
          <cell r="IN240">
            <v>23</v>
          </cell>
          <cell r="IO240">
            <v>40</v>
          </cell>
          <cell r="IP240">
            <v>61</v>
          </cell>
          <cell r="IQ240">
            <v>57</v>
          </cell>
          <cell r="IR240">
            <v>32</v>
          </cell>
          <cell r="IS240">
            <v>41</v>
          </cell>
          <cell r="IT240">
            <v>43</v>
          </cell>
          <cell r="IU240">
            <v>56</v>
          </cell>
          <cell r="IV240">
            <v>46</v>
          </cell>
          <cell r="IW240">
            <v>57</v>
          </cell>
          <cell r="IX240">
            <v>57</v>
          </cell>
          <cell r="IY240">
            <v>62</v>
          </cell>
          <cell r="IZ240">
            <v>47</v>
          </cell>
          <cell r="JA240">
            <v>36</v>
          </cell>
          <cell r="JB240">
            <v>57</v>
          </cell>
          <cell r="JC240">
            <v>55</v>
          </cell>
          <cell r="JD240">
            <v>37</v>
          </cell>
          <cell r="JE240">
            <v>42</v>
          </cell>
          <cell r="JF240">
            <v>65</v>
          </cell>
          <cell r="JG240">
            <v>46</v>
          </cell>
          <cell r="JH240">
            <v>43</v>
          </cell>
          <cell r="JI240">
            <v>35</v>
          </cell>
          <cell r="JJ240">
            <v>49</v>
          </cell>
          <cell r="JK240">
            <v>65</v>
          </cell>
          <cell r="JL240">
            <v>49</v>
          </cell>
          <cell r="JM240">
            <v>57</v>
          </cell>
          <cell r="JN240">
            <v>58</v>
          </cell>
          <cell r="JO240">
            <v>54</v>
          </cell>
          <cell r="JP240">
            <v>41</v>
          </cell>
          <cell r="JQ240">
            <v>49</v>
          </cell>
          <cell r="JR240">
            <v>82</v>
          </cell>
          <cell r="JS240">
            <v>62</v>
          </cell>
          <cell r="JT240">
            <v>48</v>
          </cell>
          <cell r="JU240">
            <v>45</v>
          </cell>
          <cell r="JV240">
            <v>52</v>
          </cell>
          <cell r="JW240">
            <v>65</v>
          </cell>
          <cell r="JX240">
            <v>42</v>
          </cell>
          <cell r="JY240">
            <v>47</v>
          </cell>
          <cell r="JZ240">
            <v>59</v>
          </cell>
          <cell r="KA240">
            <v>63</v>
          </cell>
          <cell r="KB240">
            <v>35</v>
          </cell>
          <cell r="KC240">
            <v>48</v>
          </cell>
          <cell r="KD240">
            <v>68</v>
          </cell>
          <cell r="KE240">
            <v>57</v>
          </cell>
          <cell r="KF240">
            <v>46</v>
          </cell>
        </row>
        <row r="241">
          <cell r="A241" t="str">
            <v>Nombre de crÃ©ations d'entreprises - Micro-entrepreneurs - Charente - DonnÃ©es mensuelles brutes</v>
          </cell>
          <cell r="B241">
            <v>10755324</v>
          </cell>
          <cell r="C241">
            <v>45317.364583333336</v>
          </cell>
          <cell r="ES241">
            <v>121</v>
          </cell>
          <cell r="ET241">
            <v>106</v>
          </cell>
          <cell r="EU241">
            <v>137</v>
          </cell>
          <cell r="EV241">
            <v>118</v>
          </cell>
          <cell r="EW241">
            <v>98</v>
          </cell>
          <cell r="EX241">
            <v>147</v>
          </cell>
          <cell r="EY241">
            <v>95</v>
          </cell>
          <cell r="EZ241">
            <v>106</v>
          </cell>
          <cell r="FA241">
            <v>129</v>
          </cell>
          <cell r="FB241">
            <v>133</v>
          </cell>
          <cell r="FC241">
            <v>114</v>
          </cell>
          <cell r="FD241">
            <v>84</v>
          </cell>
          <cell r="FE241">
            <v>102</v>
          </cell>
          <cell r="FF241">
            <v>106</v>
          </cell>
          <cell r="FG241">
            <v>143</v>
          </cell>
          <cell r="FH241">
            <v>82</v>
          </cell>
          <cell r="FI241">
            <v>89</v>
          </cell>
          <cell r="FJ241">
            <v>121</v>
          </cell>
          <cell r="FK241">
            <v>101</v>
          </cell>
          <cell r="FL241">
            <v>95</v>
          </cell>
          <cell r="FM241">
            <v>96</v>
          </cell>
          <cell r="FN241">
            <v>120</v>
          </cell>
          <cell r="FO241">
            <v>88</v>
          </cell>
          <cell r="FP241">
            <v>66</v>
          </cell>
          <cell r="FQ241">
            <v>121</v>
          </cell>
          <cell r="FR241">
            <v>100</v>
          </cell>
          <cell r="FS241">
            <v>101</v>
          </cell>
          <cell r="FT241">
            <v>118</v>
          </cell>
          <cell r="FU241">
            <v>101</v>
          </cell>
          <cell r="FV241">
            <v>101</v>
          </cell>
          <cell r="FW241">
            <v>105</v>
          </cell>
          <cell r="FX241">
            <v>99</v>
          </cell>
          <cell r="FY241">
            <v>126</v>
          </cell>
          <cell r="FZ241">
            <v>139</v>
          </cell>
          <cell r="GA241">
            <v>96</v>
          </cell>
          <cell r="GB241">
            <v>85</v>
          </cell>
          <cell r="GC241">
            <v>105</v>
          </cell>
          <cell r="GD241">
            <v>108</v>
          </cell>
          <cell r="GE241">
            <v>110</v>
          </cell>
          <cell r="GF241">
            <v>108</v>
          </cell>
          <cell r="GG241">
            <v>78</v>
          </cell>
          <cell r="GH241">
            <v>96</v>
          </cell>
          <cell r="GI241">
            <v>91</v>
          </cell>
          <cell r="GJ241">
            <v>68</v>
          </cell>
          <cell r="GK241">
            <v>122</v>
          </cell>
          <cell r="GL241">
            <v>112</v>
          </cell>
          <cell r="GM241">
            <v>79</v>
          </cell>
          <cell r="GN241">
            <v>87</v>
          </cell>
          <cell r="GO241">
            <v>125</v>
          </cell>
          <cell r="GP241">
            <v>90</v>
          </cell>
          <cell r="GQ241">
            <v>114</v>
          </cell>
          <cell r="GR241">
            <v>111</v>
          </cell>
          <cell r="GS241">
            <v>115</v>
          </cell>
          <cell r="GT241">
            <v>102</v>
          </cell>
          <cell r="GU241">
            <v>85</v>
          </cell>
          <cell r="GV241">
            <v>63</v>
          </cell>
          <cell r="GW241">
            <v>90</v>
          </cell>
          <cell r="GX241">
            <v>110</v>
          </cell>
          <cell r="GY241">
            <v>73</v>
          </cell>
          <cell r="GZ241">
            <v>65</v>
          </cell>
          <cell r="HA241">
            <v>113</v>
          </cell>
          <cell r="HB241">
            <v>104</v>
          </cell>
          <cell r="HC241">
            <v>117</v>
          </cell>
          <cell r="HD241">
            <v>106</v>
          </cell>
          <cell r="HE241">
            <v>108</v>
          </cell>
          <cell r="HF241">
            <v>131</v>
          </cell>
          <cell r="HG241">
            <v>88</v>
          </cell>
          <cell r="HH241">
            <v>89</v>
          </cell>
          <cell r="HI241">
            <v>146</v>
          </cell>
          <cell r="HJ241">
            <v>144</v>
          </cell>
          <cell r="HK241">
            <v>98</v>
          </cell>
          <cell r="HL241">
            <v>74</v>
          </cell>
          <cell r="HM241">
            <v>145</v>
          </cell>
          <cell r="HN241">
            <v>133</v>
          </cell>
          <cell r="HO241">
            <v>157</v>
          </cell>
          <cell r="HP241">
            <v>146</v>
          </cell>
          <cell r="HQ241">
            <v>129</v>
          </cell>
          <cell r="HR241">
            <v>137</v>
          </cell>
          <cell r="HS241">
            <v>118</v>
          </cell>
          <cell r="HT241">
            <v>109</v>
          </cell>
          <cell r="HU241">
            <v>123</v>
          </cell>
          <cell r="HV241">
            <v>139</v>
          </cell>
          <cell r="HW241">
            <v>143</v>
          </cell>
          <cell r="HX241">
            <v>111</v>
          </cell>
          <cell r="HY241">
            <v>157</v>
          </cell>
          <cell r="HZ241">
            <v>160</v>
          </cell>
          <cell r="IA241">
            <v>168</v>
          </cell>
          <cell r="IB241">
            <v>116</v>
          </cell>
          <cell r="IC241">
            <v>174</v>
          </cell>
          <cell r="ID241">
            <v>140</v>
          </cell>
          <cell r="IE241">
            <v>181</v>
          </cell>
          <cell r="IF241">
            <v>149</v>
          </cell>
          <cell r="IG241">
            <v>189</v>
          </cell>
          <cell r="IH241">
            <v>193</v>
          </cell>
          <cell r="II241">
            <v>152</v>
          </cell>
          <cell r="IJ241">
            <v>147</v>
          </cell>
          <cell r="IK241">
            <v>177</v>
          </cell>
          <cell r="IL241">
            <v>176</v>
          </cell>
          <cell r="IM241">
            <v>104</v>
          </cell>
          <cell r="IN241">
            <v>41</v>
          </cell>
          <cell r="IO241">
            <v>130</v>
          </cell>
          <cell r="IP241">
            <v>163</v>
          </cell>
          <cell r="IQ241">
            <v>204</v>
          </cell>
          <cell r="IR241">
            <v>162</v>
          </cell>
          <cell r="IS241">
            <v>249</v>
          </cell>
          <cell r="IT241">
            <v>260</v>
          </cell>
          <cell r="IU241">
            <v>223</v>
          </cell>
          <cell r="IV241">
            <v>220</v>
          </cell>
          <cell r="IW241">
            <v>208</v>
          </cell>
          <cell r="IX241">
            <v>223</v>
          </cell>
          <cell r="IY241">
            <v>228</v>
          </cell>
          <cell r="IZ241">
            <v>189</v>
          </cell>
          <cell r="JA241">
            <v>223</v>
          </cell>
          <cell r="JB241">
            <v>195</v>
          </cell>
          <cell r="JC241">
            <v>198</v>
          </cell>
          <cell r="JD241">
            <v>145</v>
          </cell>
          <cell r="JE241">
            <v>226</v>
          </cell>
          <cell r="JF241">
            <v>231</v>
          </cell>
          <cell r="JG241">
            <v>183</v>
          </cell>
          <cell r="JH241">
            <v>171</v>
          </cell>
          <cell r="JI241">
            <v>214</v>
          </cell>
          <cell r="JJ241">
            <v>229</v>
          </cell>
          <cell r="JK241">
            <v>256</v>
          </cell>
          <cell r="JL241">
            <v>250</v>
          </cell>
          <cell r="JM241">
            <v>167</v>
          </cell>
          <cell r="JN241">
            <v>195</v>
          </cell>
          <cell r="JO241">
            <v>176</v>
          </cell>
          <cell r="JP241">
            <v>158</v>
          </cell>
          <cell r="JQ241">
            <v>225</v>
          </cell>
          <cell r="JR241">
            <v>230</v>
          </cell>
          <cell r="JS241">
            <v>201</v>
          </cell>
          <cell r="JT241">
            <v>167</v>
          </cell>
          <cell r="JU241">
            <v>252</v>
          </cell>
          <cell r="JV241">
            <v>185</v>
          </cell>
          <cell r="JW241">
            <v>269</v>
          </cell>
          <cell r="JX241">
            <v>218</v>
          </cell>
          <cell r="JY241">
            <v>185</v>
          </cell>
          <cell r="JZ241">
            <v>212</v>
          </cell>
          <cell r="KA241">
            <v>178</v>
          </cell>
          <cell r="KB241">
            <v>185</v>
          </cell>
          <cell r="KC241">
            <v>235</v>
          </cell>
          <cell r="KD241">
            <v>240</v>
          </cell>
          <cell r="KE241">
            <v>220</v>
          </cell>
          <cell r="KF241">
            <v>228</v>
          </cell>
        </row>
        <row r="242">
          <cell r="A242" t="str">
            <v>Nombre de crÃ©ations d'entreprises - Micro-entrepreneurs - Charente-Maritime - DonnÃ©es mensuelles brutes</v>
          </cell>
          <cell r="B242">
            <v>10755325</v>
          </cell>
          <cell r="C242">
            <v>45317.364583333336</v>
          </cell>
          <cell r="ES242">
            <v>279</v>
          </cell>
          <cell r="ET242">
            <v>283</v>
          </cell>
          <cell r="EU242">
            <v>358</v>
          </cell>
          <cell r="EV242">
            <v>301</v>
          </cell>
          <cell r="EW242">
            <v>273</v>
          </cell>
          <cell r="EX242">
            <v>322</v>
          </cell>
          <cell r="EY242">
            <v>264</v>
          </cell>
          <cell r="EZ242">
            <v>216</v>
          </cell>
          <cell r="FA242">
            <v>270</v>
          </cell>
          <cell r="FB242">
            <v>299</v>
          </cell>
          <cell r="FC242">
            <v>297</v>
          </cell>
          <cell r="FD242">
            <v>205</v>
          </cell>
          <cell r="FE242">
            <v>246</v>
          </cell>
          <cell r="FF242">
            <v>291</v>
          </cell>
          <cell r="FG242">
            <v>366</v>
          </cell>
          <cell r="FH242">
            <v>234</v>
          </cell>
          <cell r="FI242">
            <v>245</v>
          </cell>
          <cell r="FJ242">
            <v>318</v>
          </cell>
          <cell r="FK242">
            <v>231</v>
          </cell>
          <cell r="FL242">
            <v>170</v>
          </cell>
          <cell r="FM242">
            <v>282</v>
          </cell>
          <cell r="FN242">
            <v>280</v>
          </cell>
          <cell r="FO242">
            <v>238</v>
          </cell>
          <cell r="FP242">
            <v>208</v>
          </cell>
          <cell r="FQ242">
            <v>268</v>
          </cell>
          <cell r="FR242">
            <v>256</v>
          </cell>
          <cell r="FS242">
            <v>296</v>
          </cell>
          <cell r="FT242">
            <v>299</v>
          </cell>
          <cell r="FU242">
            <v>279</v>
          </cell>
          <cell r="FV242">
            <v>282</v>
          </cell>
          <cell r="FW242">
            <v>272</v>
          </cell>
          <cell r="FX242">
            <v>179</v>
          </cell>
          <cell r="FY242">
            <v>265</v>
          </cell>
          <cell r="FZ242">
            <v>331</v>
          </cell>
          <cell r="GA242">
            <v>254</v>
          </cell>
          <cell r="GB242">
            <v>224</v>
          </cell>
          <cell r="GC242">
            <v>303</v>
          </cell>
          <cell r="GD242">
            <v>297</v>
          </cell>
          <cell r="GE242">
            <v>299</v>
          </cell>
          <cell r="GF242">
            <v>314</v>
          </cell>
          <cell r="GG242">
            <v>204</v>
          </cell>
          <cell r="GH242">
            <v>290</v>
          </cell>
          <cell r="GI242">
            <v>262</v>
          </cell>
          <cell r="GJ242">
            <v>197</v>
          </cell>
          <cell r="GK242">
            <v>295</v>
          </cell>
          <cell r="GL242">
            <v>259</v>
          </cell>
          <cell r="GM242">
            <v>189</v>
          </cell>
          <cell r="GN242">
            <v>204</v>
          </cell>
          <cell r="GO242">
            <v>231</v>
          </cell>
          <cell r="GP242">
            <v>237</v>
          </cell>
          <cell r="GQ242">
            <v>328</v>
          </cell>
          <cell r="GR242">
            <v>333</v>
          </cell>
          <cell r="GS242">
            <v>265</v>
          </cell>
          <cell r="GT242">
            <v>274</v>
          </cell>
          <cell r="GU242">
            <v>244</v>
          </cell>
          <cell r="GV242">
            <v>176</v>
          </cell>
          <cell r="GW242">
            <v>218</v>
          </cell>
          <cell r="GX242">
            <v>196</v>
          </cell>
          <cell r="GY242">
            <v>236</v>
          </cell>
          <cell r="GZ242">
            <v>165</v>
          </cell>
          <cell r="HA242">
            <v>250</v>
          </cell>
          <cell r="HB242">
            <v>274</v>
          </cell>
          <cell r="HC242">
            <v>362</v>
          </cell>
          <cell r="HD242">
            <v>258</v>
          </cell>
          <cell r="HE242">
            <v>263</v>
          </cell>
          <cell r="HF242">
            <v>283</v>
          </cell>
          <cell r="HG242">
            <v>231</v>
          </cell>
          <cell r="HH242">
            <v>179</v>
          </cell>
          <cell r="HI242">
            <v>323</v>
          </cell>
          <cell r="HJ242">
            <v>286</v>
          </cell>
          <cell r="HK242">
            <v>261</v>
          </cell>
          <cell r="HL242">
            <v>237</v>
          </cell>
          <cell r="HM242">
            <v>346</v>
          </cell>
          <cell r="HN242">
            <v>344</v>
          </cell>
          <cell r="HO242">
            <v>401</v>
          </cell>
          <cell r="HP242">
            <v>325</v>
          </cell>
          <cell r="HQ242">
            <v>332</v>
          </cell>
          <cell r="HR242">
            <v>382</v>
          </cell>
          <cell r="HS242">
            <v>311</v>
          </cell>
          <cell r="HT242">
            <v>265</v>
          </cell>
          <cell r="HU242">
            <v>345</v>
          </cell>
          <cell r="HV242">
            <v>399</v>
          </cell>
          <cell r="HW242">
            <v>285</v>
          </cell>
          <cell r="HX242">
            <v>242</v>
          </cell>
          <cell r="HY242">
            <v>446</v>
          </cell>
          <cell r="HZ242">
            <v>356</v>
          </cell>
          <cell r="IA242">
            <v>463</v>
          </cell>
          <cell r="IB242">
            <v>377</v>
          </cell>
          <cell r="IC242">
            <v>314</v>
          </cell>
          <cell r="ID242">
            <v>417</v>
          </cell>
          <cell r="IE242">
            <v>403</v>
          </cell>
          <cell r="IF242">
            <v>339</v>
          </cell>
          <cell r="IG242">
            <v>418</v>
          </cell>
          <cell r="IH242">
            <v>462</v>
          </cell>
          <cell r="II242">
            <v>409</v>
          </cell>
          <cell r="IJ242">
            <v>289</v>
          </cell>
          <cell r="IK242">
            <v>495</v>
          </cell>
          <cell r="IL242">
            <v>460</v>
          </cell>
          <cell r="IM242">
            <v>303</v>
          </cell>
          <cell r="IN242">
            <v>214</v>
          </cell>
          <cell r="IO242">
            <v>331</v>
          </cell>
          <cell r="IP242">
            <v>442</v>
          </cell>
          <cell r="IQ242">
            <v>462</v>
          </cell>
          <cell r="IR242">
            <v>364</v>
          </cell>
          <cell r="IS242">
            <v>438</v>
          </cell>
          <cell r="IT242">
            <v>554</v>
          </cell>
          <cell r="IU242">
            <v>459</v>
          </cell>
          <cell r="IV242">
            <v>411</v>
          </cell>
          <cell r="IW242">
            <v>533</v>
          </cell>
          <cell r="IX242">
            <v>512</v>
          </cell>
          <cell r="IY242">
            <v>559</v>
          </cell>
          <cell r="IZ242">
            <v>514</v>
          </cell>
          <cell r="JA242">
            <v>433</v>
          </cell>
          <cell r="JB242">
            <v>538</v>
          </cell>
          <cell r="JC242">
            <v>482</v>
          </cell>
          <cell r="JD242">
            <v>371</v>
          </cell>
          <cell r="JE242">
            <v>619</v>
          </cell>
          <cell r="JF242">
            <v>562</v>
          </cell>
          <cell r="JG242">
            <v>463</v>
          </cell>
          <cell r="JH242">
            <v>444</v>
          </cell>
          <cell r="JI242">
            <v>617</v>
          </cell>
          <cell r="JJ242">
            <v>530</v>
          </cell>
          <cell r="JK242">
            <v>587</v>
          </cell>
          <cell r="JL242">
            <v>581</v>
          </cell>
          <cell r="JM242">
            <v>474</v>
          </cell>
          <cell r="JN242">
            <v>497</v>
          </cell>
          <cell r="JO242">
            <v>459</v>
          </cell>
          <cell r="JP242">
            <v>387</v>
          </cell>
          <cell r="JQ242">
            <v>617</v>
          </cell>
          <cell r="JR242">
            <v>505</v>
          </cell>
          <cell r="JS242">
            <v>474</v>
          </cell>
          <cell r="JT242">
            <v>405</v>
          </cell>
          <cell r="JU242">
            <v>490</v>
          </cell>
          <cell r="JV242">
            <v>454</v>
          </cell>
          <cell r="JW242">
            <v>585</v>
          </cell>
          <cell r="JX242">
            <v>514</v>
          </cell>
          <cell r="JY242">
            <v>492</v>
          </cell>
          <cell r="JZ242">
            <v>522</v>
          </cell>
          <cell r="KA242">
            <v>425</v>
          </cell>
          <cell r="KB242">
            <v>443</v>
          </cell>
          <cell r="KC242">
            <v>555</v>
          </cell>
          <cell r="KD242">
            <v>536</v>
          </cell>
          <cell r="KE242">
            <v>396</v>
          </cell>
          <cell r="KF242">
            <v>470</v>
          </cell>
        </row>
        <row r="243">
          <cell r="A243" t="str">
            <v>Nombre de crÃ©ations d'entreprises - Micro-entrepreneurs - Cher - DonnÃ©es mensuelles brutes</v>
          </cell>
          <cell r="B243">
            <v>10755326</v>
          </cell>
          <cell r="C243">
            <v>45317.364583333336</v>
          </cell>
          <cell r="ES243">
            <v>89</v>
          </cell>
          <cell r="ET243">
            <v>108</v>
          </cell>
          <cell r="EU243">
            <v>102</v>
          </cell>
          <cell r="EV243">
            <v>103</v>
          </cell>
          <cell r="EW243">
            <v>111</v>
          </cell>
          <cell r="EX243">
            <v>82</v>
          </cell>
          <cell r="EY243">
            <v>68</v>
          </cell>
          <cell r="EZ243">
            <v>67</v>
          </cell>
          <cell r="FA243">
            <v>88</v>
          </cell>
          <cell r="FB243">
            <v>83</v>
          </cell>
          <cell r="FC243">
            <v>79</v>
          </cell>
          <cell r="FD243">
            <v>63</v>
          </cell>
          <cell r="FE243">
            <v>74</v>
          </cell>
          <cell r="FF243">
            <v>74</v>
          </cell>
          <cell r="FG243">
            <v>80</v>
          </cell>
          <cell r="FH243">
            <v>96</v>
          </cell>
          <cell r="FI243">
            <v>64</v>
          </cell>
          <cell r="FJ243">
            <v>71</v>
          </cell>
          <cell r="FK243">
            <v>71</v>
          </cell>
          <cell r="FL243">
            <v>59</v>
          </cell>
          <cell r="FM243">
            <v>63</v>
          </cell>
          <cell r="FN243">
            <v>67</v>
          </cell>
          <cell r="FO243">
            <v>90</v>
          </cell>
          <cell r="FP243">
            <v>45</v>
          </cell>
          <cell r="FQ243">
            <v>100</v>
          </cell>
          <cell r="FR243">
            <v>66</v>
          </cell>
          <cell r="FS243">
            <v>92</v>
          </cell>
          <cell r="FT243">
            <v>74</v>
          </cell>
          <cell r="FU243">
            <v>85</v>
          </cell>
          <cell r="FV243">
            <v>73</v>
          </cell>
          <cell r="FW243">
            <v>89</v>
          </cell>
          <cell r="FX243">
            <v>73</v>
          </cell>
          <cell r="FY243">
            <v>84</v>
          </cell>
          <cell r="FZ243">
            <v>92</v>
          </cell>
          <cell r="GA243">
            <v>62</v>
          </cell>
          <cell r="GB243">
            <v>78</v>
          </cell>
          <cell r="GC243">
            <v>84</v>
          </cell>
          <cell r="GD243">
            <v>73</v>
          </cell>
          <cell r="GE243">
            <v>63</v>
          </cell>
          <cell r="GF243">
            <v>85</v>
          </cell>
          <cell r="GG243">
            <v>68</v>
          </cell>
          <cell r="GH243">
            <v>88</v>
          </cell>
          <cell r="GI243">
            <v>59</v>
          </cell>
          <cell r="GJ243">
            <v>40</v>
          </cell>
          <cell r="GK243">
            <v>78</v>
          </cell>
          <cell r="GL243">
            <v>82</v>
          </cell>
          <cell r="GM243">
            <v>54</v>
          </cell>
          <cell r="GN243">
            <v>79</v>
          </cell>
          <cell r="GO243">
            <v>76</v>
          </cell>
          <cell r="GP243">
            <v>81</v>
          </cell>
          <cell r="GQ243">
            <v>91</v>
          </cell>
          <cell r="GR243">
            <v>75</v>
          </cell>
          <cell r="GS243">
            <v>58</v>
          </cell>
          <cell r="GT243">
            <v>70</v>
          </cell>
          <cell r="GU243">
            <v>63</v>
          </cell>
          <cell r="GV243">
            <v>52</v>
          </cell>
          <cell r="GW243">
            <v>83</v>
          </cell>
          <cell r="GX243">
            <v>69</v>
          </cell>
          <cell r="GY243">
            <v>48</v>
          </cell>
          <cell r="GZ243">
            <v>44</v>
          </cell>
          <cell r="HA243">
            <v>76</v>
          </cell>
          <cell r="HB243">
            <v>67</v>
          </cell>
          <cell r="HC243">
            <v>94</v>
          </cell>
          <cell r="HD243">
            <v>64</v>
          </cell>
          <cell r="HE243">
            <v>66</v>
          </cell>
          <cell r="HF243">
            <v>69</v>
          </cell>
          <cell r="HG243">
            <v>58</v>
          </cell>
          <cell r="HH243">
            <v>63</v>
          </cell>
          <cell r="HI243">
            <v>74</v>
          </cell>
          <cell r="HJ243">
            <v>73</v>
          </cell>
          <cell r="HK243">
            <v>67</v>
          </cell>
          <cell r="HL243">
            <v>58</v>
          </cell>
          <cell r="HM243">
            <v>88</v>
          </cell>
          <cell r="HN243">
            <v>77</v>
          </cell>
          <cell r="HO243">
            <v>102</v>
          </cell>
          <cell r="HP243">
            <v>72</v>
          </cell>
          <cell r="HQ243">
            <v>74</v>
          </cell>
          <cell r="HR243">
            <v>71</v>
          </cell>
          <cell r="HS243">
            <v>66</v>
          </cell>
          <cell r="HT243">
            <v>77</v>
          </cell>
          <cell r="HU243">
            <v>85</v>
          </cell>
          <cell r="HV243">
            <v>96</v>
          </cell>
          <cell r="HW243">
            <v>73</v>
          </cell>
          <cell r="HX243">
            <v>61</v>
          </cell>
          <cell r="HY243">
            <v>100</v>
          </cell>
          <cell r="HZ243">
            <v>93</v>
          </cell>
          <cell r="IA243">
            <v>104</v>
          </cell>
          <cell r="IB243">
            <v>92</v>
          </cell>
          <cell r="IC243">
            <v>95</v>
          </cell>
          <cell r="ID243">
            <v>101</v>
          </cell>
          <cell r="IE243">
            <v>107</v>
          </cell>
          <cell r="IF243">
            <v>91</v>
          </cell>
          <cell r="IG243">
            <v>123</v>
          </cell>
          <cell r="IH243">
            <v>126</v>
          </cell>
          <cell r="II243">
            <v>105</v>
          </cell>
          <cell r="IJ243">
            <v>82</v>
          </cell>
          <cell r="IK243">
            <v>140</v>
          </cell>
          <cell r="IL243">
            <v>132</v>
          </cell>
          <cell r="IM243">
            <v>81</v>
          </cell>
          <cell r="IN243">
            <v>64</v>
          </cell>
          <cell r="IO243">
            <v>90</v>
          </cell>
          <cell r="IP243">
            <v>114</v>
          </cell>
          <cell r="IQ243">
            <v>124</v>
          </cell>
          <cell r="IR243">
            <v>96</v>
          </cell>
          <cell r="IS243">
            <v>170</v>
          </cell>
          <cell r="IT243">
            <v>169</v>
          </cell>
          <cell r="IU243">
            <v>145</v>
          </cell>
          <cell r="IV243">
            <v>136</v>
          </cell>
          <cell r="IW243">
            <v>208</v>
          </cell>
          <cell r="IX243">
            <v>181</v>
          </cell>
          <cell r="IY243">
            <v>195</v>
          </cell>
          <cell r="IZ243">
            <v>157</v>
          </cell>
          <cell r="JA243">
            <v>133</v>
          </cell>
          <cell r="JB243">
            <v>156</v>
          </cell>
          <cell r="JC243">
            <v>133</v>
          </cell>
          <cell r="JD243">
            <v>102</v>
          </cell>
          <cell r="JE243">
            <v>187</v>
          </cell>
          <cell r="JF243">
            <v>187</v>
          </cell>
          <cell r="JG243">
            <v>134</v>
          </cell>
          <cell r="JH243">
            <v>144</v>
          </cell>
          <cell r="JI243">
            <v>159</v>
          </cell>
          <cell r="JJ243">
            <v>175</v>
          </cell>
          <cell r="JK243">
            <v>173</v>
          </cell>
          <cell r="JL243">
            <v>160</v>
          </cell>
          <cell r="JM243">
            <v>158</v>
          </cell>
          <cell r="JN243">
            <v>154</v>
          </cell>
          <cell r="JO243">
            <v>113</v>
          </cell>
          <cell r="JP243">
            <v>133</v>
          </cell>
          <cell r="JQ243">
            <v>140</v>
          </cell>
          <cell r="JR243">
            <v>152</v>
          </cell>
          <cell r="JS243">
            <v>167</v>
          </cell>
          <cell r="JT243">
            <v>147</v>
          </cell>
          <cell r="JU243">
            <v>156</v>
          </cell>
          <cell r="JV243">
            <v>139</v>
          </cell>
          <cell r="JW243">
            <v>191</v>
          </cell>
          <cell r="JX243">
            <v>152</v>
          </cell>
          <cell r="JY243">
            <v>118</v>
          </cell>
          <cell r="JZ243">
            <v>159</v>
          </cell>
          <cell r="KA243">
            <v>140</v>
          </cell>
          <cell r="KB243">
            <v>139</v>
          </cell>
          <cell r="KC243">
            <v>204</v>
          </cell>
          <cell r="KD243">
            <v>196</v>
          </cell>
          <cell r="KE243">
            <v>159</v>
          </cell>
          <cell r="KF243">
            <v>144</v>
          </cell>
        </row>
        <row r="244">
          <cell r="A244" t="str">
            <v>Nombre de crÃ©ations d'entreprises - Micro-entrepreneurs - Commerce - France - DonnÃ©es mensuelles brutes</v>
          </cell>
          <cell r="B244">
            <v>10755305</v>
          </cell>
          <cell r="C244">
            <v>45317.364583333336</v>
          </cell>
          <cell r="DI244">
            <v>3581</v>
          </cell>
          <cell r="DJ244">
            <v>4573</v>
          </cell>
          <cell r="DK244">
            <v>6489</v>
          </cell>
          <cell r="DL244">
            <v>6781</v>
          </cell>
          <cell r="DM244">
            <v>6464</v>
          </cell>
          <cell r="DN244">
            <v>6746</v>
          </cell>
          <cell r="DO244">
            <v>5726</v>
          </cell>
          <cell r="DP244">
            <v>4037</v>
          </cell>
          <cell r="DQ244">
            <v>5826</v>
          </cell>
          <cell r="DR244">
            <v>6104</v>
          </cell>
          <cell r="DS244">
            <v>5628</v>
          </cell>
          <cell r="DT244">
            <v>5238</v>
          </cell>
          <cell r="DU244">
            <v>5820</v>
          </cell>
          <cell r="DV244">
            <v>6705</v>
          </cell>
          <cell r="DW244">
            <v>8496</v>
          </cell>
          <cell r="DX244">
            <v>7191</v>
          </cell>
          <cell r="DY244">
            <v>6493</v>
          </cell>
          <cell r="DZ244">
            <v>5906</v>
          </cell>
          <cell r="EA244">
            <v>4835</v>
          </cell>
          <cell r="EB244">
            <v>4146</v>
          </cell>
          <cell r="EC244">
            <v>5555</v>
          </cell>
          <cell r="ED244">
            <v>5787</v>
          </cell>
          <cell r="EE244">
            <v>5229</v>
          </cell>
          <cell r="EF244">
            <v>4082</v>
          </cell>
          <cell r="EG244">
            <v>4577</v>
          </cell>
          <cell r="EH244">
            <v>5081</v>
          </cell>
          <cell r="EI244">
            <v>6042</v>
          </cell>
          <cell r="EJ244">
            <v>5461</v>
          </cell>
          <cell r="EK244">
            <v>5494</v>
          </cell>
          <cell r="EL244">
            <v>5614</v>
          </cell>
          <cell r="EM244">
            <v>4240</v>
          </cell>
          <cell r="EN244">
            <v>3473</v>
          </cell>
          <cell r="EO244">
            <v>5060</v>
          </cell>
          <cell r="EP244">
            <v>4708</v>
          </cell>
          <cell r="EQ244">
            <v>4957</v>
          </cell>
          <cell r="ER244">
            <v>3874</v>
          </cell>
          <cell r="ES244">
            <v>5009</v>
          </cell>
          <cell r="ET244">
            <v>4984</v>
          </cell>
          <cell r="EU244">
            <v>6270</v>
          </cell>
          <cell r="EV244">
            <v>5366</v>
          </cell>
          <cell r="EW244">
            <v>5284</v>
          </cell>
          <cell r="EX244">
            <v>5878</v>
          </cell>
          <cell r="EY244">
            <v>4453</v>
          </cell>
          <cell r="EZ244">
            <v>3896</v>
          </cell>
          <cell r="FA244">
            <v>4687</v>
          </cell>
          <cell r="FB244">
            <v>5366</v>
          </cell>
          <cell r="FC244">
            <v>4785</v>
          </cell>
          <cell r="FD244">
            <v>3581</v>
          </cell>
          <cell r="FE244">
            <v>4869</v>
          </cell>
          <cell r="FF244">
            <v>4739</v>
          </cell>
          <cell r="FG244">
            <v>5526</v>
          </cell>
          <cell r="FH244">
            <v>5328</v>
          </cell>
          <cell r="FI244">
            <v>4978</v>
          </cell>
          <cell r="FJ244">
            <v>5323</v>
          </cell>
          <cell r="FK244">
            <v>4431</v>
          </cell>
          <cell r="FL244">
            <v>3530</v>
          </cell>
          <cell r="FM244">
            <v>4385</v>
          </cell>
          <cell r="FN244">
            <v>5238</v>
          </cell>
          <cell r="FO244">
            <v>4316</v>
          </cell>
          <cell r="FP244">
            <v>3300</v>
          </cell>
          <cell r="FQ244">
            <v>4929</v>
          </cell>
          <cell r="FR244">
            <v>4679</v>
          </cell>
          <cell r="FS244">
            <v>5293</v>
          </cell>
          <cell r="FT244">
            <v>5337</v>
          </cell>
          <cell r="FU244">
            <v>5101</v>
          </cell>
          <cell r="FV244">
            <v>4598</v>
          </cell>
          <cell r="FW244">
            <v>4673</v>
          </cell>
          <cell r="FX244">
            <v>3483</v>
          </cell>
          <cell r="FY244">
            <v>4625</v>
          </cell>
          <cell r="FZ244">
            <v>5473</v>
          </cell>
          <cell r="GA244">
            <v>4570</v>
          </cell>
          <cell r="GB244">
            <v>3766</v>
          </cell>
          <cell r="GC244">
            <v>4281</v>
          </cell>
          <cell r="GD244">
            <v>4507</v>
          </cell>
          <cell r="GE244">
            <v>4896</v>
          </cell>
          <cell r="GF244">
            <v>5146</v>
          </cell>
          <cell r="GG244">
            <v>4280</v>
          </cell>
          <cell r="GH244">
            <v>4561</v>
          </cell>
          <cell r="GI244">
            <v>3833</v>
          </cell>
          <cell r="GJ244">
            <v>2761</v>
          </cell>
          <cell r="GK244">
            <v>3935</v>
          </cell>
          <cell r="GL244">
            <v>4416</v>
          </cell>
          <cell r="GM244">
            <v>3399</v>
          </cell>
          <cell r="GN244">
            <v>3369</v>
          </cell>
          <cell r="GO244">
            <v>3880</v>
          </cell>
          <cell r="GP244">
            <v>3939</v>
          </cell>
          <cell r="GQ244">
            <v>4392</v>
          </cell>
          <cell r="GR244">
            <v>4391</v>
          </cell>
          <cell r="GS244">
            <v>3914</v>
          </cell>
          <cell r="GT244">
            <v>4039</v>
          </cell>
          <cell r="GU244">
            <v>2864</v>
          </cell>
          <cell r="GV244">
            <v>2486</v>
          </cell>
          <cell r="GW244">
            <v>3688</v>
          </cell>
          <cell r="GX244">
            <v>3702</v>
          </cell>
          <cell r="GY244">
            <v>3302</v>
          </cell>
          <cell r="GZ244">
            <v>2675</v>
          </cell>
          <cell r="HA244">
            <v>3684</v>
          </cell>
          <cell r="HB244">
            <v>3739</v>
          </cell>
          <cell r="HC244">
            <v>4541</v>
          </cell>
          <cell r="HD244">
            <v>3900</v>
          </cell>
          <cell r="HE244">
            <v>3724</v>
          </cell>
          <cell r="HF244">
            <v>4017</v>
          </cell>
          <cell r="HG244">
            <v>3246</v>
          </cell>
          <cell r="HH244">
            <v>2945</v>
          </cell>
          <cell r="HI244">
            <v>3944</v>
          </cell>
          <cell r="HJ244">
            <v>4712</v>
          </cell>
          <cell r="HK244">
            <v>3874</v>
          </cell>
          <cell r="HL244">
            <v>3530</v>
          </cell>
          <cell r="HM244">
            <v>4680</v>
          </cell>
          <cell r="HN244">
            <v>4722</v>
          </cell>
          <cell r="HO244">
            <v>5315</v>
          </cell>
          <cell r="HP244">
            <v>4443</v>
          </cell>
          <cell r="HQ244">
            <v>4420</v>
          </cell>
          <cell r="HR244">
            <v>4971</v>
          </cell>
          <cell r="HS244">
            <v>3859</v>
          </cell>
          <cell r="HT244">
            <v>3361</v>
          </cell>
          <cell r="HU244">
            <v>4469</v>
          </cell>
          <cell r="HV244">
            <v>5323</v>
          </cell>
          <cell r="HW244">
            <v>4626</v>
          </cell>
          <cell r="HX244">
            <v>3603</v>
          </cell>
          <cell r="HY244">
            <v>5600</v>
          </cell>
          <cell r="HZ244">
            <v>5585</v>
          </cell>
          <cell r="IA244">
            <v>6224</v>
          </cell>
          <cell r="IB244">
            <v>5281</v>
          </cell>
          <cell r="IC244">
            <v>5533</v>
          </cell>
          <cell r="ID244">
            <v>4980</v>
          </cell>
          <cell r="IE244">
            <v>4845</v>
          </cell>
          <cell r="IF244">
            <v>4043</v>
          </cell>
          <cell r="IG244">
            <v>4995</v>
          </cell>
          <cell r="IH244">
            <v>6483</v>
          </cell>
          <cell r="II244">
            <v>5834</v>
          </cell>
          <cell r="IJ244">
            <v>4929</v>
          </cell>
          <cell r="IK244">
            <v>7124</v>
          </cell>
          <cell r="IL244">
            <v>6577</v>
          </cell>
          <cell r="IM244">
            <v>4717</v>
          </cell>
          <cell r="IN244">
            <v>3530</v>
          </cell>
          <cell r="IO244">
            <v>6040</v>
          </cell>
          <cell r="IP244">
            <v>7671</v>
          </cell>
          <cell r="IQ244">
            <v>8208</v>
          </cell>
          <cell r="IR244">
            <v>6113</v>
          </cell>
          <cell r="IS244">
            <v>8312</v>
          </cell>
          <cell r="IT244">
            <v>9561</v>
          </cell>
          <cell r="IU244">
            <v>7873</v>
          </cell>
          <cell r="IV244">
            <v>7259</v>
          </cell>
          <cell r="IW244">
            <v>7935</v>
          </cell>
          <cell r="IX244">
            <v>7607</v>
          </cell>
          <cell r="IY244">
            <v>8435</v>
          </cell>
          <cell r="IZ244">
            <v>7528</v>
          </cell>
          <cell r="JA244">
            <v>6727</v>
          </cell>
          <cell r="JB244">
            <v>6965</v>
          </cell>
          <cell r="JC244">
            <v>5706</v>
          </cell>
          <cell r="JD244">
            <v>4522</v>
          </cell>
          <cell r="JE244">
            <v>6340</v>
          </cell>
          <cell r="JF244">
            <v>7099</v>
          </cell>
          <cell r="JG244">
            <v>5756</v>
          </cell>
          <cell r="JH244">
            <v>5554</v>
          </cell>
          <cell r="JI244">
            <v>6370</v>
          </cell>
          <cell r="JJ244">
            <v>6631</v>
          </cell>
          <cell r="JK244">
            <v>7346</v>
          </cell>
          <cell r="JL244">
            <v>6408</v>
          </cell>
          <cell r="JM244">
            <v>5736</v>
          </cell>
          <cell r="JN244">
            <v>5822</v>
          </cell>
          <cell r="JO244">
            <v>5051</v>
          </cell>
          <cell r="JP244">
            <v>4549</v>
          </cell>
          <cell r="JQ244">
            <v>6657</v>
          </cell>
          <cell r="JR244">
            <v>7036</v>
          </cell>
          <cell r="JS244">
            <v>6762</v>
          </cell>
          <cell r="JT244">
            <v>5971</v>
          </cell>
          <cell r="JU244">
            <v>6791</v>
          </cell>
          <cell r="JV244">
            <v>6770</v>
          </cell>
          <cell r="JW244">
            <v>7736</v>
          </cell>
          <cell r="JX244">
            <v>6963</v>
          </cell>
          <cell r="JY244">
            <v>6460</v>
          </cell>
          <cell r="JZ244">
            <v>6634</v>
          </cell>
          <cell r="KA244">
            <v>5760</v>
          </cell>
          <cell r="KB244">
            <v>6021</v>
          </cell>
          <cell r="KC244">
            <v>7526</v>
          </cell>
          <cell r="KD244">
            <v>8430</v>
          </cell>
          <cell r="KE244">
            <v>7860</v>
          </cell>
          <cell r="KF244">
            <v>6488</v>
          </cell>
        </row>
        <row r="245">
          <cell r="A245" t="str">
            <v>Nombre de crÃ©ations d'entreprises - Micro-entrepreneurs - Commerce - France - DonnÃ©es mensuelles CVS</v>
          </cell>
          <cell r="B245">
            <v>10755306</v>
          </cell>
          <cell r="C245">
            <v>45317.364583333336</v>
          </cell>
          <cell r="DI245">
            <v>3832</v>
          </cell>
          <cell r="DJ245">
            <v>4493</v>
          </cell>
          <cell r="DK245">
            <v>5251</v>
          </cell>
          <cell r="DL245">
            <v>5658</v>
          </cell>
          <cell r="DM245">
            <v>6469</v>
          </cell>
          <cell r="DN245">
            <v>5851</v>
          </cell>
          <cell r="DO245">
            <v>6124</v>
          </cell>
          <cell r="DP245">
            <v>5804</v>
          </cell>
          <cell r="DQ245">
            <v>5712</v>
          </cell>
          <cell r="DR245">
            <v>5950</v>
          </cell>
          <cell r="DS245">
            <v>5934</v>
          </cell>
          <cell r="DT245">
            <v>6400</v>
          </cell>
          <cell r="DU245">
            <v>6394</v>
          </cell>
          <cell r="DV245">
            <v>6612</v>
          </cell>
          <cell r="DW245">
            <v>6573</v>
          </cell>
          <cell r="DX245">
            <v>6106</v>
          </cell>
          <cell r="DY245">
            <v>6080</v>
          </cell>
          <cell r="DZ245">
            <v>4889</v>
          </cell>
          <cell r="EA245">
            <v>5524</v>
          </cell>
          <cell r="EB245">
            <v>5669</v>
          </cell>
          <cell r="EC245">
            <v>5498</v>
          </cell>
          <cell r="ED245">
            <v>5830</v>
          </cell>
          <cell r="EE245">
            <v>5346</v>
          </cell>
          <cell r="EF245">
            <v>4817</v>
          </cell>
          <cell r="EG245">
            <v>4764</v>
          </cell>
          <cell r="EH245">
            <v>5017</v>
          </cell>
          <cell r="EI245">
            <v>4647</v>
          </cell>
          <cell r="EJ245">
            <v>4921</v>
          </cell>
          <cell r="EK245">
            <v>4701</v>
          </cell>
          <cell r="EL245">
            <v>5005</v>
          </cell>
          <cell r="EM245">
            <v>4984</v>
          </cell>
          <cell r="EN245">
            <v>4607</v>
          </cell>
          <cell r="EO245">
            <v>5061</v>
          </cell>
          <cell r="EP245">
            <v>4753</v>
          </cell>
          <cell r="EQ245">
            <v>5055</v>
          </cell>
          <cell r="ER245">
            <v>4952</v>
          </cell>
          <cell r="ES245">
            <v>4951</v>
          </cell>
          <cell r="ET245">
            <v>4880</v>
          </cell>
          <cell r="EU245">
            <v>5135</v>
          </cell>
          <cell r="EV245">
            <v>4999</v>
          </cell>
          <cell r="EW245">
            <v>4981</v>
          </cell>
          <cell r="EX245">
            <v>5112</v>
          </cell>
          <cell r="EY245">
            <v>5035</v>
          </cell>
          <cell r="EZ245">
            <v>5096</v>
          </cell>
          <cell r="FA245">
            <v>4962</v>
          </cell>
          <cell r="FB245">
            <v>4872</v>
          </cell>
          <cell r="FC245">
            <v>4957</v>
          </cell>
          <cell r="FD245">
            <v>4679</v>
          </cell>
          <cell r="FE245">
            <v>4655</v>
          </cell>
          <cell r="FF245">
            <v>4746</v>
          </cell>
          <cell r="FG245">
            <v>4738</v>
          </cell>
          <cell r="FH245">
            <v>4737</v>
          </cell>
          <cell r="FI245">
            <v>4689</v>
          </cell>
          <cell r="FJ245">
            <v>4848</v>
          </cell>
          <cell r="FK245">
            <v>4682</v>
          </cell>
          <cell r="FL245">
            <v>4715</v>
          </cell>
          <cell r="FM245">
            <v>4727</v>
          </cell>
          <cell r="FN245">
            <v>4609</v>
          </cell>
          <cell r="FO245">
            <v>4591</v>
          </cell>
          <cell r="FP245">
            <v>4237</v>
          </cell>
          <cell r="FQ245">
            <v>4683</v>
          </cell>
          <cell r="FR245">
            <v>4637</v>
          </cell>
          <cell r="FS245">
            <v>4693</v>
          </cell>
          <cell r="FT245">
            <v>4588</v>
          </cell>
          <cell r="FU245">
            <v>4823</v>
          </cell>
          <cell r="FV245">
            <v>4352</v>
          </cell>
          <cell r="FW245">
            <v>4876</v>
          </cell>
          <cell r="FX245">
            <v>4906</v>
          </cell>
          <cell r="FY245">
            <v>4796</v>
          </cell>
          <cell r="FZ245">
            <v>4784</v>
          </cell>
          <cell r="GA245">
            <v>5166</v>
          </cell>
          <cell r="GB245">
            <v>4602</v>
          </cell>
          <cell r="GC245">
            <v>4083</v>
          </cell>
          <cell r="GD245">
            <v>4395</v>
          </cell>
          <cell r="GE245">
            <v>4285</v>
          </cell>
          <cell r="GF245">
            <v>4433</v>
          </cell>
          <cell r="GG245">
            <v>4300</v>
          </cell>
          <cell r="GH245">
            <v>4138</v>
          </cell>
          <cell r="GI245">
            <v>4151</v>
          </cell>
          <cell r="GJ245">
            <v>3999</v>
          </cell>
          <cell r="GK245">
            <v>3972</v>
          </cell>
          <cell r="GL245">
            <v>3882</v>
          </cell>
          <cell r="GM245">
            <v>3796</v>
          </cell>
          <cell r="GN245">
            <v>3970</v>
          </cell>
          <cell r="GO245">
            <v>3816</v>
          </cell>
          <cell r="GP245">
            <v>3779</v>
          </cell>
          <cell r="GQ245">
            <v>3606</v>
          </cell>
          <cell r="GR245">
            <v>3821</v>
          </cell>
          <cell r="GS245">
            <v>3699</v>
          </cell>
          <cell r="GT245">
            <v>3617</v>
          </cell>
          <cell r="GU245">
            <v>3307</v>
          </cell>
          <cell r="GV245">
            <v>3376</v>
          </cell>
          <cell r="GW245">
            <v>3733</v>
          </cell>
          <cell r="GX245">
            <v>3474</v>
          </cell>
          <cell r="GY245">
            <v>3570</v>
          </cell>
          <cell r="GZ245">
            <v>3036</v>
          </cell>
          <cell r="HA245">
            <v>3478</v>
          </cell>
          <cell r="HB245">
            <v>3526</v>
          </cell>
          <cell r="HC245">
            <v>3667</v>
          </cell>
          <cell r="HD245">
            <v>3636</v>
          </cell>
          <cell r="HE245">
            <v>3448</v>
          </cell>
          <cell r="HF245">
            <v>3692</v>
          </cell>
          <cell r="HG245">
            <v>3898</v>
          </cell>
          <cell r="HH245">
            <v>4011</v>
          </cell>
          <cell r="HI245">
            <v>4056</v>
          </cell>
          <cell r="HJ245">
            <v>4344</v>
          </cell>
          <cell r="HK245">
            <v>4078</v>
          </cell>
          <cell r="HL245">
            <v>4191</v>
          </cell>
          <cell r="HM245">
            <v>4239</v>
          </cell>
          <cell r="HN245">
            <v>4420</v>
          </cell>
          <cell r="HO245">
            <v>4331</v>
          </cell>
          <cell r="HP245">
            <v>4284</v>
          </cell>
          <cell r="HQ245">
            <v>4302</v>
          </cell>
          <cell r="HR245">
            <v>4644</v>
          </cell>
          <cell r="HS245">
            <v>4542</v>
          </cell>
          <cell r="HT245">
            <v>4569</v>
          </cell>
          <cell r="HU245">
            <v>4794</v>
          </cell>
          <cell r="HV245">
            <v>4678</v>
          </cell>
          <cell r="HW245">
            <v>4667</v>
          </cell>
          <cell r="HX245">
            <v>4491</v>
          </cell>
          <cell r="HY245">
            <v>5022</v>
          </cell>
          <cell r="HZ245">
            <v>5211</v>
          </cell>
          <cell r="IA245">
            <v>5297</v>
          </cell>
          <cell r="IB245">
            <v>4963</v>
          </cell>
          <cell r="IC245">
            <v>5357</v>
          </cell>
          <cell r="ID245">
            <v>4985</v>
          </cell>
          <cell r="IE245">
            <v>5351</v>
          </cell>
          <cell r="IF245">
            <v>5559</v>
          </cell>
          <cell r="IG245">
            <v>5410</v>
          </cell>
          <cell r="IH245">
            <v>5502</v>
          </cell>
          <cell r="II245">
            <v>5929</v>
          </cell>
          <cell r="IJ245">
            <v>5989</v>
          </cell>
          <cell r="IK245">
            <v>6362</v>
          </cell>
          <cell r="IL245">
            <v>6067</v>
          </cell>
          <cell r="IM245">
            <v>4102</v>
          </cell>
          <cell r="IN245">
            <v>3254</v>
          </cell>
          <cell r="IO245">
            <v>6214</v>
          </cell>
          <cell r="IP245">
            <v>7619</v>
          </cell>
          <cell r="IQ245">
            <v>9222</v>
          </cell>
          <cell r="IR245">
            <v>8876</v>
          </cell>
          <cell r="IS245">
            <v>8298</v>
          </cell>
          <cell r="IT245">
            <v>8173</v>
          </cell>
          <cell r="IU245">
            <v>8217</v>
          </cell>
          <cell r="IV245">
            <v>8126</v>
          </cell>
          <cell r="IW245">
            <v>7488</v>
          </cell>
          <cell r="IX245">
            <v>7144</v>
          </cell>
          <cell r="IY245">
            <v>7109</v>
          </cell>
          <cell r="IZ245">
            <v>6948</v>
          </cell>
          <cell r="JA245">
            <v>7078</v>
          </cell>
          <cell r="JB245">
            <v>6730</v>
          </cell>
          <cell r="JC245">
            <v>6531</v>
          </cell>
          <cell r="JD245">
            <v>6275</v>
          </cell>
          <cell r="JE245">
            <v>6261</v>
          </cell>
          <cell r="JF245">
            <v>6286</v>
          </cell>
          <cell r="JG245">
            <v>5720</v>
          </cell>
          <cell r="JH245">
            <v>6087</v>
          </cell>
          <cell r="JI245">
            <v>6133</v>
          </cell>
          <cell r="JJ245">
            <v>6264</v>
          </cell>
          <cell r="JK245">
            <v>6062</v>
          </cell>
          <cell r="JL245">
            <v>5988</v>
          </cell>
          <cell r="JM245">
            <v>5595</v>
          </cell>
          <cell r="JN245">
            <v>5773</v>
          </cell>
          <cell r="JO245">
            <v>6047</v>
          </cell>
          <cell r="JP245">
            <v>6110</v>
          </cell>
          <cell r="JQ245">
            <v>6512</v>
          </cell>
          <cell r="JR245">
            <v>6357</v>
          </cell>
          <cell r="JS245">
            <v>6650</v>
          </cell>
          <cell r="JT245">
            <v>6442</v>
          </cell>
          <cell r="JU245">
            <v>6293</v>
          </cell>
          <cell r="JV245">
            <v>6403</v>
          </cell>
          <cell r="JW245">
            <v>6423</v>
          </cell>
          <cell r="JX245">
            <v>6775</v>
          </cell>
          <cell r="JY245">
            <v>6328</v>
          </cell>
          <cell r="JZ245">
            <v>6550</v>
          </cell>
          <cell r="KA245">
            <v>7117</v>
          </cell>
          <cell r="KB245">
            <v>8070</v>
          </cell>
          <cell r="KC245">
            <v>7402</v>
          </cell>
          <cell r="KD245">
            <v>7467</v>
          </cell>
          <cell r="KE245">
            <v>7581</v>
          </cell>
          <cell r="KF245">
            <v>7401</v>
          </cell>
        </row>
        <row r="246">
          <cell r="A246" t="str">
            <v>Nombre de crÃ©ations d'entreprises - Micro-entrepreneurs - Commerce, transports, hÃ©bergement et restauration - France - DonnÃ©es mensuelles brutes</v>
          </cell>
          <cell r="B246">
            <v>10755412</v>
          </cell>
          <cell r="C246">
            <v>45317.364583333336</v>
          </cell>
          <cell r="DI246">
            <v>3987</v>
          </cell>
          <cell r="DJ246">
            <v>5176</v>
          </cell>
          <cell r="DK246">
            <v>7482</v>
          </cell>
          <cell r="DL246">
            <v>7977</v>
          </cell>
          <cell r="DM246">
            <v>7482</v>
          </cell>
          <cell r="DN246">
            <v>7852</v>
          </cell>
          <cell r="DO246">
            <v>6648</v>
          </cell>
          <cell r="DP246">
            <v>4686</v>
          </cell>
          <cell r="DQ246">
            <v>6627</v>
          </cell>
          <cell r="DR246">
            <v>6900</v>
          </cell>
          <cell r="DS246">
            <v>6387</v>
          </cell>
          <cell r="DT246">
            <v>6024</v>
          </cell>
          <cell r="DU246">
            <v>6678</v>
          </cell>
          <cell r="DV246">
            <v>7721</v>
          </cell>
          <cell r="DW246">
            <v>9848</v>
          </cell>
          <cell r="DX246">
            <v>8401</v>
          </cell>
          <cell r="DY246">
            <v>7589</v>
          </cell>
          <cell r="DZ246">
            <v>6934</v>
          </cell>
          <cell r="EA246">
            <v>5720</v>
          </cell>
          <cell r="EB246">
            <v>4870</v>
          </cell>
          <cell r="EC246">
            <v>6478</v>
          </cell>
          <cell r="ED246">
            <v>6724</v>
          </cell>
          <cell r="EE246">
            <v>6020</v>
          </cell>
          <cell r="EF246">
            <v>4749</v>
          </cell>
          <cell r="EG246">
            <v>5294</v>
          </cell>
          <cell r="EH246">
            <v>5838</v>
          </cell>
          <cell r="EI246">
            <v>7019</v>
          </cell>
          <cell r="EJ246">
            <v>6414</v>
          </cell>
          <cell r="EK246">
            <v>6535</v>
          </cell>
          <cell r="EL246">
            <v>6679</v>
          </cell>
          <cell r="EM246">
            <v>5056</v>
          </cell>
          <cell r="EN246">
            <v>4139</v>
          </cell>
          <cell r="EO246">
            <v>5906</v>
          </cell>
          <cell r="EP246">
            <v>5465</v>
          </cell>
          <cell r="EQ246">
            <v>5846</v>
          </cell>
          <cell r="ER246">
            <v>4616</v>
          </cell>
          <cell r="ES246">
            <v>5833</v>
          </cell>
          <cell r="ET246">
            <v>5874</v>
          </cell>
          <cell r="EU246">
            <v>7419</v>
          </cell>
          <cell r="EV246">
            <v>6441</v>
          </cell>
          <cell r="EW246">
            <v>6403</v>
          </cell>
          <cell r="EX246">
            <v>7217</v>
          </cell>
          <cell r="EY246">
            <v>5435</v>
          </cell>
          <cell r="EZ246">
            <v>4737</v>
          </cell>
          <cell r="FA246">
            <v>5555</v>
          </cell>
          <cell r="FB246">
            <v>6366</v>
          </cell>
          <cell r="FC246">
            <v>5658</v>
          </cell>
          <cell r="FD246">
            <v>4281</v>
          </cell>
          <cell r="FE246">
            <v>5730</v>
          </cell>
          <cell r="FF246">
            <v>5614</v>
          </cell>
          <cell r="FG246">
            <v>6617</v>
          </cell>
          <cell r="FH246">
            <v>6385</v>
          </cell>
          <cell r="FI246">
            <v>6139</v>
          </cell>
          <cell r="FJ246">
            <v>6523</v>
          </cell>
          <cell r="FK246">
            <v>5473</v>
          </cell>
          <cell r="FL246">
            <v>4296</v>
          </cell>
          <cell r="FM246">
            <v>5280</v>
          </cell>
          <cell r="FN246">
            <v>6335</v>
          </cell>
          <cell r="FO246">
            <v>5308</v>
          </cell>
          <cell r="FP246">
            <v>4172</v>
          </cell>
          <cell r="FQ246">
            <v>6127</v>
          </cell>
          <cell r="FR246">
            <v>5854</v>
          </cell>
          <cell r="FS246">
            <v>6672</v>
          </cell>
          <cell r="FT246">
            <v>6733</v>
          </cell>
          <cell r="FU246">
            <v>6552</v>
          </cell>
          <cell r="FV246">
            <v>5987</v>
          </cell>
          <cell r="FW246">
            <v>6041</v>
          </cell>
          <cell r="FX246">
            <v>4380</v>
          </cell>
          <cell r="FY246">
            <v>5800</v>
          </cell>
          <cell r="FZ246">
            <v>6904</v>
          </cell>
          <cell r="GA246">
            <v>6650</v>
          </cell>
          <cell r="GB246">
            <v>4918</v>
          </cell>
          <cell r="GC246">
            <v>5462</v>
          </cell>
          <cell r="GD246">
            <v>5688</v>
          </cell>
          <cell r="GE246">
            <v>6910</v>
          </cell>
          <cell r="GF246">
            <v>7145</v>
          </cell>
          <cell r="GG246">
            <v>5778</v>
          </cell>
          <cell r="GH246">
            <v>6230</v>
          </cell>
          <cell r="GI246">
            <v>5417</v>
          </cell>
          <cell r="GJ246">
            <v>3813</v>
          </cell>
          <cell r="GK246">
            <v>5623</v>
          </cell>
          <cell r="GL246">
            <v>6684</v>
          </cell>
          <cell r="GM246">
            <v>5297</v>
          </cell>
          <cell r="GN246">
            <v>5296</v>
          </cell>
          <cell r="GO246">
            <v>5791</v>
          </cell>
          <cell r="GP246">
            <v>5965</v>
          </cell>
          <cell r="GQ246">
            <v>6789</v>
          </cell>
          <cell r="GR246">
            <v>7147</v>
          </cell>
          <cell r="GS246">
            <v>6623</v>
          </cell>
          <cell r="GT246">
            <v>6993</v>
          </cell>
          <cell r="GU246">
            <v>5222</v>
          </cell>
          <cell r="GV246">
            <v>4140</v>
          </cell>
          <cell r="GW246">
            <v>6379</v>
          </cell>
          <cell r="GX246">
            <v>6637</v>
          </cell>
          <cell r="GY246">
            <v>5948</v>
          </cell>
          <cell r="GZ246">
            <v>5147</v>
          </cell>
          <cell r="HA246">
            <v>6524</v>
          </cell>
          <cell r="HB246">
            <v>6778</v>
          </cell>
          <cell r="HC246">
            <v>8134</v>
          </cell>
          <cell r="HD246">
            <v>6904</v>
          </cell>
          <cell r="HE246">
            <v>6750</v>
          </cell>
          <cell r="HF246">
            <v>7501</v>
          </cell>
          <cell r="HG246">
            <v>6233</v>
          </cell>
          <cell r="HH246">
            <v>5315</v>
          </cell>
          <cell r="HI246">
            <v>6939</v>
          </cell>
          <cell r="HJ246">
            <v>8195</v>
          </cell>
          <cell r="HK246">
            <v>7879</v>
          </cell>
          <cell r="HL246">
            <v>7258</v>
          </cell>
          <cell r="HM246">
            <v>9095</v>
          </cell>
          <cell r="HN246">
            <v>9194</v>
          </cell>
          <cell r="HO246">
            <v>10763</v>
          </cell>
          <cell r="HP246">
            <v>9605</v>
          </cell>
          <cell r="HQ246">
            <v>10175</v>
          </cell>
          <cell r="HR246">
            <v>11181</v>
          </cell>
          <cell r="HS246">
            <v>8714</v>
          </cell>
          <cell r="HT246">
            <v>7809</v>
          </cell>
          <cell r="HU246">
            <v>9996</v>
          </cell>
          <cell r="HV246">
            <v>11947</v>
          </cell>
          <cell r="HW246">
            <v>11322</v>
          </cell>
          <cell r="HX246">
            <v>9155</v>
          </cell>
          <cell r="HY246">
            <v>12678</v>
          </cell>
          <cell r="HZ246">
            <v>12762</v>
          </cell>
          <cell r="IA246">
            <v>14570</v>
          </cell>
          <cell r="IB246">
            <v>12265</v>
          </cell>
          <cell r="IC246">
            <v>13088</v>
          </cell>
          <cell r="ID246">
            <v>11697</v>
          </cell>
          <cell r="IE246">
            <v>10509</v>
          </cell>
          <cell r="IF246">
            <v>8650</v>
          </cell>
          <cell r="IG246">
            <v>10890</v>
          </cell>
          <cell r="IH246">
            <v>14272</v>
          </cell>
          <cell r="II246">
            <v>12494</v>
          </cell>
          <cell r="IJ246">
            <v>9720</v>
          </cell>
          <cell r="IK246">
            <v>14251</v>
          </cell>
          <cell r="IL246">
            <v>13181</v>
          </cell>
          <cell r="IM246">
            <v>9834</v>
          </cell>
          <cell r="IN246">
            <v>6799</v>
          </cell>
          <cell r="IO246">
            <v>12573</v>
          </cell>
          <cell r="IP246">
            <v>19049</v>
          </cell>
          <cell r="IQ246">
            <v>19733</v>
          </cell>
          <cell r="IR246">
            <v>14428</v>
          </cell>
          <cell r="IS246">
            <v>20245</v>
          </cell>
          <cell r="IT246">
            <v>23082</v>
          </cell>
          <cell r="IU246">
            <v>20182</v>
          </cell>
          <cell r="IV246">
            <v>17874</v>
          </cell>
          <cell r="IW246">
            <v>20148</v>
          </cell>
          <cell r="IX246">
            <v>22942</v>
          </cell>
          <cell r="IY246">
            <v>26602</v>
          </cell>
          <cell r="IZ246">
            <v>21872</v>
          </cell>
          <cell r="JA246">
            <v>18640</v>
          </cell>
          <cell r="JB246">
            <v>16822</v>
          </cell>
          <cell r="JC246">
            <v>12703</v>
          </cell>
          <cell r="JD246">
            <v>10990</v>
          </cell>
          <cell r="JE246">
            <v>14805</v>
          </cell>
          <cell r="JF246">
            <v>15680</v>
          </cell>
          <cell r="JG246">
            <v>13217</v>
          </cell>
          <cell r="JH246">
            <v>12573</v>
          </cell>
          <cell r="JI246">
            <v>13458</v>
          </cell>
          <cell r="JJ246">
            <v>13844</v>
          </cell>
          <cell r="JK246">
            <v>15778</v>
          </cell>
          <cell r="JL246">
            <v>13173</v>
          </cell>
          <cell r="JM246">
            <v>11847</v>
          </cell>
          <cell r="JN246">
            <v>12298</v>
          </cell>
          <cell r="JO246">
            <v>10312</v>
          </cell>
          <cell r="JP246">
            <v>9784</v>
          </cell>
          <cell r="JQ246">
            <v>13295</v>
          </cell>
          <cell r="JR246">
            <v>13851</v>
          </cell>
          <cell r="JS246">
            <v>13653</v>
          </cell>
          <cell r="JT246">
            <v>12744</v>
          </cell>
          <cell r="JU246">
            <v>12886</v>
          </cell>
          <cell r="JV246">
            <v>12862</v>
          </cell>
          <cell r="JW246">
            <v>15098</v>
          </cell>
          <cell r="JX246">
            <v>13625</v>
          </cell>
          <cell r="JY246">
            <v>13113</v>
          </cell>
          <cell r="JZ246">
            <v>13723</v>
          </cell>
          <cell r="KA246">
            <v>12009</v>
          </cell>
          <cell r="KB246">
            <v>12969</v>
          </cell>
          <cell r="KC246">
            <v>16178</v>
          </cell>
          <cell r="KD246">
            <v>17554</v>
          </cell>
          <cell r="KE246">
            <v>16556</v>
          </cell>
          <cell r="KF246">
            <v>13848</v>
          </cell>
        </row>
        <row r="247">
          <cell r="A247" t="str">
            <v>Nombre de crÃ©ations d'entreprises - Micro-entrepreneurs - Commerce, transports, hÃ©bergement et restauration - France - DonnÃ©es mensuelles CVS</v>
          </cell>
          <cell r="B247">
            <v>10755413</v>
          </cell>
          <cell r="C247">
            <v>45317.364583333336</v>
          </cell>
          <cell r="DI247">
            <v>4299</v>
          </cell>
          <cell r="DJ247">
            <v>5130</v>
          </cell>
          <cell r="DK247">
            <v>6078</v>
          </cell>
          <cell r="DL247">
            <v>6626</v>
          </cell>
          <cell r="DM247">
            <v>7398</v>
          </cell>
          <cell r="DN247">
            <v>6717</v>
          </cell>
          <cell r="DO247">
            <v>7013</v>
          </cell>
          <cell r="DP247">
            <v>6680</v>
          </cell>
          <cell r="DQ247">
            <v>6553</v>
          </cell>
          <cell r="DR247">
            <v>6795</v>
          </cell>
          <cell r="DS247">
            <v>6795</v>
          </cell>
          <cell r="DT247">
            <v>7386</v>
          </cell>
          <cell r="DU247">
            <v>7422</v>
          </cell>
          <cell r="DV247">
            <v>7685</v>
          </cell>
          <cell r="DW247">
            <v>7670</v>
          </cell>
          <cell r="DX247">
            <v>7095</v>
          </cell>
          <cell r="DY247">
            <v>7021</v>
          </cell>
          <cell r="DZ247">
            <v>5657</v>
          </cell>
          <cell r="EA247">
            <v>6425</v>
          </cell>
          <cell r="EB247">
            <v>6605</v>
          </cell>
          <cell r="EC247">
            <v>6467</v>
          </cell>
          <cell r="ED247">
            <v>6863</v>
          </cell>
          <cell r="EE247">
            <v>6226</v>
          </cell>
          <cell r="EF247">
            <v>5603</v>
          </cell>
          <cell r="EG247">
            <v>5579</v>
          </cell>
          <cell r="EH247">
            <v>5818</v>
          </cell>
          <cell r="EI247">
            <v>5425</v>
          </cell>
          <cell r="EJ247">
            <v>5750</v>
          </cell>
          <cell r="EK247">
            <v>5501</v>
          </cell>
          <cell r="EL247">
            <v>5868</v>
          </cell>
          <cell r="EM247">
            <v>5854</v>
          </cell>
          <cell r="EN247">
            <v>5462</v>
          </cell>
          <cell r="EO247">
            <v>5950</v>
          </cell>
          <cell r="EP247">
            <v>5583</v>
          </cell>
          <cell r="EQ247">
            <v>6038</v>
          </cell>
          <cell r="ER247">
            <v>5884</v>
          </cell>
          <cell r="ES247">
            <v>5881</v>
          </cell>
          <cell r="ET247">
            <v>5796</v>
          </cell>
          <cell r="EU247">
            <v>6086</v>
          </cell>
          <cell r="EV247">
            <v>5948</v>
          </cell>
          <cell r="EW247">
            <v>5886</v>
          </cell>
          <cell r="EX247">
            <v>6181</v>
          </cell>
          <cell r="EY247">
            <v>6032</v>
          </cell>
          <cell r="EZ247">
            <v>6178</v>
          </cell>
          <cell r="FA247">
            <v>5956</v>
          </cell>
          <cell r="FB247">
            <v>5867</v>
          </cell>
          <cell r="FC247">
            <v>5877</v>
          </cell>
          <cell r="FD247">
            <v>5562</v>
          </cell>
          <cell r="FE247">
            <v>5549</v>
          </cell>
          <cell r="FF247">
            <v>5679</v>
          </cell>
          <cell r="FG247">
            <v>5679</v>
          </cell>
          <cell r="FH247">
            <v>5683</v>
          </cell>
          <cell r="FI247">
            <v>5702</v>
          </cell>
          <cell r="FJ247">
            <v>5883</v>
          </cell>
          <cell r="FK247">
            <v>5695</v>
          </cell>
          <cell r="FL247">
            <v>5739</v>
          </cell>
          <cell r="FM247">
            <v>5720</v>
          </cell>
          <cell r="FN247">
            <v>5664</v>
          </cell>
          <cell r="FO247">
            <v>5697</v>
          </cell>
          <cell r="FP247">
            <v>5368</v>
          </cell>
          <cell r="FQ247">
            <v>5901</v>
          </cell>
          <cell r="FR247">
            <v>5867</v>
          </cell>
          <cell r="FS247">
            <v>5943</v>
          </cell>
          <cell r="FT247">
            <v>5778</v>
          </cell>
          <cell r="FU247">
            <v>6090</v>
          </cell>
          <cell r="FV247">
            <v>5571</v>
          </cell>
          <cell r="FW247">
            <v>6221</v>
          </cell>
          <cell r="FX247">
            <v>6192</v>
          </cell>
          <cell r="FY247">
            <v>6099</v>
          </cell>
          <cell r="FZ247">
            <v>6060</v>
          </cell>
          <cell r="GA247">
            <v>7271</v>
          </cell>
          <cell r="GB247">
            <v>5946</v>
          </cell>
          <cell r="GC247">
            <v>5315</v>
          </cell>
          <cell r="GD247">
            <v>5622</v>
          </cell>
          <cell r="GE247">
            <v>6145</v>
          </cell>
          <cell r="GF247">
            <v>6134</v>
          </cell>
          <cell r="GG247">
            <v>5800</v>
          </cell>
          <cell r="GH247">
            <v>5623</v>
          </cell>
          <cell r="GI247">
            <v>5624</v>
          </cell>
          <cell r="GJ247">
            <v>5496</v>
          </cell>
          <cell r="GK247">
            <v>5726</v>
          </cell>
          <cell r="GL247">
            <v>5936</v>
          </cell>
          <cell r="GM247">
            <v>5788</v>
          </cell>
          <cell r="GN247">
            <v>6158</v>
          </cell>
          <cell r="GO247">
            <v>5859</v>
          </cell>
          <cell r="GP247">
            <v>5817</v>
          </cell>
          <cell r="GQ247">
            <v>5703</v>
          </cell>
          <cell r="GR247">
            <v>6224</v>
          </cell>
          <cell r="GS247">
            <v>6310</v>
          </cell>
          <cell r="GT247">
            <v>6179</v>
          </cell>
          <cell r="GU247">
            <v>5893</v>
          </cell>
          <cell r="GV247">
            <v>5648</v>
          </cell>
          <cell r="GW247">
            <v>6399</v>
          </cell>
          <cell r="GX247">
            <v>6321</v>
          </cell>
          <cell r="GY247">
            <v>6239</v>
          </cell>
          <cell r="GZ247">
            <v>5665</v>
          </cell>
          <cell r="HA247">
            <v>6422</v>
          </cell>
          <cell r="HB247">
            <v>6580</v>
          </cell>
          <cell r="HC247">
            <v>6550</v>
          </cell>
          <cell r="HD247">
            <v>6530</v>
          </cell>
          <cell r="HE247">
            <v>6257</v>
          </cell>
          <cell r="HF247">
            <v>6744</v>
          </cell>
          <cell r="HG247">
            <v>7490</v>
          </cell>
          <cell r="HH247">
            <v>7165</v>
          </cell>
          <cell r="HI247">
            <v>7123</v>
          </cell>
          <cell r="HJ247">
            <v>7677</v>
          </cell>
          <cell r="HK247">
            <v>7889</v>
          </cell>
          <cell r="HL247">
            <v>8414</v>
          </cell>
          <cell r="HM247">
            <v>8582</v>
          </cell>
          <cell r="HN247">
            <v>8877</v>
          </cell>
          <cell r="HO247">
            <v>8959</v>
          </cell>
          <cell r="HP247">
            <v>9192</v>
          </cell>
          <cell r="HQ247">
            <v>9465</v>
          </cell>
          <cell r="HR247">
            <v>10207</v>
          </cell>
          <cell r="HS247">
            <v>10106</v>
          </cell>
          <cell r="HT247">
            <v>10423</v>
          </cell>
          <cell r="HU247">
            <v>10819</v>
          </cell>
          <cell r="HV247">
            <v>10605</v>
          </cell>
          <cell r="HW247">
            <v>10796</v>
          </cell>
          <cell r="HX247">
            <v>11081</v>
          </cell>
          <cell r="HY247">
            <v>11767</v>
          </cell>
          <cell r="HZ247">
            <v>12306</v>
          </cell>
          <cell r="IA247">
            <v>12524</v>
          </cell>
          <cell r="IB247">
            <v>11582</v>
          </cell>
          <cell r="IC247">
            <v>12307</v>
          </cell>
          <cell r="ID247">
            <v>11630</v>
          </cell>
          <cell r="IE247">
            <v>11449</v>
          </cell>
          <cell r="IF247">
            <v>11718</v>
          </cell>
          <cell r="IG247">
            <v>11710</v>
          </cell>
          <cell r="IH247">
            <v>12461</v>
          </cell>
          <cell r="II247">
            <v>12716</v>
          </cell>
          <cell r="IJ247">
            <v>12203</v>
          </cell>
          <cell r="IK247">
            <v>13190</v>
          </cell>
          <cell r="IL247">
            <v>12669</v>
          </cell>
          <cell r="IM247">
            <v>8686</v>
          </cell>
          <cell r="IN247">
            <v>6127</v>
          </cell>
          <cell r="IO247">
            <v>12934</v>
          </cell>
          <cell r="IP247">
            <v>18966</v>
          </cell>
          <cell r="IQ247">
            <v>20828</v>
          </cell>
          <cell r="IR247">
            <v>20256</v>
          </cell>
          <cell r="IS247">
            <v>20441</v>
          </cell>
          <cell r="IT247">
            <v>20094</v>
          </cell>
          <cell r="IU247">
            <v>20863</v>
          </cell>
          <cell r="IV247">
            <v>21027</v>
          </cell>
          <cell r="IW247">
            <v>20471</v>
          </cell>
          <cell r="IX247">
            <v>22322</v>
          </cell>
          <cell r="IY247">
            <v>22371</v>
          </cell>
          <cell r="IZ247">
            <v>19570</v>
          </cell>
          <cell r="JA247">
            <v>18684</v>
          </cell>
          <cell r="JB247">
            <v>16190</v>
          </cell>
          <cell r="JC247">
            <v>14598</v>
          </cell>
          <cell r="JD247">
            <v>14904</v>
          </cell>
          <cell r="JE247">
            <v>14466</v>
          </cell>
          <cell r="JF247">
            <v>13998</v>
          </cell>
          <cell r="JG247">
            <v>13181</v>
          </cell>
          <cell r="JH247">
            <v>13417</v>
          </cell>
          <cell r="JI247">
            <v>13458</v>
          </cell>
          <cell r="JJ247">
            <v>13368</v>
          </cell>
          <cell r="JK247">
            <v>13139</v>
          </cell>
          <cell r="JL247">
            <v>12109</v>
          </cell>
          <cell r="JM247">
            <v>11471</v>
          </cell>
          <cell r="JN247">
            <v>12025</v>
          </cell>
          <cell r="JO247">
            <v>12057</v>
          </cell>
          <cell r="JP247">
            <v>12678</v>
          </cell>
          <cell r="JQ247">
            <v>12878</v>
          </cell>
          <cell r="JR247">
            <v>12727</v>
          </cell>
          <cell r="JS247">
            <v>13359</v>
          </cell>
          <cell r="JT247">
            <v>13903</v>
          </cell>
          <cell r="JU247">
            <v>12642</v>
          </cell>
          <cell r="JV247">
            <v>12457</v>
          </cell>
          <cell r="JW247">
            <v>12227</v>
          </cell>
          <cell r="JX247">
            <v>13274</v>
          </cell>
          <cell r="JY247">
            <v>12875</v>
          </cell>
          <cell r="JZ247">
            <v>13257</v>
          </cell>
          <cell r="KA247">
            <v>14904</v>
          </cell>
          <cell r="KB247">
            <v>16378</v>
          </cell>
          <cell r="KC247">
            <v>15861</v>
          </cell>
          <cell r="KD247">
            <v>15943</v>
          </cell>
          <cell r="KE247">
            <v>15690</v>
          </cell>
          <cell r="KF247">
            <v>15845</v>
          </cell>
        </row>
        <row r="248">
          <cell r="A248" t="str">
            <v>Nombre de crÃ©ations d'entreprises - Micro-entrepreneurs - Construction - France - DonnÃ©es mensuelles brutes</v>
          </cell>
          <cell r="B248">
            <v>10755307</v>
          </cell>
          <cell r="C248">
            <v>45317.364583333336</v>
          </cell>
          <cell r="DI248">
            <v>1214</v>
          </cell>
          <cell r="DJ248">
            <v>2460</v>
          </cell>
          <cell r="DK248">
            <v>3406</v>
          </cell>
          <cell r="DL248">
            <v>3712</v>
          </cell>
          <cell r="DM248">
            <v>3416</v>
          </cell>
          <cell r="DN248">
            <v>3782</v>
          </cell>
          <cell r="DO248">
            <v>3213</v>
          </cell>
          <cell r="DP248">
            <v>2598</v>
          </cell>
          <cell r="DQ248">
            <v>4228</v>
          </cell>
          <cell r="DR248">
            <v>4435</v>
          </cell>
          <cell r="DS248">
            <v>3707</v>
          </cell>
          <cell r="DT248">
            <v>3822</v>
          </cell>
          <cell r="DU248">
            <v>4518</v>
          </cell>
          <cell r="DV248">
            <v>5404</v>
          </cell>
          <cell r="DW248">
            <v>6555</v>
          </cell>
          <cell r="DX248">
            <v>4846</v>
          </cell>
          <cell r="DY248">
            <v>4039</v>
          </cell>
          <cell r="DZ248">
            <v>3187</v>
          </cell>
          <cell r="EA248">
            <v>3059</v>
          </cell>
          <cell r="EB248">
            <v>2782</v>
          </cell>
          <cell r="EC248">
            <v>4238</v>
          </cell>
          <cell r="ED248">
            <v>4555</v>
          </cell>
          <cell r="EE248">
            <v>3928</v>
          </cell>
          <cell r="EF248">
            <v>3016</v>
          </cell>
          <cell r="EG248">
            <v>3123</v>
          </cell>
          <cell r="EH248">
            <v>3270</v>
          </cell>
          <cell r="EI248">
            <v>4002</v>
          </cell>
          <cell r="EJ248">
            <v>3363</v>
          </cell>
          <cell r="EK248">
            <v>3679</v>
          </cell>
          <cell r="EL248">
            <v>3266</v>
          </cell>
          <cell r="EM248">
            <v>2707</v>
          </cell>
          <cell r="EN248">
            <v>2631</v>
          </cell>
          <cell r="EO248">
            <v>3509</v>
          </cell>
          <cell r="EP248">
            <v>3531</v>
          </cell>
          <cell r="EQ248">
            <v>3449</v>
          </cell>
          <cell r="ER248">
            <v>2789</v>
          </cell>
          <cell r="ES248">
            <v>3909</v>
          </cell>
          <cell r="ET248">
            <v>4124</v>
          </cell>
          <cell r="EU248">
            <v>4804</v>
          </cell>
          <cell r="EV248">
            <v>3926</v>
          </cell>
          <cell r="EW248">
            <v>3718</v>
          </cell>
          <cell r="EX248">
            <v>4325</v>
          </cell>
          <cell r="EY248">
            <v>3270</v>
          </cell>
          <cell r="EZ248">
            <v>2977</v>
          </cell>
          <cell r="FA248">
            <v>3844</v>
          </cell>
          <cell r="FB248">
            <v>4372</v>
          </cell>
          <cell r="FC248">
            <v>3572</v>
          </cell>
          <cell r="FD248">
            <v>2361</v>
          </cell>
          <cell r="FE248">
            <v>3035</v>
          </cell>
          <cell r="FF248">
            <v>2960</v>
          </cell>
          <cell r="FG248">
            <v>3379</v>
          </cell>
          <cell r="FH248">
            <v>2911</v>
          </cell>
          <cell r="FI248">
            <v>2824</v>
          </cell>
          <cell r="FJ248">
            <v>2778</v>
          </cell>
          <cell r="FK248">
            <v>2442</v>
          </cell>
          <cell r="FL248">
            <v>1961</v>
          </cell>
          <cell r="FM248">
            <v>2619</v>
          </cell>
          <cell r="FN248">
            <v>3218</v>
          </cell>
          <cell r="FO248">
            <v>2677</v>
          </cell>
          <cell r="FP248">
            <v>2119</v>
          </cell>
          <cell r="FQ248">
            <v>3291</v>
          </cell>
          <cell r="FR248">
            <v>3206</v>
          </cell>
          <cell r="FS248">
            <v>3213</v>
          </cell>
          <cell r="FT248">
            <v>3200</v>
          </cell>
          <cell r="FU248">
            <v>2781</v>
          </cell>
          <cell r="FV248">
            <v>2603</v>
          </cell>
          <cell r="FW248">
            <v>2418</v>
          </cell>
          <cell r="FX248">
            <v>1765</v>
          </cell>
          <cell r="FY248">
            <v>2551</v>
          </cell>
          <cell r="FZ248">
            <v>3014</v>
          </cell>
          <cell r="GA248">
            <v>2200</v>
          </cell>
          <cell r="GB248">
            <v>2011</v>
          </cell>
          <cell r="GC248">
            <v>2793</v>
          </cell>
          <cell r="GD248">
            <v>3048</v>
          </cell>
          <cell r="GE248">
            <v>3209</v>
          </cell>
          <cell r="GF248">
            <v>3369</v>
          </cell>
          <cell r="GG248">
            <v>2630</v>
          </cell>
          <cell r="GH248">
            <v>2749</v>
          </cell>
          <cell r="GI248">
            <v>2443</v>
          </cell>
          <cell r="GJ248">
            <v>1739</v>
          </cell>
          <cell r="GK248">
            <v>2926</v>
          </cell>
          <cell r="GL248">
            <v>2935</v>
          </cell>
          <cell r="GM248">
            <v>2010</v>
          </cell>
          <cell r="GN248">
            <v>2164</v>
          </cell>
          <cell r="GO248">
            <v>2889</v>
          </cell>
          <cell r="GP248">
            <v>2824</v>
          </cell>
          <cell r="GQ248">
            <v>3080</v>
          </cell>
          <cell r="GR248">
            <v>3135</v>
          </cell>
          <cell r="GS248">
            <v>2541</v>
          </cell>
          <cell r="GT248">
            <v>2834</v>
          </cell>
          <cell r="GU248">
            <v>2095</v>
          </cell>
          <cell r="GV248">
            <v>1730</v>
          </cell>
          <cell r="GW248">
            <v>2562</v>
          </cell>
          <cell r="GX248">
            <v>2321</v>
          </cell>
          <cell r="GY248">
            <v>1786</v>
          </cell>
          <cell r="GZ248">
            <v>1531</v>
          </cell>
          <cell r="HA248">
            <v>2715</v>
          </cell>
          <cell r="HB248">
            <v>2597</v>
          </cell>
          <cell r="HC248">
            <v>3047</v>
          </cell>
          <cell r="HD248">
            <v>2359</v>
          </cell>
          <cell r="HE248">
            <v>2385</v>
          </cell>
          <cell r="HF248">
            <v>2406</v>
          </cell>
          <cell r="HG248">
            <v>1994</v>
          </cell>
          <cell r="HH248">
            <v>1648</v>
          </cell>
          <cell r="HI248">
            <v>2430</v>
          </cell>
          <cell r="HJ248">
            <v>2605</v>
          </cell>
          <cell r="HK248">
            <v>1977</v>
          </cell>
          <cell r="HL248">
            <v>2011</v>
          </cell>
          <cell r="HM248">
            <v>2957</v>
          </cell>
          <cell r="HN248">
            <v>3056</v>
          </cell>
          <cell r="HO248">
            <v>3440</v>
          </cell>
          <cell r="HP248">
            <v>2830</v>
          </cell>
          <cell r="HQ248">
            <v>2517</v>
          </cell>
          <cell r="HR248">
            <v>2930</v>
          </cell>
          <cell r="HS248">
            <v>2201</v>
          </cell>
          <cell r="HT248">
            <v>1957</v>
          </cell>
          <cell r="HU248">
            <v>2645</v>
          </cell>
          <cell r="HV248">
            <v>3059</v>
          </cell>
          <cell r="HW248">
            <v>2302</v>
          </cell>
          <cell r="HX248">
            <v>2185</v>
          </cell>
          <cell r="HY248">
            <v>3447</v>
          </cell>
          <cell r="HZ248">
            <v>3227</v>
          </cell>
          <cell r="IA248">
            <v>3723</v>
          </cell>
          <cell r="IB248">
            <v>3180</v>
          </cell>
          <cell r="IC248">
            <v>3173</v>
          </cell>
          <cell r="ID248">
            <v>3272</v>
          </cell>
          <cell r="IE248">
            <v>3439</v>
          </cell>
          <cell r="IF248">
            <v>2660</v>
          </cell>
          <cell r="IG248">
            <v>3550</v>
          </cell>
          <cell r="IH248">
            <v>4426</v>
          </cell>
          <cell r="II248">
            <v>3472</v>
          </cell>
          <cell r="IJ248">
            <v>3168</v>
          </cell>
          <cell r="IK248">
            <v>4425</v>
          </cell>
          <cell r="IL248">
            <v>4374</v>
          </cell>
          <cell r="IM248">
            <v>3230</v>
          </cell>
          <cell r="IN248">
            <v>2030</v>
          </cell>
          <cell r="IO248">
            <v>2401</v>
          </cell>
          <cell r="IP248">
            <v>3763</v>
          </cell>
          <cell r="IQ248">
            <v>3891</v>
          </cell>
          <cell r="IR248">
            <v>3074</v>
          </cell>
          <cell r="IS248">
            <v>4525</v>
          </cell>
          <cell r="IT248">
            <v>4837</v>
          </cell>
          <cell r="IU248">
            <v>4224</v>
          </cell>
          <cell r="IV248">
            <v>3794</v>
          </cell>
          <cell r="IW248">
            <v>4232</v>
          </cell>
          <cell r="IX248">
            <v>4396</v>
          </cell>
          <cell r="IY248">
            <v>4720</v>
          </cell>
          <cell r="IZ248">
            <v>4150</v>
          </cell>
          <cell r="JA248">
            <v>3360</v>
          </cell>
          <cell r="JB248">
            <v>4023</v>
          </cell>
          <cell r="JC248">
            <v>3285</v>
          </cell>
          <cell r="JD248">
            <v>2910</v>
          </cell>
          <cell r="JE248">
            <v>4110</v>
          </cell>
          <cell r="JF248">
            <v>4474</v>
          </cell>
          <cell r="JG248">
            <v>3459</v>
          </cell>
          <cell r="JH248">
            <v>3765</v>
          </cell>
          <cell r="JI248">
            <v>4261</v>
          </cell>
          <cell r="JJ248">
            <v>4210</v>
          </cell>
          <cell r="JK248">
            <v>5167</v>
          </cell>
          <cell r="JL248">
            <v>4203</v>
          </cell>
          <cell r="JM248">
            <v>3821</v>
          </cell>
          <cell r="JN248">
            <v>4164</v>
          </cell>
          <cell r="JO248">
            <v>3336</v>
          </cell>
          <cell r="JP248">
            <v>3128</v>
          </cell>
          <cell r="JQ248">
            <v>4554</v>
          </cell>
          <cell r="JR248">
            <v>5075</v>
          </cell>
          <cell r="JS248">
            <v>4227</v>
          </cell>
          <cell r="JT248">
            <v>4223</v>
          </cell>
          <cell r="JU248">
            <v>4434</v>
          </cell>
          <cell r="JV248">
            <v>4443</v>
          </cell>
          <cell r="JW248">
            <v>5004</v>
          </cell>
          <cell r="JX248">
            <v>4024</v>
          </cell>
          <cell r="JY248">
            <v>3649</v>
          </cell>
          <cell r="JZ248">
            <v>3893</v>
          </cell>
          <cell r="KA248">
            <v>3422</v>
          </cell>
          <cell r="KB248">
            <v>3399</v>
          </cell>
          <cell r="KC248">
            <v>4638</v>
          </cell>
          <cell r="KD248">
            <v>5163</v>
          </cell>
          <cell r="KE248">
            <v>4535</v>
          </cell>
          <cell r="KF248">
            <v>3819</v>
          </cell>
        </row>
        <row r="249">
          <cell r="A249" t="str">
            <v>Nombre de crÃ©ations d'entreprises - Micro-entrepreneurs - Construction - France - DonnÃ©es mensuelles CVS</v>
          </cell>
          <cell r="B249">
            <v>10755308</v>
          </cell>
          <cell r="C249">
            <v>45317.364583333336</v>
          </cell>
          <cell r="DI249">
            <v>1190</v>
          </cell>
          <cell r="DJ249">
            <v>2304</v>
          </cell>
          <cell r="DK249">
            <v>2721</v>
          </cell>
          <cell r="DL249">
            <v>3280</v>
          </cell>
          <cell r="DM249">
            <v>3563</v>
          </cell>
          <cell r="DN249">
            <v>3632</v>
          </cell>
          <cell r="DO249">
            <v>3749</v>
          </cell>
          <cell r="DP249">
            <v>3665</v>
          </cell>
          <cell r="DQ249">
            <v>3958</v>
          </cell>
          <cell r="DR249">
            <v>4015</v>
          </cell>
          <cell r="DS249">
            <v>4073</v>
          </cell>
          <cell r="DT249">
            <v>4533</v>
          </cell>
          <cell r="DU249">
            <v>4595</v>
          </cell>
          <cell r="DV249">
            <v>5058</v>
          </cell>
          <cell r="DW249">
            <v>5023</v>
          </cell>
          <cell r="DX249">
            <v>4292</v>
          </cell>
          <cell r="DY249">
            <v>4023</v>
          </cell>
          <cell r="DZ249">
            <v>2931</v>
          </cell>
          <cell r="EA249">
            <v>3716</v>
          </cell>
          <cell r="EB249">
            <v>3769</v>
          </cell>
          <cell r="EC249">
            <v>3986</v>
          </cell>
          <cell r="ED249">
            <v>4315</v>
          </cell>
          <cell r="EE249">
            <v>4329</v>
          </cell>
          <cell r="EF249">
            <v>3437</v>
          </cell>
          <cell r="EG249">
            <v>2998</v>
          </cell>
          <cell r="EH249">
            <v>3033</v>
          </cell>
          <cell r="EI249">
            <v>3080</v>
          </cell>
          <cell r="EJ249">
            <v>3122</v>
          </cell>
          <cell r="EK249">
            <v>3231</v>
          </cell>
          <cell r="EL249">
            <v>3278</v>
          </cell>
          <cell r="EM249">
            <v>3409</v>
          </cell>
          <cell r="EN249">
            <v>3579</v>
          </cell>
          <cell r="EO249">
            <v>3309</v>
          </cell>
          <cell r="EP249">
            <v>3351</v>
          </cell>
          <cell r="EQ249">
            <v>3819</v>
          </cell>
          <cell r="ER249">
            <v>3347</v>
          </cell>
          <cell r="ES249">
            <v>3544</v>
          </cell>
          <cell r="ET249">
            <v>3575</v>
          </cell>
          <cell r="EU249">
            <v>3722</v>
          </cell>
          <cell r="EV249">
            <v>3710</v>
          </cell>
          <cell r="EW249">
            <v>3498</v>
          </cell>
          <cell r="EX249">
            <v>4035</v>
          </cell>
          <cell r="EY249">
            <v>4059</v>
          </cell>
          <cell r="EZ249">
            <v>4119</v>
          </cell>
          <cell r="FA249">
            <v>3988</v>
          </cell>
          <cell r="FB249">
            <v>3965</v>
          </cell>
          <cell r="FC249">
            <v>3951</v>
          </cell>
          <cell r="FD249">
            <v>3103</v>
          </cell>
          <cell r="FE249">
            <v>2580</v>
          </cell>
          <cell r="FF249">
            <v>2678</v>
          </cell>
          <cell r="FG249">
            <v>2801</v>
          </cell>
          <cell r="FH249">
            <v>2636</v>
          </cell>
          <cell r="FI249">
            <v>2779</v>
          </cell>
          <cell r="FJ249">
            <v>2720</v>
          </cell>
          <cell r="FK249">
            <v>2699</v>
          </cell>
          <cell r="FL249">
            <v>2762</v>
          </cell>
          <cell r="FM249">
            <v>2765</v>
          </cell>
          <cell r="FN249">
            <v>2826</v>
          </cell>
          <cell r="FO249">
            <v>3073</v>
          </cell>
          <cell r="FP249">
            <v>2891</v>
          </cell>
          <cell r="FQ249">
            <v>2822</v>
          </cell>
          <cell r="FR249">
            <v>2892</v>
          </cell>
          <cell r="FS249">
            <v>2716</v>
          </cell>
          <cell r="FT249">
            <v>2791</v>
          </cell>
          <cell r="FU249">
            <v>2708</v>
          </cell>
          <cell r="FV249">
            <v>2684</v>
          </cell>
          <cell r="FW249">
            <v>2648</v>
          </cell>
          <cell r="FX249">
            <v>2629</v>
          </cell>
          <cell r="FY249">
            <v>2584</v>
          </cell>
          <cell r="FZ249">
            <v>2621</v>
          </cell>
          <cell r="GA249">
            <v>2718</v>
          </cell>
          <cell r="GB249">
            <v>2566</v>
          </cell>
          <cell r="GC249">
            <v>2412</v>
          </cell>
          <cell r="GD249">
            <v>2730</v>
          </cell>
          <cell r="GE249">
            <v>2753</v>
          </cell>
          <cell r="GF249">
            <v>2855</v>
          </cell>
          <cell r="GG249">
            <v>2753</v>
          </cell>
          <cell r="GH249">
            <v>2645</v>
          </cell>
          <cell r="GI249">
            <v>2654</v>
          </cell>
          <cell r="GJ249">
            <v>2657</v>
          </cell>
          <cell r="GK249">
            <v>2855</v>
          </cell>
          <cell r="GL249">
            <v>2583</v>
          </cell>
          <cell r="GM249">
            <v>2512</v>
          </cell>
          <cell r="GN249">
            <v>2615</v>
          </cell>
          <cell r="GO249">
            <v>2599</v>
          </cell>
          <cell r="GP249">
            <v>2491</v>
          </cell>
          <cell r="GQ249">
            <v>2458</v>
          </cell>
          <cell r="GR249">
            <v>2676</v>
          </cell>
          <cell r="GS249">
            <v>2519</v>
          </cell>
          <cell r="GT249">
            <v>2571</v>
          </cell>
          <cell r="GU249">
            <v>2518</v>
          </cell>
          <cell r="GV249">
            <v>2460</v>
          </cell>
          <cell r="GW249">
            <v>2463</v>
          </cell>
          <cell r="GX249">
            <v>2208</v>
          </cell>
          <cell r="GY249">
            <v>2146</v>
          </cell>
          <cell r="GZ249">
            <v>1748</v>
          </cell>
          <cell r="HA249">
            <v>2387</v>
          </cell>
          <cell r="HB249">
            <v>2303</v>
          </cell>
          <cell r="HC249">
            <v>2332</v>
          </cell>
          <cell r="HD249">
            <v>2207</v>
          </cell>
          <cell r="HE249">
            <v>2325</v>
          </cell>
          <cell r="HF249">
            <v>2296</v>
          </cell>
          <cell r="HG249">
            <v>2388</v>
          </cell>
          <cell r="HH249">
            <v>2263</v>
          </cell>
          <cell r="HI249">
            <v>2358</v>
          </cell>
          <cell r="HJ249">
            <v>2491</v>
          </cell>
          <cell r="HK249">
            <v>2367</v>
          </cell>
          <cell r="HL249">
            <v>2481</v>
          </cell>
          <cell r="HM249">
            <v>2515</v>
          </cell>
          <cell r="HN249">
            <v>2714</v>
          </cell>
          <cell r="HO249">
            <v>2664</v>
          </cell>
          <cell r="HP249">
            <v>2761</v>
          </cell>
          <cell r="HQ249">
            <v>2522</v>
          </cell>
          <cell r="HR249">
            <v>2778</v>
          </cell>
          <cell r="HS249">
            <v>2671</v>
          </cell>
          <cell r="HT249">
            <v>2693</v>
          </cell>
          <cell r="HU249">
            <v>2682</v>
          </cell>
          <cell r="HV249">
            <v>2708</v>
          </cell>
          <cell r="HW249">
            <v>2620</v>
          </cell>
          <cell r="HX249">
            <v>2696</v>
          </cell>
          <cell r="HY249">
            <v>2874</v>
          </cell>
          <cell r="HZ249">
            <v>2874</v>
          </cell>
          <cell r="IA249">
            <v>3090</v>
          </cell>
          <cell r="IB249">
            <v>3046</v>
          </cell>
          <cell r="IC249">
            <v>3282</v>
          </cell>
          <cell r="ID249">
            <v>3396</v>
          </cell>
          <cell r="IE249">
            <v>3743</v>
          </cell>
          <cell r="IF249">
            <v>3655</v>
          </cell>
          <cell r="IG249">
            <v>3651</v>
          </cell>
          <cell r="IH249">
            <v>3720</v>
          </cell>
          <cell r="II249">
            <v>3947</v>
          </cell>
          <cell r="IJ249">
            <v>3955</v>
          </cell>
          <cell r="IK249">
            <v>3788</v>
          </cell>
          <cell r="IL249">
            <v>3812</v>
          </cell>
          <cell r="IM249">
            <v>2784</v>
          </cell>
          <cell r="IN249">
            <v>1862</v>
          </cell>
          <cell r="IO249">
            <v>2653</v>
          </cell>
          <cell r="IP249">
            <v>3890</v>
          </cell>
          <cell r="IQ249">
            <v>4250</v>
          </cell>
          <cell r="IR249">
            <v>4448</v>
          </cell>
          <cell r="IS249">
            <v>4302</v>
          </cell>
          <cell r="IT249">
            <v>3997</v>
          </cell>
          <cell r="IU249">
            <v>4901</v>
          </cell>
          <cell r="IV249">
            <v>4119</v>
          </cell>
          <cell r="IW249">
            <v>3899</v>
          </cell>
          <cell r="IX249">
            <v>3983</v>
          </cell>
          <cell r="IY249">
            <v>3862</v>
          </cell>
          <cell r="IZ249">
            <v>3914</v>
          </cell>
          <cell r="JA249">
            <v>3987</v>
          </cell>
          <cell r="JB249">
            <v>3960</v>
          </cell>
          <cell r="JC249">
            <v>3772</v>
          </cell>
          <cell r="JD249">
            <v>4002</v>
          </cell>
          <cell r="JE249">
            <v>3774</v>
          </cell>
          <cell r="JF249">
            <v>3864</v>
          </cell>
          <cell r="JG249">
            <v>3855</v>
          </cell>
          <cell r="JH249">
            <v>3990</v>
          </cell>
          <cell r="JI249">
            <v>4040</v>
          </cell>
          <cell r="JJ249">
            <v>3851</v>
          </cell>
          <cell r="JK249">
            <v>4135</v>
          </cell>
          <cell r="JL249">
            <v>4063</v>
          </cell>
          <cell r="JM249">
            <v>4082</v>
          </cell>
          <cell r="JN249">
            <v>4162</v>
          </cell>
          <cell r="JO249">
            <v>4123</v>
          </cell>
          <cell r="JP249">
            <v>4122</v>
          </cell>
          <cell r="JQ249">
            <v>4234</v>
          </cell>
          <cell r="JR249">
            <v>4375</v>
          </cell>
          <cell r="JS249">
            <v>4407</v>
          </cell>
          <cell r="JT249">
            <v>4290</v>
          </cell>
          <cell r="JU249">
            <v>4071</v>
          </cell>
          <cell r="JV249">
            <v>4089</v>
          </cell>
          <cell r="JW249">
            <v>4000</v>
          </cell>
          <cell r="JX249">
            <v>4103</v>
          </cell>
          <cell r="JY249">
            <v>4047</v>
          </cell>
          <cell r="JZ249">
            <v>3865</v>
          </cell>
          <cell r="KA249">
            <v>4260</v>
          </cell>
          <cell r="KB249">
            <v>4348</v>
          </cell>
          <cell r="KC249">
            <v>4368</v>
          </cell>
          <cell r="KD249">
            <v>4439</v>
          </cell>
          <cell r="KE249">
            <v>4662</v>
          </cell>
          <cell r="KF249">
            <v>4267</v>
          </cell>
        </row>
        <row r="250">
          <cell r="A250" t="str">
            <v>Nombre de crÃ©ations d'entreprises - Micro-entrepreneurs - CorrÃ¨ze - DonnÃ©es mensuelles brutes</v>
          </cell>
          <cell r="B250">
            <v>10755327</v>
          </cell>
          <cell r="C250">
            <v>45317.364583333336</v>
          </cell>
          <cell r="ES250">
            <v>87</v>
          </cell>
          <cell r="ET250">
            <v>70</v>
          </cell>
          <cell r="EU250">
            <v>91</v>
          </cell>
          <cell r="EV250">
            <v>79</v>
          </cell>
          <cell r="EW250">
            <v>65</v>
          </cell>
          <cell r="EX250">
            <v>60</v>
          </cell>
          <cell r="EY250">
            <v>57</v>
          </cell>
          <cell r="EZ250">
            <v>58</v>
          </cell>
          <cell r="FA250">
            <v>76</v>
          </cell>
          <cell r="FB250">
            <v>80</v>
          </cell>
          <cell r="FC250">
            <v>79</v>
          </cell>
          <cell r="FD250">
            <v>47</v>
          </cell>
          <cell r="FE250">
            <v>78</v>
          </cell>
          <cell r="FF250">
            <v>58</v>
          </cell>
          <cell r="FG250">
            <v>89</v>
          </cell>
          <cell r="FH250">
            <v>88</v>
          </cell>
          <cell r="FI250">
            <v>67</v>
          </cell>
          <cell r="FJ250">
            <v>61</v>
          </cell>
          <cell r="FK250">
            <v>43</v>
          </cell>
          <cell r="FL250">
            <v>56</v>
          </cell>
          <cell r="FM250">
            <v>63</v>
          </cell>
          <cell r="FN250">
            <v>57</v>
          </cell>
          <cell r="FO250">
            <v>45</v>
          </cell>
          <cell r="FP250">
            <v>54</v>
          </cell>
          <cell r="FQ250">
            <v>59</v>
          </cell>
          <cell r="FR250">
            <v>59</v>
          </cell>
          <cell r="FS250">
            <v>64</v>
          </cell>
          <cell r="FT250">
            <v>57</v>
          </cell>
          <cell r="FU250">
            <v>71</v>
          </cell>
          <cell r="FV250">
            <v>56</v>
          </cell>
          <cell r="FW250">
            <v>47</v>
          </cell>
          <cell r="FX250">
            <v>37</v>
          </cell>
          <cell r="FY250">
            <v>62</v>
          </cell>
          <cell r="FZ250">
            <v>54</v>
          </cell>
          <cell r="GA250">
            <v>39</v>
          </cell>
          <cell r="GB250">
            <v>42</v>
          </cell>
          <cell r="GC250">
            <v>64</v>
          </cell>
          <cell r="GD250">
            <v>72</v>
          </cell>
          <cell r="GE250">
            <v>76</v>
          </cell>
          <cell r="GF250">
            <v>78</v>
          </cell>
          <cell r="GG250">
            <v>53</v>
          </cell>
          <cell r="GH250">
            <v>78</v>
          </cell>
          <cell r="GI250">
            <v>59</v>
          </cell>
          <cell r="GJ250">
            <v>48</v>
          </cell>
          <cell r="GK250">
            <v>74</v>
          </cell>
          <cell r="GL250">
            <v>76</v>
          </cell>
          <cell r="GM250">
            <v>55</v>
          </cell>
          <cell r="GN250">
            <v>58</v>
          </cell>
          <cell r="GO250">
            <v>61</v>
          </cell>
          <cell r="GP250">
            <v>85</v>
          </cell>
          <cell r="GQ250">
            <v>68</v>
          </cell>
          <cell r="GR250">
            <v>60</v>
          </cell>
          <cell r="GS250">
            <v>65</v>
          </cell>
          <cell r="GT250">
            <v>64</v>
          </cell>
          <cell r="GU250">
            <v>42</v>
          </cell>
          <cell r="GV250">
            <v>51</v>
          </cell>
          <cell r="GW250">
            <v>79</v>
          </cell>
          <cell r="GX250">
            <v>60</v>
          </cell>
          <cell r="GY250">
            <v>54</v>
          </cell>
          <cell r="GZ250">
            <v>32</v>
          </cell>
          <cell r="HA250">
            <v>73</v>
          </cell>
          <cell r="HB250">
            <v>74</v>
          </cell>
          <cell r="HC250">
            <v>69</v>
          </cell>
          <cell r="HD250">
            <v>65</v>
          </cell>
          <cell r="HE250">
            <v>66</v>
          </cell>
          <cell r="HF250">
            <v>62</v>
          </cell>
          <cell r="HG250">
            <v>60</v>
          </cell>
          <cell r="HH250">
            <v>53</v>
          </cell>
          <cell r="HI250">
            <v>66</v>
          </cell>
          <cell r="HJ250">
            <v>85</v>
          </cell>
          <cell r="HK250">
            <v>55</v>
          </cell>
          <cell r="HL250">
            <v>60</v>
          </cell>
          <cell r="HM250">
            <v>92</v>
          </cell>
          <cell r="HN250">
            <v>100</v>
          </cell>
          <cell r="HO250">
            <v>79</v>
          </cell>
          <cell r="HP250">
            <v>72</v>
          </cell>
          <cell r="HQ250">
            <v>68</v>
          </cell>
          <cell r="HR250">
            <v>84</v>
          </cell>
          <cell r="HS250">
            <v>81</v>
          </cell>
          <cell r="HT250">
            <v>66</v>
          </cell>
          <cell r="HU250">
            <v>72</v>
          </cell>
          <cell r="HV250">
            <v>101</v>
          </cell>
          <cell r="HW250">
            <v>64</v>
          </cell>
          <cell r="HX250">
            <v>82</v>
          </cell>
          <cell r="HY250">
            <v>113</v>
          </cell>
          <cell r="HZ250">
            <v>86</v>
          </cell>
          <cell r="IA250">
            <v>103</v>
          </cell>
          <cell r="IB250">
            <v>87</v>
          </cell>
          <cell r="IC250">
            <v>100</v>
          </cell>
          <cell r="ID250">
            <v>94</v>
          </cell>
          <cell r="IE250">
            <v>95</v>
          </cell>
          <cell r="IF250">
            <v>68</v>
          </cell>
          <cell r="IG250">
            <v>102</v>
          </cell>
          <cell r="IH250">
            <v>129</v>
          </cell>
          <cell r="II250">
            <v>95</v>
          </cell>
          <cell r="IJ250">
            <v>98</v>
          </cell>
          <cell r="IK250">
            <v>162</v>
          </cell>
          <cell r="IL250">
            <v>112</v>
          </cell>
          <cell r="IM250">
            <v>80</v>
          </cell>
          <cell r="IN250">
            <v>30</v>
          </cell>
          <cell r="IO250">
            <v>92</v>
          </cell>
          <cell r="IP250">
            <v>116</v>
          </cell>
          <cell r="IQ250">
            <v>111</v>
          </cell>
          <cell r="IR250">
            <v>102</v>
          </cell>
          <cell r="IS250">
            <v>128</v>
          </cell>
          <cell r="IT250">
            <v>139</v>
          </cell>
          <cell r="IU250">
            <v>119</v>
          </cell>
          <cell r="IV250">
            <v>116</v>
          </cell>
          <cell r="IW250">
            <v>147</v>
          </cell>
          <cell r="IX250">
            <v>132</v>
          </cell>
          <cell r="IY250">
            <v>191</v>
          </cell>
          <cell r="IZ250">
            <v>139</v>
          </cell>
          <cell r="JA250">
            <v>122</v>
          </cell>
          <cell r="JB250">
            <v>125</v>
          </cell>
          <cell r="JC250">
            <v>110</v>
          </cell>
          <cell r="JD250">
            <v>117</v>
          </cell>
          <cell r="JE250">
            <v>127</v>
          </cell>
          <cell r="JF250">
            <v>134</v>
          </cell>
          <cell r="JG250">
            <v>123</v>
          </cell>
          <cell r="JH250">
            <v>114</v>
          </cell>
          <cell r="JI250">
            <v>132</v>
          </cell>
          <cell r="JJ250">
            <v>104</v>
          </cell>
          <cell r="JK250">
            <v>139</v>
          </cell>
          <cell r="JL250">
            <v>154</v>
          </cell>
          <cell r="JM250">
            <v>146</v>
          </cell>
          <cell r="JN250">
            <v>134</v>
          </cell>
          <cell r="JO250">
            <v>138</v>
          </cell>
          <cell r="JP250">
            <v>103</v>
          </cell>
          <cell r="JQ250">
            <v>161</v>
          </cell>
          <cell r="JR250">
            <v>129</v>
          </cell>
          <cell r="JS250">
            <v>113</v>
          </cell>
          <cell r="JT250">
            <v>117</v>
          </cell>
          <cell r="JU250">
            <v>152</v>
          </cell>
          <cell r="JV250">
            <v>142</v>
          </cell>
          <cell r="JW250">
            <v>166</v>
          </cell>
          <cell r="JX250">
            <v>165</v>
          </cell>
          <cell r="JY250">
            <v>129</v>
          </cell>
          <cell r="JZ250">
            <v>107</v>
          </cell>
          <cell r="KA250">
            <v>127</v>
          </cell>
          <cell r="KB250">
            <v>117</v>
          </cell>
          <cell r="KC250">
            <v>171</v>
          </cell>
          <cell r="KD250">
            <v>137</v>
          </cell>
          <cell r="KE250">
            <v>138</v>
          </cell>
          <cell r="KF250">
            <v>100</v>
          </cell>
        </row>
        <row r="251">
          <cell r="A251" t="str">
            <v>Nombre de crÃ©ations d'entreprises - Micro-entrepreneurs - Corse-du-Sud - DonnÃ©es mensuelles brutes</v>
          </cell>
          <cell r="B251">
            <v>10755337</v>
          </cell>
          <cell r="C251">
            <v>45317.364583333336</v>
          </cell>
          <cell r="ES251">
            <v>97</v>
          </cell>
          <cell r="ET251">
            <v>121</v>
          </cell>
          <cell r="EU251">
            <v>92</v>
          </cell>
          <cell r="EV251">
            <v>119</v>
          </cell>
          <cell r="EW251">
            <v>84</v>
          </cell>
          <cell r="EX251">
            <v>100</v>
          </cell>
          <cell r="EY251">
            <v>105</v>
          </cell>
          <cell r="EZ251">
            <v>39</v>
          </cell>
          <cell r="FA251">
            <v>90</v>
          </cell>
          <cell r="FB251">
            <v>92</v>
          </cell>
          <cell r="FC251">
            <v>83</v>
          </cell>
          <cell r="FD251">
            <v>71</v>
          </cell>
          <cell r="FE251">
            <v>106</v>
          </cell>
          <cell r="FF251">
            <v>100</v>
          </cell>
          <cell r="FG251">
            <v>108</v>
          </cell>
          <cell r="FH251">
            <v>111</v>
          </cell>
          <cell r="FI251">
            <v>102</v>
          </cell>
          <cell r="FJ251">
            <v>102</v>
          </cell>
          <cell r="FK251">
            <v>90</v>
          </cell>
          <cell r="FL251">
            <v>58</v>
          </cell>
          <cell r="FM251">
            <v>77</v>
          </cell>
          <cell r="FN251">
            <v>90</v>
          </cell>
          <cell r="FO251">
            <v>89</v>
          </cell>
          <cell r="FP251">
            <v>50</v>
          </cell>
          <cell r="FQ251">
            <v>94</v>
          </cell>
          <cell r="FR251">
            <v>73</v>
          </cell>
          <cell r="FS251">
            <v>98</v>
          </cell>
          <cell r="FT251">
            <v>121</v>
          </cell>
          <cell r="FU251">
            <v>103</v>
          </cell>
          <cell r="FV251">
            <v>118</v>
          </cell>
          <cell r="FW251">
            <v>102</v>
          </cell>
          <cell r="FX251">
            <v>35</v>
          </cell>
          <cell r="FY251">
            <v>86</v>
          </cell>
          <cell r="FZ251">
            <v>99</v>
          </cell>
          <cell r="GA251">
            <v>82</v>
          </cell>
          <cell r="GB251">
            <v>75</v>
          </cell>
          <cell r="GC251">
            <v>78</v>
          </cell>
          <cell r="GD251">
            <v>96</v>
          </cell>
          <cell r="GE251">
            <v>98</v>
          </cell>
          <cell r="GF251">
            <v>118</v>
          </cell>
          <cell r="GG251">
            <v>95</v>
          </cell>
          <cell r="GH251">
            <v>85</v>
          </cell>
          <cell r="GI251">
            <v>88</v>
          </cell>
          <cell r="GJ251">
            <v>42</v>
          </cell>
          <cell r="GK251">
            <v>74</v>
          </cell>
          <cell r="GL251">
            <v>86</v>
          </cell>
          <cell r="GM251">
            <v>72</v>
          </cell>
          <cell r="GN251">
            <v>66</v>
          </cell>
          <cell r="GO251">
            <v>75</v>
          </cell>
          <cell r="GP251">
            <v>98</v>
          </cell>
          <cell r="GQ251">
            <v>97</v>
          </cell>
          <cell r="GR251">
            <v>97</v>
          </cell>
          <cell r="GS251">
            <v>65</v>
          </cell>
          <cell r="GT251">
            <v>88</v>
          </cell>
          <cell r="GU251">
            <v>93</v>
          </cell>
          <cell r="GV251">
            <v>38</v>
          </cell>
          <cell r="GW251">
            <v>59</v>
          </cell>
          <cell r="GX251">
            <v>78</v>
          </cell>
          <cell r="GY251">
            <v>63</v>
          </cell>
          <cell r="GZ251">
            <v>70</v>
          </cell>
          <cell r="HA251">
            <v>55</v>
          </cell>
          <cell r="HB251">
            <v>100</v>
          </cell>
          <cell r="HC251">
            <v>111</v>
          </cell>
          <cell r="HD251">
            <v>107</v>
          </cell>
          <cell r="HE251">
            <v>96</v>
          </cell>
          <cell r="HF251">
            <v>81</v>
          </cell>
          <cell r="HG251">
            <v>73</v>
          </cell>
          <cell r="HH251">
            <v>50</v>
          </cell>
          <cell r="HI251">
            <v>94</v>
          </cell>
          <cell r="HJ251">
            <v>90</v>
          </cell>
          <cell r="HK251">
            <v>69</v>
          </cell>
          <cell r="HL251">
            <v>68</v>
          </cell>
          <cell r="HM251">
            <v>77</v>
          </cell>
          <cell r="HN251">
            <v>96</v>
          </cell>
          <cell r="HO251">
            <v>126</v>
          </cell>
          <cell r="HP251">
            <v>107</v>
          </cell>
          <cell r="HQ251">
            <v>90</v>
          </cell>
          <cell r="HR251">
            <v>113</v>
          </cell>
          <cell r="HS251">
            <v>93</v>
          </cell>
          <cell r="HT251">
            <v>40</v>
          </cell>
          <cell r="HU251">
            <v>99</v>
          </cell>
          <cell r="HV251">
            <v>120</v>
          </cell>
          <cell r="HW251">
            <v>82</v>
          </cell>
          <cell r="HX251">
            <v>38</v>
          </cell>
          <cell r="HY251">
            <v>79</v>
          </cell>
          <cell r="HZ251">
            <v>73</v>
          </cell>
          <cell r="IA251">
            <v>89</v>
          </cell>
          <cell r="IB251">
            <v>71</v>
          </cell>
          <cell r="IC251">
            <v>78</v>
          </cell>
          <cell r="ID251">
            <v>72</v>
          </cell>
          <cell r="IE251">
            <v>74</v>
          </cell>
          <cell r="IF251">
            <v>45</v>
          </cell>
          <cell r="IG251">
            <v>84</v>
          </cell>
          <cell r="IH251">
            <v>91</v>
          </cell>
          <cell r="II251">
            <v>79</v>
          </cell>
          <cell r="IJ251">
            <v>60</v>
          </cell>
          <cell r="IK251">
            <v>112</v>
          </cell>
          <cell r="IL251">
            <v>67</v>
          </cell>
          <cell r="IM251">
            <v>47</v>
          </cell>
          <cell r="IN251">
            <v>31</v>
          </cell>
          <cell r="IO251">
            <v>68</v>
          </cell>
          <cell r="IP251">
            <v>87</v>
          </cell>
          <cell r="IQ251">
            <v>105</v>
          </cell>
          <cell r="IR251">
            <v>55</v>
          </cell>
          <cell r="IS251">
            <v>101</v>
          </cell>
          <cell r="IT251">
            <v>92</v>
          </cell>
          <cell r="IU251">
            <v>101</v>
          </cell>
          <cell r="IV251">
            <v>77</v>
          </cell>
          <cell r="IW251">
            <v>78</v>
          </cell>
          <cell r="IX251">
            <v>104</v>
          </cell>
          <cell r="IY251">
            <v>128</v>
          </cell>
          <cell r="IZ251">
            <v>181</v>
          </cell>
          <cell r="JA251">
            <v>168</v>
          </cell>
          <cell r="JB251">
            <v>163</v>
          </cell>
          <cell r="JC251">
            <v>181</v>
          </cell>
          <cell r="JD251">
            <v>69</v>
          </cell>
          <cell r="JE251">
            <v>183</v>
          </cell>
          <cell r="JF251">
            <v>158</v>
          </cell>
          <cell r="JG251">
            <v>127</v>
          </cell>
          <cell r="JH251">
            <v>97</v>
          </cell>
          <cell r="JI251">
            <v>184</v>
          </cell>
          <cell r="JJ251">
            <v>166</v>
          </cell>
          <cell r="JK251">
            <v>223</v>
          </cell>
          <cell r="JL251">
            <v>169</v>
          </cell>
          <cell r="JM251">
            <v>169</v>
          </cell>
          <cell r="JN251">
            <v>145</v>
          </cell>
          <cell r="JO251">
            <v>154</v>
          </cell>
          <cell r="JP251">
            <v>98</v>
          </cell>
          <cell r="JQ251">
            <v>166</v>
          </cell>
          <cell r="JR251">
            <v>199</v>
          </cell>
          <cell r="JS251">
            <v>134</v>
          </cell>
          <cell r="JT251">
            <v>136</v>
          </cell>
          <cell r="JU251">
            <v>161</v>
          </cell>
          <cell r="JV251">
            <v>202</v>
          </cell>
          <cell r="JW251">
            <v>214</v>
          </cell>
          <cell r="JX251">
            <v>218</v>
          </cell>
          <cell r="JY251">
            <v>188</v>
          </cell>
          <cell r="JZ251">
            <v>173</v>
          </cell>
          <cell r="KA251">
            <v>143</v>
          </cell>
          <cell r="KB251">
            <v>118</v>
          </cell>
          <cell r="KC251">
            <v>191</v>
          </cell>
          <cell r="KD251">
            <v>183</v>
          </cell>
          <cell r="KE251">
            <v>157</v>
          </cell>
          <cell r="KF251">
            <v>92</v>
          </cell>
        </row>
        <row r="252">
          <cell r="A252" t="str">
            <v>Nombre de crÃ©ations d'entreprises - Micro-entrepreneurs - Creuse - DonnÃ©es mensuelles brutes</v>
          </cell>
          <cell r="B252">
            <v>10755330</v>
          </cell>
          <cell r="C252">
            <v>45317.364583333336</v>
          </cell>
          <cell r="ES252">
            <v>38</v>
          </cell>
          <cell r="ET252">
            <v>37</v>
          </cell>
          <cell r="EU252">
            <v>48</v>
          </cell>
          <cell r="EV252">
            <v>28</v>
          </cell>
          <cell r="EW252">
            <v>39</v>
          </cell>
          <cell r="EX252">
            <v>45</v>
          </cell>
          <cell r="EY252">
            <v>35</v>
          </cell>
          <cell r="EZ252">
            <v>27</v>
          </cell>
          <cell r="FA252">
            <v>44</v>
          </cell>
          <cell r="FB252">
            <v>49</v>
          </cell>
          <cell r="FC252">
            <v>35</v>
          </cell>
          <cell r="FD252">
            <v>21</v>
          </cell>
          <cell r="FE252">
            <v>27</v>
          </cell>
          <cell r="FF252">
            <v>34</v>
          </cell>
          <cell r="FG252">
            <v>42</v>
          </cell>
          <cell r="FH252">
            <v>38</v>
          </cell>
          <cell r="FI252">
            <v>42</v>
          </cell>
          <cell r="FJ252">
            <v>28</v>
          </cell>
          <cell r="FK252">
            <v>37</v>
          </cell>
          <cell r="FL252">
            <v>35</v>
          </cell>
          <cell r="FM252">
            <v>43</v>
          </cell>
          <cell r="FN252">
            <v>42</v>
          </cell>
          <cell r="FO252">
            <v>39</v>
          </cell>
          <cell r="FP252">
            <v>26</v>
          </cell>
          <cell r="FQ252">
            <v>38</v>
          </cell>
          <cell r="FR252">
            <v>33</v>
          </cell>
          <cell r="FS252">
            <v>47</v>
          </cell>
          <cell r="FT252">
            <v>34</v>
          </cell>
          <cell r="FU252">
            <v>40</v>
          </cell>
          <cell r="FV252">
            <v>32</v>
          </cell>
          <cell r="FW252">
            <v>37</v>
          </cell>
          <cell r="FX252">
            <v>25</v>
          </cell>
          <cell r="FY252">
            <v>35</v>
          </cell>
          <cell r="FZ252">
            <v>47</v>
          </cell>
          <cell r="GA252">
            <v>30</v>
          </cell>
          <cell r="GB252">
            <v>25</v>
          </cell>
          <cell r="GC252">
            <v>30</v>
          </cell>
          <cell r="GD252">
            <v>25</v>
          </cell>
          <cell r="GE252">
            <v>30</v>
          </cell>
          <cell r="GF252">
            <v>30</v>
          </cell>
          <cell r="GG252">
            <v>31</v>
          </cell>
          <cell r="GH252">
            <v>25</v>
          </cell>
          <cell r="GI252">
            <v>44</v>
          </cell>
          <cell r="GJ252">
            <v>23</v>
          </cell>
          <cell r="GK252">
            <v>26</v>
          </cell>
          <cell r="GL252">
            <v>20</v>
          </cell>
          <cell r="GM252">
            <v>32</v>
          </cell>
          <cell r="GN252">
            <v>34</v>
          </cell>
          <cell r="GO252">
            <v>29</v>
          </cell>
          <cell r="GP252">
            <v>17</v>
          </cell>
          <cell r="GQ252">
            <v>34</v>
          </cell>
          <cell r="GR252">
            <v>24</v>
          </cell>
          <cell r="GS252">
            <v>17</v>
          </cell>
          <cell r="GT252">
            <v>22</v>
          </cell>
          <cell r="GU252">
            <v>17</v>
          </cell>
          <cell r="GV252">
            <v>20</v>
          </cell>
          <cell r="GW252">
            <v>22</v>
          </cell>
          <cell r="GX252">
            <v>16</v>
          </cell>
          <cell r="GY252">
            <v>14</v>
          </cell>
          <cell r="GZ252">
            <v>17</v>
          </cell>
          <cell r="HA252">
            <v>19</v>
          </cell>
          <cell r="HB252">
            <v>21</v>
          </cell>
          <cell r="HC252">
            <v>22</v>
          </cell>
          <cell r="HD252">
            <v>16</v>
          </cell>
          <cell r="HE252">
            <v>19</v>
          </cell>
          <cell r="HF252">
            <v>19</v>
          </cell>
          <cell r="HG252">
            <v>21</v>
          </cell>
          <cell r="HH252">
            <v>12</v>
          </cell>
          <cell r="HI252">
            <v>27</v>
          </cell>
          <cell r="HJ252">
            <v>31</v>
          </cell>
          <cell r="HK252">
            <v>17</v>
          </cell>
          <cell r="HL252">
            <v>16</v>
          </cell>
          <cell r="HM252">
            <v>19</v>
          </cell>
          <cell r="HN252">
            <v>22</v>
          </cell>
          <cell r="HO252">
            <v>26</v>
          </cell>
          <cell r="HP252">
            <v>23</v>
          </cell>
          <cell r="HQ252">
            <v>25</v>
          </cell>
          <cell r="HR252">
            <v>20</v>
          </cell>
          <cell r="HS252">
            <v>22</v>
          </cell>
          <cell r="HT252">
            <v>26</v>
          </cell>
          <cell r="HU252">
            <v>38</v>
          </cell>
          <cell r="HV252">
            <v>29</v>
          </cell>
          <cell r="HW252">
            <v>26</v>
          </cell>
          <cell r="HX252">
            <v>20</v>
          </cell>
          <cell r="HY252">
            <v>32</v>
          </cell>
          <cell r="HZ252">
            <v>25</v>
          </cell>
          <cell r="IA252">
            <v>39</v>
          </cell>
          <cell r="IB252">
            <v>28</v>
          </cell>
          <cell r="IC252">
            <v>26</v>
          </cell>
          <cell r="ID252">
            <v>31</v>
          </cell>
          <cell r="IE252">
            <v>41</v>
          </cell>
          <cell r="IF252">
            <v>23</v>
          </cell>
          <cell r="IG252">
            <v>37</v>
          </cell>
          <cell r="IH252">
            <v>35</v>
          </cell>
          <cell r="II252">
            <v>43</v>
          </cell>
          <cell r="IJ252">
            <v>29</v>
          </cell>
          <cell r="IK252">
            <v>44</v>
          </cell>
          <cell r="IL252">
            <v>28</v>
          </cell>
          <cell r="IM252">
            <v>15</v>
          </cell>
          <cell r="IN252">
            <v>24</v>
          </cell>
          <cell r="IO252">
            <v>35</v>
          </cell>
          <cell r="IP252">
            <v>37</v>
          </cell>
          <cell r="IQ252">
            <v>42</v>
          </cell>
          <cell r="IR252">
            <v>38</v>
          </cell>
          <cell r="IS252">
            <v>40</v>
          </cell>
          <cell r="IT252">
            <v>40</v>
          </cell>
          <cell r="IU252">
            <v>41</v>
          </cell>
          <cell r="IV252">
            <v>43</v>
          </cell>
          <cell r="IW252">
            <v>48</v>
          </cell>
          <cell r="IX252">
            <v>35</v>
          </cell>
          <cell r="IY252">
            <v>49</v>
          </cell>
          <cell r="IZ252">
            <v>37</v>
          </cell>
          <cell r="JA252">
            <v>36</v>
          </cell>
          <cell r="JB252">
            <v>38</v>
          </cell>
          <cell r="JC252">
            <v>43</v>
          </cell>
          <cell r="JD252">
            <v>23</v>
          </cell>
          <cell r="JE252">
            <v>64</v>
          </cell>
          <cell r="JF252">
            <v>34</v>
          </cell>
          <cell r="JG252">
            <v>26</v>
          </cell>
          <cell r="JH252">
            <v>43</v>
          </cell>
          <cell r="JI252">
            <v>46</v>
          </cell>
          <cell r="JJ252">
            <v>44</v>
          </cell>
          <cell r="JK252">
            <v>63</v>
          </cell>
          <cell r="JL252">
            <v>52</v>
          </cell>
          <cell r="JM252">
            <v>58</v>
          </cell>
          <cell r="JN252">
            <v>49</v>
          </cell>
          <cell r="JO252">
            <v>53</v>
          </cell>
          <cell r="JP252">
            <v>43</v>
          </cell>
          <cell r="JQ252">
            <v>60</v>
          </cell>
          <cell r="JR252">
            <v>69</v>
          </cell>
          <cell r="JS252">
            <v>47</v>
          </cell>
          <cell r="JT252">
            <v>40</v>
          </cell>
          <cell r="JU252">
            <v>49</v>
          </cell>
          <cell r="JV252">
            <v>60</v>
          </cell>
          <cell r="JW252">
            <v>55</v>
          </cell>
          <cell r="JX252">
            <v>71</v>
          </cell>
          <cell r="JY252">
            <v>51</v>
          </cell>
          <cell r="JZ252">
            <v>67</v>
          </cell>
          <cell r="KA252">
            <v>51</v>
          </cell>
          <cell r="KB252">
            <v>51</v>
          </cell>
          <cell r="KC252">
            <v>82</v>
          </cell>
          <cell r="KD252">
            <v>63</v>
          </cell>
          <cell r="KE252">
            <v>48</v>
          </cell>
          <cell r="KF252">
            <v>46</v>
          </cell>
        </row>
        <row r="253">
          <cell r="A253" t="str">
            <v>Nombre de crÃ©ations d'entreprises - Micro-entrepreneurs - Deux-SÃ¨vres - DonnÃ©es mensuelles brutes</v>
          </cell>
          <cell r="B253">
            <v>10755388</v>
          </cell>
          <cell r="C253">
            <v>45317.364583333336</v>
          </cell>
          <cell r="ES253">
            <v>111</v>
          </cell>
          <cell r="ET253">
            <v>96</v>
          </cell>
          <cell r="EU253">
            <v>110</v>
          </cell>
          <cell r="EV253">
            <v>82</v>
          </cell>
          <cell r="EW253">
            <v>97</v>
          </cell>
          <cell r="EX253">
            <v>116</v>
          </cell>
          <cell r="EY253">
            <v>74</v>
          </cell>
          <cell r="EZ253">
            <v>80</v>
          </cell>
          <cell r="FA253">
            <v>91</v>
          </cell>
          <cell r="FB253">
            <v>95</v>
          </cell>
          <cell r="FC253">
            <v>97</v>
          </cell>
          <cell r="FD253">
            <v>58</v>
          </cell>
          <cell r="FE253">
            <v>112</v>
          </cell>
          <cell r="FF253">
            <v>114</v>
          </cell>
          <cell r="FG253">
            <v>131</v>
          </cell>
          <cell r="FH253">
            <v>84</v>
          </cell>
          <cell r="FI253">
            <v>103</v>
          </cell>
          <cell r="FJ253">
            <v>88</v>
          </cell>
          <cell r="FK253">
            <v>94</v>
          </cell>
          <cell r="FL253">
            <v>60</v>
          </cell>
          <cell r="FM253">
            <v>82</v>
          </cell>
          <cell r="FN253">
            <v>124</v>
          </cell>
          <cell r="FO253">
            <v>79</v>
          </cell>
          <cell r="FP253">
            <v>68</v>
          </cell>
          <cell r="FQ253">
            <v>111</v>
          </cell>
          <cell r="FR253">
            <v>97</v>
          </cell>
          <cell r="FS253">
            <v>93</v>
          </cell>
          <cell r="FT253">
            <v>88</v>
          </cell>
          <cell r="FU253">
            <v>99</v>
          </cell>
          <cell r="FV253">
            <v>86</v>
          </cell>
          <cell r="FW253">
            <v>91</v>
          </cell>
          <cell r="FX253">
            <v>56</v>
          </cell>
          <cell r="FY253">
            <v>97</v>
          </cell>
          <cell r="FZ253">
            <v>119</v>
          </cell>
          <cell r="GA253">
            <v>81</v>
          </cell>
          <cell r="GB253">
            <v>94</v>
          </cell>
          <cell r="GC253">
            <v>108</v>
          </cell>
          <cell r="GD253">
            <v>94</v>
          </cell>
          <cell r="GE253">
            <v>86</v>
          </cell>
          <cell r="GF253">
            <v>86</v>
          </cell>
          <cell r="GG253">
            <v>65</v>
          </cell>
          <cell r="GH253">
            <v>72</v>
          </cell>
          <cell r="GI253">
            <v>70</v>
          </cell>
          <cell r="GJ253">
            <v>57</v>
          </cell>
          <cell r="GK253">
            <v>85</v>
          </cell>
          <cell r="GL253">
            <v>104</v>
          </cell>
          <cell r="GM253">
            <v>70</v>
          </cell>
          <cell r="GN253">
            <v>103</v>
          </cell>
          <cell r="GO253">
            <v>73</v>
          </cell>
          <cell r="GP253">
            <v>79</v>
          </cell>
          <cell r="GQ253">
            <v>93</v>
          </cell>
          <cell r="GR253">
            <v>90</v>
          </cell>
          <cell r="GS253">
            <v>89</v>
          </cell>
          <cell r="GT253">
            <v>86</v>
          </cell>
          <cell r="GU253">
            <v>61</v>
          </cell>
          <cell r="GV253">
            <v>63</v>
          </cell>
          <cell r="GW253">
            <v>90</v>
          </cell>
          <cell r="GX253">
            <v>86</v>
          </cell>
          <cell r="GY253">
            <v>63</v>
          </cell>
          <cell r="GZ253">
            <v>61</v>
          </cell>
          <cell r="HA253">
            <v>90</v>
          </cell>
          <cell r="HB253">
            <v>92</v>
          </cell>
          <cell r="HC253">
            <v>94</v>
          </cell>
          <cell r="HD253">
            <v>61</v>
          </cell>
          <cell r="HE253">
            <v>66</v>
          </cell>
          <cell r="HF253">
            <v>73</v>
          </cell>
          <cell r="HG253">
            <v>88</v>
          </cell>
          <cell r="HH253">
            <v>80</v>
          </cell>
          <cell r="HI253">
            <v>83</v>
          </cell>
          <cell r="HJ253">
            <v>97</v>
          </cell>
          <cell r="HK253">
            <v>75</v>
          </cell>
          <cell r="HL253">
            <v>85</v>
          </cell>
          <cell r="HM253">
            <v>129</v>
          </cell>
          <cell r="HN253">
            <v>99</v>
          </cell>
          <cell r="HO253">
            <v>127</v>
          </cell>
          <cell r="HP253">
            <v>75</v>
          </cell>
          <cell r="HQ253">
            <v>115</v>
          </cell>
          <cell r="HR253">
            <v>111</v>
          </cell>
          <cell r="HS253">
            <v>82</v>
          </cell>
          <cell r="HT253">
            <v>78</v>
          </cell>
          <cell r="HU253">
            <v>122</v>
          </cell>
          <cell r="HV253">
            <v>124</v>
          </cell>
          <cell r="HW253">
            <v>94</v>
          </cell>
          <cell r="HX253">
            <v>78</v>
          </cell>
          <cell r="HY253">
            <v>153</v>
          </cell>
          <cell r="HZ253">
            <v>135</v>
          </cell>
          <cell r="IA253">
            <v>133</v>
          </cell>
          <cell r="IB253">
            <v>111</v>
          </cell>
          <cell r="IC253">
            <v>115</v>
          </cell>
          <cell r="ID253">
            <v>126</v>
          </cell>
          <cell r="IE253">
            <v>112</v>
          </cell>
          <cell r="IF253">
            <v>102</v>
          </cell>
          <cell r="IG253">
            <v>134</v>
          </cell>
          <cell r="IH253">
            <v>131</v>
          </cell>
          <cell r="II253">
            <v>108</v>
          </cell>
          <cell r="IJ253">
            <v>114</v>
          </cell>
          <cell r="IK253">
            <v>146</v>
          </cell>
          <cell r="IL253">
            <v>138</v>
          </cell>
          <cell r="IM253">
            <v>116</v>
          </cell>
          <cell r="IN253">
            <v>41</v>
          </cell>
          <cell r="IO253">
            <v>118</v>
          </cell>
          <cell r="IP253">
            <v>120</v>
          </cell>
          <cell r="IQ253">
            <v>146</v>
          </cell>
          <cell r="IR253">
            <v>120</v>
          </cell>
          <cell r="IS253">
            <v>141</v>
          </cell>
          <cell r="IT253">
            <v>192</v>
          </cell>
          <cell r="IU253">
            <v>136</v>
          </cell>
          <cell r="IV253">
            <v>161</v>
          </cell>
          <cell r="IW253">
            <v>195</v>
          </cell>
          <cell r="IX253">
            <v>185</v>
          </cell>
          <cell r="IY253">
            <v>206</v>
          </cell>
          <cell r="IZ253">
            <v>181</v>
          </cell>
          <cell r="JA253">
            <v>149</v>
          </cell>
          <cell r="JB253">
            <v>184</v>
          </cell>
          <cell r="JC253">
            <v>142</v>
          </cell>
          <cell r="JD253">
            <v>127</v>
          </cell>
          <cell r="JE253">
            <v>203</v>
          </cell>
          <cell r="JF253">
            <v>170</v>
          </cell>
          <cell r="JG253">
            <v>127</v>
          </cell>
          <cell r="JH253">
            <v>151</v>
          </cell>
          <cell r="JI253">
            <v>197</v>
          </cell>
          <cell r="JJ253">
            <v>186</v>
          </cell>
          <cell r="JK253">
            <v>231</v>
          </cell>
          <cell r="JL253">
            <v>178</v>
          </cell>
          <cell r="JM253">
            <v>163</v>
          </cell>
          <cell r="JN253">
            <v>164</v>
          </cell>
          <cell r="JO253">
            <v>154</v>
          </cell>
          <cell r="JP253">
            <v>170</v>
          </cell>
          <cell r="JQ253">
            <v>168</v>
          </cell>
          <cell r="JR253">
            <v>187</v>
          </cell>
          <cell r="JS253">
            <v>150</v>
          </cell>
          <cell r="JT253">
            <v>161</v>
          </cell>
          <cell r="JU253">
            <v>167</v>
          </cell>
          <cell r="JV253">
            <v>167</v>
          </cell>
          <cell r="JW253">
            <v>206</v>
          </cell>
          <cell r="JX253">
            <v>175</v>
          </cell>
          <cell r="JY253">
            <v>202</v>
          </cell>
          <cell r="JZ253">
            <v>176</v>
          </cell>
          <cell r="KA253">
            <v>177</v>
          </cell>
          <cell r="KB253">
            <v>170</v>
          </cell>
          <cell r="KC253">
            <v>227</v>
          </cell>
          <cell r="KD253">
            <v>199</v>
          </cell>
          <cell r="KE253">
            <v>166</v>
          </cell>
          <cell r="KF253">
            <v>171</v>
          </cell>
        </row>
        <row r="254">
          <cell r="A254" t="str">
            <v>Nombre de crÃ©ations d'entreprises - Micro-entrepreneurs - Dordogne - DonnÃ©es mensuelles brutes</v>
          </cell>
          <cell r="B254">
            <v>10755331</v>
          </cell>
          <cell r="C254">
            <v>45317.364583333336</v>
          </cell>
          <cell r="ES254">
            <v>190</v>
          </cell>
          <cell r="ET254">
            <v>165</v>
          </cell>
          <cell r="EU254">
            <v>225</v>
          </cell>
          <cell r="EV254">
            <v>176</v>
          </cell>
          <cell r="EW254">
            <v>185</v>
          </cell>
          <cell r="EX254">
            <v>184</v>
          </cell>
          <cell r="EY254">
            <v>163</v>
          </cell>
          <cell r="EZ254">
            <v>126</v>
          </cell>
          <cell r="FA254">
            <v>160</v>
          </cell>
          <cell r="FB254">
            <v>181</v>
          </cell>
          <cell r="FC254">
            <v>151</v>
          </cell>
          <cell r="FD254">
            <v>88</v>
          </cell>
          <cell r="FE254">
            <v>135</v>
          </cell>
          <cell r="FF254">
            <v>140</v>
          </cell>
          <cell r="FG254">
            <v>146</v>
          </cell>
          <cell r="FH254">
            <v>136</v>
          </cell>
          <cell r="FI254">
            <v>111</v>
          </cell>
          <cell r="FJ254">
            <v>136</v>
          </cell>
          <cell r="FK254">
            <v>131</v>
          </cell>
          <cell r="FL254">
            <v>107</v>
          </cell>
          <cell r="FM254">
            <v>137</v>
          </cell>
          <cell r="FN254">
            <v>147</v>
          </cell>
          <cell r="FO254">
            <v>110</v>
          </cell>
          <cell r="FP254">
            <v>89</v>
          </cell>
          <cell r="FQ254">
            <v>134</v>
          </cell>
          <cell r="FR254">
            <v>120</v>
          </cell>
          <cell r="FS254">
            <v>135</v>
          </cell>
          <cell r="FT254">
            <v>130</v>
          </cell>
          <cell r="FU254">
            <v>131</v>
          </cell>
          <cell r="FV254">
            <v>146</v>
          </cell>
          <cell r="FW254">
            <v>168</v>
          </cell>
          <cell r="FX254">
            <v>99</v>
          </cell>
          <cell r="FY254">
            <v>154</v>
          </cell>
          <cell r="FZ254">
            <v>138</v>
          </cell>
          <cell r="GA254">
            <v>110</v>
          </cell>
          <cell r="GB254">
            <v>117</v>
          </cell>
          <cell r="GC254">
            <v>151</v>
          </cell>
          <cell r="GD254">
            <v>188</v>
          </cell>
          <cell r="GE254">
            <v>182</v>
          </cell>
          <cell r="GF254">
            <v>182</v>
          </cell>
          <cell r="GG254">
            <v>141</v>
          </cell>
          <cell r="GH254">
            <v>177</v>
          </cell>
          <cell r="GI254">
            <v>158</v>
          </cell>
          <cell r="GJ254">
            <v>130</v>
          </cell>
          <cell r="GK254">
            <v>150</v>
          </cell>
          <cell r="GL254">
            <v>164</v>
          </cell>
          <cell r="GM254">
            <v>120</v>
          </cell>
          <cell r="GN254">
            <v>130</v>
          </cell>
          <cell r="GO254">
            <v>165</v>
          </cell>
          <cell r="GP254">
            <v>184</v>
          </cell>
          <cell r="GQ254">
            <v>218</v>
          </cell>
          <cell r="GR254">
            <v>187</v>
          </cell>
          <cell r="GS254">
            <v>176</v>
          </cell>
          <cell r="GT254">
            <v>204</v>
          </cell>
          <cell r="GU254">
            <v>155</v>
          </cell>
          <cell r="GV254">
            <v>141</v>
          </cell>
          <cell r="GW254">
            <v>158</v>
          </cell>
          <cell r="GX254">
            <v>151</v>
          </cell>
          <cell r="GY254">
            <v>146</v>
          </cell>
          <cell r="GZ254">
            <v>98</v>
          </cell>
          <cell r="HA254">
            <v>177</v>
          </cell>
          <cell r="HB254">
            <v>186</v>
          </cell>
          <cell r="HC254">
            <v>207</v>
          </cell>
          <cell r="HD254">
            <v>175</v>
          </cell>
          <cell r="HE254">
            <v>142</v>
          </cell>
          <cell r="HF254">
            <v>191</v>
          </cell>
          <cell r="HG254">
            <v>142</v>
          </cell>
          <cell r="HH254">
            <v>137</v>
          </cell>
          <cell r="HI254">
            <v>201</v>
          </cell>
          <cell r="HJ254">
            <v>179</v>
          </cell>
          <cell r="HK254">
            <v>145</v>
          </cell>
          <cell r="HL254">
            <v>125</v>
          </cell>
          <cell r="HM254">
            <v>142</v>
          </cell>
          <cell r="HN254">
            <v>248</v>
          </cell>
          <cell r="HO254">
            <v>226</v>
          </cell>
          <cell r="HP254">
            <v>198</v>
          </cell>
          <cell r="HQ254">
            <v>187</v>
          </cell>
          <cell r="HR254">
            <v>206</v>
          </cell>
          <cell r="HS254">
            <v>211</v>
          </cell>
          <cell r="HT254">
            <v>162</v>
          </cell>
          <cell r="HU254">
            <v>208</v>
          </cell>
          <cell r="HV254">
            <v>184</v>
          </cell>
          <cell r="HW254">
            <v>190</v>
          </cell>
          <cell r="HX254">
            <v>136</v>
          </cell>
          <cell r="HY254">
            <v>272</v>
          </cell>
          <cell r="HZ254">
            <v>231</v>
          </cell>
          <cell r="IA254">
            <v>287</v>
          </cell>
          <cell r="IB254">
            <v>226</v>
          </cell>
          <cell r="IC254">
            <v>268</v>
          </cell>
          <cell r="ID254">
            <v>232</v>
          </cell>
          <cell r="IE254">
            <v>246</v>
          </cell>
          <cell r="IF254">
            <v>218</v>
          </cell>
          <cell r="IG254">
            <v>224</v>
          </cell>
          <cell r="IH254">
            <v>313</v>
          </cell>
          <cell r="II254">
            <v>237</v>
          </cell>
          <cell r="IJ254">
            <v>206</v>
          </cell>
          <cell r="IK254">
            <v>335</v>
          </cell>
          <cell r="IL254">
            <v>268</v>
          </cell>
          <cell r="IM254">
            <v>192</v>
          </cell>
          <cell r="IN254">
            <v>103</v>
          </cell>
          <cell r="IO254">
            <v>169</v>
          </cell>
          <cell r="IP254">
            <v>266</v>
          </cell>
          <cell r="IQ254">
            <v>267</v>
          </cell>
          <cell r="IR254">
            <v>233</v>
          </cell>
          <cell r="IS254">
            <v>320</v>
          </cell>
          <cell r="IT254">
            <v>354</v>
          </cell>
          <cell r="IU254">
            <v>233</v>
          </cell>
          <cell r="IV254">
            <v>274</v>
          </cell>
          <cell r="IW254">
            <v>374</v>
          </cell>
          <cell r="IX254">
            <v>311</v>
          </cell>
          <cell r="IY254">
            <v>311</v>
          </cell>
          <cell r="IZ254">
            <v>259</v>
          </cell>
          <cell r="JA254">
            <v>330</v>
          </cell>
          <cell r="JB254">
            <v>312</v>
          </cell>
          <cell r="JC254">
            <v>274</v>
          </cell>
          <cell r="JD254">
            <v>249</v>
          </cell>
          <cell r="JE254">
            <v>268</v>
          </cell>
          <cell r="JF254">
            <v>344</v>
          </cell>
          <cell r="JG254">
            <v>239</v>
          </cell>
          <cell r="JH254">
            <v>219</v>
          </cell>
          <cell r="JI254">
            <v>290</v>
          </cell>
          <cell r="JJ254">
            <v>282</v>
          </cell>
          <cell r="JK254">
            <v>370</v>
          </cell>
          <cell r="JL254">
            <v>306</v>
          </cell>
          <cell r="JM254">
            <v>251</v>
          </cell>
          <cell r="JN254">
            <v>355</v>
          </cell>
          <cell r="JO254">
            <v>240</v>
          </cell>
          <cell r="JP254">
            <v>243</v>
          </cell>
          <cell r="JQ254">
            <v>274</v>
          </cell>
          <cell r="JR254">
            <v>327</v>
          </cell>
          <cell r="JS254">
            <v>319</v>
          </cell>
          <cell r="JT254">
            <v>292</v>
          </cell>
          <cell r="JU254">
            <v>335</v>
          </cell>
          <cell r="JV254">
            <v>283</v>
          </cell>
          <cell r="JW254">
            <v>340</v>
          </cell>
          <cell r="JX254">
            <v>314</v>
          </cell>
          <cell r="JY254">
            <v>245</v>
          </cell>
          <cell r="JZ254">
            <v>302</v>
          </cell>
          <cell r="KA254">
            <v>272</v>
          </cell>
          <cell r="KB254">
            <v>278</v>
          </cell>
          <cell r="KC254">
            <v>340</v>
          </cell>
          <cell r="KD254">
            <v>355</v>
          </cell>
          <cell r="KE254">
            <v>318</v>
          </cell>
          <cell r="KF254">
            <v>278</v>
          </cell>
        </row>
        <row r="255">
          <cell r="A255" t="str">
            <v>Nombre de crÃ©ations d'entreprises - Micro-entrepreneurs - Doubs - DonnÃ©es mensuelles brutes</v>
          </cell>
          <cell r="B255">
            <v>10755332</v>
          </cell>
          <cell r="C255">
            <v>45317.364583333336</v>
          </cell>
          <cell r="ES255">
            <v>168</v>
          </cell>
          <cell r="ET255">
            <v>164</v>
          </cell>
          <cell r="EU255">
            <v>192</v>
          </cell>
          <cell r="EV255">
            <v>169</v>
          </cell>
          <cell r="EW255">
            <v>164</v>
          </cell>
          <cell r="EX255">
            <v>196</v>
          </cell>
          <cell r="EY255">
            <v>155</v>
          </cell>
          <cell r="EZ255">
            <v>126</v>
          </cell>
          <cell r="FA255">
            <v>171</v>
          </cell>
          <cell r="FB255">
            <v>214</v>
          </cell>
          <cell r="FC255">
            <v>196</v>
          </cell>
          <cell r="FD255">
            <v>158</v>
          </cell>
          <cell r="FE255">
            <v>181</v>
          </cell>
          <cell r="FF255">
            <v>155</v>
          </cell>
          <cell r="FG255">
            <v>142</v>
          </cell>
          <cell r="FH255">
            <v>178</v>
          </cell>
          <cell r="FI255">
            <v>145</v>
          </cell>
          <cell r="FJ255">
            <v>150</v>
          </cell>
          <cell r="FK255">
            <v>132</v>
          </cell>
          <cell r="FL255">
            <v>129</v>
          </cell>
          <cell r="FM255">
            <v>154</v>
          </cell>
          <cell r="FN255">
            <v>184</v>
          </cell>
          <cell r="FO255">
            <v>124</v>
          </cell>
          <cell r="FP255">
            <v>90</v>
          </cell>
          <cell r="FQ255">
            <v>168</v>
          </cell>
          <cell r="FR255">
            <v>136</v>
          </cell>
          <cell r="FS255">
            <v>158</v>
          </cell>
          <cell r="FT255">
            <v>158</v>
          </cell>
          <cell r="FU255">
            <v>133</v>
          </cell>
          <cell r="FV255">
            <v>139</v>
          </cell>
          <cell r="FW255">
            <v>107</v>
          </cell>
          <cell r="FX255">
            <v>137</v>
          </cell>
          <cell r="FY255">
            <v>159</v>
          </cell>
          <cell r="FZ255">
            <v>212</v>
          </cell>
          <cell r="GA255">
            <v>150</v>
          </cell>
          <cell r="GB255">
            <v>156</v>
          </cell>
          <cell r="GC255">
            <v>147</v>
          </cell>
          <cell r="GD255">
            <v>179</v>
          </cell>
          <cell r="GE255">
            <v>150</v>
          </cell>
          <cell r="GF255">
            <v>164</v>
          </cell>
          <cell r="GG255">
            <v>116</v>
          </cell>
          <cell r="GH255">
            <v>149</v>
          </cell>
          <cell r="GI255">
            <v>98</v>
          </cell>
          <cell r="GJ255">
            <v>94</v>
          </cell>
          <cell r="GK255">
            <v>172</v>
          </cell>
          <cell r="GL255">
            <v>166</v>
          </cell>
          <cell r="GM255">
            <v>128</v>
          </cell>
          <cell r="GN255">
            <v>149</v>
          </cell>
          <cell r="GO255">
            <v>153</v>
          </cell>
          <cell r="GP255">
            <v>154</v>
          </cell>
          <cell r="GQ255">
            <v>158</v>
          </cell>
          <cell r="GR255">
            <v>152</v>
          </cell>
          <cell r="GS255">
            <v>154</v>
          </cell>
          <cell r="GT255">
            <v>162</v>
          </cell>
          <cell r="GU255">
            <v>110</v>
          </cell>
          <cell r="GV255">
            <v>119</v>
          </cell>
          <cell r="GW255">
            <v>177</v>
          </cell>
          <cell r="GX255">
            <v>156</v>
          </cell>
          <cell r="GY255">
            <v>109</v>
          </cell>
          <cell r="GZ255">
            <v>105</v>
          </cell>
          <cell r="HA255">
            <v>129</v>
          </cell>
          <cell r="HB255">
            <v>148</v>
          </cell>
          <cell r="HC255">
            <v>144</v>
          </cell>
          <cell r="HD255">
            <v>153</v>
          </cell>
          <cell r="HE255">
            <v>153</v>
          </cell>
          <cell r="HF255">
            <v>131</v>
          </cell>
          <cell r="HG255">
            <v>139</v>
          </cell>
          <cell r="HH255">
            <v>109</v>
          </cell>
          <cell r="HI255">
            <v>188</v>
          </cell>
          <cell r="HJ255">
            <v>175</v>
          </cell>
          <cell r="HK255">
            <v>134</v>
          </cell>
          <cell r="HL255">
            <v>130</v>
          </cell>
          <cell r="HM255">
            <v>178</v>
          </cell>
          <cell r="HN255">
            <v>153</v>
          </cell>
          <cell r="HO255">
            <v>214</v>
          </cell>
          <cell r="HP255">
            <v>169</v>
          </cell>
          <cell r="HQ255">
            <v>189</v>
          </cell>
          <cell r="HR255">
            <v>215</v>
          </cell>
          <cell r="HS255">
            <v>151</v>
          </cell>
          <cell r="HT255">
            <v>145</v>
          </cell>
          <cell r="HU255">
            <v>218</v>
          </cell>
          <cell r="HV255">
            <v>254</v>
          </cell>
          <cell r="HW255">
            <v>185</v>
          </cell>
          <cell r="HX255">
            <v>177</v>
          </cell>
          <cell r="HY255">
            <v>259</v>
          </cell>
          <cell r="HZ255">
            <v>237</v>
          </cell>
          <cell r="IA255">
            <v>230</v>
          </cell>
          <cell r="IB255">
            <v>217</v>
          </cell>
          <cell r="IC255">
            <v>214</v>
          </cell>
          <cell r="ID255">
            <v>239</v>
          </cell>
          <cell r="IE255">
            <v>201</v>
          </cell>
          <cell r="IF255">
            <v>201</v>
          </cell>
          <cell r="IG255">
            <v>268</v>
          </cell>
          <cell r="IH255">
            <v>325</v>
          </cell>
          <cell r="II255">
            <v>238</v>
          </cell>
          <cell r="IJ255">
            <v>230</v>
          </cell>
          <cell r="IK255">
            <v>299</v>
          </cell>
          <cell r="IL255">
            <v>312</v>
          </cell>
          <cell r="IM255">
            <v>217</v>
          </cell>
          <cell r="IN255">
            <v>155</v>
          </cell>
          <cell r="IO255">
            <v>191</v>
          </cell>
          <cell r="IP255">
            <v>340</v>
          </cell>
          <cell r="IQ255">
            <v>305</v>
          </cell>
          <cell r="IR255">
            <v>270</v>
          </cell>
          <cell r="IS255">
            <v>375</v>
          </cell>
          <cell r="IT255">
            <v>353</v>
          </cell>
          <cell r="IU255">
            <v>191</v>
          </cell>
          <cell r="IV255">
            <v>377</v>
          </cell>
          <cell r="IW255">
            <v>334</v>
          </cell>
          <cell r="IX255">
            <v>321</v>
          </cell>
          <cell r="IY255">
            <v>398</v>
          </cell>
          <cell r="IZ255">
            <v>335</v>
          </cell>
          <cell r="JA255">
            <v>265</v>
          </cell>
          <cell r="JB255">
            <v>341</v>
          </cell>
          <cell r="JC255">
            <v>230</v>
          </cell>
          <cell r="JD255">
            <v>244</v>
          </cell>
          <cell r="JE255">
            <v>373</v>
          </cell>
          <cell r="JF255">
            <v>405</v>
          </cell>
          <cell r="JG255">
            <v>271</v>
          </cell>
          <cell r="JH255">
            <v>235</v>
          </cell>
          <cell r="JI255">
            <v>353</v>
          </cell>
          <cell r="JJ255">
            <v>349</v>
          </cell>
          <cell r="JK255">
            <v>369</v>
          </cell>
          <cell r="JL255">
            <v>273</v>
          </cell>
          <cell r="JM255">
            <v>284</v>
          </cell>
          <cell r="JN255">
            <v>323</v>
          </cell>
          <cell r="JO255">
            <v>225</v>
          </cell>
          <cell r="JP255">
            <v>226</v>
          </cell>
          <cell r="JQ255">
            <v>367</v>
          </cell>
          <cell r="JR255">
            <v>349</v>
          </cell>
          <cell r="JS255">
            <v>292</v>
          </cell>
          <cell r="JT255">
            <v>293</v>
          </cell>
          <cell r="JU255">
            <v>304</v>
          </cell>
          <cell r="JV255">
            <v>289</v>
          </cell>
          <cell r="JW255">
            <v>391</v>
          </cell>
          <cell r="JX255">
            <v>313</v>
          </cell>
          <cell r="JY255">
            <v>294</v>
          </cell>
          <cell r="JZ255">
            <v>329</v>
          </cell>
          <cell r="KA255">
            <v>272</v>
          </cell>
          <cell r="KB255">
            <v>355</v>
          </cell>
          <cell r="KC255">
            <v>400</v>
          </cell>
          <cell r="KD255">
            <v>410</v>
          </cell>
          <cell r="KE255">
            <v>317</v>
          </cell>
          <cell r="KF255">
            <v>272</v>
          </cell>
        </row>
        <row r="256">
          <cell r="A256" t="str">
            <v>Nombre de crÃ©ations d'entreprises - Micro-entrepreneurs - DrÃ´me - DonnÃ©es mensuelles brutes</v>
          </cell>
          <cell r="B256">
            <v>10755333</v>
          </cell>
          <cell r="C256">
            <v>45317.364583333336</v>
          </cell>
          <cell r="ES256">
            <v>231</v>
          </cell>
          <cell r="ET256">
            <v>246</v>
          </cell>
          <cell r="EU256">
            <v>312</v>
          </cell>
          <cell r="EV256">
            <v>223</v>
          </cell>
          <cell r="EW256">
            <v>224</v>
          </cell>
          <cell r="EX256">
            <v>236</v>
          </cell>
          <cell r="EY256">
            <v>203</v>
          </cell>
          <cell r="EZ256">
            <v>186</v>
          </cell>
          <cell r="FA256">
            <v>251</v>
          </cell>
          <cell r="FB256">
            <v>246</v>
          </cell>
          <cell r="FC256">
            <v>230</v>
          </cell>
          <cell r="FD256">
            <v>173</v>
          </cell>
          <cell r="FE256">
            <v>190</v>
          </cell>
          <cell r="FF256">
            <v>163</v>
          </cell>
          <cell r="FG256">
            <v>229</v>
          </cell>
          <cell r="FH256">
            <v>233</v>
          </cell>
          <cell r="FI256">
            <v>172</v>
          </cell>
          <cell r="FJ256">
            <v>184</v>
          </cell>
          <cell r="FK256">
            <v>180</v>
          </cell>
          <cell r="FL256">
            <v>144</v>
          </cell>
          <cell r="FM256">
            <v>197</v>
          </cell>
          <cell r="FN256">
            <v>207</v>
          </cell>
          <cell r="FO256">
            <v>168</v>
          </cell>
          <cell r="FP256">
            <v>137</v>
          </cell>
          <cell r="FQ256">
            <v>207</v>
          </cell>
          <cell r="FR256">
            <v>209</v>
          </cell>
          <cell r="FS256">
            <v>226</v>
          </cell>
          <cell r="FT256">
            <v>242</v>
          </cell>
          <cell r="FU256">
            <v>190</v>
          </cell>
          <cell r="FV256">
            <v>190</v>
          </cell>
          <cell r="FW256">
            <v>198</v>
          </cell>
          <cell r="FX256">
            <v>160</v>
          </cell>
          <cell r="FY256">
            <v>209</v>
          </cell>
          <cell r="FZ256">
            <v>230</v>
          </cell>
          <cell r="GA256">
            <v>158</v>
          </cell>
          <cell r="GB256">
            <v>166</v>
          </cell>
          <cell r="GC256">
            <v>237</v>
          </cell>
          <cell r="GD256">
            <v>202</v>
          </cell>
          <cell r="GE256">
            <v>289</v>
          </cell>
          <cell r="GF256">
            <v>246</v>
          </cell>
          <cell r="GG256">
            <v>215</v>
          </cell>
          <cell r="GH256">
            <v>222</v>
          </cell>
          <cell r="GI256">
            <v>191</v>
          </cell>
          <cell r="GJ256">
            <v>143</v>
          </cell>
          <cell r="GK256">
            <v>253</v>
          </cell>
          <cell r="GL256">
            <v>263</v>
          </cell>
          <cell r="GM256">
            <v>206</v>
          </cell>
          <cell r="GN256">
            <v>196</v>
          </cell>
          <cell r="GO256">
            <v>233</v>
          </cell>
          <cell r="GP256">
            <v>211</v>
          </cell>
          <cell r="GQ256">
            <v>267</v>
          </cell>
          <cell r="GR256">
            <v>254</v>
          </cell>
          <cell r="GS256">
            <v>222</v>
          </cell>
          <cell r="GT256">
            <v>276</v>
          </cell>
          <cell r="GU256">
            <v>175</v>
          </cell>
          <cell r="GV256">
            <v>154</v>
          </cell>
          <cell r="GW256">
            <v>267</v>
          </cell>
          <cell r="GX256">
            <v>212</v>
          </cell>
          <cell r="GY256">
            <v>185</v>
          </cell>
          <cell r="GZ256">
            <v>156</v>
          </cell>
          <cell r="HA256">
            <v>248</v>
          </cell>
          <cell r="HB256">
            <v>219</v>
          </cell>
          <cell r="HC256">
            <v>271</v>
          </cell>
          <cell r="HD256">
            <v>226</v>
          </cell>
          <cell r="HE256">
            <v>226</v>
          </cell>
          <cell r="HF256">
            <v>253</v>
          </cell>
          <cell r="HG256">
            <v>196</v>
          </cell>
          <cell r="HH256">
            <v>169</v>
          </cell>
          <cell r="HI256">
            <v>263</v>
          </cell>
          <cell r="HJ256">
            <v>269</v>
          </cell>
          <cell r="HK256">
            <v>198</v>
          </cell>
          <cell r="HL256">
            <v>170</v>
          </cell>
          <cell r="HM256">
            <v>311</v>
          </cell>
          <cell r="HN256">
            <v>269</v>
          </cell>
          <cell r="HO256">
            <v>313</v>
          </cell>
          <cell r="HP256">
            <v>243</v>
          </cell>
          <cell r="HQ256">
            <v>248</v>
          </cell>
          <cell r="HR256">
            <v>232</v>
          </cell>
          <cell r="HS256">
            <v>218</v>
          </cell>
          <cell r="HT256">
            <v>208</v>
          </cell>
          <cell r="HU256">
            <v>294</v>
          </cell>
          <cell r="HV256">
            <v>278</v>
          </cell>
          <cell r="HW256">
            <v>250</v>
          </cell>
          <cell r="HX256">
            <v>189</v>
          </cell>
          <cell r="HY256">
            <v>384</v>
          </cell>
          <cell r="HZ256">
            <v>318</v>
          </cell>
          <cell r="IA256">
            <v>315</v>
          </cell>
          <cell r="IB256">
            <v>334</v>
          </cell>
          <cell r="IC256">
            <v>314</v>
          </cell>
          <cell r="ID256">
            <v>304</v>
          </cell>
          <cell r="IE256">
            <v>346</v>
          </cell>
          <cell r="IF256">
            <v>228</v>
          </cell>
          <cell r="IG256">
            <v>392</v>
          </cell>
          <cell r="IH256">
            <v>383</v>
          </cell>
          <cell r="II256">
            <v>362</v>
          </cell>
          <cell r="IJ256">
            <v>335</v>
          </cell>
          <cell r="IK256">
            <v>452</v>
          </cell>
          <cell r="IL256">
            <v>397</v>
          </cell>
          <cell r="IM256">
            <v>267</v>
          </cell>
          <cell r="IN256">
            <v>151</v>
          </cell>
          <cell r="IO256">
            <v>293</v>
          </cell>
          <cell r="IP256">
            <v>383</v>
          </cell>
          <cell r="IQ256">
            <v>407</v>
          </cell>
          <cell r="IR256">
            <v>301</v>
          </cell>
          <cell r="IS256">
            <v>430</v>
          </cell>
          <cell r="IT256">
            <v>422</v>
          </cell>
          <cell r="IU256">
            <v>374</v>
          </cell>
          <cell r="IV256">
            <v>305</v>
          </cell>
          <cell r="IW256">
            <v>416</v>
          </cell>
          <cell r="IX256">
            <v>389</v>
          </cell>
          <cell r="IY256">
            <v>462</v>
          </cell>
          <cell r="IZ256">
            <v>405</v>
          </cell>
          <cell r="JA256">
            <v>351</v>
          </cell>
          <cell r="JB256">
            <v>380</v>
          </cell>
          <cell r="JC256">
            <v>363</v>
          </cell>
          <cell r="JD256">
            <v>284</v>
          </cell>
          <cell r="JE256">
            <v>479</v>
          </cell>
          <cell r="JF256">
            <v>481</v>
          </cell>
          <cell r="JG256">
            <v>343</v>
          </cell>
          <cell r="JH256">
            <v>339</v>
          </cell>
          <cell r="JI256">
            <v>429</v>
          </cell>
          <cell r="JJ256">
            <v>357</v>
          </cell>
          <cell r="JK256">
            <v>447</v>
          </cell>
          <cell r="JL256">
            <v>348</v>
          </cell>
          <cell r="JM256">
            <v>304</v>
          </cell>
          <cell r="JN256">
            <v>343</v>
          </cell>
          <cell r="JO256">
            <v>279</v>
          </cell>
          <cell r="JP256">
            <v>295</v>
          </cell>
          <cell r="JQ256">
            <v>415</v>
          </cell>
          <cell r="JR256">
            <v>451</v>
          </cell>
          <cell r="JS256">
            <v>370</v>
          </cell>
          <cell r="JT256">
            <v>355</v>
          </cell>
          <cell r="JU256">
            <v>422</v>
          </cell>
          <cell r="JV256">
            <v>396</v>
          </cell>
          <cell r="JW256">
            <v>474</v>
          </cell>
          <cell r="JX256">
            <v>352</v>
          </cell>
          <cell r="JY256">
            <v>371</v>
          </cell>
          <cell r="JZ256">
            <v>397</v>
          </cell>
          <cell r="KA256">
            <v>367</v>
          </cell>
          <cell r="KB256">
            <v>372</v>
          </cell>
          <cell r="KC256">
            <v>411</v>
          </cell>
          <cell r="KD256">
            <v>504</v>
          </cell>
          <cell r="KE256">
            <v>397</v>
          </cell>
          <cell r="KF256">
            <v>393</v>
          </cell>
        </row>
        <row r="257">
          <cell r="A257" t="str">
            <v>Nombre de crÃ©ations d'entreprises - Micro-entrepreneurs - Ensemble - France - DonnÃ©es mensuelles brutes</v>
          </cell>
          <cell r="B257">
            <v>10755410</v>
          </cell>
          <cell r="C257">
            <v>45317.364583333336</v>
          </cell>
          <cell r="DI257">
            <v>12368</v>
          </cell>
          <cell r="DJ257">
            <v>19309</v>
          </cell>
          <cell r="DK257">
            <v>30236</v>
          </cell>
          <cell r="DL257">
            <v>30568</v>
          </cell>
          <cell r="DM257">
            <v>27851</v>
          </cell>
          <cell r="DN257">
            <v>29565</v>
          </cell>
          <cell r="DO257">
            <v>25620</v>
          </cell>
          <cell r="DP257">
            <v>20218</v>
          </cell>
          <cell r="DQ257">
            <v>31347</v>
          </cell>
          <cell r="DR257">
            <v>32185</v>
          </cell>
          <cell r="DS257">
            <v>28217</v>
          </cell>
          <cell r="DT257">
            <v>28017</v>
          </cell>
          <cell r="DU257">
            <v>30903</v>
          </cell>
          <cell r="DV257">
            <v>35050</v>
          </cell>
          <cell r="DW257">
            <v>42880</v>
          </cell>
          <cell r="DX257">
            <v>33518</v>
          </cell>
          <cell r="DY257">
            <v>28927</v>
          </cell>
          <cell r="DZ257">
            <v>25531</v>
          </cell>
          <cell r="EA257">
            <v>23591</v>
          </cell>
          <cell r="EB257">
            <v>20862</v>
          </cell>
          <cell r="EC257">
            <v>30537</v>
          </cell>
          <cell r="ED257">
            <v>32513</v>
          </cell>
          <cell r="EE257">
            <v>28411</v>
          </cell>
          <cell r="EF257">
            <v>21934</v>
          </cell>
          <cell r="EG257">
            <v>23293</v>
          </cell>
          <cell r="EH257">
            <v>24658</v>
          </cell>
          <cell r="EI257">
            <v>28206</v>
          </cell>
          <cell r="EJ257">
            <v>23999</v>
          </cell>
          <cell r="EK257">
            <v>24969</v>
          </cell>
          <cell r="EL257">
            <v>24393</v>
          </cell>
          <cell r="EM257">
            <v>20293</v>
          </cell>
          <cell r="EN257">
            <v>18104</v>
          </cell>
          <cell r="EO257">
            <v>27244</v>
          </cell>
          <cell r="EP257">
            <v>25260</v>
          </cell>
          <cell r="EQ257">
            <v>26182</v>
          </cell>
          <cell r="ER257">
            <v>21071</v>
          </cell>
          <cell r="ES257">
            <v>26793</v>
          </cell>
          <cell r="ET257">
            <v>26828</v>
          </cell>
          <cell r="EU257">
            <v>30797</v>
          </cell>
          <cell r="EV257">
            <v>25032</v>
          </cell>
          <cell r="EW257">
            <v>24418</v>
          </cell>
          <cell r="EX257">
            <v>27604</v>
          </cell>
          <cell r="EY257">
            <v>22070</v>
          </cell>
          <cell r="EZ257">
            <v>20886</v>
          </cell>
          <cell r="FA257">
            <v>26915</v>
          </cell>
          <cell r="FB257">
            <v>29346</v>
          </cell>
          <cell r="FC257">
            <v>24671</v>
          </cell>
          <cell r="FD257">
            <v>17898</v>
          </cell>
          <cell r="FE257">
            <v>25212</v>
          </cell>
          <cell r="FF257">
            <v>23719</v>
          </cell>
          <cell r="FG257">
            <v>25700</v>
          </cell>
          <cell r="FH257">
            <v>23371</v>
          </cell>
          <cell r="FI257">
            <v>21907</v>
          </cell>
          <cell r="FJ257">
            <v>22651</v>
          </cell>
          <cell r="FK257">
            <v>20550</v>
          </cell>
          <cell r="FL257">
            <v>16961</v>
          </cell>
          <cell r="FM257">
            <v>23805</v>
          </cell>
          <cell r="FN257">
            <v>27604</v>
          </cell>
          <cell r="FO257">
            <v>22668</v>
          </cell>
          <cell r="FP257">
            <v>17702</v>
          </cell>
          <cell r="FQ257">
            <v>26359</v>
          </cell>
          <cell r="FR257">
            <v>23777</v>
          </cell>
          <cell r="FS257">
            <v>24710</v>
          </cell>
          <cell r="FT257">
            <v>24089</v>
          </cell>
          <cell r="FU257">
            <v>22863</v>
          </cell>
          <cell r="FV257">
            <v>21579</v>
          </cell>
          <cell r="FW257">
            <v>22473</v>
          </cell>
          <cell r="FX257">
            <v>17802</v>
          </cell>
          <cell r="FY257">
            <v>26119</v>
          </cell>
          <cell r="FZ257">
            <v>28864</v>
          </cell>
          <cell r="GA257">
            <v>23135</v>
          </cell>
          <cell r="GB257">
            <v>19642</v>
          </cell>
          <cell r="GC257">
            <v>25000</v>
          </cell>
          <cell r="GD257">
            <v>24179</v>
          </cell>
          <cell r="GE257">
            <v>25193</v>
          </cell>
          <cell r="GF257">
            <v>25585</v>
          </cell>
          <cell r="GG257">
            <v>20534</v>
          </cell>
          <cell r="GH257">
            <v>22735</v>
          </cell>
          <cell r="GI257">
            <v>21125</v>
          </cell>
          <cell r="GJ257">
            <v>16291</v>
          </cell>
          <cell r="GK257">
            <v>26129</v>
          </cell>
          <cell r="GL257">
            <v>28103</v>
          </cell>
          <cell r="GM257">
            <v>20648</v>
          </cell>
          <cell r="GN257">
            <v>20895</v>
          </cell>
          <cell r="GO257">
            <v>25343</v>
          </cell>
          <cell r="GP257">
            <v>24155</v>
          </cell>
          <cell r="GQ257">
            <v>26649</v>
          </cell>
          <cell r="GR257">
            <v>26393</v>
          </cell>
          <cell r="GS257">
            <v>22974</v>
          </cell>
          <cell r="GT257">
            <v>24996</v>
          </cell>
          <cell r="GU257">
            <v>19946</v>
          </cell>
          <cell r="GV257">
            <v>17634</v>
          </cell>
          <cell r="GW257">
            <v>27587</v>
          </cell>
          <cell r="GX257">
            <v>26266</v>
          </cell>
          <cell r="GY257">
            <v>23162</v>
          </cell>
          <cell r="GZ257">
            <v>20155</v>
          </cell>
          <cell r="HA257">
            <v>26856</v>
          </cell>
          <cell r="HB257">
            <v>25733</v>
          </cell>
          <cell r="HC257">
            <v>29887</v>
          </cell>
          <cell r="HD257">
            <v>24313</v>
          </cell>
          <cell r="HE257">
            <v>24187</v>
          </cell>
          <cell r="HF257">
            <v>26228</v>
          </cell>
          <cell r="HG257">
            <v>23363</v>
          </cell>
          <cell r="HH257">
            <v>20880</v>
          </cell>
          <cell r="HI257">
            <v>30721</v>
          </cell>
          <cell r="HJ257">
            <v>31684</v>
          </cell>
          <cell r="HK257">
            <v>28501</v>
          </cell>
          <cell r="HL257">
            <v>25121</v>
          </cell>
          <cell r="HM257">
            <v>34089</v>
          </cell>
          <cell r="HN257">
            <v>32893</v>
          </cell>
          <cell r="HO257">
            <v>37080</v>
          </cell>
          <cell r="HP257">
            <v>30828</v>
          </cell>
          <cell r="HQ257">
            <v>31228</v>
          </cell>
          <cell r="HR257">
            <v>35319</v>
          </cell>
          <cell r="HS257">
            <v>28588</v>
          </cell>
          <cell r="HT257">
            <v>26608</v>
          </cell>
          <cell r="HU257">
            <v>37204</v>
          </cell>
          <cell r="HV257">
            <v>42069</v>
          </cell>
          <cell r="HW257">
            <v>34996</v>
          </cell>
          <cell r="HX257">
            <v>28359</v>
          </cell>
          <cell r="HY257">
            <v>45300</v>
          </cell>
          <cell r="HZ257">
            <v>40895</v>
          </cell>
          <cell r="IA257">
            <v>45015</v>
          </cell>
          <cell r="IB257">
            <v>38603</v>
          </cell>
          <cell r="IC257">
            <v>40978</v>
          </cell>
          <cell r="ID257">
            <v>38846</v>
          </cell>
          <cell r="IE257">
            <v>38518</v>
          </cell>
          <cell r="IF257">
            <v>32875</v>
          </cell>
          <cell r="IG257">
            <v>44208</v>
          </cell>
          <cell r="IH257">
            <v>52778</v>
          </cell>
          <cell r="II257">
            <v>42893</v>
          </cell>
          <cell r="IJ257">
            <v>37821</v>
          </cell>
          <cell r="IK257">
            <v>51396</v>
          </cell>
          <cell r="IL257">
            <v>44619</v>
          </cell>
          <cell r="IM257">
            <v>34110</v>
          </cell>
          <cell r="IN257">
            <v>22321</v>
          </cell>
          <cell r="IO257">
            <v>33077</v>
          </cell>
          <cell r="IP257">
            <v>47657</v>
          </cell>
          <cell r="IQ257">
            <v>51356</v>
          </cell>
          <cell r="IR257">
            <v>40017</v>
          </cell>
          <cell r="IS257">
            <v>60282</v>
          </cell>
          <cell r="IT257">
            <v>63641</v>
          </cell>
          <cell r="IU257">
            <v>51397</v>
          </cell>
          <cell r="IV257">
            <v>48442</v>
          </cell>
          <cell r="IW257">
            <v>56501</v>
          </cell>
          <cell r="IX257">
            <v>58044</v>
          </cell>
          <cell r="IY257">
            <v>63985</v>
          </cell>
          <cell r="IZ257">
            <v>57279</v>
          </cell>
          <cell r="JA257">
            <v>49523</v>
          </cell>
          <cell r="JB257">
            <v>53812</v>
          </cell>
          <cell r="JC257">
            <v>46075</v>
          </cell>
          <cell r="JD257">
            <v>39121</v>
          </cell>
          <cell r="JE257">
            <v>56774</v>
          </cell>
          <cell r="JF257">
            <v>61254</v>
          </cell>
          <cell r="JG257">
            <v>47803</v>
          </cell>
          <cell r="JH257">
            <v>48626</v>
          </cell>
          <cell r="JI257">
            <v>59271</v>
          </cell>
          <cell r="JJ257">
            <v>53778</v>
          </cell>
          <cell r="JK257">
            <v>62024</v>
          </cell>
          <cell r="JL257">
            <v>52439</v>
          </cell>
          <cell r="JM257">
            <v>47804</v>
          </cell>
          <cell r="JN257">
            <v>50373</v>
          </cell>
          <cell r="JO257">
            <v>46184</v>
          </cell>
          <cell r="JP257">
            <v>43660</v>
          </cell>
          <cell r="JQ257">
            <v>62401</v>
          </cell>
          <cell r="JR257">
            <v>63909</v>
          </cell>
          <cell r="JS257">
            <v>55904</v>
          </cell>
          <cell r="JT257">
            <v>49359</v>
          </cell>
          <cell r="JU257">
            <v>56286</v>
          </cell>
          <cell r="JV257">
            <v>53775</v>
          </cell>
          <cell r="JW257">
            <v>61383</v>
          </cell>
          <cell r="JX257">
            <v>53328</v>
          </cell>
          <cell r="JY257">
            <v>48891</v>
          </cell>
          <cell r="JZ257">
            <v>54270</v>
          </cell>
          <cell r="KA257">
            <v>48620</v>
          </cell>
          <cell r="KB257">
            <v>50648</v>
          </cell>
          <cell r="KC257">
            <v>64887</v>
          </cell>
          <cell r="KD257">
            <v>66643</v>
          </cell>
          <cell r="KE257">
            <v>58753</v>
          </cell>
          <cell r="KF257">
            <v>49962</v>
          </cell>
        </row>
        <row r="258">
          <cell r="A258" t="str">
            <v>Nombre de crÃ©ations d'entreprises - Micro-entrepreneurs - Ensemble - France - DonnÃ©es mensuelles CVS</v>
          </cell>
          <cell r="B258">
            <v>10755411</v>
          </cell>
          <cell r="C258">
            <v>45317.364583333336</v>
          </cell>
          <cell r="DI258">
            <v>12576</v>
          </cell>
          <cell r="DJ258">
            <v>18681</v>
          </cell>
          <cell r="DK258">
            <v>25699</v>
          </cell>
          <cell r="DL258">
            <v>27528</v>
          </cell>
          <cell r="DM258">
            <v>30735</v>
          </cell>
          <cell r="DN258">
            <v>28426</v>
          </cell>
          <cell r="DO258">
            <v>28353</v>
          </cell>
          <cell r="DP258">
            <v>28571</v>
          </cell>
          <cell r="DQ258">
            <v>28040</v>
          </cell>
          <cell r="DR258">
            <v>28642</v>
          </cell>
          <cell r="DS258">
            <v>28437</v>
          </cell>
          <cell r="DT258">
            <v>31985</v>
          </cell>
          <cell r="DU258">
            <v>32299</v>
          </cell>
          <cell r="DV258">
            <v>33973</v>
          </cell>
          <cell r="DW258">
            <v>34656</v>
          </cell>
          <cell r="DX258">
            <v>30699</v>
          </cell>
          <cell r="DY258">
            <v>30197</v>
          </cell>
          <cell r="DZ258">
            <v>23192</v>
          </cell>
          <cell r="EA258">
            <v>27824</v>
          </cell>
          <cell r="EB258">
            <v>27767</v>
          </cell>
          <cell r="EC258">
            <v>27282</v>
          </cell>
          <cell r="ED258">
            <v>30524</v>
          </cell>
          <cell r="EE258">
            <v>28088</v>
          </cell>
          <cell r="EF258">
            <v>24247</v>
          </cell>
          <cell r="EG258">
            <v>23049</v>
          </cell>
          <cell r="EH258">
            <v>23893</v>
          </cell>
          <cell r="EI258">
            <v>22354</v>
          </cell>
          <cell r="EJ258">
            <v>23572</v>
          </cell>
          <cell r="EK258">
            <v>22769</v>
          </cell>
          <cell r="EL258">
            <v>24408</v>
          </cell>
          <cell r="EM258">
            <v>25269</v>
          </cell>
          <cell r="EN258">
            <v>23466</v>
          </cell>
          <cell r="EO258">
            <v>24352</v>
          </cell>
          <cell r="EP258">
            <v>23697</v>
          </cell>
          <cell r="EQ258">
            <v>25761</v>
          </cell>
          <cell r="ER258">
            <v>24927</v>
          </cell>
          <cell r="ES258">
            <v>24962</v>
          </cell>
          <cell r="ET258">
            <v>25083</v>
          </cell>
          <cell r="EU258">
            <v>26256</v>
          </cell>
          <cell r="EV258">
            <v>25480</v>
          </cell>
          <cell r="EW258">
            <v>24971</v>
          </cell>
          <cell r="EX258">
            <v>26575</v>
          </cell>
          <cell r="EY258">
            <v>25970</v>
          </cell>
          <cell r="EZ258">
            <v>26745</v>
          </cell>
          <cell r="FA258">
            <v>25296</v>
          </cell>
          <cell r="FB258">
            <v>24980</v>
          </cell>
          <cell r="FC258">
            <v>24711</v>
          </cell>
          <cell r="FD258">
            <v>22730</v>
          </cell>
          <cell r="FE258">
            <v>22350</v>
          </cell>
          <cell r="FF258">
            <v>22984</v>
          </cell>
          <cell r="FG258">
            <v>23110</v>
          </cell>
          <cell r="FH258">
            <v>23006</v>
          </cell>
          <cell r="FI258">
            <v>22884</v>
          </cell>
          <cell r="FJ258">
            <v>22976</v>
          </cell>
          <cell r="FK258">
            <v>22276</v>
          </cell>
          <cell r="FL258">
            <v>22037</v>
          </cell>
          <cell r="FM258">
            <v>22588</v>
          </cell>
          <cell r="FN258">
            <v>22645</v>
          </cell>
          <cell r="FO258">
            <v>23348</v>
          </cell>
          <cell r="FP258">
            <v>22576</v>
          </cell>
          <cell r="FQ258">
            <v>23353</v>
          </cell>
          <cell r="FR258">
            <v>22975</v>
          </cell>
          <cell r="FS258">
            <v>22964</v>
          </cell>
          <cell r="FT258">
            <v>22730</v>
          </cell>
          <cell r="FU258">
            <v>23889</v>
          </cell>
          <cell r="FV258">
            <v>22647</v>
          </cell>
          <cell r="FW258">
            <v>23898</v>
          </cell>
          <cell r="FX258">
            <v>24297</v>
          </cell>
          <cell r="FY258">
            <v>23831</v>
          </cell>
          <cell r="FZ258">
            <v>23471</v>
          </cell>
          <cell r="GA258">
            <v>24991</v>
          </cell>
          <cell r="GB258">
            <v>23636</v>
          </cell>
          <cell r="GC258">
            <v>22343</v>
          </cell>
          <cell r="GD258">
            <v>23260</v>
          </cell>
          <cell r="GE258">
            <v>23332</v>
          </cell>
          <cell r="GF258">
            <v>23972</v>
          </cell>
          <cell r="GG258">
            <v>22902</v>
          </cell>
          <cell r="GH258">
            <v>22740</v>
          </cell>
          <cell r="GI258">
            <v>22707</v>
          </cell>
          <cell r="GJ258">
            <v>22713</v>
          </cell>
          <cell r="GK258">
            <v>23009</v>
          </cell>
          <cell r="GL258">
            <v>23267</v>
          </cell>
          <cell r="GM258">
            <v>22376</v>
          </cell>
          <cell r="GN258">
            <v>24229</v>
          </cell>
          <cell r="GO258">
            <v>23631</v>
          </cell>
          <cell r="GP258">
            <v>23177</v>
          </cell>
          <cell r="GQ258">
            <v>23060</v>
          </cell>
          <cell r="GR258">
            <v>25161</v>
          </cell>
          <cell r="GS258">
            <v>24177</v>
          </cell>
          <cell r="GT258">
            <v>23996</v>
          </cell>
          <cell r="GU258">
            <v>23167</v>
          </cell>
          <cell r="GV258">
            <v>22833</v>
          </cell>
          <cell r="GW258">
            <v>24059</v>
          </cell>
          <cell r="GX258">
            <v>23492</v>
          </cell>
          <cell r="GY258">
            <v>24074</v>
          </cell>
          <cell r="GZ258">
            <v>22408</v>
          </cell>
          <cell r="HA258">
            <v>24446</v>
          </cell>
          <cell r="HB258">
            <v>24677</v>
          </cell>
          <cell r="HC258">
            <v>25134</v>
          </cell>
          <cell r="HD258">
            <v>24887</v>
          </cell>
          <cell r="HE258">
            <v>24699</v>
          </cell>
          <cell r="HF258">
            <v>25679</v>
          </cell>
          <cell r="HG258">
            <v>28080</v>
          </cell>
          <cell r="HH258">
            <v>26647</v>
          </cell>
          <cell r="HI258">
            <v>27241</v>
          </cell>
          <cell r="HJ258">
            <v>28128</v>
          </cell>
          <cell r="HK258">
            <v>29027</v>
          </cell>
          <cell r="HL258">
            <v>29606</v>
          </cell>
          <cell r="HM258">
            <v>29898</v>
          </cell>
          <cell r="HN258">
            <v>31562</v>
          </cell>
          <cell r="HO258">
            <v>31863</v>
          </cell>
          <cell r="HP258">
            <v>32111</v>
          </cell>
          <cell r="HQ258">
            <v>32445</v>
          </cell>
          <cell r="HR258">
            <v>34634</v>
          </cell>
          <cell r="HS258">
            <v>33364</v>
          </cell>
          <cell r="HT258">
            <v>33922</v>
          </cell>
          <cell r="HU258">
            <v>35028</v>
          </cell>
          <cell r="HV258">
            <v>35477</v>
          </cell>
          <cell r="HW258">
            <v>34370</v>
          </cell>
          <cell r="HX258">
            <v>35055</v>
          </cell>
          <cell r="HY258">
            <v>39316</v>
          </cell>
          <cell r="HZ258">
            <v>39395</v>
          </cell>
          <cell r="IA258">
            <v>40410</v>
          </cell>
          <cell r="IB258">
            <v>38972</v>
          </cell>
          <cell r="IC258">
            <v>42835</v>
          </cell>
          <cell r="ID258">
            <v>40934</v>
          </cell>
          <cell r="IE258">
            <v>41350</v>
          </cell>
          <cell r="IF258">
            <v>42245</v>
          </cell>
          <cell r="IG258">
            <v>42114</v>
          </cell>
          <cell r="IH258">
            <v>43120</v>
          </cell>
          <cell r="II258">
            <v>43848</v>
          </cell>
          <cell r="IJ258">
            <v>47330</v>
          </cell>
          <cell r="IK258">
            <v>44832</v>
          </cell>
          <cell r="IL258">
            <v>42556</v>
          </cell>
          <cell r="IM258">
            <v>31566</v>
          </cell>
          <cell r="IN258">
            <v>21475</v>
          </cell>
          <cell r="IO258">
            <v>36653</v>
          </cell>
          <cell r="IP258">
            <v>49367</v>
          </cell>
          <cell r="IQ258">
            <v>54420</v>
          </cell>
          <cell r="IR258">
            <v>54418</v>
          </cell>
          <cell r="IS258">
            <v>54434</v>
          </cell>
          <cell r="IT258">
            <v>52527</v>
          </cell>
          <cell r="IU258">
            <v>54399</v>
          </cell>
          <cell r="IV258">
            <v>55638</v>
          </cell>
          <cell r="IW258">
            <v>53520</v>
          </cell>
          <cell r="IX258">
            <v>56545</v>
          </cell>
          <cell r="IY258">
            <v>56075</v>
          </cell>
          <cell r="IZ258">
            <v>54738</v>
          </cell>
          <cell r="JA258">
            <v>55640</v>
          </cell>
          <cell r="JB258">
            <v>54082</v>
          </cell>
          <cell r="JC258">
            <v>50846</v>
          </cell>
          <cell r="JD258">
            <v>50425</v>
          </cell>
          <cell r="JE258">
            <v>49801</v>
          </cell>
          <cell r="JF258">
            <v>52077</v>
          </cell>
          <cell r="JG258">
            <v>49105</v>
          </cell>
          <cell r="JH258">
            <v>53350</v>
          </cell>
          <cell r="JI258">
            <v>55941</v>
          </cell>
          <cell r="JJ258">
            <v>52597</v>
          </cell>
          <cell r="JK258">
            <v>53678</v>
          </cell>
          <cell r="JL258">
            <v>51622</v>
          </cell>
          <cell r="JM258">
            <v>51073</v>
          </cell>
          <cell r="JN258">
            <v>51341</v>
          </cell>
          <cell r="JO258">
            <v>52725</v>
          </cell>
          <cell r="JP258">
            <v>53558</v>
          </cell>
          <cell r="JQ258">
            <v>54549</v>
          </cell>
          <cell r="JR258">
            <v>55876</v>
          </cell>
          <cell r="JS258">
            <v>56290</v>
          </cell>
          <cell r="JT258">
            <v>53738</v>
          </cell>
          <cell r="JU258">
            <v>51497</v>
          </cell>
          <cell r="JV258">
            <v>52712</v>
          </cell>
          <cell r="JW258">
            <v>52553</v>
          </cell>
          <cell r="JX258">
            <v>55043</v>
          </cell>
          <cell r="JY258">
            <v>52141</v>
          </cell>
          <cell r="JZ258">
            <v>54913</v>
          </cell>
          <cell r="KA258">
            <v>57630</v>
          </cell>
          <cell r="KB258">
            <v>61225</v>
          </cell>
          <cell r="KC258">
            <v>57940</v>
          </cell>
          <cell r="KD258">
            <v>57830</v>
          </cell>
          <cell r="KE258">
            <v>57923</v>
          </cell>
          <cell r="KF258">
            <v>57899</v>
          </cell>
        </row>
        <row r="259">
          <cell r="A259" t="str">
            <v>Nombre de crÃ©ations d'entreprises - Micro-entrepreneurs - Essonne - DonnÃ©es mensuelles brutes</v>
          </cell>
          <cell r="B259">
            <v>10755400</v>
          </cell>
          <cell r="C259">
            <v>45317.364583333336</v>
          </cell>
          <cell r="ES259">
            <v>509</v>
          </cell>
          <cell r="ET259">
            <v>478</v>
          </cell>
          <cell r="EU259">
            <v>587</v>
          </cell>
          <cell r="EV259">
            <v>470</v>
          </cell>
          <cell r="EW259">
            <v>484</v>
          </cell>
          <cell r="EX259">
            <v>476</v>
          </cell>
          <cell r="EY259">
            <v>375</v>
          </cell>
          <cell r="EZ259">
            <v>381</v>
          </cell>
          <cell r="FA259">
            <v>521</v>
          </cell>
          <cell r="FB259">
            <v>569</v>
          </cell>
          <cell r="FC259">
            <v>464</v>
          </cell>
          <cell r="FD259">
            <v>362</v>
          </cell>
          <cell r="FE259">
            <v>510</v>
          </cell>
          <cell r="FF259">
            <v>445</v>
          </cell>
          <cell r="FG259">
            <v>440</v>
          </cell>
          <cell r="FH259">
            <v>382</v>
          </cell>
          <cell r="FI259">
            <v>377</v>
          </cell>
          <cell r="FJ259">
            <v>365</v>
          </cell>
          <cell r="FK259">
            <v>360</v>
          </cell>
          <cell r="FL259">
            <v>323</v>
          </cell>
          <cell r="FM259">
            <v>435</v>
          </cell>
          <cell r="FN259">
            <v>501</v>
          </cell>
          <cell r="FO259">
            <v>403</v>
          </cell>
          <cell r="FP259">
            <v>334</v>
          </cell>
          <cell r="FQ259">
            <v>500</v>
          </cell>
          <cell r="FR259">
            <v>497</v>
          </cell>
          <cell r="FS259">
            <v>511</v>
          </cell>
          <cell r="FT259">
            <v>449</v>
          </cell>
          <cell r="FU259">
            <v>423</v>
          </cell>
          <cell r="FV259">
            <v>383</v>
          </cell>
          <cell r="FW259">
            <v>399</v>
          </cell>
          <cell r="FX259">
            <v>331</v>
          </cell>
          <cell r="FY259">
            <v>483</v>
          </cell>
          <cell r="FZ259">
            <v>559</v>
          </cell>
          <cell r="GA259">
            <v>483</v>
          </cell>
          <cell r="GB259">
            <v>391</v>
          </cell>
          <cell r="GC259">
            <v>485</v>
          </cell>
          <cell r="GD259">
            <v>422</v>
          </cell>
          <cell r="GE259">
            <v>500</v>
          </cell>
          <cell r="GF259">
            <v>472</v>
          </cell>
          <cell r="GG259">
            <v>361</v>
          </cell>
          <cell r="GH259">
            <v>450</v>
          </cell>
          <cell r="GI259">
            <v>389</v>
          </cell>
          <cell r="GJ259">
            <v>324</v>
          </cell>
          <cell r="GK259">
            <v>479</v>
          </cell>
          <cell r="GL259">
            <v>588</v>
          </cell>
          <cell r="GM259">
            <v>382</v>
          </cell>
          <cell r="GN259">
            <v>384</v>
          </cell>
          <cell r="GO259">
            <v>453</v>
          </cell>
          <cell r="GP259">
            <v>473</v>
          </cell>
          <cell r="GQ259">
            <v>500</v>
          </cell>
          <cell r="GR259">
            <v>478</v>
          </cell>
          <cell r="GS259">
            <v>478</v>
          </cell>
          <cell r="GT259">
            <v>477</v>
          </cell>
          <cell r="GU259">
            <v>345</v>
          </cell>
          <cell r="GV259">
            <v>345</v>
          </cell>
          <cell r="GW259">
            <v>540</v>
          </cell>
          <cell r="GX259">
            <v>527</v>
          </cell>
          <cell r="GY259">
            <v>503</v>
          </cell>
          <cell r="GZ259">
            <v>399</v>
          </cell>
          <cell r="HA259">
            <v>463</v>
          </cell>
          <cell r="HB259">
            <v>532</v>
          </cell>
          <cell r="HC259">
            <v>553</v>
          </cell>
          <cell r="HD259">
            <v>464</v>
          </cell>
          <cell r="HE259">
            <v>483</v>
          </cell>
          <cell r="HF259">
            <v>507</v>
          </cell>
          <cell r="HG259">
            <v>494</v>
          </cell>
          <cell r="HH259">
            <v>445</v>
          </cell>
          <cell r="HI259">
            <v>579</v>
          </cell>
          <cell r="HJ259">
            <v>738</v>
          </cell>
          <cell r="HK259">
            <v>676</v>
          </cell>
          <cell r="HL259">
            <v>577</v>
          </cell>
          <cell r="HM259">
            <v>744</v>
          </cell>
          <cell r="HN259">
            <v>718</v>
          </cell>
          <cell r="HO259">
            <v>729</v>
          </cell>
          <cell r="HP259">
            <v>686</v>
          </cell>
          <cell r="HQ259">
            <v>678</v>
          </cell>
          <cell r="HR259">
            <v>715</v>
          </cell>
          <cell r="HS259">
            <v>569</v>
          </cell>
          <cell r="HT259">
            <v>533</v>
          </cell>
          <cell r="HU259">
            <v>785</v>
          </cell>
          <cell r="HV259">
            <v>935</v>
          </cell>
          <cell r="HW259">
            <v>833</v>
          </cell>
          <cell r="HX259">
            <v>627</v>
          </cell>
          <cell r="HY259">
            <v>1078</v>
          </cell>
          <cell r="HZ259">
            <v>951</v>
          </cell>
          <cell r="IA259">
            <v>940</v>
          </cell>
          <cell r="IB259">
            <v>847</v>
          </cell>
          <cell r="IC259">
            <v>882</v>
          </cell>
          <cell r="ID259">
            <v>873</v>
          </cell>
          <cell r="IE259">
            <v>838</v>
          </cell>
          <cell r="IF259">
            <v>714</v>
          </cell>
          <cell r="IG259">
            <v>954</v>
          </cell>
          <cell r="IH259">
            <v>1207</v>
          </cell>
          <cell r="II259">
            <v>1038</v>
          </cell>
          <cell r="IJ259">
            <v>914</v>
          </cell>
          <cell r="IK259">
            <v>1189</v>
          </cell>
          <cell r="IL259">
            <v>914</v>
          </cell>
          <cell r="IM259">
            <v>844</v>
          </cell>
          <cell r="IN259">
            <v>554</v>
          </cell>
          <cell r="IO259">
            <v>860</v>
          </cell>
          <cell r="IP259">
            <v>1172</v>
          </cell>
          <cell r="IQ259">
            <v>1323</v>
          </cell>
          <cell r="IR259">
            <v>945</v>
          </cell>
          <cell r="IS259">
            <v>1461</v>
          </cell>
          <cell r="IT259">
            <v>1417</v>
          </cell>
          <cell r="IU259">
            <v>1322</v>
          </cell>
          <cell r="IV259">
            <v>1177</v>
          </cell>
          <cell r="IW259">
            <v>1326</v>
          </cell>
          <cell r="IX259">
            <v>1488</v>
          </cell>
          <cell r="IY259">
            <v>1603</v>
          </cell>
          <cell r="IZ259">
            <v>1326</v>
          </cell>
          <cell r="JA259">
            <v>1091</v>
          </cell>
          <cell r="JB259">
            <v>1155</v>
          </cell>
          <cell r="JC259">
            <v>962</v>
          </cell>
          <cell r="JD259">
            <v>796</v>
          </cell>
          <cell r="JE259">
            <v>1231</v>
          </cell>
          <cell r="JF259">
            <v>1415</v>
          </cell>
          <cell r="JG259">
            <v>1114</v>
          </cell>
          <cell r="JH259">
            <v>1181</v>
          </cell>
          <cell r="JI259">
            <v>1320</v>
          </cell>
          <cell r="JJ259">
            <v>1315</v>
          </cell>
          <cell r="JK259">
            <v>1397</v>
          </cell>
          <cell r="JL259">
            <v>1203</v>
          </cell>
          <cell r="JM259">
            <v>995</v>
          </cell>
          <cell r="JN259">
            <v>1114</v>
          </cell>
          <cell r="JO259">
            <v>1008</v>
          </cell>
          <cell r="JP259">
            <v>1063</v>
          </cell>
          <cell r="JQ259">
            <v>1498</v>
          </cell>
          <cell r="JR259">
            <v>1555</v>
          </cell>
          <cell r="JS259">
            <v>1423</v>
          </cell>
          <cell r="JT259">
            <v>1245</v>
          </cell>
          <cell r="JU259">
            <v>1390</v>
          </cell>
          <cell r="JV259">
            <v>1404</v>
          </cell>
          <cell r="JW259">
            <v>1455</v>
          </cell>
          <cell r="JX259">
            <v>1236</v>
          </cell>
          <cell r="JY259">
            <v>1063</v>
          </cell>
          <cell r="JZ259">
            <v>1296</v>
          </cell>
          <cell r="KA259">
            <v>1131</v>
          </cell>
          <cell r="KB259">
            <v>1186</v>
          </cell>
          <cell r="KC259">
            <v>1559</v>
          </cell>
          <cell r="KD259">
            <v>1652</v>
          </cell>
          <cell r="KE259">
            <v>1493</v>
          </cell>
          <cell r="KF259">
            <v>1239</v>
          </cell>
        </row>
        <row r="260">
          <cell r="A260" t="str">
            <v>Nombre de crÃ©ations d'entreprises - Micro-entrepreneurs - Eure - DonnÃ©es mensuelles brutes</v>
          </cell>
          <cell r="B260">
            <v>10755334</v>
          </cell>
          <cell r="C260">
            <v>45317.364583333336</v>
          </cell>
          <cell r="ES260">
            <v>218</v>
          </cell>
          <cell r="ET260">
            <v>185</v>
          </cell>
          <cell r="EU260">
            <v>224</v>
          </cell>
          <cell r="EV260">
            <v>195</v>
          </cell>
          <cell r="EW260">
            <v>198</v>
          </cell>
          <cell r="EX260">
            <v>226</v>
          </cell>
          <cell r="EY260">
            <v>162</v>
          </cell>
          <cell r="EZ260">
            <v>154</v>
          </cell>
          <cell r="FA260">
            <v>180</v>
          </cell>
          <cell r="FB260">
            <v>235</v>
          </cell>
          <cell r="FC260">
            <v>182</v>
          </cell>
          <cell r="FD260">
            <v>139</v>
          </cell>
          <cell r="FE260">
            <v>152</v>
          </cell>
          <cell r="FF260">
            <v>157</v>
          </cell>
          <cell r="FG260">
            <v>161</v>
          </cell>
          <cell r="FH260">
            <v>176</v>
          </cell>
          <cell r="FI260">
            <v>145</v>
          </cell>
          <cell r="FJ260">
            <v>149</v>
          </cell>
          <cell r="FK260">
            <v>152</v>
          </cell>
          <cell r="FL260">
            <v>120</v>
          </cell>
          <cell r="FM260">
            <v>150</v>
          </cell>
          <cell r="FN260">
            <v>198</v>
          </cell>
          <cell r="FO260">
            <v>168</v>
          </cell>
          <cell r="FP260">
            <v>116</v>
          </cell>
          <cell r="FQ260">
            <v>192</v>
          </cell>
          <cell r="FR260">
            <v>199</v>
          </cell>
          <cell r="FS260">
            <v>174</v>
          </cell>
          <cell r="FT260">
            <v>172</v>
          </cell>
          <cell r="FU260">
            <v>141</v>
          </cell>
          <cell r="FV260">
            <v>166</v>
          </cell>
          <cell r="FW260">
            <v>162</v>
          </cell>
          <cell r="FX260">
            <v>132</v>
          </cell>
          <cell r="FY260">
            <v>176</v>
          </cell>
          <cell r="FZ260">
            <v>223</v>
          </cell>
          <cell r="GA260">
            <v>157</v>
          </cell>
          <cell r="GB260">
            <v>125</v>
          </cell>
          <cell r="GC260">
            <v>173</v>
          </cell>
          <cell r="GD260">
            <v>178</v>
          </cell>
          <cell r="GE260">
            <v>192</v>
          </cell>
          <cell r="GF260">
            <v>173</v>
          </cell>
          <cell r="GG260">
            <v>141</v>
          </cell>
          <cell r="GH260">
            <v>182</v>
          </cell>
          <cell r="GI260">
            <v>118</v>
          </cell>
          <cell r="GJ260">
            <v>140</v>
          </cell>
          <cell r="GK260">
            <v>172</v>
          </cell>
          <cell r="GL260">
            <v>178</v>
          </cell>
          <cell r="GM260">
            <v>154</v>
          </cell>
          <cell r="GN260">
            <v>147</v>
          </cell>
          <cell r="GO260">
            <v>160</v>
          </cell>
          <cell r="GP260">
            <v>171</v>
          </cell>
          <cell r="GQ260">
            <v>212</v>
          </cell>
          <cell r="GR260">
            <v>200</v>
          </cell>
          <cell r="GS260">
            <v>171</v>
          </cell>
          <cell r="GT260">
            <v>175</v>
          </cell>
          <cell r="GU260">
            <v>138</v>
          </cell>
          <cell r="GV260">
            <v>136</v>
          </cell>
          <cell r="GW260">
            <v>193</v>
          </cell>
          <cell r="GX260">
            <v>159</v>
          </cell>
          <cell r="GY260">
            <v>148</v>
          </cell>
          <cell r="GZ260">
            <v>137</v>
          </cell>
          <cell r="HA260">
            <v>226</v>
          </cell>
          <cell r="HB260">
            <v>175</v>
          </cell>
          <cell r="HC260">
            <v>227</v>
          </cell>
          <cell r="HD260">
            <v>165</v>
          </cell>
          <cell r="HE260">
            <v>142</v>
          </cell>
          <cell r="HF260">
            <v>171</v>
          </cell>
          <cell r="HG260">
            <v>140</v>
          </cell>
          <cell r="HH260">
            <v>155</v>
          </cell>
          <cell r="HI260">
            <v>164</v>
          </cell>
          <cell r="HJ260">
            <v>187</v>
          </cell>
          <cell r="HK260">
            <v>150</v>
          </cell>
          <cell r="HL260">
            <v>149</v>
          </cell>
          <cell r="HM260">
            <v>218</v>
          </cell>
          <cell r="HN260">
            <v>190</v>
          </cell>
          <cell r="HO260">
            <v>219</v>
          </cell>
          <cell r="HP260">
            <v>179</v>
          </cell>
          <cell r="HQ260">
            <v>143</v>
          </cell>
          <cell r="HR260">
            <v>244</v>
          </cell>
          <cell r="HS260">
            <v>189</v>
          </cell>
          <cell r="HT260">
            <v>163</v>
          </cell>
          <cell r="HU260">
            <v>243</v>
          </cell>
          <cell r="HV260">
            <v>259</v>
          </cell>
          <cell r="HW260">
            <v>214</v>
          </cell>
          <cell r="HX260">
            <v>159</v>
          </cell>
          <cell r="HY260">
            <v>281</v>
          </cell>
          <cell r="HZ260">
            <v>233</v>
          </cell>
          <cell r="IA260">
            <v>290</v>
          </cell>
          <cell r="IB260">
            <v>222</v>
          </cell>
          <cell r="IC260">
            <v>250</v>
          </cell>
          <cell r="ID260">
            <v>206</v>
          </cell>
          <cell r="IE260">
            <v>236</v>
          </cell>
          <cell r="IF260">
            <v>212</v>
          </cell>
          <cell r="IG260">
            <v>292</v>
          </cell>
          <cell r="IH260">
            <v>265</v>
          </cell>
          <cell r="II260">
            <v>272</v>
          </cell>
          <cell r="IJ260">
            <v>239</v>
          </cell>
          <cell r="IK260">
            <v>278</v>
          </cell>
          <cell r="IL260">
            <v>322</v>
          </cell>
          <cell r="IM260">
            <v>228</v>
          </cell>
          <cell r="IN260">
            <v>143</v>
          </cell>
          <cell r="IO260">
            <v>169</v>
          </cell>
          <cell r="IP260">
            <v>269</v>
          </cell>
          <cell r="IQ260">
            <v>249</v>
          </cell>
          <cell r="IR260">
            <v>219</v>
          </cell>
          <cell r="IS260">
            <v>416</v>
          </cell>
          <cell r="IT260">
            <v>405</v>
          </cell>
          <cell r="IU260">
            <v>317</v>
          </cell>
          <cell r="IV260">
            <v>276</v>
          </cell>
          <cell r="IW260">
            <v>296</v>
          </cell>
          <cell r="IX260">
            <v>366</v>
          </cell>
          <cell r="IY260">
            <v>340</v>
          </cell>
          <cell r="IZ260">
            <v>406</v>
          </cell>
          <cell r="JA260">
            <v>264</v>
          </cell>
          <cell r="JB260">
            <v>306</v>
          </cell>
          <cell r="JC260">
            <v>274</v>
          </cell>
          <cell r="JD260">
            <v>264</v>
          </cell>
          <cell r="JE260">
            <v>360</v>
          </cell>
          <cell r="JF260">
            <v>379</v>
          </cell>
          <cell r="JG260">
            <v>295</v>
          </cell>
          <cell r="JH260">
            <v>263</v>
          </cell>
          <cell r="JI260">
            <v>363</v>
          </cell>
          <cell r="JJ260">
            <v>374</v>
          </cell>
          <cell r="JK260">
            <v>455</v>
          </cell>
          <cell r="JL260">
            <v>370</v>
          </cell>
          <cell r="JM260">
            <v>240</v>
          </cell>
          <cell r="JN260">
            <v>281</v>
          </cell>
          <cell r="JO260">
            <v>268</v>
          </cell>
          <cell r="JP260">
            <v>297</v>
          </cell>
          <cell r="JQ260">
            <v>373</v>
          </cell>
          <cell r="JR260">
            <v>447</v>
          </cell>
          <cell r="JS260">
            <v>330</v>
          </cell>
          <cell r="JT260">
            <v>300</v>
          </cell>
          <cell r="JU260">
            <v>376</v>
          </cell>
          <cell r="JV260">
            <v>358</v>
          </cell>
          <cell r="JW260">
            <v>422</v>
          </cell>
          <cell r="JX260">
            <v>353</v>
          </cell>
          <cell r="JY260">
            <v>328</v>
          </cell>
          <cell r="JZ260">
            <v>322</v>
          </cell>
          <cell r="KA260">
            <v>335</v>
          </cell>
          <cell r="KB260">
            <v>369</v>
          </cell>
          <cell r="KC260">
            <v>417</v>
          </cell>
          <cell r="KD260">
            <v>455</v>
          </cell>
          <cell r="KE260">
            <v>381</v>
          </cell>
          <cell r="KF260">
            <v>331</v>
          </cell>
        </row>
        <row r="261">
          <cell r="A261" t="str">
            <v>Nombre de crÃ©ations d'entreprises - Micro-entrepreneurs - Eure-et-Loir - DonnÃ©es mensuelles brutes</v>
          </cell>
          <cell r="B261">
            <v>10755335</v>
          </cell>
          <cell r="C261">
            <v>45317.364583333336</v>
          </cell>
          <cell r="ES261">
            <v>110</v>
          </cell>
          <cell r="ET261">
            <v>114</v>
          </cell>
          <cell r="EU261">
            <v>134</v>
          </cell>
          <cell r="EV261">
            <v>90</v>
          </cell>
          <cell r="EW261">
            <v>111</v>
          </cell>
          <cell r="EX261">
            <v>138</v>
          </cell>
          <cell r="EY261">
            <v>85</v>
          </cell>
          <cell r="EZ261">
            <v>91</v>
          </cell>
          <cell r="FA261">
            <v>108</v>
          </cell>
          <cell r="FB261">
            <v>128</v>
          </cell>
          <cell r="FC261">
            <v>99</v>
          </cell>
          <cell r="FD261">
            <v>80</v>
          </cell>
          <cell r="FE261">
            <v>105</v>
          </cell>
          <cell r="FF261">
            <v>112</v>
          </cell>
          <cell r="FG261">
            <v>130</v>
          </cell>
          <cell r="FH261">
            <v>101</v>
          </cell>
          <cell r="FI261">
            <v>94</v>
          </cell>
          <cell r="FJ261">
            <v>112</v>
          </cell>
          <cell r="FK261">
            <v>87</v>
          </cell>
          <cell r="FL261">
            <v>75</v>
          </cell>
          <cell r="FM261">
            <v>108</v>
          </cell>
          <cell r="FN261">
            <v>122</v>
          </cell>
          <cell r="FO261">
            <v>89</v>
          </cell>
          <cell r="FP261">
            <v>71</v>
          </cell>
          <cell r="FQ261">
            <v>164</v>
          </cell>
          <cell r="FR261">
            <v>99</v>
          </cell>
          <cell r="FS261">
            <v>120</v>
          </cell>
          <cell r="FT261">
            <v>122</v>
          </cell>
          <cell r="FU261">
            <v>99</v>
          </cell>
          <cell r="FV261">
            <v>82</v>
          </cell>
          <cell r="FW261">
            <v>120</v>
          </cell>
          <cell r="FX261">
            <v>91</v>
          </cell>
          <cell r="FY261">
            <v>128</v>
          </cell>
          <cell r="FZ261">
            <v>151</v>
          </cell>
          <cell r="GA261">
            <v>107</v>
          </cell>
          <cell r="GB261">
            <v>91</v>
          </cell>
          <cell r="GC261">
            <v>134</v>
          </cell>
          <cell r="GD261">
            <v>108</v>
          </cell>
          <cell r="GE261">
            <v>131</v>
          </cell>
          <cell r="GF261">
            <v>129</v>
          </cell>
          <cell r="GG261">
            <v>77</v>
          </cell>
          <cell r="GH261">
            <v>85</v>
          </cell>
          <cell r="GI261">
            <v>101</v>
          </cell>
          <cell r="GJ261">
            <v>76</v>
          </cell>
          <cell r="GK261">
            <v>126</v>
          </cell>
          <cell r="GL261">
            <v>134</v>
          </cell>
          <cell r="GM261">
            <v>80</v>
          </cell>
          <cell r="GN261">
            <v>107</v>
          </cell>
          <cell r="GO261">
            <v>137</v>
          </cell>
          <cell r="GP261">
            <v>133</v>
          </cell>
          <cell r="GQ261">
            <v>116</v>
          </cell>
          <cell r="GR261">
            <v>112</v>
          </cell>
          <cell r="GS261">
            <v>102</v>
          </cell>
          <cell r="GT261">
            <v>102</v>
          </cell>
          <cell r="GU261">
            <v>71</v>
          </cell>
          <cell r="GV261">
            <v>85</v>
          </cell>
          <cell r="GW261">
            <v>93</v>
          </cell>
          <cell r="GX261">
            <v>125</v>
          </cell>
          <cell r="GY261">
            <v>81</v>
          </cell>
          <cell r="GZ261">
            <v>82</v>
          </cell>
          <cell r="HA261">
            <v>111</v>
          </cell>
          <cell r="HB261">
            <v>90</v>
          </cell>
          <cell r="HC261">
            <v>131</v>
          </cell>
          <cell r="HD261">
            <v>100</v>
          </cell>
          <cell r="HE261">
            <v>77</v>
          </cell>
          <cell r="HF261">
            <v>102</v>
          </cell>
          <cell r="HG261">
            <v>87</v>
          </cell>
          <cell r="HH261">
            <v>68</v>
          </cell>
          <cell r="HI261">
            <v>130</v>
          </cell>
          <cell r="HJ261">
            <v>118</v>
          </cell>
          <cell r="HK261">
            <v>101</v>
          </cell>
          <cell r="HL261">
            <v>96</v>
          </cell>
          <cell r="HM261">
            <v>110</v>
          </cell>
          <cell r="HN261">
            <v>128</v>
          </cell>
          <cell r="HO261">
            <v>149</v>
          </cell>
          <cell r="HP261">
            <v>97</v>
          </cell>
          <cell r="HQ261">
            <v>112</v>
          </cell>
          <cell r="HR261">
            <v>110</v>
          </cell>
          <cell r="HS261">
            <v>131</v>
          </cell>
          <cell r="HT261">
            <v>98</v>
          </cell>
          <cell r="HU261">
            <v>136</v>
          </cell>
          <cell r="HV261">
            <v>184</v>
          </cell>
          <cell r="HW261">
            <v>112</v>
          </cell>
          <cell r="HX261">
            <v>99</v>
          </cell>
          <cell r="HY261">
            <v>170</v>
          </cell>
          <cell r="HZ261">
            <v>131</v>
          </cell>
          <cell r="IA261">
            <v>168</v>
          </cell>
          <cell r="IB261">
            <v>137</v>
          </cell>
          <cell r="IC261">
            <v>161</v>
          </cell>
          <cell r="ID261">
            <v>141</v>
          </cell>
          <cell r="IE261">
            <v>188</v>
          </cell>
          <cell r="IF261">
            <v>140</v>
          </cell>
          <cell r="IG261">
            <v>208</v>
          </cell>
          <cell r="IH261">
            <v>204</v>
          </cell>
          <cell r="II261">
            <v>165</v>
          </cell>
          <cell r="IJ261">
            <v>162</v>
          </cell>
          <cell r="IK261">
            <v>214</v>
          </cell>
          <cell r="IL261">
            <v>192</v>
          </cell>
          <cell r="IM261">
            <v>141</v>
          </cell>
          <cell r="IN261">
            <v>96</v>
          </cell>
          <cell r="IO261">
            <v>111</v>
          </cell>
          <cell r="IP261">
            <v>227</v>
          </cell>
          <cell r="IQ261">
            <v>227</v>
          </cell>
          <cell r="IR261">
            <v>158</v>
          </cell>
          <cell r="IS261">
            <v>233</v>
          </cell>
          <cell r="IT261">
            <v>222</v>
          </cell>
          <cell r="IU261">
            <v>196</v>
          </cell>
          <cell r="IV261">
            <v>189</v>
          </cell>
          <cell r="IW261">
            <v>239</v>
          </cell>
          <cell r="IX261">
            <v>227</v>
          </cell>
          <cell r="IY261">
            <v>266</v>
          </cell>
          <cell r="IZ261">
            <v>232</v>
          </cell>
          <cell r="JA261">
            <v>206</v>
          </cell>
          <cell r="JB261">
            <v>232</v>
          </cell>
          <cell r="JC261">
            <v>179</v>
          </cell>
          <cell r="JD261">
            <v>182</v>
          </cell>
          <cell r="JE261">
            <v>288</v>
          </cell>
          <cell r="JF261">
            <v>262</v>
          </cell>
          <cell r="JG261">
            <v>201</v>
          </cell>
          <cell r="JH261">
            <v>233</v>
          </cell>
          <cell r="JI261">
            <v>281</v>
          </cell>
          <cell r="JJ261">
            <v>298</v>
          </cell>
          <cell r="JK261">
            <v>276</v>
          </cell>
          <cell r="JL261">
            <v>225</v>
          </cell>
          <cell r="JM261">
            <v>198</v>
          </cell>
          <cell r="JN261">
            <v>210</v>
          </cell>
          <cell r="JO261">
            <v>188</v>
          </cell>
          <cell r="JP261">
            <v>217</v>
          </cell>
          <cell r="JQ261">
            <v>235</v>
          </cell>
          <cell r="JR261">
            <v>262</v>
          </cell>
          <cell r="JS261">
            <v>250</v>
          </cell>
          <cell r="JT261">
            <v>234</v>
          </cell>
          <cell r="JU261">
            <v>260</v>
          </cell>
          <cell r="JV261">
            <v>285</v>
          </cell>
          <cell r="JW261">
            <v>326</v>
          </cell>
          <cell r="JX261">
            <v>259</v>
          </cell>
          <cell r="JY261">
            <v>246</v>
          </cell>
          <cell r="JZ261">
            <v>241</v>
          </cell>
          <cell r="KA261">
            <v>195</v>
          </cell>
          <cell r="KB261">
            <v>257</v>
          </cell>
          <cell r="KC261">
            <v>306</v>
          </cell>
          <cell r="KD261">
            <v>331</v>
          </cell>
          <cell r="KE261">
            <v>318</v>
          </cell>
          <cell r="KF261">
            <v>216</v>
          </cell>
        </row>
        <row r="262">
          <cell r="A262" t="str">
            <v>Nombre de crÃ©ations d'entreprises - Micro-entrepreneurs - FinistÃ¨re - DonnÃ©es mensuelles brutes</v>
          </cell>
          <cell r="B262">
            <v>10755336</v>
          </cell>
          <cell r="C262">
            <v>45317.364583333336</v>
          </cell>
          <cell r="ES262">
            <v>257</v>
          </cell>
          <cell r="ET262">
            <v>274</v>
          </cell>
          <cell r="EU262">
            <v>302</v>
          </cell>
          <cell r="EV262">
            <v>257</v>
          </cell>
          <cell r="EW262">
            <v>237</v>
          </cell>
          <cell r="EX262">
            <v>271</v>
          </cell>
          <cell r="EY262">
            <v>185</v>
          </cell>
          <cell r="EZ262">
            <v>216</v>
          </cell>
          <cell r="FA262">
            <v>209</v>
          </cell>
          <cell r="FB262">
            <v>304</v>
          </cell>
          <cell r="FC262">
            <v>209</v>
          </cell>
          <cell r="FD262">
            <v>168</v>
          </cell>
          <cell r="FE262">
            <v>307</v>
          </cell>
          <cell r="FF262">
            <v>263</v>
          </cell>
          <cell r="FG262">
            <v>250</v>
          </cell>
          <cell r="FH262">
            <v>235</v>
          </cell>
          <cell r="FI262">
            <v>194</v>
          </cell>
          <cell r="FJ262">
            <v>223</v>
          </cell>
          <cell r="FK262">
            <v>216</v>
          </cell>
          <cell r="FL262">
            <v>165</v>
          </cell>
          <cell r="FM262">
            <v>244</v>
          </cell>
          <cell r="FN262">
            <v>268</v>
          </cell>
          <cell r="FO262">
            <v>232</v>
          </cell>
          <cell r="FP262">
            <v>179</v>
          </cell>
          <cell r="FQ262">
            <v>311</v>
          </cell>
          <cell r="FR262">
            <v>234</v>
          </cell>
          <cell r="FS262">
            <v>243</v>
          </cell>
          <cell r="FT262">
            <v>267</v>
          </cell>
          <cell r="FU262">
            <v>241</v>
          </cell>
          <cell r="FV262">
            <v>222</v>
          </cell>
          <cell r="FW262">
            <v>261</v>
          </cell>
          <cell r="FX262">
            <v>176</v>
          </cell>
          <cell r="FY262">
            <v>288</v>
          </cell>
          <cell r="FZ262">
            <v>260</v>
          </cell>
          <cell r="GA262">
            <v>219</v>
          </cell>
          <cell r="GB262">
            <v>206</v>
          </cell>
          <cell r="GC262">
            <v>285</v>
          </cell>
          <cell r="GD262">
            <v>198</v>
          </cell>
          <cell r="GE262">
            <v>239</v>
          </cell>
          <cell r="GF262">
            <v>255</v>
          </cell>
          <cell r="GG262">
            <v>201</v>
          </cell>
          <cell r="GH262">
            <v>245</v>
          </cell>
          <cell r="GI262">
            <v>202</v>
          </cell>
          <cell r="GJ262">
            <v>146</v>
          </cell>
          <cell r="GK262">
            <v>231</v>
          </cell>
          <cell r="GL262">
            <v>270</v>
          </cell>
          <cell r="GM262">
            <v>182</v>
          </cell>
          <cell r="GN262">
            <v>172</v>
          </cell>
          <cell r="GO262">
            <v>260</v>
          </cell>
          <cell r="GP262">
            <v>195</v>
          </cell>
          <cell r="GQ262">
            <v>272</v>
          </cell>
          <cell r="GR262">
            <v>183</v>
          </cell>
          <cell r="GS262">
            <v>206</v>
          </cell>
          <cell r="GT262">
            <v>253</v>
          </cell>
          <cell r="GU262">
            <v>175</v>
          </cell>
          <cell r="GV262">
            <v>149</v>
          </cell>
          <cell r="GW262">
            <v>212</v>
          </cell>
          <cell r="GX262">
            <v>233</v>
          </cell>
          <cell r="GY262">
            <v>167</v>
          </cell>
          <cell r="GZ262">
            <v>164</v>
          </cell>
          <cell r="HA262">
            <v>239</v>
          </cell>
          <cell r="HB262">
            <v>218</v>
          </cell>
          <cell r="HC262">
            <v>281</v>
          </cell>
          <cell r="HD262">
            <v>213</v>
          </cell>
          <cell r="HE262">
            <v>222</v>
          </cell>
          <cell r="HF262">
            <v>220</v>
          </cell>
          <cell r="HG262">
            <v>216</v>
          </cell>
          <cell r="HH262">
            <v>150</v>
          </cell>
          <cell r="HI262">
            <v>251</v>
          </cell>
          <cell r="HJ262">
            <v>238</v>
          </cell>
          <cell r="HK262">
            <v>184</v>
          </cell>
          <cell r="HL262">
            <v>202</v>
          </cell>
          <cell r="HM262">
            <v>258</v>
          </cell>
          <cell r="HN262">
            <v>305</v>
          </cell>
          <cell r="HO262">
            <v>321</v>
          </cell>
          <cell r="HP262">
            <v>273</v>
          </cell>
          <cell r="HQ262">
            <v>256</v>
          </cell>
          <cell r="HR262">
            <v>290</v>
          </cell>
          <cell r="HS262">
            <v>228</v>
          </cell>
          <cell r="HT262">
            <v>202</v>
          </cell>
          <cell r="HU262">
            <v>313</v>
          </cell>
          <cell r="HV262">
            <v>378</v>
          </cell>
          <cell r="HW262">
            <v>225</v>
          </cell>
          <cell r="HX262">
            <v>219</v>
          </cell>
          <cell r="HY262">
            <v>351</v>
          </cell>
          <cell r="HZ262">
            <v>354</v>
          </cell>
          <cell r="IA262">
            <v>374</v>
          </cell>
          <cell r="IB262">
            <v>331</v>
          </cell>
          <cell r="IC262">
            <v>276</v>
          </cell>
          <cell r="ID262">
            <v>320</v>
          </cell>
          <cell r="IE262">
            <v>336</v>
          </cell>
          <cell r="IF262">
            <v>288</v>
          </cell>
          <cell r="IG262">
            <v>377</v>
          </cell>
          <cell r="IH262">
            <v>417</v>
          </cell>
          <cell r="II262">
            <v>276</v>
          </cell>
          <cell r="IJ262">
            <v>297</v>
          </cell>
          <cell r="IK262">
            <v>394</v>
          </cell>
          <cell r="IL262">
            <v>333</v>
          </cell>
          <cell r="IM262">
            <v>255</v>
          </cell>
          <cell r="IN262">
            <v>145</v>
          </cell>
          <cell r="IO262">
            <v>253</v>
          </cell>
          <cell r="IP262">
            <v>378</v>
          </cell>
          <cell r="IQ262">
            <v>393</v>
          </cell>
          <cell r="IR262">
            <v>322</v>
          </cell>
          <cell r="IS262">
            <v>490</v>
          </cell>
          <cell r="IT262">
            <v>432</v>
          </cell>
          <cell r="IU262">
            <v>331</v>
          </cell>
          <cell r="IV262">
            <v>393</v>
          </cell>
          <cell r="IW262">
            <v>396</v>
          </cell>
          <cell r="IX262">
            <v>415</v>
          </cell>
          <cell r="IY262">
            <v>493</v>
          </cell>
          <cell r="IZ262">
            <v>494</v>
          </cell>
          <cell r="JA262">
            <v>433</v>
          </cell>
          <cell r="JB262">
            <v>479</v>
          </cell>
          <cell r="JC262">
            <v>323</v>
          </cell>
          <cell r="JD262">
            <v>395</v>
          </cell>
          <cell r="JE262">
            <v>479</v>
          </cell>
          <cell r="JF262">
            <v>503</v>
          </cell>
          <cell r="JG262">
            <v>385</v>
          </cell>
          <cell r="JH262">
            <v>436</v>
          </cell>
          <cell r="JI262">
            <v>534</v>
          </cell>
          <cell r="JJ262">
            <v>499</v>
          </cell>
          <cell r="JK262">
            <v>496</v>
          </cell>
          <cell r="JL262">
            <v>469</v>
          </cell>
          <cell r="JM262">
            <v>401</v>
          </cell>
          <cell r="JN262">
            <v>409</v>
          </cell>
          <cell r="JO262">
            <v>367</v>
          </cell>
          <cell r="JP262">
            <v>365</v>
          </cell>
          <cell r="JQ262">
            <v>486</v>
          </cell>
          <cell r="JR262">
            <v>491</v>
          </cell>
          <cell r="JS262">
            <v>401</v>
          </cell>
          <cell r="JT262">
            <v>424</v>
          </cell>
          <cell r="JU262">
            <v>494</v>
          </cell>
          <cell r="JV262">
            <v>458</v>
          </cell>
          <cell r="JW262">
            <v>643</v>
          </cell>
          <cell r="JX262">
            <v>487</v>
          </cell>
          <cell r="JY262">
            <v>381</v>
          </cell>
          <cell r="JZ262">
            <v>501</v>
          </cell>
          <cell r="KA262">
            <v>467</v>
          </cell>
          <cell r="KB262">
            <v>449</v>
          </cell>
          <cell r="KC262">
            <v>507</v>
          </cell>
          <cell r="KD262">
            <v>539</v>
          </cell>
          <cell r="KE262">
            <v>437</v>
          </cell>
          <cell r="KF262">
            <v>418</v>
          </cell>
        </row>
        <row r="263">
          <cell r="A263" t="str">
            <v>Nombre de crÃ©ations d'entreprises - Micro-entrepreneurs - Gard - DonnÃ©es mensuelles brutes</v>
          </cell>
          <cell r="B263">
            <v>10755339</v>
          </cell>
          <cell r="C263">
            <v>45317.364583333336</v>
          </cell>
          <cell r="ES263">
            <v>360</v>
          </cell>
          <cell r="ET263">
            <v>311</v>
          </cell>
          <cell r="EU263">
            <v>440</v>
          </cell>
          <cell r="EV263">
            <v>368</v>
          </cell>
          <cell r="EW263">
            <v>405</v>
          </cell>
          <cell r="EX263">
            <v>370</v>
          </cell>
          <cell r="EY263">
            <v>314</v>
          </cell>
          <cell r="EZ263">
            <v>288</v>
          </cell>
          <cell r="FA263">
            <v>378</v>
          </cell>
          <cell r="FB263">
            <v>460</v>
          </cell>
          <cell r="FC263">
            <v>344</v>
          </cell>
          <cell r="FD263">
            <v>323</v>
          </cell>
          <cell r="FE263">
            <v>329</v>
          </cell>
          <cell r="FF263">
            <v>368</v>
          </cell>
          <cell r="FG263">
            <v>424</v>
          </cell>
          <cell r="FH263">
            <v>365</v>
          </cell>
          <cell r="FI263">
            <v>327</v>
          </cell>
          <cell r="FJ263">
            <v>369</v>
          </cell>
          <cell r="FK263">
            <v>408</v>
          </cell>
          <cell r="FL263">
            <v>238</v>
          </cell>
          <cell r="FM263">
            <v>352</v>
          </cell>
          <cell r="FN263">
            <v>427</v>
          </cell>
          <cell r="FO263">
            <v>324</v>
          </cell>
          <cell r="FP263">
            <v>258</v>
          </cell>
          <cell r="FQ263">
            <v>420</v>
          </cell>
          <cell r="FR263">
            <v>350</v>
          </cell>
          <cell r="FS263">
            <v>425</v>
          </cell>
          <cell r="FT263">
            <v>416</v>
          </cell>
          <cell r="FU263">
            <v>371</v>
          </cell>
          <cell r="FV263">
            <v>294</v>
          </cell>
          <cell r="FW263">
            <v>340</v>
          </cell>
          <cell r="FX263">
            <v>257</v>
          </cell>
          <cell r="FY263">
            <v>377</v>
          </cell>
          <cell r="FZ263">
            <v>430</v>
          </cell>
          <cell r="GA263">
            <v>333</v>
          </cell>
          <cell r="GB263">
            <v>329</v>
          </cell>
          <cell r="GC263">
            <v>431</v>
          </cell>
          <cell r="GD263">
            <v>322</v>
          </cell>
          <cell r="GE263">
            <v>354</v>
          </cell>
          <cell r="GF263">
            <v>399</v>
          </cell>
          <cell r="GG263">
            <v>351</v>
          </cell>
          <cell r="GH263">
            <v>342</v>
          </cell>
          <cell r="GI263">
            <v>295</v>
          </cell>
          <cell r="GJ263">
            <v>219</v>
          </cell>
          <cell r="GK263">
            <v>377</v>
          </cell>
          <cell r="GL263">
            <v>379</v>
          </cell>
          <cell r="GM263">
            <v>301</v>
          </cell>
          <cell r="GN263">
            <v>279</v>
          </cell>
          <cell r="GO263">
            <v>401</v>
          </cell>
          <cell r="GP263">
            <v>386</v>
          </cell>
          <cell r="GQ263">
            <v>401</v>
          </cell>
          <cell r="GR263">
            <v>357</v>
          </cell>
          <cell r="GS263">
            <v>363</v>
          </cell>
          <cell r="GT263">
            <v>354</v>
          </cell>
          <cell r="GU263">
            <v>280</v>
          </cell>
          <cell r="GV263">
            <v>220</v>
          </cell>
          <cell r="GW263">
            <v>339</v>
          </cell>
          <cell r="GX263">
            <v>333</v>
          </cell>
          <cell r="GY263">
            <v>280</v>
          </cell>
          <cell r="GZ263">
            <v>232</v>
          </cell>
          <cell r="HA263">
            <v>387</v>
          </cell>
          <cell r="HB263">
            <v>332</v>
          </cell>
          <cell r="HC263">
            <v>404</v>
          </cell>
          <cell r="HD263">
            <v>323</v>
          </cell>
          <cell r="HE263">
            <v>345</v>
          </cell>
          <cell r="HF263">
            <v>373</v>
          </cell>
          <cell r="HG263">
            <v>279</v>
          </cell>
          <cell r="HH263">
            <v>217</v>
          </cell>
          <cell r="HI263">
            <v>358</v>
          </cell>
          <cell r="HJ263">
            <v>387</v>
          </cell>
          <cell r="HK263">
            <v>294</v>
          </cell>
          <cell r="HL263">
            <v>237</v>
          </cell>
          <cell r="HM263">
            <v>316</v>
          </cell>
          <cell r="HN263">
            <v>270</v>
          </cell>
          <cell r="HO263">
            <v>358</v>
          </cell>
          <cell r="HP263">
            <v>273</v>
          </cell>
          <cell r="HQ263">
            <v>295</v>
          </cell>
          <cell r="HR263">
            <v>371</v>
          </cell>
          <cell r="HS263">
            <v>268</v>
          </cell>
          <cell r="HT263">
            <v>234</v>
          </cell>
          <cell r="HU263">
            <v>303</v>
          </cell>
          <cell r="HV263">
            <v>323</v>
          </cell>
          <cell r="HW263">
            <v>292</v>
          </cell>
          <cell r="HX263">
            <v>315</v>
          </cell>
          <cell r="HY263">
            <v>414</v>
          </cell>
          <cell r="HZ263">
            <v>423</v>
          </cell>
          <cell r="IA263">
            <v>358</v>
          </cell>
          <cell r="IB263">
            <v>363</v>
          </cell>
          <cell r="IC263">
            <v>318</v>
          </cell>
          <cell r="ID263">
            <v>306</v>
          </cell>
          <cell r="IE263">
            <v>318</v>
          </cell>
          <cell r="IF263">
            <v>255</v>
          </cell>
          <cell r="IG263">
            <v>385</v>
          </cell>
          <cell r="IH263">
            <v>446</v>
          </cell>
          <cell r="II263">
            <v>336</v>
          </cell>
          <cell r="IJ263">
            <v>322</v>
          </cell>
          <cell r="IK263">
            <v>485</v>
          </cell>
          <cell r="IL263">
            <v>414</v>
          </cell>
          <cell r="IM263">
            <v>383</v>
          </cell>
          <cell r="IN263">
            <v>268</v>
          </cell>
          <cell r="IO263">
            <v>344</v>
          </cell>
          <cell r="IP263">
            <v>480</v>
          </cell>
          <cell r="IQ263">
            <v>543</v>
          </cell>
          <cell r="IR263">
            <v>498</v>
          </cell>
          <cell r="IS263">
            <v>644</v>
          </cell>
          <cell r="IT263">
            <v>592</v>
          </cell>
          <cell r="IU263">
            <v>458</v>
          </cell>
          <cell r="IV263">
            <v>552</v>
          </cell>
          <cell r="IW263">
            <v>659</v>
          </cell>
          <cell r="IX263">
            <v>633</v>
          </cell>
          <cell r="IY263">
            <v>735</v>
          </cell>
          <cell r="IZ263">
            <v>679</v>
          </cell>
          <cell r="JA263">
            <v>540</v>
          </cell>
          <cell r="JB263">
            <v>680</v>
          </cell>
          <cell r="JC263">
            <v>547</v>
          </cell>
          <cell r="JD263">
            <v>441</v>
          </cell>
          <cell r="JE263">
            <v>664</v>
          </cell>
          <cell r="JF263">
            <v>674</v>
          </cell>
          <cell r="JG263">
            <v>543</v>
          </cell>
          <cell r="JH263">
            <v>563</v>
          </cell>
          <cell r="JI263">
            <v>644</v>
          </cell>
          <cell r="JJ263">
            <v>624</v>
          </cell>
          <cell r="JK263">
            <v>797</v>
          </cell>
          <cell r="JL263">
            <v>699</v>
          </cell>
          <cell r="JM263">
            <v>577</v>
          </cell>
          <cell r="JN263">
            <v>595</v>
          </cell>
          <cell r="JO263">
            <v>518</v>
          </cell>
          <cell r="JP263">
            <v>494</v>
          </cell>
          <cell r="JQ263">
            <v>727</v>
          </cell>
          <cell r="JR263">
            <v>754</v>
          </cell>
          <cell r="JS263">
            <v>574</v>
          </cell>
          <cell r="JT263">
            <v>529</v>
          </cell>
          <cell r="JU263">
            <v>705</v>
          </cell>
          <cell r="JV263">
            <v>646</v>
          </cell>
          <cell r="JW263">
            <v>775</v>
          </cell>
          <cell r="JX263">
            <v>654</v>
          </cell>
          <cell r="JY263">
            <v>640</v>
          </cell>
          <cell r="JZ263">
            <v>697</v>
          </cell>
          <cell r="KA263">
            <v>555</v>
          </cell>
          <cell r="KB263">
            <v>645</v>
          </cell>
          <cell r="KC263">
            <v>792</v>
          </cell>
          <cell r="KD263">
            <v>658</v>
          </cell>
          <cell r="KE263">
            <v>702</v>
          </cell>
          <cell r="KF263">
            <v>628</v>
          </cell>
        </row>
        <row r="264">
          <cell r="A264" t="str">
            <v>Nombre de crÃ©ations d'entreprises - Micro-entrepreneurs - Gers - DonnÃ©es mensuelles brutes</v>
          </cell>
          <cell r="B264">
            <v>10755341</v>
          </cell>
          <cell r="C264">
            <v>45317.364583333336</v>
          </cell>
          <cell r="ES264">
            <v>83</v>
          </cell>
          <cell r="ET264">
            <v>63</v>
          </cell>
          <cell r="EU264">
            <v>74</v>
          </cell>
          <cell r="EV264">
            <v>114</v>
          </cell>
          <cell r="EW264">
            <v>82</v>
          </cell>
          <cell r="EX264">
            <v>73</v>
          </cell>
          <cell r="EY264">
            <v>63</v>
          </cell>
          <cell r="EZ264">
            <v>57</v>
          </cell>
          <cell r="FA264">
            <v>70</v>
          </cell>
          <cell r="FB264">
            <v>76</v>
          </cell>
          <cell r="FC264">
            <v>58</v>
          </cell>
          <cell r="FD264">
            <v>48</v>
          </cell>
          <cell r="FE264">
            <v>66</v>
          </cell>
          <cell r="FF264">
            <v>83</v>
          </cell>
          <cell r="FG264">
            <v>52</v>
          </cell>
          <cell r="FH264">
            <v>63</v>
          </cell>
          <cell r="FI264">
            <v>53</v>
          </cell>
          <cell r="FJ264">
            <v>65</v>
          </cell>
          <cell r="FK264">
            <v>66</v>
          </cell>
          <cell r="FL264">
            <v>45</v>
          </cell>
          <cell r="FM264">
            <v>59</v>
          </cell>
          <cell r="FN264">
            <v>71</v>
          </cell>
          <cell r="FO264">
            <v>46</v>
          </cell>
          <cell r="FP264">
            <v>42</v>
          </cell>
          <cell r="FQ264">
            <v>77</v>
          </cell>
          <cell r="FR264">
            <v>76</v>
          </cell>
          <cell r="FS264">
            <v>59</v>
          </cell>
          <cell r="FT264">
            <v>70</v>
          </cell>
          <cell r="FU264">
            <v>45</v>
          </cell>
          <cell r="FV264">
            <v>58</v>
          </cell>
          <cell r="FW264">
            <v>72</v>
          </cell>
          <cell r="FX264">
            <v>49</v>
          </cell>
          <cell r="FY264">
            <v>66</v>
          </cell>
          <cell r="FZ264">
            <v>71</v>
          </cell>
          <cell r="GA264">
            <v>54</v>
          </cell>
          <cell r="GB264">
            <v>59</v>
          </cell>
          <cell r="GC264">
            <v>71</v>
          </cell>
          <cell r="GD264">
            <v>79</v>
          </cell>
          <cell r="GE264">
            <v>87</v>
          </cell>
          <cell r="GF264">
            <v>86</v>
          </cell>
          <cell r="GG264">
            <v>64</v>
          </cell>
          <cell r="GH264">
            <v>72</v>
          </cell>
          <cell r="GI264">
            <v>60</v>
          </cell>
          <cell r="GJ264">
            <v>59</v>
          </cell>
          <cell r="GK264">
            <v>65</v>
          </cell>
          <cell r="GL264">
            <v>72</v>
          </cell>
          <cell r="GM264">
            <v>45</v>
          </cell>
          <cell r="GN264">
            <v>49</v>
          </cell>
          <cell r="GO264">
            <v>87</v>
          </cell>
          <cell r="GP264">
            <v>82</v>
          </cell>
          <cell r="GQ264">
            <v>63</v>
          </cell>
          <cell r="GR264">
            <v>68</v>
          </cell>
          <cell r="GS264">
            <v>72</v>
          </cell>
          <cell r="GT264">
            <v>63</v>
          </cell>
          <cell r="GU264">
            <v>67</v>
          </cell>
          <cell r="GV264">
            <v>53</v>
          </cell>
          <cell r="GW264">
            <v>73</v>
          </cell>
          <cell r="GX264">
            <v>58</v>
          </cell>
          <cell r="GY264">
            <v>56</v>
          </cell>
          <cell r="GZ264">
            <v>49</v>
          </cell>
          <cell r="HA264">
            <v>55</v>
          </cell>
          <cell r="HB264">
            <v>64</v>
          </cell>
          <cell r="HC264">
            <v>68</v>
          </cell>
          <cell r="HD264">
            <v>50</v>
          </cell>
          <cell r="HE264">
            <v>49</v>
          </cell>
          <cell r="HF264">
            <v>67</v>
          </cell>
          <cell r="HG264">
            <v>61</v>
          </cell>
          <cell r="HH264">
            <v>49</v>
          </cell>
          <cell r="HI264">
            <v>71</v>
          </cell>
          <cell r="HJ264">
            <v>67</v>
          </cell>
          <cell r="HK264">
            <v>48</v>
          </cell>
          <cell r="HL264">
            <v>55</v>
          </cell>
          <cell r="HM264">
            <v>71</v>
          </cell>
          <cell r="HN264">
            <v>88</v>
          </cell>
          <cell r="HO264">
            <v>101</v>
          </cell>
          <cell r="HP264">
            <v>74</v>
          </cell>
          <cell r="HQ264">
            <v>75</v>
          </cell>
          <cell r="HR264">
            <v>75</v>
          </cell>
          <cell r="HS264">
            <v>56</v>
          </cell>
          <cell r="HT264">
            <v>58</v>
          </cell>
          <cell r="HU264">
            <v>98</v>
          </cell>
          <cell r="HV264">
            <v>81</v>
          </cell>
          <cell r="HW264">
            <v>87</v>
          </cell>
          <cell r="HX264">
            <v>52</v>
          </cell>
          <cell r="HY264">
            <v>97</v>
          </cell>
          <cell r="HZ264">
            <v>95</v>
          </cell>
          <cell r="IA264">
            <v>91</v>
          </cell>
          <cell r="IB264">
            <v>80</v>
          </cell>
          <cell r="IC264">
            <v>76</v>
          </cell>
          <cell r="ID264">
            <v>90</v>
          </cell>
          <cell r="IE264">
            <v>80</v>
          </cell>
          <cell r="IF264">
            <v>83</v>
          </cell>
          <cell r="IG264">
            <v>95</v>
          </cell>
          <cell r="IH264">
            <v>121</v>
          </cell>
          <cell r="II264">
            <v>94</v>
          </cell>
          <cell r="IJ264">
            <v>76</v>
          </cell>
          <cell r="IK264">
            <v>113</v>
          </cell>
          <cell r="IL264">
            <v>103</v>
          </cell>
          <cell r="IM264">
            <v>75</v>
          </cell>
          <cell r="IN264">
            <v>60</v>
          </cell>
          <cell r="IO264">
            <v>54</v>
          </cell>
          <cell r="IP264">
            <v>125</v>
          </cell>
          <cell r="IQ264">
            <v>136</v>
          </cell>
          <cell r="IR264">
            <v>88</v>
          </cell>
          <cell r="IS264">
            <v>172</v>
          </cell>
          <cell r="IT264">
            <v>138</v>
          </cell>
          <cell r="IU264">
            <v>97</v>
          </cell>
          <cell r="IV264">
            <v>107</v>
          </cell>
          <cell r="IW264">
            <v>139</v>
          </cell>
          <cell r="IX264">
            <v>133</v>
          </cell>
          <cell r="IY264">
            <v>171</v>
          </cell>
          <cell r="IZ264">
            <v>132</v>
          </cell>
          <cell r="JA264">
            <v>107</v>
          </cell>
          <cell r="JB264">
            <v>129</v>
          </cell>
          <cell r="JC264">
            <v>122</v>
          </cell>
          <cell r="JD264">
            <v>108</v>
          </cell>
          <cell r="JE264">
            <v>128</v>
          </cell>
          <cell r="JF264">
            <v>144</v>
          </cell>
          <cell r="JG264">
            <v>118</v>
          </cell>
          <cell r="JH264">
            <v>97</v>
          </cell>
          <cell r="JI264">
            <v>129</v>
          </cell>
          <cell r="JJ264">
            <v>122</v>
          </cell>
          <cell r="JK264">
            <v>146</v>
          </cell>
          <cell r="JL264">
            <v>148</v>
          </cell>
          <cell r="JM264">
            <v>139</v>
          </cell>
          <cell r="JN264">
            <v>118</v>
          </cell>
          <cell r="JO264">
            <v>108</v>
          </cell>
          <cell r="JP264">
            <v>96</v>
          </cell>
          <cell r="JQ264">
            <v>135</v>
          </cell>
          <cell r="JR264">
            <v>128</v>
          </cell>
          <cell r="JS264">
            <v>110</v>
          </cell>
          <cell r="JT264">
            <v>98</v>
          </cell>
          <cell r="JU264">
            <v>128</v>
          </cell>
          <cell r="JV264">
            <v>131</v>
          </cell>
          <cell r="JW264">
            <v>132</v>
          </cell>
          <cell r="JX264">
            <v>145</v>
          </cell>
          <cell r="JY264">
            <v>131</v>
          </cell>
          <cell r="JZ264">
            <v>142</v>
          </cell>
          <cell r="KA264">
            <v>126</v>
          </cell>
          <cell r="KB264">
            <v>86</v>
          </cell>
          <cell r="KC264">
            <v>146</v>
          </cell>
          <cell r="KD264">
            <v>150</v>
          </cell>
          <cell r="KE264">
            <v>126</v>
          </cell>
          <cell r="KF264">
            <v>108</v>
          </cell>
        </row>
        <row r="265">
          <cell r="A265" t="str">
            <v>Nombre de crÃ©ations d'entreprises - Micro-entrepreneurs - Gironde - DonnÃ©es mensuelles brutes</v>
          </cell>
          <cell r="B265">
            <v>10755342</v>
          </cell>
          <cell r="C265">
            <v>45317.364583333336</v>
          </cell>
          <cell r="ES265">
            <v>748</v>
          </cell>
          <cell r="ET265">
            <v>805</v>
          </cell>
          <cell r="EU265">
            <v>942</v>
          </cell>
          <cell r="EV265">
            <v>766</v>
          </cell>
          <cell r="EW265">
            <v>772</v>
          </cell>
          <cell r="EX265">
            <v>768</v>
          </cell>
          <cell r="EY265">
            <v>724</v>
          </cell>
          <cell r="EZ265">
            <v>743</v>
          </cell>
          <cell r="FA265">
            <v>770</v>
          </cell>
          <cell r="FB265">
            <v>769</v>
          </cell>
          <cell r="FC265">
            <v>676</v>
          </cell>
          <cell r="FD265">
            <v>393</v>
          </cell>
          <cell r="FE265">
            <v>679</v>
          </cell>
          <cell r="FF265">
            <v>734</v>
          </cell>
          <cell r="FG265">
            <v>687</v>
          </cell>
          <cell r="FH265">
            <v>864</v>
          </cell>
          <cell r="FI265">
            <v>689</v>
          </cell>
          <cell r="FJ265">
            <v>641</v>
          </cell>
          <cell r="FK265">
            <v>746</v>
          </cell>
          <cell r="FL265">
            <v>562</v>
          </cell>
          <cell r="FM265">
            <v>470</v>
          </cell>
          <cell r="FN265">
            <v>929</v>
          </cell>
          <cell r="FO265">
            <v>886</v>
          </cell>
          <cell r="FP265">
            <v>607</v>
          </cell>
          <cell r="FQ265">
            <v>790</v>
          </cell>
          <cell r="FR265">
            <v>720</v>
          </cell>
          <cell r="FS265">
            <v>794</v>
          </cell>
          <cell r="FT265">
            <v>831</v>
          </cell>
          <cell r="FU265">
            <v>736</v>
          </cell>
          <cell r="FV265">
            <v>666</v>
          </cell>
          <cell r="FW265">
            <v>721</v>
          </cell>
          <cell r="FX265">
            <v>609</v>
          </cell>
          <cell r="FY265">
            <v>886</v>
          </cell>
          <cell r="FZ265">
            <v>869</v>
          </cell>
          <cell r="GA265">
            <v>705</v>
          </cell>
          <cell r="GB265">
            <v>550</v>
          </cell>
          <cell r="GC265">
            <v>805</v>
          </cell>
          <cell r="GD265">
            <v>759</v>
          </cell>
          <cell r="GE265">
            <v>976</v>
          </cell>
          <cell r="GF265">
            <v>853</v>
          </cell>
          <cell r="GG265">
            <v>712</v>
          </cell>
          <cell r="GH265">
            <v>817</v>
          </cell>
          <cell r="GI265">
            <v>744</v>
          </cell>
          <cell r="GJ265">
            <v>584</v>
          </cell>
          <cell r="GK265">
            <v>915</v>
          </cell>
          <cell r="GL265">
            <v>949</v>
          </cell>
          <cell r="GM265">
            <v>694</v>
          </cell>
          <cell r="GN265">
            <v>795</v>
          </cell>
          <cell r="GO265">
            <v>872</v>
          </cell>
          <cell r="GP265">
            <v>740</v>
          </cell>
          <cell r="GQ265">
            <v>867</v>
          </cell>
          <cell r="GR265">
            <v>915</v>
          </cell>
          <cell r="GS265">
            <v>775</v>
          </cell>
          <cell r="GT265">
            <v>805</v>
          </cell>
          <cell r="GU265">
            <v>635</v>
          </cell>
          <cell r="GV265">
            <v>624</v>
          </cell>
          <cell r="GW265">
            <v>875</v>
          </cell>
          <cell r="GX265">
            <v>948</v>
          </cell>
          <cell r="GY265">
            <v>870</v>
          </cell>
          <cell r="GZ265">
            <v>702</v>
          </cell>
          <cell r="HA265">
            <v>992</v>
          </cell>
          <cell r="HB265">
            <v>919</v>
          </cell>
          <cell r="HC265">
            <v>1091</v>
          </cell>
          <cell r="HD265">
            <v>1000</v>
          </cell>
          <cell r="HE265">
            <v>939</v>
          </cell>
          <cell r="HF265">
            <v>1040</v>
          </cell>
          <cell r="HG265">
            <v>829</v>
          </cell>
          <cell r="HH265">
            <v>824</v>
          </cell>
          <cell r="HI265">
            <v>1155</v>
          </cell>
          <cell r="HJ265">
            <v>1172</v>
          </cell>
          <cell r="HK265">
            <v>938</v>
          </cell>
          <cell r="HL265">
            <v>923</v>
          </cell>
          <cell r="HM265">
            <v>1209</v>
          </cell>
          <cell r="HN265">
            <v>1196</v>
          </cell>
          <cell r="HO265">
            <v>1346</v>
          </cell>
          <cell r="HP265">
            <v>1097</v>
          </cell>
          <cell r="HQ265">
            <v>1269</v>
          </cell>
          <cell r="HR265">
            <v>1263</v>
          </cell>
          <cell r="HS265">
            <v>1012</v>
          </cell>
          <cell r="HT265">
            <v>1083</v>
          </cell>
          <cell r="HU265">
            <v>1337</v>
          </cell>
          <cell r="HV265">
            <v>1465</v>
          </cell>
          <cell r="HW265">
            <v>1268</v>
          </cell>
          <cell r="HX265">
            <v>1034</v>
          </cell>
          <cell r="HY265">
            <v>1597</v>
          </cell>
          <cell r="HZ265">
            <v>1363</v>
          </cell>
          <cell r="IA265">
            <v>1653</v>
          </cell>
          <cell r="IB265">
            <v>1426</v>
          </cell>
          <cell r="IC265">
            <v>1343</v>
          </cell>
          <cell r="ID265">
            <v>1274</v>
          </cell>
          <cell r="IE265">
            <v>1345</v>
          </cell>
          <cell r="IF265">
            <v>1144</v>
          </cell>
          <cell r="IG265">
            <v>1566</v>
          </cell>
          <cell r="IH265">
            <v>1683</v>
          </cell>
          <cell r="II265">
            <v>1412</v>
          </cell>
          <cell r="IJ265">
            <v>1166</v>
          </cell>
          <cell r="IK265">
            <v>1854</v>
          </cell>
          <cell r="IL265">
            <v>1461</v>
          </cell>
          <cell r="IM265">
            <v>1064</v>
          </cell>
          <cell r="IN265">
            <v>683</v>
          </cell>
          <cell r="IO265">
            <v>1039</v>
          </cell>
          <cell r="IP265">
            <v>1390</v>
          </cell>
          <cell r="IQ265">
            <v>1482</v>
          </cell>
          <cell r="IR265">
            <v>1318</v>
          </cell>
          <cell r="IS265">
            <v>1736</v>
          </cell>
          <cell r="IT265">
            <v>2120</v>
          </cell>
          <cell r="IU265">
            <v>1465</v>
          </cell>
          <cell r="IV265">
            <v>1636</v>
          </cell>
          <cell r="IW265">
            <v>1735</v>
          </cell>
          <cell r="IX265">
            <v>1989</v>
          </cell>
          <cell r="IY265">
            <v>2126</v>
          </cell>
          <cell r="IZ265">
            <v>1883</v>
          </cell>
          <cell r="JA265">
            <v>1417</v>
          </cell>
          <cell r="JB265">
            <v>2144</v>
          </cell>
          <cell r="JC265">
            <v>1625</v>
          </cell>
          <cell r="JD265">
            <v>1461</v>
          </cell>
          <cell r="JE265">
            <v>1773</v>
          </cell>
          <cell r="JF265">
            <v>1860</v>
          </cell>
          <cell r="JG265">
            <v>1689</v>
          </cell>
          <cell r="JH265">
            <v>1546</v>
          </cell>
          <cell r="JI265">
            <v>1610</v>
          </cell>
          <cell r="JJ265">
            <v>1667</v>
          </cell>
          <cell r="JK265">
            <v>2281</v>
          </cell>
          <cell r="JL265">
            <v>2041</v>
          </cell>
          <cell r="JM265">
            <v>1854</v>
          </cell>
          <cell r="JN265">
            <v>1774</v>
          </cell>
          <cell r="JO265">
            <v>1407</v>
          </cell>
          <cell r="JP265">
            <v>1306</v>
          </cell>
          <cell r="JQ265">
            <v>2097</v>
          </cell>
          <cell r="JR265">
            <v>1968</v>
          </cell>
          <cell r="JS265">
            <v>1640</v>
          </cell>
          <cell r="JT265">
            <v>1585</v>
          </cell>
          <cell r="JU265">
            <v>1735</v>
          </cell>
          <cell r="JV265">
            <v>1729</v>
          </cell>
          <cell r="JW265">
            <v>1994</v>
          </cell>
          <cell r="JX265">
            <v>1669</v>
          </cell>
          <cell r="JY265">
            <v>1565</v>
          </cell>
          <cell r="JZ265">
            <v>1724</v>
          </cell>
          <cell r="KA265">
            <v>1469</v>
          </cell>
          <cell r="KB265">
            <v>1602</v>
          </cell>
          <cell r="KC265">
            <v>2036</v>
          </cell>
          <cell r="KD265">
            <v>2073</v>
          </cell>
          <cell r="KE265">
            <v>1843</v>
          </cell>
          <cell r="KF265">
            <v>1812</v>
          </cell>
        </row>
        <row r="266">
          <cell r="A266" t="str">
            <v>Nombre de crÃ©ations d'entreprises - Micro-entrepreneurs - Guadeloupe - DonnÃ©es mensuelles brutes</v>
          </cell>
          <cell r="B266">
            <v>10755405</v>
          </cell>
          <cell r="C266">
            <v>45317.364583333336</v>
          </cell>
          <cell r="ES266">
            <v>166</v>
          </cell>
          <cell r="ET266">
            <v>217</v>
          </cell>
          <cell r="EU266">
            <v>222</v>
          </cell>
          <cell r="EV266">
            <v>152</v>
          </cell>
          <cell r="EW266">
            <v>171</v>
          </cell>
          <cell r="EX266">
            <v>233</v>
          </cell>
          <cell r="EY266">
            <v>155</v>
          </cell>
          <cell r="EZ266">
            <v>130</v>
          </cell>
          <cell r="FA266">
            <v>178</v>
          </cell>
          <cell r="FB266">
            <v>176</v>
          </cell>
          <cell r="FC266">
            <v>162</v>
          </cell>
          <cell r="FD266">
            <v>147</v>
          </cell>
          <cell r="FE266">
            <v>180</v>
          </cell>
          <cell r="FF266">
            <v>168</v>
          </cell>
          <cell r="FG266">
            <v>140</v>
          </cell>
          <cell r="FH266">
            <v>143</v>
          </cell>
          <cell r="FI266">
            <v>127</v>
          </cell>
          <cell r="FJ266">
            <v>162</v>
          </cell>
          <cell r="FK266">
            <v>122</v>
          </cell>
          <cell r="FL266">
            <v>109</v>
          </cell>
          <cell r="FM266">
            <v>151</v>
          </cell>
          <cell r="FN266">
            <v>151</v>
          </cell>
          <cell r="FO266">
            <v>138</v>
          </cell>
          <cell r="FP266">
            <v>89</v>
          </cell>
          <cell r="FQ266">
            <v>150</v>
          </cell>
          <cell r="FR266">
            <v>112</v>
          </cell>
          <cell r="FS266">
            <v>117</v>
          </cell>
          <cell r="FT266">
            <v>94</v>
          </cell>
          <cell r="FU266">
            <v>118</v>
          </cell>
          <cell r="FV266">
            <v>91</v>
          </cell>
          <cell r="FW266">
            <v>104</v>
          </cell>
          <cell r="FX266">
            <v>90</v>
          </cell>
          <cell r="FY266">
            <v>124</v>
          </cell>
          <cell r="FZ266">
            <v>167</v>
          </cell>
          <cell r="GA266">
            <v>125</v>
          </cell>
          <cell r="GB266">
            <v>108</v>
          </cell>
          <cell r="GC266">
            <v>155</v>
          </cell>
          <cell r="GD266">
            <v>123</v>
          </cell>
          <cell r="GE266">
            <v>98</v>
          </cell>
          <cell r="GF266">
            <v>94</v>
          </cell>
          <cell r="GG266">
            <v>102</v>
          </cell>
          <cell r="GH266">
            <v>104</v>
          </cell>
          <cell r="GI266">
            <v>81</v>
          </cell>
          <cell r="GJ266">
            <v>77</v>
          </cell>
          <cell r="GK266">
            <v>110</v>
          </cell>
          <cell r="GL266">
            <v>134</v>
          </cell>
          <cell r="GM266">
            <v>99</v>
          </cell>
          <cell r="GN266">
            <v>152</v>
          </cell>
          <cell r="GO266">
            <v>109</v>
          </cell>
          <cell r="GP266">
            <v>106</v>
          </cell>
          <cell r="GQ266">
            <v>93</v>
          </cell>
          <cell r="GR266">
            <v>128</v>
          </cell>
          <cell r="GS266">
            <v>94</v>
          </cell>
          <cell r="GT266">
            <v>102</v>
          </cell>
          <cell r="GU266">
            <v>110</v>
          </cell>
          <cell r="GV266">
            <v>79</v>
          </cell>
          <cell r="GW266">
            <v>134</v>
          </cell>
          <cell r="GX266">
            <v>88</v>
          </cell>
          <cell r="GY266">
            <v>86</v>
          </cell>
          <cell r="GZ266">
            <v>73</v>
          </cell>
          <cell r="HA266">
            <v>110</v>
          </cell>
          <cell r="HB266">
            <v>113</v>
          </cell>
          <cell r="HC266">
            <v>83</v>
          </cell>
          <cell r="HD266">
            <v>104</v>
          </cell>
          <cell r="HE266">
            <v>111</v>
          </cell>
          <cell r="HF266">
            <v>94</v>
          </cell>
          <cell r="HG266">
            <v>117</v>
          </cell>
          <cell r="HH266">
            <v>101</v>
          </cell>
          <cell r="HI266">
            <v>101</v>
          </cell>
          <cell r="HJ266">
            <v>143</v>
          </cell>
          <cell r="HK266">
            <v>134</v>
          </cell>
          <cell r="HL266">
            <v>105</v>
          </cell>
          <cell r="HM266">
            <v>112</v>
          </cell>
          <cell r="HN266">
            <v>109</v>
          </cell>
          <cell r="HO266">
            <v>122</v>
          </cell>
          <cell r="HP266">
            <v>122</v>
          </cell>
          <cell r="HQ266">
            <v>128</v>
          </cell>
          <cell r="HR266">
            <v>149</v>
          </cell>
          <cell r="HS266">
            <v>119</v>
          </cell>
          <cell r="HT266">
            <v>134</v>
          </cell>
          <cell r="HU266">
            <v>128</v>
          </cell>
          <cell r="HV266">
            <v>198</v>
          </cell>
          <cell r="HW266">
            <v>143</v>
          </cell>
          <cell r="HX266">
            <v>120</v>
          </cell>
          <cell r="HY266">
            <v>155</v>
          </cell>
          <cell r="HZ266">
            <v>162</v>
          </cell>
          <cell r="IA266">
            <v>150</v>
          </cell>
          <cell r="IB266">
            <v>129</v>
          </cell>
          <cell r="IC266">
            <v>143</v>
          </cell>
          <cell r="ID266">
            <v>150</v>
          </cell>
          <cell r="IE266">
            <v>136</v>
          </cell>
          <cell r="IF266">
            <v>116</v>
          </cell>
          <cell r="IG266">
            <v>174</v>
          </cell>
          <cell r="IH266">
            <v>218</v>
          </cell>
          <cell r="II266">
            <v>173</v>
          </cell>
          <cell r="IJ266">
            <v>160</v>
          </cell>
          <cell r="IK266">
            <v>232</v>
          </cell>
          <cell r="IL266">
            <v>163</v>
          </cell>
          <cell r="IM266">
            <v>118</v>
          </cell>
          <cell r="IN266">
            <v>26</v>
          </cell>
          <cell r="IO266">
            <v>109</v>
          </cell>
          <cell r="IP266">
            <v>248</v>
          </cell>
          <cell r="IQ266">
            <v>222</v>
          </cell>
          <cell r="IR266">
            <v>208</v>
          </cell>
          <cell r="IS266">
            <v>274</v>
          </cell>
          <cell r="IT266">
            <v>298</v>
          </cell>
          <cell r="IU266">
            <v>191</v>
          </cell>
          <cell r="IV266">
            <v>181</v>
          </cell>
          <cell r="IW266">
            <v>294</v>
          </cell>
          <cell r="IX266">
            <v>254</v>
          </cell>
          <cell r="IY266">
            <v>276</v>
          </cell>
          <cell r="IZ266">
            <v>239</v>
          </cell>
          <cell r="JA266">
            <v>210</v>
          </cell>
          <cell r="JB266">
            <v>296</v>
          </cell>
          <cell r="JC266">
            <v>254</v>
          </cell>
          <cell r="JD266">
            <v>220</v>
          </cell>
          <cell r="JE266">
            <v>255</v>
          </cell>
          <cell r="JF266">
            <v>303</v>
          </cell>
          <cell r="JG266">
            <v>235</v>
          </cell>
          <cell r="JH266">
            <v>255</v>
          </cell>
          <cell r="JI266">
            <v>333</v>
          </cell>
          <cell r="JJ266">
            <v>327</v>
          </cell>
          <cell r="JK266">
            <v>311</v>
          </cell>
          <cell r="JL266">
            <v>341</v>
          </cell>
          <cell r="JM266">
            <v>347</v>
          </cell>
          <cell r="JN266">
            <v>301</v>
          </cell>
          <cell r="JO266">
            <v>279</v>
          </cell>
          <cell r="JP266">
            <v>289</v>
          </cell>
          <cell r="JQ266">
            <v>347</v>
          </cell>
          <cell r="JR266">
            <v>376</v>
          </cell>
          <cell r="JS266">
            <v>328</v>
          </cell>
          <cell r="JT266">
            <v>294</v>
          </cell>
          <cell r="JU266">
            <v>308</v>
          </cell>
          <cell r="JV266">
            <v>310</v>
          </cell>
          <cell r="JW266">
            <v>422</v>
          </cell>
          <cell r="JX266">
            <v>378</v>
          </cell>
          <cell r="JY266">
            <v>401</v>
          </cell>
          <cell r="JZ266">
            <v>361</v>
          </cell>
          <cell r="KA266">
            <v>314</v>
          </cell>
          <cell r="KB266">
            <v>371</v>
          </cell>
          <cell r="KC266">
            <v>408</v>
          </cell>
          <cell r="KD266">
            <v>387</v>
          </cell>
          <cell r="KE266">
            <v>370</v>
          </cell>
          <cell r="KF266">
            <v>298</v>
          </cell>
        </row>
        <row r="267">
          <cell r="A267" t="str">
            <v>Nombre de crÃ©ations d'entreprises - Micro-entrepreneurs - Guyane - DonnÃ©es mensuelles brutes</v>
          </cell>
          <cell r="B267">
            <v>10755407</v>
          </cell>
          <cell r="C267">
            <v>45317.364583333336</v>
          </cell>
          <cell r="ES267">
            <v>92</v>
          </cell>
          <cell r="ET267">
            <v>82</v>
          </cell>
          <cell r="EU267">
            <v>59</v>
          </cell>
          <cell r="EV267">
            <v>124</v>
          </cell>
          <cell r="EW267">
            <v>73</v>
          </cell>
          <cell r="EX267">
            <v>104</v>
          </cell>
          <cell r="EY267">
            <v>61</v>
          </cell>
          <cell r="EZ267">
            <v>72</v>
          </cell>
          <cell r="FA267">
            <v>86</v>
          </cell>
          <cell r="FB267">
            <v>93</v>
          </cell>
          <cell r="FC267">
            <v>75</v>
          </cell>
          <cell r="FD267">
            <v>50</v>
          </cell>
          <cell r="FE267">
            <v>45</v>
          </cell>
          <cell r="FF267">
            <v>47</v>
          </cell>
          <cell r="FG267">
            <v>50</v>
          </cell>
          <cell r="FH267">
            <v>41</v>
          </cell>
          <cell r="FI267">
            <v>48</v>
          </cell>
          <cell r="FJ267">
            <v>49</v>
          </cell>
          <cell r="FK267">
            <v>34</v>
          </cell>
          <cell r="FL267">
            <v>51</v>
          </cell>
          <cell r="FM267">
            <v>58</v>
          </cell>
          <cell r="FN267">
            <v>63</v>
          </cell>
          <cell r="FO267">
            <v>64</v>
          </cell>
          <cell r="FP267">
            <v>41</v>
          </cell>
          <cell r="FQ267">
            <v>55</v>
          </cell>
          <cell r="FR267">
            <v>63</v>
          </cell>
          <cell r="FS267">
            <v>44</v>
          </cell>
          <cell r="FT267">
            <v>48</v>
          </cell>
          <cell r="FU267">
            <v>37</v>
          </cell>
          <cell r="FV267">
            <v>37</v>
          </cell>
          <cell r="FW267">
            <v>53</v>
          </cell>
          <cell r="FX267">
            <v>46</v>
          </cell>
          <cell r="FY267">
            <v>69</v>
          </cell>
          <cell r="FZ267">
            <v>75</v>
          </cell>
          <cell r="GA267">
            <v>50</v>
          </cell>
          <cell r="GB267">
            <v>48</v>
          </cell>
          <cell r="GC267">
            <v>48</v>
          </cell>
          <cell r="GD267">
            <v>46</v>
          </cell>
          <cell r="GE267">
            <v>58</v>
          </cell>
          <cell r="GF267">
            <v>67</v>
          </cell>
          <cell r="GG267">
            <v>47</v>
          </cell>
          <cell r="GH267">
            <v>49</v>
          </cell>
          <cell r="GI267">
            <v>67</v>
          </cell>
          <cell r="GJ267">
            <v>65</v>
          </cell>
          <cell r="GK267">
            <v>43</v>
          </cell>
          <cell r="GL267">
            <v>68</v>
          </cell>
          <cell r="GM267">
            <v>57</v>
          </cell>
          <cell r="GN267">
            <v>55</v>
          </cell>
          <cell r="GO267">
            <v>46</v>
          </cell>
          <cell r="GP267">
            <v>42</v>
          </cell>
          <cell r="GQ267">
            <v>61</v>
          </cell>
          <cell r="GR267">
            <v>51</v>
          </cell>
          <cell r="GS267">
            <v>37</v>
          </cell>
          <cell r="GT267">
            <v>64</v>
          </cell>
          <cell r="GU267">
            <v>35</v>
          </cell>
          <cell r="GV267">
            <v>34</v>
          </cell>
          <cell r="GW267">
            <v>40</v>
          </cell>
          <cell r="GX267">
            <v>51</v>
          </cell>
          <cell r="GY267">
            <v>58</v>
          </cell>
          <cell r="GZ267">
            <v>44</v>
          </cell>
          <cell r="HA267">
            <v>42</v>
          </cell>
          <cell r="HB267">
            <v>50</v>
          </cell>
          <cell r="HC267">
            <v>39</v>
          </cell>
          <cell r="HD267">
            <v>14</v>
          </cell>
          <cell r="HE267">
            <v>32</v>
          </cell>
          <cell r="HF267">
            <v>52</v>
          </cell>
          <cell r="HG267">
            <v>41</v>
          </cell>
          <cell r="HH267">
            <v>46</v>
          </cell>
          <cell r="HI267">
            <v>49</v>
          </cell>
          <cell r="HJ267">
            <v>69</v>
          </cell>
          <cell r="HK267">
            <v>63</v>
          </cell>
          <cell r="HL267">
            <v>36</v>
          </cell>
          <cell r="HM267">
            <v>58</v>
          </cell>
          <cell r="HN267">
            <v>45</v>
          </cell>
          <cell r="HO267">
            <v>79</v>
          </cell>
          <cell r="HP267">
            <v>52</v>
          </cell>
          <cell r="HQ267">
            <v>42</v>
          </cell>
          <cell r="HR267">
            <v>69</v>
          </cell>
          <cell r="HS267">
            <v>52</v>
          </cell>
          <cell r="HT267">
            <v>47</v>
          </cell>
          <cell r="HU267">
            <v>76</v>
          </cell>
          <cell r="HV267">
            <v>68</v>
          </cell>
          <cell r="HW267">
            <v>56</v>
          </cell>
          <cell r="HX267">
            <v>40</v>
          </cell>
          <cell r="HY267">
            <v>61</v>
          </cell>
          <cell r="HZ267">
            <v>69</v>
          </cell>
          <cell r="IA267">
            <v>43</v>
          </cell>
          <cell r="IB267">
            <v>35</v>
          </cell>
          <cell r="IC267">
            <v>57</v>
          </cell>
          <cell r="ID267">
            <v>51</v>
          </cell>
          <cell r="IE267">
            <v>55</v>
          </cell>
          <cell r="IF267">
            <v>73</v>
          </cell>
          <cell r="IG267">
            <v>63</v>
          </cell>
          <cell r="IH267">
            <v>73</v>
          </cell>
          <cell r="II267">
            <v>71</v>
          </cell>
          <cell r="IJ267">
            <v>52</v>
          </cell>
          <cell r="IK267">
            <v>62</v>
          </cell>
          <cell r="IL267">
            <v>66</v>
          </cell>
          <cell r="IM267">
            <v>37</v>
          </cell>
          <cell r="IN267">
            <v>19</v>
          </cell>
          <cell r="IO267">
            <v>50</v>
          </cell>
          <cell r="IP267">
            <v>86</v>
          </cell>
          <cell r="IQ267">
            <v>104</v>
          </cell>
          <cell r="IR267">
            <v>90</v>
          </cell>
          <cell r="IS267">
            <v>109</v>
          </cell>
          <cell r="IT267">
            <v>106</v>
          </cell>
          <cell r="IU267">
            <v>74</v>
          </cell>
          <cell r="IV267">
            <v>92</v>
          </cell>
          <cell r="IW267">
            <v>96</v>
          </cell>
          <cell r="IX267">
            <v>93</v>
          </cell>
          <cell r="IY267">
            <v>127</v>
          </cell>
          <cell r="IZ267">
            <v>95</v>
          </cell>
          <cell r="JA267">
            <v>84</v>
          </cell>
          <cell r="JB267">
            <v>120</v>
          </cell>
          <cell r="JC267">
            <v>125</v>
          </cell>
          <cell r="JD267">
            <v>113</v>
          </cell>
          <cell r="JE267">
            <v>139</v>
          </cell>
          <cell r="JF267">
            <v>121</v>
          </cell>
          <cell r="JG267">
            <v>125</v>
          </cell>
          <cell r="JH267">
            <v>141</v>
          </cell>
          <cell r="JI267">
            <v>87</v>
          </cell>
          <cell r="JJ267">
            <v>142</v>
          </cell>
          <cell r="JK267">
            <v>125</v>
          </cell>
          <cell r="JL267">
            <v>158</v>
          </cell>
          <cell r="JM267">
            <v>116</v>
          </cell>
          <cell r="JN267">
            <v>144</v>
          </cell>
          <cell r="JO267">
            <v>135</v>
          </cell>
          <cell r="JP267">
            <v>108</v>
          </cell>
          <cell r="JQ267">
            <v>151</v>
          </cell>
          <cell r="JR267">
            <v>133</v>
          </cell>
          <cell r="JS267">
            <v>119</v>
          </cell>
          <cell r="JT267">
            <v>129</v>
          </cell>
          <cell r="JU267">
            <v>144</v>
          </cell>
          <cell r="JV267">
            <v>97</v>
          </cell>
          <cell r="JW267">
            <v>114</v>
          </cell>
          <cell r="JX267">
            <v>160</v>
          </cell>
          <cell r="JY267">
            <v>104</v>
          </cell>
          <cell r="JZ267">
            <v>147</v>
          </cell>
          <cell r="KA267">
            <v>149</v>
          </cell>
          <cell r="KB267">
            <v>160</v>
          </cell>
          <cell r="KC267">
            <v>163</v>
          </cell>
          <cell r="KD267">
            <v>158</v>
          </cell>
          <cell r="KE267">
            <v>186</v>
          </cell>
          <cell r="KF267">
            <v>133</v>
          </cell>
        </row>
        <row r="268">
          <cell r="A268" t="str">
            <v>Nombre de crÃ©ations d'entreprises - Micro-entrepreneurs - HÃ©bergement et restauration - France - DonnÃ©es mensuelles brutes</v>
          </cell>
          <cell r="B268">
            <v>10755418</v>
          </cell>
          <cell r="C268">
            <v>45317.364583333336</v>
          </cell>
          <cell r="DI268">
            <v>328</v>
          </cell>
          <cell r="DJ268">
            <v>476</v>
          </cell>
          <cell r="DK268">
            <v>836</v>
          </cell>
          <cell r="DL268">
            <v>1006</v>
          </cell>
          <cell r="DM268">
            <v>829</v>
          </cell>
          <cell r="DN268">
            <v>894</v>
          </cell>
          <cell r="DO268">
            <v>721</v>
          </cell>
          <cell r="DP268">
            <v>501</v>
          </cell>
          <cell r="DQ268">
            <v>606</v>
          </cell>
          <cell r="DR268">
            <v>580</v>
          </cell>
          <cell r="DS268">
            <v>562</v>
          </cell>
          <cell r="DT268">
            <v>588</v>
          </cell>
          <cell r="DU268">
            <v>647</v>
          </cell>
          <cell r="DV268">
            <v>750</v>
          </cell>
          <cell r="DW268">
            <v>990</v>
          </cell>
          <cell r="DX268">
            <v>934</v>
          </cell>
          <cell r="DY268">
            <v>843</v>
          </cell>
          <cell r="DZ268">
            <v>832</v>
          </cell>
          <cell r="EA268">
            <v>684</v>
          </cell>
          <cell r="EB268">
            <v>555</v>
          </cell>
          <cell r="EC268">
            <v>678</v>
          </cell>
          <cell r="ED268">
            <v>672</v>
          </cell>
          <cell r="EE268">
            <v>561</v>
          </cell>
          <cell r="EF268">
            <v>482</v>
          </cell>
          <cell r="EG268">
            <v>520</v>
          </cell>
          <cell r="EH268">
            <v>568</v>
          </cell>
          <cell r="EI268">
            <v>752</v>
          </cell>
          <cell r="EJ268">
            <v>730</v>
          </cell>
          <cell r="EK268">
            <v>820</v>
          </cell>
          <cell r="EL268">
            <v>851</v>
          </cell>
          <cell r="EM268">
            <v>617</v>
          </cell>
          <cell r="EN268">
            <v>482</v>
          </cell>
          <cell r="EO268">
            <v>600</v>
          </cell>
          <cell r="EP268">
            <v>511</v>
          </cell>
          <cell r="EQ268">
            <v>626</v>
          </cell>
          <cell r="ER268">
            <v>544</v>
          </cell>
          <cell r="ES268">
            <v>618</v>
          </cell>
          <cell r="ET268">
            <v>662</v>
          </cell>
          <cell r="EU268">
            <v>899</v>
          </cell>
          <cell r="EV268">
            <v>842</v>
          </cell>
          <cell r="EW268">
            <v>872</v>
          </cell>
          <cell r="EX268">
            <v>1028</v>
          </cell>
          <cell r="EY268">
            <v>738</v>
          </cell>
          <cell r="EZ268">
            <v>596</v>
          </cell>
          <cell r="FA268">
            <v>607</v>
          </cell>
          <cell r="FB268">
            <v>706</v>
          </cell>
          <cell r="FC268">
            <v>584</v>
          </cell>
          <cell r="FD268">
            <v>471</v>
          </cell>
          <cell r="FE268">
            <v>581</v>
          </cell>
          <cell r="FF268">
            <v>599</v>
          </cell>
          <cell r="FG268">
            <v>750</v>
          </cell>
          <cell r="FH268">
            <v>705</v>
          </cell>
          <cell r="FI268">
            <v>810</v>
          </cell>
          <cell r="FJ268">
            <v>866</v>
          </cell>
          <cell r="FK268">
            <v>715</v>
          </cell>
          <cell r="FL268">
            <v>504</v>
          </cell>
          <cell r="FM268">
            <v>528</v>
          </cell>
          <cell r="FN268">
            <v>683</v>
          </cell>
          <cell r="FO268">
            <v>592</v>
          </cell>
          <cell r="FP268">
            <v>499</v>
          </cell>
          <cell r="FQ268">
            <v>704</v>
          </cell>
          <cell r="FR268">
            <v>671</v>
          </cell>
          <cell r="FS268">
            <v>876</v>
          </cell>
          <cell r="FT268">
            <v>944</v>
          </cell>
          <cell r="FU268">
            <v>978</v>
          </cell>
          <cell r="FV268">
            <v>943</v>
          </cell>
          <cell r="FW268">
            <v>877</v>
          </cell>
          <cell r="FX268">
            <v>537</v>
          </cell>
          <cell r="FY268">
            <v>665</v>
          </cell>
          <cell r="FZ268">
            <v>782</v>
          </cell>
          <cell r="GA268">
            <v>650</v>
          </cell>
          <cell r="GB268">
            <v>582</v>
          </cell>
          <cell r="GC268">
            <v>695</v>
          </cell>
          <cell r="GD268">
            <v>688</v>
          </cell>
          <cell r="GE268">
            <v>828</v>
          </cell>
          <cell r="GF268">
            <v>1002</v>
          </cell>
          <cell r="GG268">
            <v>866</v>
          </cell>
          <cell r="GH268">
            <v>957</v>
          </cell>
          <cell r="GI268">
            <v>827</v>
          </cell>
          <cell r="GJ268">
            <v>514</v>
          </cell>
          <cell r="GK268">
            <v>656</v>
          </cell>
          <cell r="GL268">
            <v>699</v>
          </cell>
          <cell r="GM268">
            <v>552</v>
          </cell>
          <cell r="GN268">
            <v>586</v>
          </cell>
          <cell r="GO268">
            <v>627</v>
          </cell>
          <cell r="GP268">
            <v>722</v>
          </cell>
          <cell r="GQ268">
            <v>930</v>
          </cell>
          <cell r="GR268">
            <v>1076</v>
          </cell>
          <cell r="GS268">
            <v>1061</v>
          </cell>
          <cell r="GT268">
            <v>1019</v>
          </cell>
          <cell r="GU268">
            <v>733</v>
          </cell>
          <cell r="GV268">
            <v>578</v>
          </cell>
          <cell r="GW268">
            <v>745</v>
          </cell>
          <cell r="GX268">
            <v>819</v>
          </cell>
          <cell r="GY268">
            <v>715</v>
          </cell>
          <cell r="GZ268">
            <v>706</v>
          </cell>
          <cell r="HA268">
            <v>798</v>
          </cell>
          <cell r="HB268">
            <v>801</v>
          </cell>
          <cell r="HC268">
            <v>1066</v>
          </cell>
          <cell r="HD268">
            <v>954</v>
          </cell>
          <cell r="HE268">
            <v>958</v>
          </cell>
          <cell r="HF268">
            <v>1103</v>
          </cell>
          <cell r="HG268">
            <v>865</v>
          </cell>
          <cell r="HH268">
            <v>637</v>
          </cell>
          <cell r="HI268">
            <v>727</v>
          </cell>
          <cell r="HJ268">
            <v>703</v>
          </cell>
          <cell r="HK268">
            <v>660</v>
          </cell>
          <cell r="HL268">
            <v>689</v>
          </cell>
          <cell r="HM268">
            <v>784</v>
          </cell>
          <cell r="HN268">
            <v>922</v>
          </cell>
          <cell r="HO268">
            <v>1186</v>
          </cell>
          <cell r="HP268">
            <v>1017</v>
          </cell>
          <cell r="HQ268">
            <v>1204</v>
          </cell>
          <cell r="HR268">
            <v>1317</v>
          </cell>
          <cell r="HS268">
            <v>983</v>
          </cell>
          <cell r="HT268">
            <v>731</v>
          </cell>
          <cell r="HU268">
            <v>852</v>
          </cell>
          <cell r="HV268">
            <v>1011</v>
          </cell>
          <cell r="HW268">
            <v>869</v>
          </cell>
          <cell r="HX268">
            <v>796</v>
          </cell>
          <cell r="HY268">
            <v>1114</v>
          </cell>
          <cell r="HZ268">
            <v>1128</v>
          </cell>
          <cell r="IA268">
            <v>1427</v>
          </cell>
          <cell r="IB268">
            <v>1343</v>
          </cell>
          <cell r="IC268">
            <v>1425</v>
          </cell>
          <cell r="ID268">
            <v>1425</v>
          </cell>
          <cell r="IE268">
            <v>1248</v>
          </cell>
          <cell r="IF268">
            <v>920</v>
          </cell>
          <cell r="IG268">
            <v>1107</v>
          </cell>
          <cell r="IH268">
            <v>1501</v>
          </cell>
          <cell r="II268">
            <v>1304</v>
          </cell>
          <cell r="IJ268">
            <v>1030</v>
          </cell>
          <cell r="IK268">
            <v>1447</v>
          </cell>
          <cell r="IL268">
            <v>1488</v>
          </cell>
          <cell r="IM268">
            <v>1068</v>
          </cell>
          <cell r="IN268">
            <v>553</v>
          </cell>
          <cell r="IO268">
            <v>945</v>
          </cell>
          <cell r="IP268">
            <v>1769</v>
          </cell>
          <cell r="IQ268">
            <v>2077</v>
          </cell>
          <cell r="IR268">
            <v>1474</v>
          </cell>
          <cell r="IS268">
            <v>1974</v>
          </cell>
          <cell r="IT268">
            <v>2281</v>
          </cell>
          <cell r="IU268">
            <v>2289</v>
          </cell>
          <cell r="IV268">
            <v>2324</v>
          </cell>
          <cell r="IW268">
            <v>2509</v>
          </cell>
          <cell r="IX268">
            <v>3238</v>
          </cell>
          <cell r="IY268">
            <v>2846</v>
          </cell>
          <cell r="IZ268">
            <v>1065</v>
          </cell>
          <cell r="JA268">
            <v>1186</v>
          </cell>
          <cell r="JB268">
            <v>1358</v>
          </cell>
          <cell r="JC268">
            <v>1025</v>
          </cell>
          <cell r="JD268">
            <v>744</v>
          </cell>
          <cell r="JE268">
            <v>922</v>
          </cell>
          <cell r="JF268">
            <v>1046</v>
          </cell>
          <cell r="JG268">
            <v>879</v>
          </cell>
          <cell r="JH268">
            <v>896</v>
          </cell>
          <cell r="JI268">
            <v>878</v>
          </cell>
          <cell r="JJ268">
            <v>990</v>
          </cell>
          <cell r="JK268">
            <v>1361</v>
          </cell>
          <cell r="JL268">
            <v>1232</v>
          </cell>
          <cell r="JM268">
            <v>1189</v>
          </cell>
          <cell r="JN268">
            <v>1292</v>
          </cell>
          <cell r="JO268">
            <v>1032</v>
          </cell>
          <cell r="JP268">
            <v>917</v>
          </cell>
          <cell r="JQ268">
            <v>1225</v>
          </cell>
          <cell r="JR268">
            <v>1378</v>
          </cell>
          <cell r="JS268">
            <v>1242</v>
          </cell>
          <cell r="JT268">
            <v>1247</v>
          </cell>
          <cell r="JU268">
            <v>1100</v>
          </cell>
          <cell r="JV268">
            <v>1107</v>
          </cell>
          <cell r="JW268">
            <v>1479</v>
          </cell>
          <cell r="JX268">
            <v>1416</v>
          </cell>
          <cell r="JY268">
            <v>1360</v>
          </cell>
          <cell r="JZ268">
            <v>1546</v>
          </cell>
          <cell r="KA268">
            <v>1204</v>
          </cell>
          <cell r="KB268">
            <v>1132</v>
          </cell>
          <cell r="KC268">
            <v>1460</v>
          </cell>
          <cell r="KD268">
            <v>1479</v>
          </cell>
          <cell r="KE268">
            <v>1477</v>
          </cell>
          <cell r="KF268">
            <v>1214</v>
          </cell>
        </row>
        <row r="269">
          <cell r="A269" t="str">
            <v>Nombre de crÃ©ations d'entreprises - Micro-entrepreneurs - HÃ©bergement et restauration - France - DonnÃ©es mensuelles CVS</v>
          </cell>
          <cell r="B269">
            <v>10755419</v>
          </cell>
          <cell r="C269">
            <v>45317.364583333336</v>
          </cell>
          <cell r="DI269">
            <v>384</v>
          </cell>
          <cell r="DJ269">
            <v>508</v>
          </cell>
          <cell r="DK269">
            <v>680</v>
          </cell>
          <cell r="DL269">
            <v>800</v>
          </cell>
          <cell r="DM269">
            <v>732</v>
          </cell>
          <cell r="DN269">
            <v>667</v>
          </cell>
          <cell r="DO269">
            <v>686</v>
          </cell>
          <cell r="DP269">
            <v>681</v>
          </cell>
          <cell r="DQ269">
            <v>656</v>
          </cell>
          <cell r="DR269">
            <v>649</v>
          </cell>
          <cell r="DS269">
            <v>674</v>
          </cell>
          <cell r="DT269">
            <v>765</v>
          </cell>
          <cell r="DU269">
            <v>792</v>
          </cell>
          <cell r="DV269">
            <v>803</v>
          </cell>
          <cell r="DW269">
            <v>772</v>
          </cell>
          <cell r="DX269">
            <v>744</v>
          </cell>
          <cell r="DY269">
            <v>702</v>
          </cell>
          <cell r="DZ269">
            <v>591</v>
          </cell>
          <cell r="EA269">
            <v>682</v>
          </cell>
          <cell r="EB269">
            <v>722</v>
          </cell>
          <cell r="EC269">
            <v>739</v>
          </cell>
          <cell r="ED269">
            <v>782</v>
          </cell>
          <cell r="EE269">
            <v>664</v>
          </cell>
          <cell r="EF269">
            <v>596</v>
          </cell>
          <cell r="EG269">
            <v>609</v>
          </cell>
          <cell r="EH269">
            <v>609</v>
          </cell>
          <cell r="EI269">
            <v>582</v>
          </cell>
          <cell r="EJ269">
            <v>614</v>
          </cell>
          <cell r="EK269">
            <v>605</v>
          </cell>
          <cell r="EL269">
            <v>653</v>
          </cell>
          <cell r="EM269">
            <v>640</v>
          </cell>
          <cell r="EN269">
            <v>624</v>
          </cell>
          <cell r="EO269">
            <v>660</v>
          </cell>
          <cell r="EP269">
            <v>595</v>
          </cell>
          <cell r="EQ269">
            <v>739</v>
          </cell>
          <cell r="ER269">
            <v>713</v>
          </cell>
          <cell r="ES269">
            <v>720</v>
          </cell>
          <cell r="ET269">
            <v>704</v>
          </cell>
          <cell r="EU269">
            <v>734</v>
          </cell>
          <cell r="EV269">
            <v>718</v>
          </cell>
          <cell r="EW269">
            <v>662</v>
          </cell>
          <cell r="EX269">
            <v>758</v>
          </cell>
          <cell r="EY269">
            <v>722</v>
          </cell>
          <cell r="EZ269">
            <v>767</v>
          </cell>
          <cell r="FA269">
            <v>726</v>
          </cell>
          <cell r="FB269">
            <v>735</v>
          </cell>
          <cell r="FC269">
            <v>672</v>
          </cell>
          <cell r="FD269">
            <v>643</v>
          </cell>
          <cell r="FE269">
            <v>628</v>
          </cell>
          <cell r="FF269">
            <v>660</v>
          </cell>
          <cell r="FG269">
            <v>634</v>
          </cell>
          <cell r="FH269">
            <v>597</v>
          </cell>
          <cell r="FI269">
            <v>645</v>
          </cell>
          <cell r="FJ269">
            <v>677</v>
          </cell>
          <cell r="FK269">
            <v>667</v>
          </cell>
          <cell r="FL269">
            <v>674</v>
          </cell>
          <cell r="FM269">
            <v>626</v>
          </cell>
          <cell r="FN269">
            <v>693</v>
          </cell>
          <cell r="FO269">
            <v>727</v>
          </cell>
          <cell r="FP269">
            <v>712</v>
          </cell>
          <cell r="FQ269">
            <v>755</v>
          </cell>
          <cell r="FR269">
            <v>732</v>
          </cell>
          <cell r="FS269">
            <v>774</v>
          </cell>
          <cell r="FT269">
            <v>762</v>
          </cell>
          <cell r="FU269">
            <v>787</v>
          </cell>
          <cell r="FV269">
            <v>744</v>
          </cell>
          <cell r="FW269">
            <v>808</v>
          </cell>
          <cell r="FX269">
            <v>764</v>
          </cell>
          <cell r="FY269">
            <v>789</v>
          </cell>
          <cell r="FZ269">
            <v>753</v>
          </cell>
          <cell r="GA269">
            <v>795</v>
          </cell>
          <cell r="GB269">
            <v>766</v>
          </cell>
          <cell r="GC269">
            <v>764</v>
          </cell>
          <cell r="GD269">
            <v>739</v>
          </cell>
          <cell r="GE269">
            <v>728</v>
          </cell>
          <cell r="GF269">
            <v>784</v>
          </cell>
          <cell r="GG269">
            <v>764</v>
          </cell>
          <cell r="GH269">
            <v>756</v>
          </cell>
          <cell r="GI269">
            <v>719</v>
          </cell>
          <cell r="GJ269">
            <v>733</v>
          </cell>
          <cell r="GK269">
            <v>747</v>
          </cell>
          <cell r="GL269">
            <v>704</v>
          </cell>
          <cell r="GM269">
            <v>706</v>
          </cell>
          <cell r="GN269">
            <v>760</v>
          </cell>
          <cell r="GO269">
            <v>718</v>
          </cell>
          <cell r="GP269">
            <v>761</v>
          </cell>
          <cell r="GQ269">
            <v>763</v>
          </cell>
          <cell r="GR269">
            <v>864</v>
          </cell>
          <cell r="GS269">
            <v>890</v>
          </cell>
          <cell r="GT269">
            <v>755</v>
          </cell>
          <cell r="GU269">
            <v>723</v>
          </cell>
          <cell r="GV269">
            <v>796</v>
          </cell>
          <cell r="GW269">
            <v>818</v>
          </cell>
          <cell r="GX269">
            <v>881</v>
          </cell>
          <cell r="GY269">
            <v>877</v>
          </cell>
          <cell r="GZ269">
            <v>859</v>
          </cell>
          <cell r="HA269">
            <v>896</v>
          </cell>
          <cell r="HB269">
            <v>828</v>
          </cell>
          <cell r="HC269">
            <v>815</v>
          </cell>
          <cell r="HD269">
            <v>826</v>
          </cell>
          <cell r="HE269">
            <v>785</v>
          </cell>
          <cell r="HF269">
            <v>833</v>
          </cell>
          <cell r="HG269">
            <v>918</v>
          </cell>
          <cell r="HH269">
            <v>851</v>
          </cell>
          <cell r="HI269">
            <v>824</v>
          </cell>
          <cell r="HJ269">
            <v>740</v>
          </cell>
          <cell r="HK269">
            <v>770</v>
          </cell>
          <cell r="HL269">
            <v>870</v>
          </cell>
          <cell r="HM269">
            <v>837</v>
          </cell>
          <cell r="HN269">
            <v>945</v>
          </cell>
          <cell r="HO269">
            <v>955</v>
          </cell>
          <cell r="HP269">
            <v>888</v>
          </cell>
          <cell r="HQ269">
            <v>971</v>
          </cell>
          <cell r="HR269">
            <v>1030</v>
          </cell>
          <cell r="HS269">
            <v>995</v>
          </cell>
          <cell r="HT269">
            <v>966</v>
          </cell>
          <cell r="HU269">
            <v>1016</v>
          </cell>
          <cell r="HV269">
            <v>989</v>
          </cell>
          <cell r="HW269">
            <v>969</v>
          </cell>
          <cell r="HX269">
            <v>1035</v>
          </cell>
          <cell r="HY269">
            <v>1152</v>
          </cell>
          <cell r="HZ269">
            <v>1154</v>
          </cell>
          <cell r="IA269">
            <v>1189</v>
          </cell>
          <cell r="IB269">
            <v>1194</v>
          </cell>
          <cell r="IC269">
            <v>1208</v>
          </cell>
          <cell r="ID269">
            <v>1208</v>
          </cell>
          <cell r="IE269">
            <v>1209</v>
          </cell>
          <cell r="IF269">
            <v>1241</v>
          </cell>
          <cell r="IG269">
            <v>1294</v>
          </cell>
          <cell r="IH269">
            <v>1400</v>
          </cell>
          <cell r="II269">
            <v>1500</v>
          </cell>
          <cell r="IJ269">
            <v>1392</v>
          </cell>
          <cell r="IK269">
            <v>1496</v>
          </cell>
          <cell r="IL269">
            <v>1558</v>
          </cell>
          <cell r="IM269">
            <v>941</v>
          </cell>
          <cell r="IN269">
            <v>461</v>
          </cell>
          <cell r="IO269">
            <v>884</v>
          </cell>
          <cell r="IP269">
            <v>1513</v>
          </cell>
          <cell r="IQ269">
            <v>1884</v>
          </cell>
          <cell r="IR269">
            <v>2039</v>
          </cell>
          <cell r="IS269">
            <v>2179</v>
          </cell>
          <cell r="IT269">
            <v>2080</v>
          </cell>
          <cell r="IU269">
            <v>2623</v>
          </cell>
          <cell r="IV269">
            <v>2893</v>
          </cell>
          <cell r="IW269">
            <v>2857</v>
          </cell>
          <cell r="IX269">
            <v>3405</v>
          </cell>
          <cell r="IY269">
            <v>2416</v>
          </cell>
          <cell r="IZ269">
            <v>889</v>
          </cell>
          <cell r="JA269">
            <v>1064</v>
          </cell>
          <cell r="JB269">
            <v>1126</v>
          </cell>
          <cell r="JC269">
            <v>1036</v>
          </cell>
          <cell r="JD269">
            <v>1010</v>
          </cell>
          <cell r="JE269">
            <v>968</v>
          </cell>
          <cell r="JF269">
            <v>968</v>
          </cell>
          <cell r="JG269">
            <v>969</v>
          </cell>
          <cell r="JH269">
            <v>988</v>
          </cell>
          <cell r="JI269">
            <v>998</v>
          </cell>
          <cell r="JJ269">
            <v>1063</v>
          </cell>
          <cell r="JK269">
            <v>1149</v>
          </cell>
          <cell r="JL269">
            <v>1064</v>
          </cell>
          <cell r="JM269">
            <v>1064</v>
          </cell>
          <cell r="JN269">
            <v>1061</v>
          </cell>
          <cell r="JO269">
            <v>1063</v>
          </cell>
          <cell r="JP269">
            <v>1175</v>
          </cell>
          <cell r="JQ269">
            <v>1266</v>
          </cell>
          <cell r="JR269">
            <v>1319</v>
          </cell>
          <cell r="JS269">
            <v>1304</v>
          </cell>
          <cell r="JT269">
            <v>1430</v>
          </cell>
          <cell r="JU269">
            <v>1261</v>
          </cell>
          <cell r="JV269">
            <v>1201</v>
          </cell>
          <cell r="JW269">
            <v>1196</v>
          </cell>
          <cell r="JX269">
            <v>1293</v>
          </cell>
          <cell r="JY269">
            <v>1199</v>
          </cell>
          <cell r="JZ269">
            <v>1261</v>
          </cell>
          <cell r="KA269">
            <v>1327</v>
          </cell>
          <cell r="KB269">
            <v>1394</v>
          </cell>
          <cell r="KC269">
            <v>1541</v>
          </cell>
          <cell r="KD269">
            <v>1407</v>
          </cell>
          <cell r="KE269">
            <v>1487</v>
          </cell>
          <cell r="KF269">
            <v>1439</v>
          </cell>
        </row>
        <row r="270">
          <cell r="A270" t="str">
            <v>Nombre de crÃ©ations d'entreprises - Micro-entrepreneurs - HÃ©rault - DonnÃ©es mensuelles brutes</v>
          </cell>
          <cell r="B270">
            <v>10755343</v>
          </cell>
          <cell r="C270">
            <v>45317.364583333336</v>
          </cell>
          <cell r="ES270">
            <v>534</v>
          </cell>
          <cell r="ET270">
            <v>739</v>
          </cell>
          <cell r="EU270">
            <v>945</v>
          </cell>
          <cell r="EV270">
            <v>550</v>
          </cell>
          <cell r="EW270">
            <v>757</v>
          </cell>
          <cell r="EX270">
            <v>726</v>
          </cell>
          <cell r="EY270">
            <v>508</v>
          </cell>
          <cell r="EZ270">
            <v>625</v>
          </cell>
          <cell r="FA270">
            <v>595</v>
          </cell>
          <cell r="FB270">
            <v>755</v>
          </cell>
          <cell r="FC270">
            <v>655</v>
          </cell>
          <cell r="FD270">
            <v>545</v>
          </cell>
          <cell r="FE270">
            <v>537</v>
          </cell>
          <cell r="FF270">
            <v>552</v>
          </cell>
          <cell r="FG270">
            <v>557</v>
          </cell>
          <cell r="FH270">
            <v>544</v>
          </cell>
          <cell r="FI270">
            <v>543</v>
          </cell>
          <cell r="FJ270">
            <v>507</v>
          </cell>
          <cell r="FK270">
            <v>672</v>
          </cell>
          <cell r="FL270">
            <v>400</v>
          </cell>
          <cell r="FM270">
            <v>531</v>
          </cell>
          <cell r="FN270">
            <v>711</v>
          </cell>
          <cell r="FO270">
            <v>456</v>
          </cell>
          <cell r="FP270">
            <v>413</v>
          </cell>
          <cell r="FQ270">
            <v>628</v>
          </cell>
          <cell r="FR270">
            <v>543</v>
          </cell>
          <cell r="FS270">
            <v>647</v>
          </cell>
          <cell r="FT270">
            <v>627</v>
          </cell>
          <cell r="FU270">
            <v>513</v>
          </cell>
          <cell r="FV270">
            <v>527</v>
          </cell>
          <cell r="FW270">
            <v>594</v>
          </cell>
          <cell r="FX270">
            <v>420</v>
          </cell>
          <cell r="FY270">
            <v>647</v>
          </cell>
          <cell r="FZ270">
            <v>659</v>
          </cell>
          <cell r="GA270">
            <v>547</v>
          </cell>
          <cell r="GB270">
            <v>446</v>
          </cell>
          <cell r="GC270">
            <v>632</v>
          </cell>
          <cell r="GD270">
            <v>592</v>
          </cell>
          <cell r="GE270">
            <v>673</v>
          </cell>
          <cell r="GF270">
            <v>697</v>
          </cell>
          <cell r="GG270">
            <v>542</v>
          </cell>
          <cell r="GH270">
            <v>618</v>
          </cell>
          <cell r="GI270">
            <v>530</v>
          </cell>
          <cell r="GJ270">
            <v>428</v>
          </cell>
          <cell r="GK270">
            <v>661</v>
          </cell>
          <cell r="GL270">
            <v>730</v>
          </cell>
          <cell r="GM270">
            <v>541</v>
          </cell>
          <cell r="GN270">
            <v>471</v>
          </cell>
          <cell r="GO270">
            <v>657</v>
          </cell>
          <cell r="GP270">
            <v>606</v>
          </cell>
          <cell r="GQ270">
            <v>707</v>
          </cell>
          <cell r="GR270">
            <v>666</v>
          </cell>
          <cell r="GS270">
            <v>651</v>
          </cell>
          <cell r="GT270">
            <v>664</v>
          </cell>
          <cell r="GU270">
            <v>531</v>
          </cell>
          <cell r="GV270">
            <v>414</v>
          </cell>
          <cell r="GW270">
            <v>740</v>
          </cell>
          <cell r="GX270">
            <v>647</v>
          </cell>
          <cell r="GY270">
            <v>571</v>
          </cell>
          <cell r="GZ270">
            <v>506</v>
          </cell>
          <cell r="HA270">
            <v>634</v>
          </cell>
          <cell r="HB270">
            <v>620</v>
          </cell>
          <cell r="HC270">
            <v>717</v>
          </cell>
          <cell r="HD270">
            <v>640</v>
          </cell>
          <cell r="HE270">
            <v>708</v>
          </cell>
          <cell r="HF270">
            <v>724</v>
          </cell>
          <cell r="HG270">
            <v>651</v>
          </cell>
          <cell r="HH270">
            <v>573</v>
          </cell>
          <cell r="HI270">
            <v>905</v>
          </cell>
          <cell r="HJ270">
            <v>885</v>
          </cell>
          <cell r="HK270">
            <v>677</v>
          </cell>
          <cell r="HL270">
            <v>568</v>
          </cell>
          <cell r="HM270">
            <v>837</v>
          </cell>
          <cell r="HN270">
            <v>808</v>
          </cell>
          <cell r="HO270">
            <v>934</v>
          </cell>
          <cell r="HP270">
            <v>789</v>
          </cell>
          <cell r="HQ270">
            <v>867</v>
          </cell>
          <cell r="HR270">
            <v>975</v>
          </cell>
          <cell r="HS270">
            <v>759</v>
          </cell>
          <cell r="HT270">
            <v>613</v>
          </cell>
          <cell r="HU270">
            <v>841</v>
          </cell>
          <cell r="HV270">
            <v>879</v>
          </cell>
          <cell r="HW270">
            <v>733</v>
          </cell>
          <cell r="HX270">
            <v>649</v>
          </cell>
          <cell r="HY270">
            <v>1179</v>
          </cell>
          <cell r="HZ270">
            <v>1010</v>
          </cell>
          <cell r="IA270">
            <v>1119</v>
          </cell>
          <cell r="IB270">
            <v>955</v>
          </cell>
          <cell r="IC270">
            <v>1059</v>
          </cell>
          <cell r="ID270">
            <v>989</v>
          </cell>
          <cell r="IE270">
            <v>969</v>
          </cell>
          <cell r="IF270">
            <v>765</v>
          </cell>
          <cell r="IG270">
            <v>1024</v>
          </cell>
          <cell r="IH270">
            <v>1224</v>
          </cell>
          <cell r="II270">
            <v>1049</v>
          </cell>
          <cell r="IJ270">
            <v>846</v>
          </cell>
          <cell r="IK270">
            <v>1250</v>
          </cell>
          <cell r="IL270">
            <v>1120</v>
          </cell>
          <cell r="IM270">
            <v>699</v>
          </cell>
          <cell r="IN270">
            <v>386</v>
          </cell>
          <cell r="IO270">
            <v>773</v>
          </cell>
          <cell r="IP270">
            <v>1257</v>
          </cell>
          <cell r="IQ270">
            <v>1088</v>
          </cell>
          <cell r="IR270">
            <v>847</v>
          </cell>
          <cell r="IS270">
            <v>1523</v>
          </cell>
          <cell r="IT270">
            <v>1672</v>
          </cell>
          <cell r="IU270">
            <v>1017</v>
          </cell>
          <cell r="IV270">
            <v>1136</v>
          </cell>
          <cell r="IW270">
            <v>1347</v>
          </cell>
          <cell r="IX270">
            <v>1300</v>
          </cell>
          <cell r="IY270">
            <v>1601</v>
          </cell>
          <cell r="IZ270">
            <v>1315</v>
          </cell>
          <cell r="JA270">
            <v>1165</v>
          </cell>
          <cell r="JB270">
            <v>1293</v>
          </cell>
          <cell r="JC270">
            <v>1192</v>
          </cell>
          <cell r="JD270">
            <v>972</v>
          </cell>
          <cell r="JE270">
            <v>1410</v>
          </cell>
          <cell r="JF270">
            <v>1476</v>
          </cell>
          <cell r="JG270">
            <v>1090</v>
          </cell>
          <cell r="JH270">
            <v>1046</v>
          </cell>
          <cell r="JI270">
            <v>1369</v>
          </cell>
          <cell r="JJ270">
            <v>1274</v>
          </cell>
          <cell r="JK270">
            <v>1385</v>
          </cell>
          <cell r="JL270">
            <v>1279</v>
          </cell>
          <cell r="JM270">
            <v>1205</v>
          </cell>
          <cell r="JN270">
            <v>1084</v>
          </cell>
          <cell r="JO270">
            <v>1018</v>
          </cell>
          <cell r="JP270">
            <v>984</v>
          </cell>
          <cell r="JQ270">
            <v>1402</v>
          </cell>
          <cell r="JR270">
            <v>1509</v>
          </cell>
          <cell r="JS270">
            <v>1242</v>
          </cell>
          <cell r="JT270">
            <v>1062</v>
          </cell>
          <cell r="JU270">
            <v>1323</v>
          </cell>
          <cell r="JV270">
            <v>1313</v>
          </cell>
          <cell r="JW270">
            <v>1457</v>
          </cell>
          <cell r="JX270">
            <v>1356</v>
          </cell>
          <cell r="JY270">
            <v>1126</v>
          </cell>
          <cell r="JZ270">
            <v>1337</v>
          </cell>
          <cell r="KA270">
            <v>1134</v>
          </cell>
          <cell r="KB270">
            <v>1158</v>
          </cell>
          <cell r="KC270">
            <v>1588</v>
          </cell>
          <cell r="KD270">
            <v>1625</v>
          </cell>
          <cell r="KE270">
            <v>1451</v>
          </cell>
          <cell r="KF270">
            <v>1047</v>
          </cell>
        </row>
        <row r="271">
          <cell r="A271" t="str">
            <v>Nombre de crÃ©ations d'entreprises - Micro-entrepreneurs - Haute-Corse - DonnÃ©es mensuelles brutes</v>
          </cell>
          <cell r="B271">
            <v>10755338</v>
          </cell>
          <cell r="C271">
            <v>45317.364583333336</v>
          </cell>
          <cell r="ES271">
            <v>107</v>
          </cell>
          <cell r="ET271">
            <v>90</v>
          </cell>
          <cell r="EU271">
            <v>120</v>
          </cell>
          <cell r="EV271">
            <v>99</v>
          </cell>
          <cell r="EW271">
            <v>102</v>
          </cell>
          <cell r="EX271">
            <v>121</v>
          </cell>
          <cell r="EY271">
            <v>79</v>
          </cell>
          <cell r="EZ271">
            <v>77</v>
          </cell>
          <cell r="FA271">
            <v>91</v>
          </cell>
          <cell r="FB271">
            <v>104</v>
          </cell>
          <cell r="FC271">
            <v>77</v>
          </cell>
          <cell r="FD271">
            <v>60</v>
          </cell>
          <cell r="FE271">
            <v>67</v>
          </cell>
          <cell r="FF271">
            <v>44</v>
          </cell>
          <cell r="FG271">
            <v>69</v>
          </cell>
          <cell r="FH271">
            <v>55</v>
          </cell>
          <cell r="FI271">
            <v>70</v>
          </cell>
          <cell r="FJ271">
            <v>75</v>
          </cell>
          <cell r="FK271">
            <v>59</v>
          </cell>
          <cell r="FL271">
            <v>45</v>
          </cell>
          <cell r="FM271">
            <v>52</v>
          </cell>
          <cell r="FN271">
            <v>73</v>
          </cell>
          <cell r="FO271">
            <v>60</v>
          </cell>
          <cell r="FP271">
            <v>39</v>
          </cell>
          <cell r="FQ271">
            <v>79</v>
          </cell>
          <cell r="FR271">
            <v>71</v>
          </cell>
          <cell r="FS271">
            <v>60</v>
          </cell>
          <cell r="FT271">
            <v>73</v>
          </cell>
          <cell r="FU271">
            <v>66</v>
          </cell>
          <cell r="FV271">
            <v>60</v>
          </cell>
          <cell r="FW271">
            <v>53</v>
          </cell>
          <cell r="FX271">
            <v>48</v>
          </cell>
          <cell r="FY271">
            <v>52</v>
          </cell>
          <cell r="FZ271">
            <v>79</v>
          </cell>
          <cell r="GA271">
            <v>56</v>
          </cell>
          <cell r="GB271">
            <v>44</v>
          </cell>
          <cell r="GC271">
            <v>77</v>
          </cell>
          <cell r="GD271">
            <v>80</v>
          </cell>
          <cell r="GE271">
            <v>104</v>
          </cell>
          <cell r="GF271">
            <v>118</v>
          </cell>
          <cell r="GG271">
            <v>85</v>
          </cell>
          <cell r="GH271">
            <v>102</v>
          </cell>
          <cell r="GI271">
            <v>78</v>
          </cell>
          <cell r="GJ271">
            <v>44</v>
          </cell>
          <cell r="GK271">
            <v>88</v>
          </cell>
          <cell r="GL271">
            <v>80</v>
          </cell>
          <cell r="GM271">
            <v>72</v>
          </cell>
          <cell r="GN271">
            <v>81</v>
          </cell>
          <cell r="GO271">
            <v>107</v>
          </cell>
          <cell r="GP271">
            <v>86</v>
          </cell>
          <cell r="GQ271">
            <v>97</v>
          </cell>
          <cell r="GR271">
            <v>92</v>
          </cell>
          <cell r="GS271">
            <v>92</v>
          </cell>
          <cell r="GT271">
            <v>88</v>
          </cell>
          <cell r="GU271">
            <v>81</v>
          </cell>
          <cell r="GV271">
            <v>38</v>
          </cell>
          <cell r="GW271">
            <v>74</v>
          </cell>
          <cell r="GX271">
            <v>99</v>
          </cell>
          <cell r="GY271">
            <v>62</v>
          </cell>
          <cell r="GZ271">
            <v>55</v>
          </cell>
          <cell r="HA271">
            <v>74</v>
          </cell>
          <cell r="HB271">
            <v>97</v>
          </cell>
          <cell r="HC271">
            <v>105</v>
          </cell>
          <cell r="HD271">
            <v>86</v>
          </cell>
          <cell r="HE271">
            <v>76</v>
          </cell>
          <cell r="HF271">
            <v>95</v>
          </cell>
          <cell r="HG271">
            <v>71</v>
          </cell>
          <cell r="HH271">
            <v>52</v>
          </cell>
          <cell r="HI271">
            <v>60</v>
          </cell>
          <cell r="HJ271">
            <v>122</v>
          </cell>
          <cell r="HK271">
            <v>50</v>
          </cell>
          <cell r="HL271">
            <v>79</v>
          </cell>
          <cell r="HM271">
            <v>99</v>
          </cell>
          <cell r="HN271">
            <v>103</v>
          </cell>
          <cell r="HO271">
            <v>106</v>
          </cell>
          <cell r="HP271">
            <v>101</v>
          </cell>
          <cell r="HQ271">
            <v>93</v>
          </cell>
          <cell r="HR271">
            <v>116</v>
          </cell>
          <cell r="HS271">
            <v>82</v>
          </cell>
          <cell r="HT271">
            <v>49</v>
          </cell>
          <cell r="HU271">
            <v>92</v>
          </cell>
          <cell r="HV271">
            <v>113</v>
          </cell>
          <cell r="HW271">
            <v>93</v>
          </cell>
          <cell r="HX271">
            <v>66</v>
          </cell>
          <cell r="HY271">
            <v>108</v>
          </cell>
          <cell r="HZ271">
            <v>116</v>
          </cell>
          <cell r="IA271">
            <v>113</v>
          </cell>
          <cell r="IB271">
            <v>117</v>
          </cell>
          <cell r="IC271">
            <v>103</v>
          </cell>
          <cell r="ID271">
            <v>107</v>
          </cell>
          <cell r="IE271">
            <v>76</v>
          </cell>
          <cell r="IF271">
            <v>79</v>
          </cell>
          <cell r="IG271">
            <v>125</v>
          </cell>
          <cell r="IH271">
            <v>141</v>
          </cell>
          <cell r="II271">
            <v>107</v>
          </cell>
          <cell r="IJ271">
            <v>85</v>
          </cell>
          <cell r="IK271">
            <v>122</v>
          </cell>
          <cell r="IL271">
            <v>110</v>
          </cell>
          <cell r="IM271">
            <v>98</v>
          </cell>
          <cell r="IN271">
            <v>48</v>
          </cell>
          <cell r="IO271">
            <v>90</v>
          </cell>
          <cell r="IP271">
            <v>114</v>
          </cell>
          <cell r="IQ271">
            <v>140</v>
          </cell>
          <cell r="IR271">
            <v>88</v>
          </cell>
          <cell r="IS271">
            <v>128</v>
          </cell>
          <cell r="IT271">
            <v>133</v>
          </cell>
          <cell r="IU271">
            <v>117</v>
          </cell>
          <cell r="IV271">
            <v>112</v>
          </cell>
          <cell r="IW271">
            <v>121</v>
          </cell>
          <cell r="IX271">
            <v>125</v>
          </cell>
          <cell r="IY271">
            <v>165</v>
          </cell>
          <cell r="IZ271">
            <v>156</v>
          </cell>
          <cell r="JA271">
            <v>99</v>
          </cell>
          <cell r="JB271">
            <v>154</v>
          </cell>
          <cell r="JC271">
            <v>99</v>
          </cell>
          <cell r="JD271">
            <v>82</v>
          </cell>
          <cell r="JE271">
            <v>144</v>
          </cell>
          <cell r="JF271">
            <v>154</v>
          </cell>
          <cell r="JG271">
            <v>120</v>
          </cell>
          <cell r="JH271">
            <v>115</v>
          </cell>
          <cell r="JI271">
            <v>135</v>
          </cell>
          <cell r="JJ271">
            <v>132</v>
          </cell>
          <cell r="JK271">
            <v>184</v>
          </cell>
          <cell r="JL271">
            <v>153</v>
          </cell>
          <cell r="JM271">
            <v>146</v>
          </cell>
          <cell r="JN271">
            <v>125</v>
          </cell>
          <cell r="JO271">
            <v>144</v>
          </cell>
          <cell r="JP271">
            <v>88</v>
          </cell>
          <cell r="JQ271">
            <v>166</v>
          </cell>
          <cell r="JR271">
            <v>148</v>
          </cell>
          <cell r="JS271">
            <v>121</v>
          </cell>
          <cell r="JT271">
            <v>121</v>
          </cell>
          <cell r="JU271">
            <v>133</v>
          </cell>
          <cell r="JV271">
            <v>169</v>
          </cell>
          <cell r="JW271">
            <v>193</v>
          </cell>
          <cell r="JX271">
            <v>171</v>
          </cell>
          <cell r="JY271">
            <v>130</v>
          </cell>
          <cell r="JZ271">
            <v>172</v>
          </cell>
          <cell r="KA271">
            <v>150</v>
          </cell>
          <cell r="KB271">
            <v>121</v>
          </cell>
          <cell r="KC271">
            <v>144</v>
          </cell>
          <cell r="KD271">
            <v>197</v>
          </cell>
          <cell r="KE271">
            <v>151</v>
          </cell>
          <cell r="KF271">
            <v>106</v>
          </cell>
        </row>
        <row r="272">
          <cell r="A272" t="str">
            <v>Nombre de crÃ©ations d'entreprises - Micro-entrepreneurs - Haute-Garonne - DonnÃ©es mensuelles brutes</v>
          </cell>
          <cell r="B272">
            <v>10755340</v>
          </cell>
          <cell r="C272">
            <v>45317.364583333336</v>
          </cell>
          <cell r="ES272">
            <v>709</v>
          </cell>
          <cell r="ET272">
            <v>730</v>
          </cell>
          <cell r="EU272">
            <v>774</v>
          </cell>
          <cell r="EV272">
            <v>545</v>
          </cell>
          <cell r="EW272">
            <v>561</v>
          </cell>
          <cell r="EX272">
            <v>601</v>
          </cell>
          <cell r="EY272">
            <v>439</v>
          </cell>
          <cell r="EZ272">
            <v>567</v>
          </cell>
          <cell r="FA272">
            <v>602</v>
          </cell>
          <cell r="FB272">
            <v>702</v>
          </cell>
          <cell r="FC272">
            <v>616</v>
          </cell>
          <cell r="FD272">
            <v>430</v>
          </cell>
          <cell r="FE272">
            <v>620</v>
          </cell>
          <cell r="FF272">
            <v>617</v>
          </cell>
          <cell r="FG272">
            <v>614</v>
          </cell>
          <cell r="FH272">
            <v>630</v>
          </cell>
          <cell r="FI272">
            <v>490</v>
          </cell>
          <cell r="FJ272">
            <v>534</v>
          </cell>
          <cell r="FK272">
            <v>496</v>
          </cell>
          <cell r="FL272">
            <v>413</v>
          </cell>
          <cell r="FM272">
            <v>598</v>
          </cell>
          <cell r="FN272">
            <v>663</v>
          </cell>
          <cell r="FO272">
            <v>652</v>
          </cell>
          <cell r="FP272">
            <v>530</v>
          </cell>
          <cell r="FQ272">
            <v>710</v>
          </cell>
          <cell r="FR272">
            <v>618</v>
          </cell>
          <cell r="FS272">
            <v>638</v>
          </cell>
          <cell r="FT272">
            <v>596</v>
          </cell>
          <cell r="FU272">
            <v>535</v>
          </cell>
          <cell r="FV272">
            <v>551</v>
          </cell>
          <cell r="FW272">
            <v>582</v>
          </cell>
          <cell r="FX272">
            <v>422</v>
          </cell>
          <cell r="FY272">
            <v>703</v>
          </cell>
          <cell r="FZ272">
            <v>724</v>
          </cell>
          <cell r="GA272">
            <v>566</v>
          </cell>
          <cell r="GB272">
            <v>485</v>
          </cell>
          <cell r="GC272">
            <v>617</v>
          </cell>
          <cell r="GD272">
            <v>578</v>
          </cell>
          <cell r="GE272">
            <v>564</v>
          </cell>
          <cell r="GF272">
            <v>596</v>
          </cell>
          <cell r="GG272">
            <v>470</v>
          </cell>
          <cell r="GH272">
            <v>519</v>
          </cell>
          <cell r="GI272">
            <v>449</v>
          </cell>
          <cell r="GJ272">
            <v>410</v>
          </cell>
          <cell r="GK272">
            <v>718</v>
          </cell>
          <cell r="GL272">
            <v>665</v>
          </cell>
          <cell r="GM272">
            <v>528</v>
          </cell>
          <cell r="GN272">
            <v>566</v>
          </cell>
          <cell r="GO272">
            <v>742</v>
          </cell>
          <cell r="GP272">
            <v>666</v>
          </cell>
          <cell r="GQ272">
            <v>666</v>
          </cell>
          <cell r="GR272">
            <v>621</v>
          </cell>
          <cell r="GS272">
            <v>521</v>
          </cell>
          <cell r="GT272">
            <v>584</v>
          </cell>
          <cell r="GU272">
            <v>477</v>
          </cell>
          <cell r="GV272">
            <v>458</v>
          </cell>
          <cell r="GW272">
            <v>725</v>
          </cell>
          <cell r="GX272">
            <v>726</v>
          </cell>
          <cell r="GY272">
            <v>621</v>
          </cell>
          <cell r="GZ272">
            <v>504</v>
          </cell>
          <cell r="HA272">
            <v>751</v>
          </cell>
          <cell r="HB272">
            <v>688</v>
          </cell>
          <cell r="HC272">
            <v>787</v>
          </cell>
          <cell r="HD272">
            <v>569</v>
          </cell>
          <cell r="HE272">
            <v>667</v>
          </cell>
          <cell r="HF272">
            <v>722</v>
          </cell>
          <cell r="HG272">
            <v>626</v>
          </cell>
          <cell r="HH272">
            <v>600</v>
          </cell>
          <cell r="HI272">
            <v>960</v>
          </cell>
          <cell r="HJ272">
            <v>914</v>
          </cell>
          <cell r="HK272">
            <v>797</v>
          </cell>
          <cell r="HL272">
            <v>737</v>
          </cell>
          <cell r="HM272">
            <v>944</v>
          </cell>
          <cell r="HN272">
            <v>992</v>
          </cell>
          <cell r="HO272">
            <v>1040</v>
          </cell>
          <cell r="HP272">
            <v>913</v>
          </cell>
          <cell r="HQ272">
            <v>914</v>
          </cell>
          <cell r="HR272">
            <v>1084</v>
          </cell>
          <cell r="HS272">
            <v>779</v>
          </cell>
          <cell r="HT272">
            <v>797</v>
          </cell>
          <cell r="HU272">
            <v>1187</v>
          </cell>
          <cell r="HV272">
            <v>1256</v>
          </cell>
          <cell r="HW272">
            <v>1016</v>
          </cell>
          <cell r="HX272">
            <v>804</v>
          </cell>
          <cell r="HY272">
            <v>1329</v>
          </cell>
          <cell r="HZ272">
            <v>1332</v>
          </cell>
          <cell r="IA272">
            <v>1385</v>
          </cell>
          <cell r="IB272">
            <v>1281</v>
          </cell>
          <cell r="IC272">
            <v>1162</v>
          </cell>
          <cell r="ID272">
            <v>1144</v>
          </cell>
          <cell r="IE272">
            <v>1217</v>
          </cell>
          <cell r="IF272">
            <v>1060</v>
          </cell>
          <cell r="IG272">
            <v>1432</v>
          </cell>
          <cell r="IH272">
            <v>1593</v>
          </cell>
          <cell r="II272">
            <v>1342</v>
          </cell>
          <cell r="IJ272">
            <v>1059</v>
          </cell>
          <cell r="IK272">
            <v>1509</v>
          </cell>
          <cell r="IL272">
            <v>1371</v>
          </cell>
          <cell r="IM272">
            <v>957</v>
          </cell>
          <cell r="IN272">
            <v>706</v>
          </cell>
          <cell r="IO272">
            <v>936</v>
          </cell>
          <cell r="IP272">
            <v>1217</v>
          </cell>
          <cell r="IQ272">
            <v>1547</v>
          </cell>
          <cell r="IR272">
            <v>1173</v>
          </cell>
          <cell r="IS272">
            <v>1769</v>
          </cell>
          <cell r="IT272">
            <v>1864</v>
          </cell>
          <cell r="IU272">
            <v>1538</v>
          </cell>
          <cell r="IV272">
            <v>1352</v>
          </cell>
          <cell r="IW272">
            <v>1697</v>
          </cell>
          <cell r="IX272">
            <v>1486</v>
          </cell>
          <cell r="IY272">
            <v>1615</v>
          </cell>
          <cell r="IZ272">
            <v>1511</v>
          </cell>
          <cell r="JA272">
            <v>1245</v>
          </cell>
          <cell r="JB272">
            <v>1499</v>
          </cell>
          <cell r="JC272">
            <v>1157</v>
          </cell>
          <cell r="JD272">
            <v>978</v>
          </cell>
          <cell r="JE272">
            <v>1721</v>
          </cell>
          <cell r="JF272">
            <v>1613</v>
          </cell>
          <cell r="JG272">
            <v>1366</v>
          </cell>
          <cell r="JH272">
            <v>1350</v>
          </cell>
          <cell r="JI272">
            <v>1465</v>
          </cell>
          <cell r="JJ272">
            <v>1279</v>
          </cell>
          <cell r="JK272">
            <v>1507</v>
          </cell>
          <cell r="JL272">
            <v>1200</v>
          </cell>
          <cell r="JM272">
            <v>1149</v>
          </cell>
          <cell r="JN272">
            <v>1460</v>
          </cell>
          <cell r="JO272">
            <v>1150</v>
          </cell>
          <cell r="JP272">
            <v>1103</v>
          </cell>
          <cell r="JQ272">
            <v>1644</v>
          </cell>
          <cell r="JR272">
            <v>1680</v>
          </cell>
          <cell r="JS272">
            <v>1285</v>
          </cell>
          <cell r="JT272">
            <v>1139</v>
          </cell>
          <cell r="JU272">
            <v>1393</v>
          </cell>
          <cell r="JV272">
            <v>1259</v>
          </cell>
          <cell r="JW272">
            <v>1507</v>
          </cell>
          <cell r="JX272">
            <v>1273</v>
          </cell>
          <cell r="JY272">
            <v>1237</v>
          </cell>
          <cell r="JZ272">
            <v>1423</v>
          </cell>
          <cell r="KA272">
            <v>1188</v>
          </cell>
          <cell r="KB272">
            <v>1287</v>
          </cell>
          <cell r="KC272">
            <v>1566</v>
          </cell>
          <cell r="KD272">
            <v>1672</v>
          </cell>
          <cell r="KE272">
            <v>1465</v>
          </cell>
          <cell r="KF272">
            <v>1312</v>
          </cell>
        </row>
        <row r="273">
          <cell r="A273" t="str">
            <v>Nombre de crÃ©ations d'entreprises - Micro-entrepreneurs - Haute-Loire - DonnÃ©es mensuelles brutes</v>
          </cell>
          <cell r="B273">
            <v>10755352</v>
          </cell>
          <cell r="C273">
            <v>45317.364583333336</v>
          </cell>
          <cell r="ES273">
            <v>63</v>
          </cell>
          <cell r="ET273">
            <v>44</v>
          </cell>
          <cell r="EU273">
            <v>85</v>
          </cell>
          <cell r="EV273">
            <v>72</v>
          </cell>
          <cell r="EW273">
            <v>54</v>
          </cell>
          <cell r="EX273">
            <v>80</v>
          </cell>
          <cell r="EY273">
            <v>56</v>
          </cell>
          <cell r="EZ273">
            <v>55</v>
          </cell>
          <cell r="FA273">
            <v>52</v>
          </cell>
          <cell r="FB273">
            <v>85</v>
          </cell>
          <cell r="FC273">
            <v>51</v>
          </cell>
          <cell r="FD273">
            <v>40</v>
          </cell>
          <cell r="FE273">
            <v>62</v>
          </cell>
          <cell r="FF273">
            <v>51</v>
          </cell>
          <cell r="FG273">
            <v>70</v>
          </cell>
          <cell r="FH273">
            <v>65</v>
          </cell>
          <cell r="FI273">
            <v>62</v>
          </cell>
          <cell r="FJ273">
            <v>61</v>
          </cell>
          <cell r="FK273">
            <v>52</v>
          </cell>
          <cell r="FL273">
            <v>41</v>
          </cell>
          <cell r="FM273">
            <v>45</v>
          </cell>
          <cell r="FN273">
            <v>57</v>
          </cell>
          <cell r="FO273">
            <v>50</v>
          </cell>
          <cell r="FP273">
            <v>43</v>
          </cell>
          <cell r="FQ273">
            <v>52</v>
          </cell>
          <cell r="FR273">
            <v>58</v>
          </cell>
          <cell r="FS273">
            <v>50</v>
          </cell>
          <cell r="FT273">
            <v>69</v>
          </cell>
          <cell r="FU273">
            <v>57</v>
          </cell>
          <cell r="FV273">
            <v>57</v>
          </cell>
          <cell r="FW273">
            <v>56</v>
          </cell>
          <cell r="FX273">
            <v>49</v>
          </cell>
          <cell r="FY273">
            <v>56</v>
          </cell>
          <cell r="FZ273">
            <v>59</v>
          </cell>
          <cell r="GA273">
            <v>45</v>
          </cell>
          <cell r="GB273">
            <v>54</v>
          </cell>
          <cell r="GC273">
            <v>57</v>
          </cell>
          <cell r="GD273">
            <v>58</v>
          </cell>
          <cell r="GE273">
            <v>68</v>
          </cell>
          <cell r="GF273">
            <v>49</v>
          </cell>
          <cell r="GG273">
            <v>52</v>
          </cell>
          <cell r="GH273">
            <v>56</v>
          </cell>
          <cell r="GI273">
            <v>65</v>
          </cell>
          <cell r="GJ273">
            <v>45</v>
          </cell>
          <cell r="GK273">
            <v>66</v>
          </cell>
          <cell r="GL273">
            <v>63</v>
          </cell>
          <cell r="GM273">
            <v>69</v>
          </cell>
          <cell r="GN273">
            <v>60</v>
          </cell>
          <cell r="GO273">
            <v>65</v>
          </cell>
          <cell r="GP273">
            <v>51</v>
          </cell>
          <cell r="GQ273">
            <v>62</v>
          </cell>
          <cell r="GR273">
            <v>47</v>
          </cell>
          <cell r="GS273">
            <v>54</v>
          </cell>
          <cell r="GT273">
            <v>49</v>
          </cell>
          <cell r="GU273">
            <v>48</v>
          </cell>
          <cell r="GV273">
            <v>30</v>
          </cell>
          <cell r="GW273">
            <v>62</v>
          </cell>
          <cell r="GX273">
            <v>54</v>
          </cell>
          <cell r="GY273">
            <v>47</v>
          </cell>
          <cell r="GZ273">
            <v>41</v>
          </cell>
          <cell r="HA273">
            <v>60</v>
          </cell>
          <cell r="HB273">
            <v>47</v>
          </cell>
          <cell r="HC273">
            <v>75</v>
          </cell>
          <cell r="HD273">
            <v>64</v>
          </cell>
          <cell r="HE273">
            <v>73</v>
          </cell>
          <cell r="HF273">
            <v>60</v>
          </cell>
          <cell r="HG273">
            <v>48</v>
          </cell>
          <cell r="HH273">
            <v>33</v>
          </cell>
          <cell r="HI273">
            <v>75</v>
          </cell>
          <cell r="HJ273">
            <v>65</v>
          </cell>
          <cell r="HK273">
            <v>35</v>
          </cell>
          <cell r="HL273">
            <v>51</v>
          </cell>
          <cell r="HM273">
            <v>66</v>
          </cell>
          <cell r="HN273">
            <v>57</v>
          </cell>
          <cell r="HO273">
            <v>93</v>
          </cell>
          <cell r="HP273">
            <v>58</v>
          </cell>
          <cell r="HQ273">
            <v>55</v>
          </cell>
          <cell r="HR273">
            <v>83</v>
          </cell>
          <cell r="HS273">
            <v>59</v>
          </cell>
          <cell r="HT273">
            <v>47</v>
          </cell>
          <cell r="HU273">
            <v>58</v>
          </cell>
          <cell r="HV273">
            <v>79</v>
          </cell>
          <cell r="HW273">
            <v>61</v>
          </cell>
          <cell r="HX273">
            <v>52</v>
          </cell>
          <cell r="HY273">
            <v>62</v>
          </cell>
          <cell r="HZ273">
            <v>77</v>
          </cell>
          <cell r="IA273">
            <v>83</v>
          </cell>
          <cell r="IB273">
            <v>64</v>
          </cell>
          <cell r="IC273">
            <v>98</v>
          </cell>
          <cell r="ID273">
            <v>75</v>
          </cell>
          <cell r="IE273">
            <v>85</v>
          </cell>
          <cell r="IF273">
            <v>67</v>
          </cell>
          <cell r="IG273">
            <v>86</v>
          </cell>
          <cell r="IH273">
            <v>108</v>
          </cell>
          <cell r="II273">
            <v>87</v>
          </cell>
          <cell r="IJ273">
            <v>86</v>
          </cell>
          <cell r="IK273">
            <v>107</v>
          </cell>
          <cell r="IL273">
            <v>107</v>
          </cell>
          <cell r="IM273">
            <v>52</v>
          </cell>
          <cell r="IN273">
            <v>35</v>
          </cell>
          <cell r="IO273">
            <v>56</v>
          </cell>
          <cell r="IP273">
            <v>82</v>
          </cell>
          <cell r="IQ273">
            <v>76</v>
          </cell>
          <cell r="IR273">
            <v>79</v>
          </cell>
          <cell r="IS273">
            <v>90</v>
          </cell>
          <cell r="IT273">
            <v>116</v>
          </cell>
          <cell r="IU273">
            <v>100</v>
          </cell>
          <cell r="IV273">
            <v>93</v>
          </cell>
          <cell r="IW273">
            <v>106</v>
          </cell>
          <cell r="IX273">
            <v>99</v>
          </cell>
          <cell r="IY273">
            <v>112</v>
          </cell>
          <cell r="IZ273">
            <v>60</v>
          </cell>
          <cell r="JA273">
            <v>100</v>
          </cell>
          <cell r="JB273">
            <v>87</v>
          </cell>
          <cell r="JC273">
            <v>98</v>
          </cell>
          <cell r="JD273">
            <v>53</v>
          </cell>
          <cell r="JE273">
            <v>107</v>
          </cell>
          <cell r="JF273">
            <v>123</v>
          </cell>
          <cell r="JG273">
            <v>95</v>
          </cell>
          <cell r="JH273">
            <v>78</v>
          </cell>
          <cell r="JI273">
            <v>97</v>
          </cell>
          <cell r="JJ273">
            <v>105</v>
          </cell>
          <cell r="JK273">
            <v>150</v>
          </cell>
          <cell r="JL273">
            <v>83</v>
          </cell>
          <cell r="JM273">
            <v>135</v>
          </cell>
          <cell r="JN273">
            <v>96</v>
          </cell>
          <cell r="JO273">
            <v>109</v>
          </cell>
          <cell r="JP273">
            <v>64</v>
          </cell>
          <cell r="JQ273">
            <v>122</v>
          </cell>
          <cell r="JR273">
            <v>127</v>
          </cell>
          <cell r="JS273">
            <v>120</v>
          </cell>
          <cell r="JT273">
            <v>117</v>
          </cell>
          <cell r="JU273">
            <v>121</v>
          </cell>
          <cell r="JV273">
            <v>128</v>
          </cell>
          <cell r="JW273">
            <v>134</v>
          </cell>
          <cell r="JX273">
            <v>119</v>
          </cell>
          <cell r="JY273">
            <v>109</v>
          </cell>
          <cell r="JZ273">
            <v>127</v>
          </cell>
          <cell r="KA273">
            <v>73</v>
          </cell>
          <cell r="KB273">
            <v>98</v>
          </cell>
          <cell r="KC273">
            <v>131</v>
          </cell>
          <cell r="KD273">
            <v>159</v>
          </cell>
          <cell r="KE273">
            <v>143</v>
          </cell>
          <cell r="KF273">
            <v>119</v>
          </cell>
        </row>
        <row r="274">
          <cell r="A274" t="str">
            <v>Nombre de crÃ©ations d'entreprises - Micro-entrepreneurs - Haute-Marne - DonnÃ©es mensuelles brutes</v>
          </cell>
          <cell r="B274">
            <v>10755361</v>
          </cell>
          <cell r="C274">
            <v>45317.364583333336</v>
          </cell>
          <cell r="ES274">
            <v>40</v>
          </cell>
          <cell r="ET274">
            <v>43</v>
          </cell>
          <cell r="EU274">
            <v>50</v>
          </cell>
          <cell r="EV274">
            <v>43</v>
          </cell>
          <cell r="EW274">
            <v>49</v>
          </cell>
          <cell r="EX274">
            <v>55</v>
          </cell>
          <cell r="EY274">
            <v>44</v>
          </cell>
          <cell r="EZ274">
            <v>50</v>
          </cell>
          <cell r="FA274">
            <v>67</v>
          </cell>
          <cell r="FB274">
            <v>52</v>
          </cell>
          <cell r="FC274">
            <v>40</v>
          </cell>
          <cell r="FD274">
            <v>33</v>
          </cell>
          <cell r="FE274">
            <v>57</v>
          </cell>
          <cell r="FF274">
            <v>35</v>
          </cell>
          <cell r="FG274">
            <v>43</v>
          </cell>
          <cell r="FH274">
            <v>52</v>
          </cell>
          <cell r="FI274">
            <v>33</v>
          </cell>
          <cell r="FJ274">
            <v>32</v>
          </cell>
          <cell r="FK274">
            <v>33</v>
          </cell>
          <cell r="FL274">
            <v>31</v>
          </cell>
          <cell r="FM274">
            <v>45</v>
          </cell>
          <cell r="FN274">
            <v>60</v>
          </cell>
          <cell r="FO274">
            <v>30</v>
          </cell>
          <cell r="FP274">
            <v>18</v>
          </cell>
          <cell r="FQ274">
            <v>52</v>
          </cell>
          <cell r="FR274">
            <v>40</v>
          </cell>
          <cell r="FS274">
            <v>46</v>
          </cell>
          <cell r="FT274">
            <v>46</v>
          </cell>
          <cell r="FU274">
            <v>28</v>
          </cell>
          <cell r="FV274">
            <v>29</v>
          </cell>
          <cell r="FW274">
            <v>32</v>
          </cell>
          <cell r="FX274">
            <v>33</v>
          </cell>
          <cell r="FY274">
            <v>39</v>
          </cell>
          <cell r="FZ274">
            <v>44</v>
          </cell>
          <cell r="GA274">
            <v>33</v>
          </cell>
          <cell r="GB274">
            <v>22</v>
          </cell>
          <cell r="GC274">
            <v>30</v>
          </cell>
          <cell r="GD274">
            <v>30</v>
          </cell>
          <cell r="GE274">
            <v>31</v>
          </cell>
          <cell r="GF274">
            <v>35</v>
          </cell>
          <cell r="GG274">
            <v>28</v>
          </cell>
          <cell r="GH274">
            <v>27</v>
          </cell>
          <cell r="GI274">
            <v>31</v>
          </cell>
          <cell r="GJ274">
            <v>22</v>
          </cell>
          <cell r="GK274">
            <v>23</v>
          </cell>
          <cell r="GL274">
            <v>39</v>
          </cell>
          <cell r="GM274">
            <v>17</v>
          </cell>
          <cell r="GN274">
            <v>28</v>
          </cell>
          <cell r="GO274">
            <v>29</v>
          </cell>
          <cell r="GP274">
            <v>38</v>
          </cell>
          <cell r="GQ274">
            <v>45</v>
          </cell>
          <cell r="GR274">
            <v>47</v>
          </cell>
          <cell r="GS274">
            <v>22</v>
          </cell>
          <cell r="GT274">
            <v>21</v>
          </cell>
          <cell r="GU274">
            <v>28</v>
          </cell>
          <cell r="GV274">
            <v>18</v>
          </cell>
          <cell r="GW274">
            <v>33</v>
          </cell>
          <cell r="GX274">
            <v>28</v>
          </cell>
          <cell r="GY274">
            <v>29</v>
          </cell>
          <cell r="GZ274">
            <v>30</v>
          </cell>
          <cell r="HA274">
            <v>28</v>
          </cell>
          <cell r="HB274">
            <v>22</v>
          </cell>
          <cell r="HC274">
            <v>39</v>
          </cell>
          <cell r="HD274">
            <v>27</v>
          </cell>
          <cell r="HE274">
            <v>28</v>
          </cell>
          <cell r="HF274">
            <v>35</v>
          </cell>
          <cell r="HG274">
            <v>22</v>
          </cell>
          <cell r="HH274">
            <v>26</v>
          </cell>
          <cell r="HI274">
            <v>20</v>
          </cell>
          <cell r="HJ274">
            <v>28</v>
          </cell>
          <cell r="HK274">
            <v>23</v>
          </cell>
          <cell r="HL274">
            <v>27</v>
          </cell>
          <cell r="HM274">
            <v>19</v>
          </cell>
          <cell r="HN274">
            <v>37</v>
          </cell>
          <cell r="HO274">
            <v>34</v>
          </cell>
          <cell r="HP274">
            <v>33</v>
          </cell>
          <cell r="HQ274">
            <v>34</v>
          </cell>
          <cell r="HR274">
            <v>40</v>
          </cell>
          <cell r="HS274">
            <v>34</v>
          </cell>
          <cell r="HT274">
            <v>27</v>
          </cell>
          <cell r="HU274">
            <v>30</v>
          </cell>
          <cell r="HV274">
            <v>36</v>
          </cell>
          <cell r="HW274">
            <v>37</v>
          </cell>
          <cell r="HX274">
            <v>21</v>
          </cell>
          <cell r="HY274">
            <v>36</v>
          </cell>
          <cell r="HZ274">
            <v>36</v>
          </cell>
          <cell r="IA274">
            <v>52</v>
          </cell>
          <cell r="IB274">
            <v>35</v>
          </cell>
          <cell r="IC274">
            <v>37</v>
          </cell>
          <cell r="ID274">
            <v>42</v>
          </cell>
          <cell r="IE274">
            <v>31</v>
          </cell>
          <cell r="IF274">
            <v>36</v>
          </cell>
          <cell r="IG274">
            <v>44</v>
          </cell>
          <cell r="IH274">
            <v>54</v>
          </cell>
          <cell r="II274">
            <v>31</v>
          </cell>
          <cell r="IJ274">
            <v>38</v>
          </cell>
          <cell r="IK274">
            <v>50</v>
          </cell>
          <cell r="IL274">
            <v>53</v>
          </cell>
          <cell r="IM274">
            <v>20</v>
          </cell>
          <cell r="IN274">
            <v>15</v>
          </cell>
          <cell r="IO274">
            <v>28</v>
          </cell>
          <cell r="IP274">
            <v>55</v>
          </cell>
          <cell r="IQ274">
            <v>61</v>
          </cell>
          <cell r="IR274">
            <v>52</v>
          </cell>
          <cell r="IS274">
            <v>52</v>
          </cell>
          <cell r="IT274">
            <v>66</v>
          </cell>
          <cell r="IU274">
            <v>41</v>
          </cell>
          <cell r="IV274">
            <v>62</v>
          </cell>
          <cell r="IW274">
            <v>64</v>
          </cell>
          <cell r="IX274">
            <v>73</v>
          </cell>
          <cell r="IY274">
            <v>52</v>
          </cell>
          <cell r="IZ274">
            <v>63</v>
          </cell>
          <cell r="JA274">
            <v>53</v>
          </cell>
          <cell r="JB274">
            <v>50</v>
          </cell>
          <cell r="JC274">
            <v>56</v>
          </cell>
          <cell r="JD274">
            <v>43</v>
          </cell>
          <cell r="JE274">
            <v>62</v>
          </cell>
          <cell r="JF274">
            <v>64</v>
          </cell>
          <cell r="JG274">
            <v>44</v>
          </cell>
          <cell r="JH274">
            <v>46</v>
          </cell>
          <cell r="JI274">
            <v>52</v>
          </cell>
          <cell r="JJ274">
            <v>55</v>
          </cell>
          <cell r="JK274">
            <v>85</v>
          </cell>
          <cell r="JL274">
            <v>54</v>
          </cell>
          <cell r="JM274">
            <v>51</v>
          </cell>
          <cell r="JN274">
            <v>58</v>
          </cell>
          <cell r="JO274">
            <v>49</v>
          </cell>
          <cell r="JP274">
            <v>53</v>
          </cell>
          <cell r="JQ274">
            <v>54</v>
          </cell>
          <cell r="JR274">
            <v>72</v>
          </cell>
          <cell r="JS274">
            <v>68</v>
          </cell>
          <cell r="JT274">
            <v>57</v>
          </cell>
          <cell r="JU274">
            <v>60</v>
          </cell>
          <cell r="JV274">
            <v>83</v>
          </cell>
          <cell r="JW274">
            <v>86</v>
          </cell>
          <cell r="JX274">
            <v>61</v>
          </cell>
          <cell r="JY274">
            <v>84</v>
          </cell>
          <cell r="JZ274">
            <v>79</v>
          </cell>
          <cell r="KA274">
            <v>74</v>
          </cell>
          <cell r="KB274">
            <v>80</v>
          </cell>
          <cell r="KC274">
            <v>85</v>
          </cell>
          <cell r="KD274">
            <v>84</v>
          </cell>
          <cell r="KE274">
            <v>70</v>
          </cell>
          <cell r="KF274">
            <v>58</v>
          </cell>
        </row>
        <row r="275">
          <cell r="A275" t="str">
            <v>Nombre de crÃ©ations d'entreprises - Micro-entrepreneurs - Haute-SaÃ´ne - DonnÃ©es mensuelles brutes</v>
          </cell>
          <cell r="B275">
            <v>10755379</v>
          </cell>
          <cell r="C275">
            <v>45317.364583333336</v>
          </cell>
          <cell r="ES275">
            <v>81</v>
          </cell>
          <cell r="ET275">
            <v>75</v>
          </cell>
          <cell r="EU275">
            <v>81</v>
          </cell>
          <cell r="EV275">
            <v>74</v>
          </cell>
          <cell r="EW275">
            <v>75</v>
          </cell>
          <cell r="EX275">
            <v>91</v>
          </cell>
          <cell r="EY275">
            <v>71</v>
          </cell>
          <cell r="EZ275">
            <v>51</v>
          </cell>
          <cell r="FA275">
            <v>90</v>
          </cell>
          <cell r="FB275">
            <v>83</v>
          </cell>
          <cell r="FC275">
            <v>68</v>
          </cell>
          <cell r="FD275">
            <v>60</v>
          </cell>
          <cell r="FE275">
            <v>76</v>
          </cell>
          <cell r="FF275">
            <v>56</v>
          </cell>
          <cell r="FG275">
            <v>57</v>
          </cell>
          <cell r="FH275">
            <v>67</v>
          </cell>
          <cell r="FI275">
            <v>62</v>
          </cell>
          <cell r="FJ275">
            <v>65</v>
          </cell>
          <cell r="FK275">
            <v>55</v>
          </cell>
          <cell r="FL275">
            <v>40</v>
          </cell>
          <cell r="FM275">
            <v>49</v>
          </cell>
          <cell r="FN275">
            <v>58</v>
          </cell>
          <cell r="FO275">
            <v>58</v>
          </cell>
          <cell r="FP275">
            <v>39</v>
          </cell>
          <cell r="FQ275">
            <v>68</v>
          </cell>
          <cell r="FR275">
            <v>60</v>
          </cell>
          <cell r="FS275">
            <v>48</v>
          </cell>
          <cell r="FT275">
            <v>67</v>
          </cell>
          <cell r="FU275">
            <v>43</v>
          </cell>
          <cell r="FV275">
            <v>50</v>
          </cell>
          <cell r="FW275">
            <v>58</v>
          </cell>
          <cell r="FX275">
            <v>67</v>
          </cell>
          <cell r="FY275">
            <v>57</v>
          </cell>
          <cell r="FZ275">
            <v>63</v>
          </cell>
          <cell r="GA275">
            <v>52</v>
          </cell>
          <cell r="GB275">
            <v>64</v>
          </cell>
          <cell r="GC275">
            <v>55</v>
          </cell>
          <cell r="GD275">
            <v>85</v>
          </cell>
          <cell r="GE275">
            <v>68</v>
          </cell>
          <cell r="GF275">
            <v>65</v>
          </cell>
          <cell r="GG275">
            <v>49</v>
          </cell>
          <cell r="GH275">
            <v>42</v>
          </cell>
          <cell r="GI275">
            <v>53</v>
          </cell>
          <cell r="GJ275">
            <v>36</v>
          </cell>
          <cell r="GK275">
            <v>56</v>
          </cell>
          <cell r="GL275">
            <v>64</v>
          </cell>
          <cell r="GM275">
            <v>36</v>
          </cell>
          <cell r="GN275">
            <v>57</v>
          </cell>
          <cell r="GO275">
            <v>39</v>
          </cell>
          <cell r="GP275">
            <v>59</v>
          </cell>
          <cell r="GQ275">
            <v>64</v>
          </cell>
          <cell r="GR275">
            <v>49</v>
          </cell>
          <cell r="GS275">
            <v>51</v>
          </cell>
          <cell r="GT275">
            <v>48</v>
          </cell>
          <cell r="GU275">
            <v>40</v>
          </cell>
          <cell r="GV275">
            <v>41</v>
          </cell>
          <cell r="GW275">
            <v>39</v>
          </cell>
          <cell r="GX275">
            <v>43</v>
          </cell>
          <cell r="GY275">
            <v>48</v>
          </cell>
          <cell r="GZ275">
            <v>48</v>
          </cell>
          <cell r="HA275">
            <v>57</v>
          </cell>
          <cell r="HB275">
            <v>49</v>
          </cell>
          <cell r="HC275">
            <v>61</v>
          </cell>
          <cell r="HD275">
            <v>58</v>
          </cell>
          <cell r="HE275">
            <v>42</v>
          </cell>
          <cell r="HF275">
            <v>47</v>
          </cell>
          <cell r="HG275">
            <v>34</v>
          </cell>
          <cell r="HH275">
            <v>47</v>
          </cell>
          <cell r="HI275">
            <v>71</v>
          </cell>
          <cell r="HJ275">
            <v>69</v>
          </cell>
          <cell r="HK275">
            <v>46</v>
          </cell>
          <cell r="HL275">
            <v>32</v>
          </cell>
          <cell r="HM275">
            <v>62</v>
          </cell>
          <cell r="HN275">
            <v>50</v>
          </cell>
          <cell r="HO275">
            <v>83</v>
          </cell>
          <cell r="HP275">
            <v>50</v>
          </cell>
          <cell r="HQ275">
            <v>52</v>
          </cell>
          <cell r="HR275">
            <v>53</v>
          </cell>
          <cell r="HS275">
            <v>42</v>
          </cell>
          <cell r="HT275">
            <v>31</v>
          </cell>
          <cell r="HU275">
            <v>69</v>
          </cell>
          <cell r="HV275">
            <v>75</v>
          </cell>
          <cell r="HW275">
            <v>60</v>
          </cell>
          <cell r="HX275">
            <v>53</v>
          </cell>
          <cell r="HY275">
            <v>76</v>
          </cell>
          <cell r="HZ275">
            <v>60</v>
          </cell>
          <cell r="IA275">
            <v>78</v>
          </cell>
          <cell r="IB275">
            <v>72</v>
          </cell>
          <cell r="IC275">
            <v>65</v>
          </cell>
          <cell r="ID275">
            <v>82</v>
          </cell>
          <cell r="IE275">
            <v>57</v>
          </cell>
          <cell r="IF275">
            <v>78</v>
          </cell>
          <cell r="IG275">
            <v>107</v>
          </cell>
          <cell r="IH275">
            <v>93</v>
          </cell>
          <cell r="II275">
            <v>73</v>
          </cell>
          <cell r="IJ275">
            <v>69</v>
          </cell>
          <cell r="IK275">
            <v>108</v>
          </cell>
          <cell r="IL275">
            <v>101</v>
          </cell>
          <cell r="IM275">
            <v>55</v>
          </cell>
          <cell r="IN275">
            <v>46</v>
          </cell>
          <cell r="IO275">
            <v>79</v>
          </cell>
          <cell r="IP275">
            <v>107</v>
          </cell>
          <cell r="IQ275">
            <v>98</v>
          </cell>
          <cell r="IR275">
            <v>90</v>
          </cell>
          <cell r="IS275">
            <v>115</v>
          </cell>
          <cell r="IT275">
            <v>99</v>
          </cell>
          <cell r="IU275">
            <v>71</v>
          </cell>
          <cell r="IV275">
            <v>130</v>
          </cell>
          <cell r="IW275">
            <v>101</v>
          </cell>
          <cell r="IX275">
            <v>90</v>
          </cell>
          <cell r="IY275">
            <v>96</v>
          </cell>
          <cell r="IZ275">
            <v>103</v>
          </cell>
          <cell r="JA275">
            <v>102</v>
          </cell>
          <cell r="JB275">
            <v>104</v>
          </cell>
          <cell r="JC275">
            <v>83</v>
          </cell>
          <cell r="JD275">
            <v>82</v>
          </cell>
          <cell r="JE275">
            <v>112</v>
          </cell>
          <cell r="JF275">
            <v>131</v>
          </cell>
          <cell r="JG275">
            <v>91</v>
          </cell>
          <cell r="JH275">
            <v>84</v>
          </cell>
          <cell r="JI275">
            <v>115</v>
          </cell>
          <cell r="JJ275">
            <v>119</v>
          </cell>
          <cell r="JK275">
            <v>135</v>
          </cell>
          <cell r="JL275">
            <v>108</v>
          </cell>
          <cell r="JM275">
            <v>82</v>
          </cell>
          <cell r="JN275">
            <v>103</v>
          </cell>
          <cell r="JO275">
            <v>94</v>
          </cell>
          <cell r="JP275">
            <v>99</v>
          </cell>
          <cell r="JQ275">
            <v>117</v>
          </cell>
          <cell r="JR275">
            <v>116</v>
          </cell>
          <cell r="JS275">
            <v>112</v>
          </cell>
          <cell r="JT275">
            <v>120</v>
          </cell>
          <cell r="JU275">
            <v>137</v>
          </cell>
          <cell r="JV275">
            <v>124</v>
          </cell>
          <cell r="JW275">
            <v>146</v>
          </cell>
          <cell r="JX275">
            <v>131</v>
          </cell>
          <cell r="JY275">
            <v>90</v>
          </cell>
          <cell r="JZ275">
            <v>110</v>
          </cell>
          <cell r="KA275">
            <v>103</v>
          </cell>
          <cell r="KB275">
            <v>116</v>
          </cell>
          <cell r="KC275">
            <v>167</v>
          </cell>
          <cell r="KD275">
            <v>151</v>
          </cell>
          <cell r="KE275">
            <v>107</v>
          </cell>
          <cell r="KF275">
            <v>110</v>
          </cell>
        </row>
        <row r="276">
          <cell r="A276" t="str">
            <v>Nombre de crÃ©ations d'entreprises - Micro-entrepreneurs - Hautes-Alpes - DonnÃ©es mensuelles brutes</v>
          </cell>
          <cell r="B276">
            <v>10755313</v>
          </cell>
          <cell r="C276">
            <v>45317.364583333336</v>
          </cell>
          <cell r="ES276">
            <v>68</v>
          </cell>
          <cell r="ET276">
            <v>92</v>
          </cell>
          <cell r="EU276">
            <v>64</v>
          </cell>
          <cell r="EV276">
            <v>57</v>
          </cell>
          <cell r="EW276">
            <v>77</v>
          </cell>
          <cell r="EX276">
            <v>92</v>
          </cell>
          <cell r="EY276">
            <v>100</v>
          </cell>
          <cell r="EZ276">
            <v>45</v>
          </cell>
          <cell r="FA276">
            <v>61</v>
          </cell>
          <cell r="FB276">
            <v>78</v>
          </cell>
          <cell r="FC276">
            <v>50</v>
          </cell>
          <cell r="FD276">
            <v>42</v>
          </cell>
          <cell r="FE276">
            <v>74</v>
          </cell>
          <cell r="FF276">
            <v>48</v>
          </cell>
          <cell r="FG276">
            <v>55</v>
          </cell>
          <cell r="FH276">
            <v>53</v>
          </cell>
          <cell r="FI276">
            <v>53</v>
          </cell>
          <cell r="FJ276">
            <v>55</v>
          </cell>
          <cell r="FK276">
            <v>67</v>
          </cell>
          <cell r="FL276">
            <v>32</v>
          </cell>
          <cell r="FM276">
            <v>42</v>
          </cell>
          <cell r="FN276">
            <v>82</v>
          </cell>
          <cell r="FO276">
            <v>62</v>
          </cell>
          <cell r="FP276">
            <v>46</v>
          </cell>
          <cell r="FQ276">
            <v>63</v>
          </cell>
          <cell r="FR276">
            <v>46</v>
          </cell>
          <cell r="FS276">
            <v>50</v>
          </cell>
          <cell r="FT276">
            <v>62</v>
          </cell>
          <cell r="FU276">
            <v>78</v>
          </cell>
          <cell r="FV276">
            <v>59</v>
          </cell>
          <cell r="FW276">
            <v>77</v>
          </cell>
          <cell r="FX276">
            <v>33</v>
          </cell>
          <cell r="FY276">
            <v>58</v>
          </cell>
          <cell r="FZ276">
            <v>80</v>
          </cell>
          <cell r="GA276">
            <v>37</v>
          </cell>
          <cell r="GB276">
            <v>49</v>
          </cell>
          <cell r="GC276">
            <v>54</v>
          </cell>
          <cell r="GD276">
            <v>53</v>
          </cell>
          <cell r="GE276">
            <v>49</v>
          </cell>
          <cell r="GF276">
            <v>61</v>
          </cell>
          <cell r="GG276">
            <v>56</v>
          </cell>
          <cell r="GH276">
            <v>89</v>
          </cell>
          <cell r="GI276">
            <v>65</v>
          </cell>
          <cell r="GJ276">
            <v>42</v>
          </cell>
          <cell r="GK276">
            <v>65</v>
          </cell>
          <cell r="GL276">
            <v>60</v>
          </cell>
          <cell r="GM276">
            <v>43</v>
          </cell>
          <cell r="GN276">
            <v>60</v>
          </cell>
          <cell r="GO276">
            <v>51</v>
          </cell>
          <cell r="GP276">
            <v>55</v>
          </cell>
          <cell r="GQ276">
            <v>61</v>
          </cell>
          <cell r="GR276">
            <v>47</v>
          </cell>
          <cell r="GS276">
            <v>61</v>
          </cell>
          <cell r="GT276">
            <v>71</v>
          </cell>
          <cell r="GU276">
            <v>63</v>
          </cell>
          <cell r="GV276">
            <v>57</v>
          </cell>
          <cell r="GW276">
            <v>73</v>
          </cell>
          <cell r="GX276">
            <v>46</v>
          </cell>
          <cell r="GY276">
            <v>37</v>
          </cell>
          <cell r="GZ276">
            <v>56</v>
          </cell>
          <cell r="HA276">
            <v>65</v>
          </cell>
          <cell r="HB276">
            <v>61</v>
          </cell>
          <cell r="HC276">
            <v>65</v>
          </cell>
          <cell r="HD276">
            <v>48</v>
          </cell>
          <cell r="HE276">
            <v>70</v>
          </cell>
          <cell r="HF276">
            <v>76</v>
          </cell>
          <cell r="HG276">
            <v>73</v>
          </cell>
          <cell r="HH276">
            <v>52</v>
          </cell>
          <cell r="HI276">
            <v>58</v>
          </cell>
          <cell r="HJ276">
            <v>63</v>
          </cell>
          <cell r="HK276">
            <v>64</v>
          </cell>
          <cell r="HL276">
            <v>64</v>
          </cell>
          <cell r="HM276">
            <v>79</v>
          </cell>
          <cell r="HN276">
            <v>80</v>
          </cell>
          <cell r="HO276">
            <v>81</v>
          </cell>
          <cell r="HP276">
            <v>53</v>
          </cell>
          <cell r="HQ276">
            <v>74</v>
          </cell>
          <cell r="HR276">
            <v>81</v>
          </cell>
          <cell r="HS276">
            <v>55</v>
          </cell>
          <cell r="HT276">
            <v>58</v>
          </cell>
          <cell r="HU276">
            <v>71</v>
          </cell>
          <cell r="HV276">
            <v>78</v>
          </cell>
          <cell r="HW276">
            <v>71</v>
          </cell>
          <cell r="HX276">
            <v>75</v>
          </cell>
          <cell r="HY276">
            <v>93</v>
          </cell>
          <cell r="HZ276">
            <v>71</v>
          </cell>
          <cell r="IA276">
            <v>83</v>
          </cell>
          <cell r="IB276">
            <v>46</v>
          </cell>
          <cell r="IC276">
            <v>78</v>
          </cell>
          <cell r="ID276">
            <v>80</v>
          </cell>
          <cell r="IE276">
            <v>72</v>
          </cell>
          <cell r="IF276">
            <v>60</v>
          </cell>
          <cell r="IG276">
            <v>63</v>
          </cell>
          <cell r="IH276">
            <v>101</v>
          </cell>
          <cell r="II276">
            <v>90</v>
          </cell>
          <cell r="IJ276">
            <v>102</v>
          </cell>
          <cell r="IK276">
            <v>97</v>
          </cell>
          <cell r="IL276">
            <v>94</v>
          </cell>
          <cell r="IM276">
            <v>55</v>
          </cell>
          <cell r="IN276">
            <v>46</v>
          </cell>
          <cell r="IO276">
            <v>71</v>
          </cell>
          <cell r="IP276">
            <v>90</v>
          </cell>
          <cell r="IQ276">
            <v>106</v>
          </cell>
          <cell r="IR276">
            <v>72</v>
          </cell>
          <cell r="IS276">
            <v>122</v>
          </cell>
          <cell r="IT276">
            <v>117</v>
          </cell>
          <cell r="IU276">
            <v>122</v>
          </cell>
          <cell r="IV276">
            <v>112</v>
          </cell>
          <cell r="IW276">
            <v>105</v>
          </cell>
          <cell r="IX276">
            <v>104</v>
          </cell>
          <cell r="IY276">
            <v>123</v>
          </cell>
          <cell r="IZ276">
            <v>125</v>
          </cell>
          <cell r="JA276">
            <v>110</v>
          </cell>
          <cell r="JB276">
            <v>136</v>
          </cell>
          <cell r="JC276">
            <v>109</v>
          </cell>
          <cell r="JD276">
            <v>71</v>
          </cell>
          <cell r="JE276">
            <v>106</v>
          </cell>
          <cell r="JF276">
            <v>124</v>
          </cell>
          <cell r="JG276">
            <v>122</v>
          </cell>
          <cell r="JH276">
            <v>123</v>
          </cell>
          <cell r="JI276">
            <v>152</v>
          </cell>
          <cell r="JJ276">
            <v>119</v>
          </cell>
          <cell r="JK276">
            <v>134</v>
          </cell>
          <cell r="JL276">
            <v>135</v>
          </cell>
          <cell r="JM276">
            <v>129</v>
          </cell>
          <cell r="JN276">
            <v>156</v>
          </cell>
          <cell r="JO276">
            <v>148</v>
          </cell>
          <cell r="JP276">
            <v>105</v>
          </cell>
          <cell r="JQ276">
            <v>144</v>
          </cell>
          <cell r="JR276">
            <v>159</v>
          </cell>
          <cell r="JS276">
            <v>135</v>
          </cell>
          <cell r="JT276">
            <v>120</v>
          </cell>
          <cell r="JU276">
            <v>100</v>
          </cell>
          <cell r="JV276">
            <v>128</v>
          </cell>
          <cell r="JW276">
            <v>158</v>
          </cell>
          <cell r="JX276">
            <v>103</v>
          </cell>
          <cell r="JY276">
            <v>103</v>
          </cell>
          <cell r="JZ276">
            <v>133</v>
          </cell>
          <cell r="KA276">
            <v>113</v>
          </cell>
          <cell r="KB276">
            <v>101</v>
          </cell>
          <cell r="KC276">
            <v>136</v>
          </cell>
          <cell r="KD276">
            <v>144</v>
          </cell>
          <cell r="KE276">
            <v>114</v>
          </cell>
          <cell r="KF276">
            <v>139</v>
          </cell>
        </row>
        <row r="277">
          <cell r="A277" t="str">
            <v>Nombre de crÃ©ations d'entreprises - Micro-entrepreneurs - Haute-Savoie - DonnÃ©es mensuelles brutes</v>
          </cell>
          <cell r="B277">
            <v>10755383</v>
          </cell>
          <cell r="C277">
            <v>45317.364583333336</v>
          </cell>
          <cell r="ES277">
            <v>302</v>
          </cell>
          <cell r="ET277">
            <v>319</v>
          </cell>
          <cell r="EU277">
            <v>383</v>
          </cell>
          <cell r="EV277">
            <v>295</v>
          </cell>
          <cell r="EW277">
            <v>332</v>
          </cell>
          <cell r="EX277">
            <v>300</v>
          </cell>
          <cell r="EY277">
            <v>308</v>
          </cell>
          <cell r="EZ277">
            <v>283</v>
          </cell>
          <cell r="FA277">
            <v>334</v>
          </cell>
          <cell r="FB277">
            <v>387</v>
          </cell>
          <cell r="FC277">
            <v>353</v>
          </cell>
          <cell r="FD277">
            <v>262</v>
          </cell>
          <cell r="FE277">
            <v>278</v>
          </cell>
          <cell r="FF277">
            <v>272</v>
          </cell>
          <cell r="FG277">
            <v>329</v>
          </cell>
          <cell r="FH277">
            <v>288</v>
          </cell>
          <cell r="FI277">
            <v>249</v>
          </cell>
          <cell r="FJ277">
            <v>304</v>
          </cell>
          <cell r="FK277">
            <v>289</v>
          </cell>
          <cell r="FL277">
            <v>251</v>
          </cell>
          <cell r="FM277">
            <v>275</v>
          </cell>
          <cell r="FN277">
            <v>350</v>
          </cell>
          <cell r="FO277">
            <v>293</v>
          </cell>
          <cell r="FP277">
            <v>189</v>
          </cell>
          <cell r="FQ277">
            <v>312</v>
          </cell>
          <cell r="FR277">
            <v>305</v>
          </cell>
          <cell r="FS277">
            <v>298</v>
          </cell>
          <cell r="FT277">
            <v>326</v>
          </cell>
          <cell r="FU277">
            <v>264</v>
          </cell>
          <cell r="FV277">
            <v>307</v>
          </cell>
          <cell r="FW277">
            <v>302</v>
          </cell>
          <cell r="FX277">
            <v>256</v>
          </cell>
          <cell r="FY277">
            <v>345</v>
          </cell>
          <cell r="FZ277">
            <v>359</v>
          </cell>
          <cell r="GA277">
            <v>236</v>
          </cell>
          <cell r="GB277">
            <v>312</v>
          </cell>
          <cell r="GC277">
            <v>328</v>
          </cell>
          <cell r="GD277">
            <v>328</v>
          </cell>
          <cell r="GE277">
            <v>329</v>
          </cell>
          <cell r="GF277">
            <v>325</v>
          </cell>
          <cell r="GG277">
            <v>219</v>
          </cell>
          <cell r="GH277">
            <v>329</v>
          </cell>
          <cell r="GI277">
            <v>281</v>
          </cell>
          <cell r="GJ277">
            <v>181</v>
          </cell>
          <cell r="GK277">
            <v>363</v>
          </cell>
          <cell r="GL277">
            <v>325</v>
          </cell>
          <cell r="GM277">
            <v>250</v>
          </cell>
          <cell r="GN277">
            <v>323</v>
          </cell>
          <cell r="GO277">
            <v>307</v>
          </cell>
          <cell r="GP277">
            <v>277</v>
          </cell>
          <cell r="GQ277">
            <v>336</v>
          </cell>
          <cell r="GR277">
            <v>318</v>
          </cell>
          <cell r="GS277">
            <v>268</v>
          </cell>
          <cell r="GT277">
            <v>370</v>
          </cell>
          <cell r="GU277">
            <v>258</v>
          </cell>
          <cell r="GV277">
            <v>253</v>
          </cell>
          <cell r="GW277">
            <v>357</v>
          </cell>
          <cell r="GX277">
            <v>328</v>
          </cell>
          <cell r="GY277">
            <v>342</v>
          </cell>
          <cell r="GZ277">
            <v>331</v>
          </cell>
          <cell r="HA277">
            <v>368</v>
          </cell>
          <cell r="HB277">
            <v>345</v>
          </cell>
          <cell r="HC277">
            <v>381</v>
          </cell>
          <cell r="HD277">
            <v>312</v>
          </cell>
          <cell r="HE277">
            <v>255</v>
          </cell>
          <cell r="HF277">
            <v>337</v>
          </cell>
          <cell r="HG277">
            <v>266</v>
          </cell>
          <cell r="HH277">
            <v>264</v>
          </cell>
          <cell r="HI277">
            <v>384</v>
          </cell>
          <cell r="HJ277">
            <v>380</v>
          </cell>
          <cell r="HK277">
            <v>324</v>
          </cell>
          <cell r="HL277">
            <v>345</v>
          </cell>
          <cell r="HM277">
            <v>428</v>
          </cell>
          <cell r="HN277">
            <v>405</v>
          </cell>
          <cell r="HO277">
            <v>406</v>
          </cell>
          <cell r="HP277">
            <v>326</v>
          </cell>
          <cell r="HQ277">
            <v>326</v>
          </cell>
          <cell r="HR277">
            <v>373</v>
          </cell>
          <cell r="HS277">
            <v>326</v>
          </cell>
          <cell r="HT277">
            <v>380</v>
          </cell>
          <cell r="HU277">
            <v>452</v>
          </cell>
          <cell r="HV277">
            <v>500</v>
          </cell>
          <cell r="HW277">
            <v>421</v>
          </cell>
          <cell r="HX277">
            <v>405</v>
          </cell>
          <cell r="HY277">
            <v>675</v>
          </cell>
          <cell r="HZ277">
            <v>484</v>
          </cell>
          <cell r="IA277">
            <v>547</v>
          </cell>
          <cell r="IB277">
            <v>461</v>
          </cell>
          <cell r="IC277">
            <v>524</v>
          </cell>
          <cell r="ID277">
            <v>470</v>
          </cell>
          <cell r="IE277">
            <v>577</v>
          </cell>
          <cell r="IF277">
            <v>489</v>
          </cell>
          <cell r="IG277">
            <v>564</v>
          </cell>
          <cell r="IH277">
            <v>725</v>
          </cell>
          <cell r="II277">
            <v>607</v>
          </cell>
          <cell r="IJ277">
            <v>568</v>
          </cell>
          <cell r="IK277">
            <v>809</v>
          </cell>
          <cell r="IL277">
            <v>691</v>
          </cell>
          <cell r="IM277">
            <v>476</v>
          </cell>
          <cell r="IN277">
            <v>308</v>
          </cell>
          <cell r="IO277">
            <v>450</v>
          </cell>
          <cell r="IP277">
            <v>630</v>
          </cell>
          <cell r="IQ277">
            <v>655</v>
          </cell>
          <cell r="IR277">
            <v>646</v>
          </cell>
          <cell r="IS277">
            <v>668</v>
          </cell>
          <cell r="IT277">
            <v>821</v>
          </cell>
          <cell r="IU277">
            <v>631</v>
          </cell>
          <cell r="IV277">
            <v>751</v>
          </cell>
          <cell r="IW277">
            <v>705</v>
          </cell>
          <cell r="IX277">
            <v>764</v>
          </cell>
          <cell r="IY277">
            <v>839</v>
          </cell>
          <cell r="IZ277">
            <v>742</v>
          </cell>
          <cell r="JA277">
            <v>616</v>
          </cell>
          <cell r="JB277">
            <v>725</v>
          </cell>
          <cell r="JC277">
            <v>585</v>
          </cell>
          <cell r="JD277">
            <v>537</v>
          </cell>
          <cell r="JE277">
            <v>734</v>
          </cell>
          <cell r="JF277">
            <v>756</v>
          </cell>
          <cell r="JG277">
            <v>652</v>
          </cell>
          <cell r="JH277">
            <v>652</v>
          </cell>
          <cell r="JI277">
            <v>898</v>
          </cell>
          <cell r="JJ277">
            <v>638</v>
          </cell>
          <cell r="JK277">
            <v>760</v>
          </cell>
          <cell r="JL277">
            <v>626</v>
          </cell>
          <cell r="JM277">
            <v>591</v>
          </cell>
          <cell r="JN277">
            <v>600</v>
          </cell>
          <cell r="JO277">
            <v>577</v>
          </cell>
          <cell r="JP277">
            <v>593</v>
          </cell>
          <cell r="JQ277">
            <v>926</v>
          </cell>
          <cell r="JR277">
            <v>852</v>
          </cell>
          <cell r="JS277">
            <v>823</v>
          </cell>
          <cell r="JT277">
            <v>664</v>
          </cell>
          <cell r="JU277">
            <v>813</v>
          </cell>
          <cell r="JV277">
            <v>701</v>
          </cell>
          <cell r="JW277">
            <v>754</v>
          </cell>
          <cell r="JX277">
            <v>625</v>
          </cell>
          <cell r="JY277">
            <v>629</v>
          </cell>
          <cell r="JZ277">
            <v>640</v>
          </cell>
          <cell r="KA277">
            <v>604</v>
          </cell>
          <cell r="KB277">
            <v>655</v>
          </cell>
          <cell r="KC277">
            <v>752</v>
          </cell>
          <cell r="KD277">
            <v>856</v>
          </cell>
          <cell r="KE277">
            <v>764</v>
          </cell>
          <cell r="KF277">
            <v>686</v>
          </cell>
        </row>
        <row r="278">
          <cell r="A278" t="str">
            <v>Nombre de crÃ©ations d'entreprises - Micro-entrepreneurs - Hautes-PyrÃ©nÃ©es - DonnÃ©es mensuelles brutes</v>
          </cell>
          <cell r="B278">
            <v>10755374</v>
          </cell>
          <cell r="C278">
            <v>45317.364583333336</v>
          </cell>
          <cell r="ES278">
            <v>56</v>
          </cell>
          <cell r="ET278">
            <v>54</v>
          </cell>
          <cell r="EU278">
            <v>75</v>
          </cell>
          <cell r="EV278">
            <v>129</v>
          </cell>
          <cell r="EW278">
            <v>93</v>
          </cell>
          <cell r="EX278">
            <v>91</v>
          </cell>
          <cell r="EY278">
            <v>75</v>
          </cell>
          <cell r="EZ278">
            <v>65</v>
          </cell>
          <cell r="FA278">
            <v>78</v>
          </cell>
          <cell r="FB278">
            <v>89</v>
          </cell>
          <cell r="FC278">
            <v>66</v>
          </cell>
          <cell r="FD278">
            <v>49</v>
          </cell>
          <cell r="FE278">
            <v>63</v>
          </cell>
          <cell r="FF278">
            <v>69</v>
          </cell>
          <cell r="FG278">
            <v>93</v>
          </cell>
          <cell r="FH278">
            <v>89</v>
          </cell>
          <cell r="FI278">
            <v>66</v>
          </cell>
          <cell r="FJ278">
            <v>83</v>
          </cell>
          <cell r="FK278">
            <v>67</v>
          </cell>
          <cell r="FL278">
            <v>43</v>
          </cell>
          <cell r="FM278">
            <v>83</v>
          </cell>
          <cell r="FN278">
            <v>73</v>
          </cell>
          <cell r="FO278">
            <v>66</v>
          </cell>
          <cell r="FP278">
            <v>56</v>
          </cell>
          <cell r="FQ278">
            <v>65</v>
          </cell>
          <cell r="FR278">
            <v>66</v>
          </cell>
          <cell r="FS278">
            <v>77</v>
          </cell>
          <cell r="FT278">
            <v>58</v>
          </cell>
          <cell r="FU278">
            <v>61</v>
          </cell>
          <cell r="FV278">
            <v>68</v>
          </cell>
          <cell r="FW278">
            <v>77</v>
          </cell>
          <cell r="FX278">
            <v>73</v>
          </cell>
          <cell r="FY278">
            <v>69</v>
          </cell>
          <cell r="FZ278">
            <v>102</v>
          </cell>
          <cell r="GA278">
            <v>59</v>
          </cell>
          <cell r="GB278">
            <v>57</v>
          </cell>
          <cell r="GC278">
            <v>89</v>
          </cell>
          <cell r="GD278">
            <v>76</v>
          </cell>
          <cell r="GE278">
            <v>89</v>
          </cell>
          <cell r="GF278">
            <v>77</v>
          </cell>
          <cell r="GG278">
            <v>60</v>
          </cell>
          <cell r="GH278">
            <v>70</v>
          </cell>
          <cell r="GI278">
            <v>66</v>
          </cell>
          <cell r="GJ278">
            <v>58</v>
          </cell>
          <cell r="GK278">
            <v>84</v>
          </cell>
          <cell r="GL278">
            <v>75</v>
          </cell>
          <cell r="GM278">
            <v>86</v>
          </cell>
          <cell r="GN278">
            <v>60</v>
          </cell>
          <cell r="GO278">
            <v>92</v>
          </cell>
          <cell r="GP278">
            <v>65</v>
          </cell>
          <cell r="GQ278">
            <v>72</v>
          </cell>
          <cell r="GR278">
            <v>95</v>
          </cell>
          <cell r="GS278">
            <v>81</v>
          </cell>
          <cell r="GT278">
            <v>86</v>
          </cell>
          <cell r="GU278">
            <v>62</v>
          </cell>
          <cell r="GV278">
            <v>68</v>
          </cell>
          <cell r="GW278">
            <v>89</v>
          </cell>
          <cell r="GX278">
            <v>66</v>
          </cell>
          <cell r="GY278">
            <v>74</v>
          </cell>
          <cell r="GZ278">
            <v>55</v>
          </cell>
          <cell r="HA278">
            <v>61</v>
          </cell>
          <cell r="HB278">
            <v>77</v>
          </cell>
          <cell r="HC278">
            <v>78</v>
          </cell>
          <cell r="HD278">
            <v>81</v>
          </cell>
          <cell r="HE278">
            <v>73</v>
          </cell>
          <cell r="HF278">
            <v>89</v>
          </cell>
          <cell r="HG278">
            <v>80</v>
          </cell>
          <cell r="HH278">
            <v>60</v>
          </cell>
          <cell r="HI278">
            <v>91</v>
          </cell>
          <cell r="HJ278">
            <v>81</v>
          </cell>
          <cell r="HK278">
            <v>55</v>
          </cell>
          <cell r="HL278">
            <v>78</v>
          </cell>
          <cell r="HM278">
            <v>94</v>
          </cell>
          <cell r="HN278">
            <v>63</v>
          </cell>
          <cell r="HO278">
            <v>107</v>
          </cell>
          <cell r="HP278">
            <v>74</v>
          </cell>
          <cell r="HQ278">
            <v>69</v>
          </cell>
          <cell r="HR278">
            <v>111</v>
          </cell>
          <cell r="HS278">
            <v>69</v>
          </cell>
          <cell r="HT278">
            <v>86</v>
          </cell>
          <cell r="HU278">
            <v>99</v>
          </cell>
          <cell r="HV278">
            <v>92</v>
          </cell>
          <cell r="HW278">
            <v>93</v>
          </cell>
          <cell r="HX278">
            <v>62</v>
          </cell>
          <cell r="HY278">
            <v>126</v>
          </cell>
          <cell r="HZ278">
            <v>118</v>
          </cell>
          <cell r="IA278">
            <v>155</v>
          </cell>
          <cell r="IB278">
            <v>130</v>
          </cell>
          <cell r="IC278">
            <v>128</v>
          </cell>
          <cell r="ID278">
            <v>98</v>
          </cell>
          <cell r="IE278">
            <v>132</v>
          </cell>
          <cell r="IF278">
            <v>104</v>
          </cell>
          <cell r="IG278">
            <v>136</v>
          </cell>
          <cell r="IH278">
            <v>151</v>
          </cell>
          <cell r="II278">
            <v>137</v>
          </cell>
          <cell r="IJ278">
            <v>101</v>
          </cell>
          <cell r="IK278">
            <v>174</v>
          </cell>
          <cell r="IL278">
            <v>126</v>
          </cell>
          <cell r="IM278">
            <v>90</v>
          </cell>
          <cell r="IN278">
            <v>64</v>
          </cell>
          <cell r="IO278">
            <v>100</v>
          </cell>
          <cell r="IP278">
            <v>165</v>
          </cell>
          <cell r="IQ278">
            <v>159</v>
          </cell>
          <cell r="IR278">
            <v>131</v>
          </cell>
          <cell r="IS278">
            <v>211</v>
          </cell>
          <cell r="IT278">
            <v>161</v>
          </cell>
          <cell r="IU278">
            <v>154</v>
          </cell>
          <cell r="IV278">
            <v>158</v>
          </cell>
          <cell r="IW278">
            <v>121</v>
          </cell>
          <cell r="IX278">
            <v>151</v>
          </cell>
          <cell r="IY278">
            <v>200</v>
          </cell>
          <cell r="IZ278">
            <v>200</v>
          </cell>
          <cell r="JA278">
            <v>146</v>
          </cell>
          <cell r="JB278">
            <v>199</v>
          </cell>
          <cell r="JC278">
            <v>143</v>
          </cell>
          <cell r="JD278">
            <v>123</v>
          </cell>
          <cell r="JE278">
            <v>176</v>
          </cell>
          <cell r="JF278">
            <v>156</v>
          </cell>
          <cell r="JG278">
            <v>128</v>
          </cell>
          <cell r="JH278">
            <v>135</v>
          </cell>
          <cell r="JI278">
            <v>195</v>
          </cell>
          <cell r="JJ278">
            <v>175</v>
          </cell>
          <cell r="JK278">
            <v>155</v>
          </cell>
          <cell r="JL278">
            <v>172</v>
          </cell>
          <cell r="JM278">
            <v>157</v>
          </cell>
          <cell r="JN278">
            <v>168</v>
          </cell>
          <cell r="JO278">
            <v>131</v>
          </cell>
          <cell r="JP278">
            <v>137</v>
          </cell>
          <cell r="JQ278">
            <v>176</v>
          </cell>
          <cell r="JR278">
            <v>181</v>
          </cell>
          <cell r="JS278">
            <v>149</v>
          </cell>
          <cell r="JT278">
            <v>129</v>
          </cell>
          <cell r="JU278">
            <v>166</v>
          </cell>
          <cell r="JV278">
            <v>146</v>
          </cell>
          <cell r="JW278">
            <v>176</v>
          </cell>
          <cell r="JX278">
            <v>162</v>
          </cell>
          <cell r="JY278">
            <v>145</v>
          </cell>
          <cell r="JZ278">
            <v>174</v>
          </cell>
          <cell r="KA278">
            <v>134</v>
          </cell>
          <cell r="KB278">
            <v>147</v>
          </cell>
          <cell r="KC278">
            <v>186</v>
          </cell>
          <cell r="KD278">
            <v>185</v>
          </cell>
          <cell r="KE278">
            <v>153</v>
          </cell>
          <cell r="KF278">
            <v>135</v>
          </cell>
        </row>
        <row r="279">
          <cell r="A279" t="str">
            <v>Nombre de crÃ©ations d'entreprises - Micro-entrepreneurs - Haute-Vienne - DonnÃ©es mensuelles brutes</v>
          </cell>
          <cell r="B279">
            <v>10755396</v>
          </cell>
          <cell r="C279">
            <v>45317.364583333336</v>
          </cell>
          <cell r="ES279">
            <v>114</v>
          </cell>
          <cell r="ET279">
            <v>99</v>
          </cell>
          <cell r="EU279">
            <v>138</v>
          </cell>
          <cell r="EV279">
            <v>101</v>
          </cell>
          <cell r="EW279">
            <v>92</v>
          </cell>
          <cell r="EX279">
            <v>113</v>
          </cell>
          <cell r="EY279">
            <v>98</v>
          </cell>
          <cell r="EZ279">
            <v>103</v>
          </cell>
          <cell r="FA279">
            <v>125</v>
          </cell>
          <cell r="FB279">
            <v>119</v>
          </cell>
          <cell r="FC279">
            <v>104</v>
          </cell>
          <cell r="FD279">
            <v>65</v>
          </cell>
          <cell r="FE279">
            <v>130</v>
          </cell>
          <cell r="FF279">
            <v>99</v>
          </cell>
          <cell r="FG279">
            <v>129</v>
          </cell>
          <cell r="FH279">
            <v>116</v>
          </cell>
          <cell r="FI279">
            <v>119</v>
          </cell>
          <cell r="FJ279">
            <v>106</v>
          </cell>
          <cell r="FK279">
            <v>109</v>
          </cell>
          <cell r="FL279">
            <v>76</v>
          </cell>
          <cell r="FM279">
            <v>139</v>
          </cell>
          <cell r="FN279">
            <v>150</v>
          </cell>
          <cell r="FO279">
            <v>112</v>
          </cell>
          <cell r="FP279">
            <v>90</v>
          </cell>
          <cell r="FQ279">
            <v>132</v>
          </cell>
          <cell r="FR279">
            <v>120</v>
          </cell>
          <cell r="FS279">
            <v>122</v>
          </cell>
          <cell r="FT279">
            <v>111</v>
          </cell>
          <cell r="FU279">
            <v>108</v>
          </cell>
          <cell r="FV279">
            <v>89</v>
          </cell>
          <cell r="FW279">
            <v>107</v>
          </cell>
          <cell r="FX279">
            <v>79</v>
          </cell>
          <cell r="FY279">
            <v>131</v>
          </cell>
          <cell r="FZ279">
            <v>112</v>
          </cell>
          <cell r="GA279">
            <v>111</v>
          </cell>
          <cell r="GB279">
            <v>97</v>
          </cell>
          <cell r="GC279">
            <v>121</v>
          </cell>
          <cell r="GD279">
            <v>88</v>
          </cell>
          <cell r="GE279">
            <v>108</v>
          </cell>
          <cell r="GF279">
            <v>107</v>
          </cell>
          <cell r="GG279">
            <v>67</v>
          </cell>
          <cell r="GH279">
            <v>97</v>
          </cell>
          <cell r="GI279">
            <v>88</v>
          </cell>
          <cell r="GJ279">
            <v>91</v>
          </cell>
          <cell r="GK279">
            <v>110</v>
          </cell>
          <cell r="GL279">
            <v>105</v>
          </cell>
          <cell r="GM279">
            <v>91</v>
          </cell>
          <cell r="GN279">
            <v>93</v>
          </cell>
          <cell r="GO279">
            <v>126</v>
          </cell>
          <cell r="GP279">
            <v>113</v>
          </cell>
          <cell r="GQ279">
            <v>116</v>
          </cell>
          <cell r="GR279">
            <v>114</v>
          </cell>
          <cell r="GS279">
            <v>105</v>
          </cell>
          <cell r="GT279">
            <v>104</v>
          </cell>
          <cell r="GU279">
            <v>78</v>
          </cell>
          <cell r="GV279">
            <v>83</v>
          </cell>
          <cell r="GW279">
            <v>112</v>
          </cell>
          <cell r="GX279">
            <v>75</v>
          </cell>
          <cell r="GY279">
            <v>83</v>
          </cell>
          <cell r="GZ279">
            <v>75</v>
          </cell>
          <cell r="HA279">
            <v>111</v>
          </cell>
          <cell r="HB279">
            <v>101</v>
          </cell>
          <cell r="HC279">
            <v>108</v>
          </cell>
          <cell r="HD279">
            <v>82</v>
          </cell>
          <cell r="HE279">
            <v>75</v>
          </cell>
          <cell r="HF279">
            <v>92</v>
          </cell>
          <cell r="HG279">
            <v>71</v>
          </cell>
          <cell r="HH279">
            <v>66</v>
          </cell>
          <cell r="HI279">
            <v>103</v>
          </cell>
          <cell r="HJ279">
            <v>110</v>
          </cell>
          <cell r="HK279">
            <v>77</v>
          </cell>
          <cell r="HL279">
            <v>69</v>
          </cell>
          <cell r="HM279">
            <v>119</v>
          </cell>
          <cell r="HN279">
            <v>98</v>
          </cell>
          <cell r="HO279">
            <v>117</v>
          </cell>
          <cell r="HP279">
            <v>102</v>
          </cell>
          <cell r="HQ279">
            <v>96</v>
          </cell>
          <cell r="HR279">
            <v>147</v>
          </cell>
          <cell r="HS279">
            <v>105</v>
          </cell>
          <cell r="HT279">
            <v>98</v>
          </cell>
          <cell r="HU279">
            <v>125</v>
          </cell>
          <cell r="HV279">
            <v>137</v>
          </cell>
          <cell r="HW279">
            <v>129</v>
          </cell>
          <cell r="HX279">
            <v>83</v>
          </cell>
          <cell r="HY279">
            <v>128</v>
          </cell>
          <cell r="HZ279">
            <v>135</v>
          </cell>
          <cell r="IA279">
            <v>175</v>
          </cell>
          <cell r="IB279">
            <v>117</v>
          </cell>
          <cell r="IC279">
            <v>146</v>
          </cell>
          <cell r="ID279">
            <v>132</v>
          </cell>
          <cell r="IE279">
            <v>142</v>
          </cell>
          <cell r="IF279">
            <v>115</v>
          </cell>
          <cell r="IG279">
            <v>153</v>
          </cell>
          <cell r="IH279">
            <v>180</v>
          </cell>
          <cell r="II279">
            <v>128</v>
          </cell>
          <cell r="IJ279">
            <v>117</v>
          </cell>
          <cell r="IK279">
            <v>164</v>
          </cell>
          <cell r="IL279">
            <v>156</v>
          </cell>
          <cell r="IM279">
            <v>90</v>
          </cell>
          <cell r="IN279">
            <v>52</v>
          </cell>
          <cell r="IO279">
            <v>126</v>
          </cell>
          <cell r="IP279">
            <v>127</v>
          </cell>
          <cell r="IQ279">
            <v>165</v>
          </cell>
          <cell r="IR279">
            <v>145</v>
          </cell>
          <cell r="IS279">
            <v>189</v>
          </cell>
          <cell r="IT279">
            <v>217</v>
          </cell>
          <cell r="IU279">
            <v>176</v>
          </cell>
          <cell r="IV279">
            <v>179</v>
          </cell>
          <cell r="IW279">
            <v>267</v>
          </cell>
          <cell r="IX279">
            <v>227</v>
          </cell>
          <cell r="IY279">
            <v>246</v>
          </cell>
          <cell r="IZ279">
            <v>197</v>
          </cell>
          <cell r="JA279">
            <v>183</v>
          </cell>
          <cell r="JB279">
            <v>235</v>
          </cell>
          <cell r="JC279">
            <v>213</v>
          </cell>
          <cell r="JD279">
            <v>209</v>
          </cell>
          <cell r="JE279">
            <v>245</v>
          </cell>
          <cell r="JF279">
            <v>230</v>
          </cell>
          <cell r="JG279">
            <v>188</v>
          </cell>
          <cell r="JH279">
            <v>203</v>
          </cell>
          <cell r="JI279">
            <v>224</v>
          </cell>
          <cell r="JJ279">
            <v>219</v>
          </cell>
          <cell r="JK279">
            <v>248</v>
          </cell>
          <cell r="JL279">
            <v>180</v>
          </cell>
          <cell r="JM279">
            <v>206</v>
          </cell>
          <cell r="JN279">
            <v>187</v>
          </cell>
          <cell r="JO279">
            <v>188</v>
          </cell>
          <cell r="JP279">
            <v>173</v>
          </cell>
          <cell r="JQ279">
            <v>289</v>
          </cell>
          <cell r="JR279">
            <v>251</v>
          </cell>
          <cell r="JS279">
            <v>227</v>
          </cell>
          <cell r="JT279">
            <v>183</v>
          </cell>
          <cell r="JU279">
            <v>237</v>
          </cell>
          <cell r="JV279">
            <v>212</v>
          </cell>
          <cell r="JW279">
            <v>276</v>
          </cell>
          <cell r="JX279">
            <v>216</v>
          </cell>
          <cell r="JY279">
            <v>205</v>
          </cell>
          <cell r="JZ279">
            <v>253</v>
          </cell>
          <cell r="KA279">
            <v>206</v>
          </cell>
          <cell r="KB279">
            <v>206</v>
          </cell>
          <cell r="KC279">
            <v>260</v>
          </cell>
          <cell r="KD279">
            <v>267</v>
          </cell>
          <cell r="KE279">
            <v>245</v>
          </cell>
          <cell r="KF279">
            <v>192</v>
          </cell>
        </row>
        <row r="280">
          <cell r="A280" t="str">
            <v>Nombre de crÃ©ations d'entreprises - Micro-entrepreneurs - Haut-Rhin - DonnÃ©es mensuelles brutes</v>
          </cell>
          <cell r="B280">
            <v>10755377</v>
          </cell>
          <cell r="C280">
            <v>45317.364583333336</v>
          </cell>
          <cell r="ES280">
            <v>252</v>
          </cell>
          <cell r="ET280">
            <v>222</v>
          </cell>
          <cell r="EU280">
            <v>298</v>
          </cell>
          <cell r="EV280">
            <v>215</v>
          </cell>
          <cell r="EW280">
            <v>254</v>
          </cell>
          <cell r="EX280">
            <v>278</v>
          </cell>
          <cell r="EY280">
            <v>265</v>
          </cell>
          <cell r="EZ280">
            <v>207</v>
          </cell>
          <cell r="FA280">
            <v>277</v>
          </cell>
          <cell r="FB280">
            <v>270</v>
          </cell>
          <cell r="FC280">
            <v>218</v>
          </cell>
          <cell r="FD280">
            <v>130</v>
          </cell>
          <cell r="FE280">
            <v>275</v>
          </cell>
          <cell r="FF280">
            <v>195</v>
          </cell>
          <cell r="FG280">
            <v>286</v>
          </cell>
          <cell r="FH280">
            <v>212</v>
          </cell>
          <cell r="FI280">
            <v>212</v>
          </cell>
          <cell r="FJ280">
            <v>192</v>
          </cell>
          <cell r="FK280">
            <v>223</v>
          </cell>
          <cell r="FL280">
            <v>192</v>
          </cell>
          <cell r="FM280">
            <v>229</v>
          </cell>
          <cell r="FN280">
            <v>252</v>
          </cell>
          <cell r="FO280">
            <v>170</v>
          </cell>
          <cell r="FP280">
            <v>176</v>
          </cell>
          <cell r="FQ280">
            <v>228</v>
          </cell>
          <cell r="FR280">
            <v>234</v>
          </cell>
          <cell r="FS280">
            <v>236</v>
          </cell>
          <cell r="FT280">
            <v>216</v>
          </cell>
          <cell r="FU280">
            <v>192</v>
          </cell>
          <cell r="FV280">
            <v>190</v>
          </cell>
          <cell r="FW280">
            <v>207</v>
          </cell>
          <cell r="FX280">
            <v>152</v>
          </cell>
          <cell r="FY280">
            <v>232</v>
          </cell>
          <cell r="FZ280">
            <v>264</v>
          </cell>
          <cell r="GA280">
            <v>205</v>
          </cell>
          <cell r="GB280">
            <v>189</v>
          </cell>
          <cell r="GC280">
            <v>165</v>
          </cell>
          <cell r="GD280">
            <v>219</v>
          </cell>
          <cell r="GE280">
            <v>189</v>
          </cell>
          <cell r="GF280">
            <v>196</v>
          </cell>
          <cell r="GG280">
            <v>161</v>
          </cell>
          <cell r="GH280">
            <v>192</v>
          </cell>
          <cell r="GI280">
            <v>147</v>
          </cell>
          <cell r="GJ280">
            <v>161</v>
          </cell>
          <cell r="GK280">
            <v>190</v>
          </cell>
          <cell r="GL280">
            <v>171</v>
          </cell>
          <cell r="GM280">
            <v>145</v>
          </cell>
          <cell r="GN280">
            <v>146</v>
          </cell>
          <cell r="GO280">
            <v>205</v>
          </cell>
          <cell r="GP280">
            <v>200</v>
          </cell>
          <cell r="GQ280">
            <v>182</v>
          </cell>
          <cell r="GR280">
            <v>180</v>
          </cell>
          <cell r="GS280">
            <v>180</v>
          </cell>
          <cell r="GT280">
            <v>167</v>
          </cell>
          <cell r="GU280">
            <v>158</v>
          </cell>
          <cell r="GV280">
            <v>158</v>
          </cell>
          <cell r="GW280">
            <v>186</v>
          </cell>
          <cell r="GX280">
            <v>204</v>
          </cell>
          <cell r="GY280">
            <v>173</v>
          </cell>
          <cell r="GZ280">
            <v>150</v>
          </cell>
          <cell r="HA280">
            <v>202</v>
          </cell>
          <cell r="HB280">
            <v>168</v>
          </cell>
          <cell r="HC280">
            <v>207</v>
          </cell>
          <cell r="HD280">
            <v>154</v>
          </cell>
          <cell r="HE280">
            <v>147</v>
          </cell>
          <cell r="HF280">
            <v>168</v>
          </cell>
          <cell r="HG280">
            <v>164</v>
          </cell>
          <cell r="HH280">
            <v>172</v>
          </cell>
          <cell r="HI280">
            <v>197</v>
          </cell>
          <cell r="HJ280">
            <v>223</v>
          </cell>
          <cell r="HK280">
            <v>170</v>
          </cell>
          <cell r="HL280">
            <v>177</v>
          </cell>
          <cell r="HM280">
            <v>204</v>
          </cell>
          <cell r="HN280">
            <v>223</v>
          </cell>
          <cell r="HO280">
            <v>276</v>
          </cell>
          <cell r="HP280">
            <v>221</v>
          </cell>
          <cell r="HQ280">
            <v>205</v>
          </cell>
          <cell r="HR280">
            <v>237</v>
          </cell>
          <cell r="HS280">
            <v>154</v>
          </cell>
          <cell r="HT280">
            <v>201</v>
          </cell>
          <cell r="HU280">
            <v>230</v>
          </cell>
          <cell r="HV280">
            <v>304</v>
          </cell>
          <cell r="HW280">
            <v>220</v>
          </cell>
          <cell r="HX280">
            <v>163</v>
          </cell>
          <cell r="HY280">
            <v>260</v>
          </cell>
          <cell r="HZ280">
            <v>278</v>
          </cell>
          <cell r="IA280">
            <v>246</v>
          </cell>
          <cell r="IB280">
            <v>233</v>
          </cell>
          <cell r="IC280">
            <v>251</v>
          </cell>
          <cell r="ID280">
            <v>260</v>
          </cell>
          <cell r="IE280">
            <v>317</v>
          </cell>
          <cell r="IF280">
            <v>281</v>
          </cell>
          <cell r="IG280">
            <v>314</v>
          </cell>
          <cell r="IH280">
            <v>382</v>
          </cell>
          <cell r="II280">
            <v>297</v>
          </cell>
          <cell r="IJ280">
            <v>296</v>
          </cell>
          <cell r="IK280">
            <v>395</v>
          </cell>
          <cell r="IL280">
            <v>429</v>
          </cell>
          <cell r="IM280">
            <v>257</v>
          </cell>
          <cell r="IN280">
            <v>143</v>
          </cell>
          <cell r="IO280">
            <v>246</v>
          </cell>
          <cell r="IP280">
            <v>424</v>
          </cell>
          <cell r="IQ280">
            <v>396</v>
          </cell>
          <cell r="IR280">
            <v>409</v>
          </cell>
          <cell r="IS280">
            <v>519</v>
          </cell>
          <cell r="IT280">
            <v>506</v>
          </cell>
          <cell r="IU280">
            <v>410</v>
          </cell>
          <cell r="IV280">
            <v>325</v>
          </cell>
          <cell r="IW280">
            <v>501</v>
          </cell>
          <cell r="IX280">
            <v>515</v>
          </cell>
          <cell r="IY280">
            <v>592</v>
          </cell>
          <cell r="IZ280">
            <v>504</v>
          </cell>
          <cell r="JA280">
            <v>435</v>
          </cell>
          <cell r="JB280">
            <v>461</v>
          </cell>
          <cell r="JC280">
            <v>405</v>
          </cell>
          <cell r="JD280">
            <v>394</v>
          </cell>
          <cell r="JE280">
            <v>485</v>
          </cell>
          <cell r="JF280">
            <v>500</v>
          </cell>
          <cell r="JG280">
            <v>392</v>
          </cell>
          <cell r="JH280">
            <v>420</v>
          </cell>
          <cell r="JI280">
            <v>463</v>
          </cell>
          <cell r="JJ280">
            <v>444</v>
          </cell>
          <cell r="JK280">
            <v>483</v>
          </cell>
          <cell r="JL280">
            <v>488</v>
          </cell>
          <cell r="JM280">
            <v>376</v>
          </cell>
          <cell r="JN280">
            <v>435</v>
          </cell>
          <cell r="JO280">
            <v>421</v>
          </cell>
          <cell r="JP280">
            <v>393</v>
          </cell>
          <cell r="JQ280">
            <v>527</v>
          </cell>
          <cell r="JR280">
            <v>546</v>
          </cell>
          <cell r="JS280">
            <v>469</v>
          </cell>
          <cell r="JT280">
            <v>516</v>
          </cell>
          <cell r="JU280">
            <v>461</v>
          </cell>
          <cell r="JV280">
            <v>443</v>
          </cell>
          <cell r="JW280">
            <v>588</v>
          </cell>
          <cell r="JX280">
            <v>452</v>
          </cell>
          <cell r="JY280">
            <v>423</v>
          </cell>
          <cell r="JZ280">
            <v>458</v>
          </cell>
          <cell r="KA280">
            <v>450</v>
          </cell>
          <cell r="KB280">
            <v>453</v>
          </cell>
          <cell r="KC280">
            <v>579</v>
          </cell>
          <cell r="KD280">
            <v>571</v>
          </cell>
          <cell r="KE280">
            <v>553</v>
          </cell>
          <cell r="KF280">
            <v>444</v>
          </cell>
        </row>
        <row r="281">
          <cell r="A281" t="str">
            <v>Nombre de crÃ©ations d'entreprises - Micro-entrepreneurs - Hauts-de-Seine - DonnÃ©es mensuelles brutes</v>
          </cell>
          <cell r="B281">
            <v>10755401</v>
          </cell>
          <cell r="C281">
            <v>45317.364583333336</v>
          </cell>
          <cell r="ES281">
            <v>840</v>
          </cell>
          <cell r="ET281">
            <v>803</v>
          </cell>
          <cell r="EU281">
            <v>880</v>
          </cell>
          <cell r="EV281">
            <v>737</v>
          </cell>
          <cell r="EW281">
            <v>714</v>
          </cell>
          <cell r="EX281">
            <v>807</v>
          </cell>
          <cell r="EY281">
            <v>605</v>
          </cell>
          <cell r="EZ281">
            <v>548</v>
          </cell>
          <cell r="FA281">
            <v>863</v>
          </cell>
          <cell r="FB281">
            <v>891</v>
          </cell>
          <cell r="FC281">
            <v>831</v>
          </cell>
          <cell r="FD281">
            <v>608</v>
          </cell>
          <cell r="FE281">
            <v>822</v>
          </cell>
          <cell r="FF281">
            <v>794</v>
          </cell>
          <cell r="FG281">
            <v>776</v>
          </cell>
          <cell r="FH281">
            <v>776</v>
          </cell>
          <cell r="FI281">
            <v>682</v>
          </cell>
          <cell r="FJ281">
            <v>761</v>
          </cell>
          <cell r="FK281">
            <v>611</v>
          </cell>
          <cell r="FL281">
            <v>484</v>
          </cell>
          <cell r="FM281">
            <v>834</v>
          </cell>
          <cell r="FN281">
            <v>988</v>
          </cell>
          <cell r="FO281">
            <v>744</v>
          </cell>
          <cell r="FP281">
            <v>616</v>
          </cell>
          <cell r="FQ281">
            <v>884</v>
          </cell>
          <cell r="FR281">
            <v>790</v>
          </cell>
          <cell r="FS281">
            <v>799</v>
          </cell>
          <cell r="FT281">
            <v>761</v>
          </cell>
          <cell r="FU281">
            <v>720</v>
          </cell>
          <cell r="FV281">
            <v>696</v>
          </cell>
          <cell r="FW281">
            <v>726</v>
          </cell>
          <cell r="FX281">
            <v>557</v>
          </cell>
          <cell r="FY281">
            <v>902</v>
          </cell>
          <cell r="FZ281">
            <v>1060</v>
          </cell>
          <cell r="GA281">
            <v>965</v>
          </cell>
          <cell r="GB281">
            <v>735</v>
          </cell>
          <cell r="GC281">
            <v>911</v>
          </cell>
          <cell r="GD281">
            <v>811</v>
          </cell>
          <cell r="GE281">
            <v>864</v>
          </cell>
          <cell r="GF281">
            <v>852</v>
          </cell>
          <cell r="GG281">
            <v>668</v>
          </cell>
          <cell r="GH281">
            <v>688</v>
          </cell>
          <cell r="GI281">
            <v>746</v>
          </cell>
          <cell r="GJ281">
            <v>495</v>
          </cell>
          <cell r="GK281">
            <v>883</v>
          </cell>
          <cell r="GL281">
            <v>1126</v>
          </cell>
          <cell r="GM281">
            <v>850</v>
          </cell>
          <cell r="GN281">
            <v>842</v>
          </cell>
          <cell r="GO281">
            <v>888</v>
          </cell>
          <cell r="GP281">
            <v>936</v>
          </cell>
          <cell r="GQ281">
            <v>944</v>
          </cell>
          <cell r="GR281">
            <v>1054</v>
          </cell>
          <cell r="GS281">
            <v>867</v>
          </cell>
          <cell r="GT281">
            <v>1025</v>
          </cell>
          <cell r="GU281">
            <v>893</v>
          </cell>
          <cell r="GV281">
            <v>651</v>
          </cell>
          <cell r="GW281">
            <v>1215</v>
          </cell>
          <cell r="GX281">
            <v>1235</v>
          </cell>
          <cell r="GY281">
            <v>1097</v>
          </cell>
          <cell r="GZ281">
            <v>961</v>
          </cell>
          <cell r="HA281">
            <v>1104</v>
          </cell>
          <cell r="HB281">
            <v>1119</v>
          </cell>
          <cell r="HC281">
            <v>1304</v>
          </cell>
          <cell r="HD281">
            <v>1058</v>
          </cell>
          <cell r="HE281">
            <v>998</v>
          </cell>
          <cell r="HF281">
            <v>1202</v>
          </cell>
          <cell r="HG281">
            <v>1147</v>
          </cell>
          <cell r="HH281">
            <v>973</v>
          </cell>
          <cell r="HI281">
            <v>1302</v>
          </cell>
          <cell r="HJ281">
            <v>1389</v>
          </cell>
          <cell r="HK281">
            <v>1624</v>
          </cell>
          <cell r="HL281">
            <v>1314</v>
          </cell>
          <cell r="HM281">
            <v>1652</v>
          </cell>
          <cell r="HN281">
            <v>1506</v>
          </cell>
          <cell r="HO281">
            <v>1741</v>
          </cell>
          <cell r="HP281">
            <v>1407</v>
          </cell>
          <cell r="HQ281">
            <v>1452</v>
          </cell>
          <cell r="HR281">
            <v>1598</v>
          </cell>
          <cell r="HS281">
            <v>1296</v>
          </cell>
          <cell r="HT281">
            <v>1074</v>
          </cell>
          <cell r="HU281">
            <v>1689</v>
          </cell>
          <cell r="HV281">
            <v>2046</v>
          </cell>
          <cell r="HW281">
            <v>1797</v>
          </cell>
          <cell r="HX281">
            <v>1370</v>
          </cell>
          <cell r="HY281">
            <v>1920</v>
          </cell>
          <cell r="HZ281">
            <v>1919</v>
          </cell>
          <cell r="IA281">
            <v>1823</v>
          </cell>
          <cell r="IB281">
            <v>1614</v>
          </cell>
          <cell r="IC281">
            <v>1931</v>
          </cell>
          <cell r="ID281">
            <v>1753</v>
          </cell>
          <cell r="IE281">
            <v>1568</v>
          </cell>
          <cell r="IF281">
            <v>1162</v>
          </cell>
          <cell r="IG281">
            <v>1695</v>
          </cell>
          <cell r="IH281">
            <v>2154</v>
          </cell>
          <cell r="II281">
            <v>1693</v>
          </cell>
          <cell r="IJ281">
            <v>1497</v>
          </cell>
          <cell r="IK281">
            <v>1988</v>
          </cell>
          <cell r="IL281">
            <v>1450</v>
          </cell>
          <cell r="IM281">
            <v>1458</v>
          </cell>
          <cell r="IN281">
            <v>922</v>
          </cell>
          <cell r="IO281">
            <v>1385</v>
          </cell>
          <cell r="IP281">
            <v>1841</v>
          </cell>
          <cell r="IQ281">
            <v>1917</v>
          </cell>
          <cell r="IR281">
            <v>1360</v>
          </cell>
          <cell r="IS281">
            <v>2444</v>
          </cell>
          <cell r="IT281">
            <v>2464</v>
          </cell>
          <cell r="IU281">
            <v>1992</v>
          </cell>
          <cell r="IV281">
            <v>1910</v>
          </cell>
          <cell r="IW281">
            <v>2047</v>
          </cell>
          <cell r="IX281">
            <v>2036</v>
          </cell>
          <cell r="IY281">
            <v>2165</v>
          </cell>
          <cell r="IZ281">
            <v>1787</v>
          </cell>
          <cell r="JA281">
            <v>1711</v>
          </cell>
          <cell r="JB281">
            <v>1691</v>
          </cell>
          <cell r="JC281">
            <v>1518</v>
          </cell>
          <cell r="JD281">
            <v>1043</v>
          </cell>
          <cell r="JE281">
            <v>2256</v>
          </cell>
          <cell r="JF281">
            <v>2099</v>
          </cell>
          <cell r="JG281">
            <v>1649</v>
          </cell>
          <cell r="JH281">
            <v>1764</v>
          </cell>
          <cell r="JI281">
            <v>2205</v>
          </cell>
          <cell r="JJ281">
            <v>1684</v>
          </cell>
          <cell r="JK281">
            <v>1942</v>
          </cell>
          <cell r="JL281">
            <v>1559</v>
          </cell>
          <cell r="JM281">
            <v>1546</v>
          </cell>
          <cell r="JN281">
            <v>1632</v>
          </cell>
          <cell r="JO281">
            <v>1425</v>
          </cell>
          <cell r="JP281">
            <v>1675</v>
          </cell>
          <cell r="JQ281">
            <v>2240</v>
          </cell>
          <cell r="JR281">
            <v>2308</v>
          </cell>
          <cell r="JS281">
            <v>2006</v>
          </cell>
          <cell r="JT281">
            <v>1726</v>
          </cell>
          <cell r="JU281">
            <v>1972</v>
          </cell>
          <cell r="JV281">
            <v>1895</v>
          </cell>
          <cell r="JW281">
            <v>2023</v>
          </cell>
          <cell r="JX281">
            <v>1720</v>
          </cell>
          <cell r="JY281">
            <v>1639</v>
          </cell>
          <cell r="JZ281">
            <v>1881</v>
          </cell>
          <cell r="KA281">
            <v>1607</v>
          </cell>
          <cell r="KB281">
            <v>1486</v>
          </cell>
          <cell r="KC281">
            <v>2381</v>
          </cell>
          <cell r="KD281">
            <v>2326</v>
          </cell>
          <cell r="KE281">
            <v>2044</v>
          </cell>
          <cell r="KF281">
            <v>1783</v>
          </cell>
        </row>
        <row r="282">
          <cell r="A282" t="str">
            <v>Nombre de crÃ©ations d'entreprises - Micro-entrepreneurs - Ille-et-Vilaine - DonnÃ©es mensuelles brutes</v>
          </cell>
          <cell r="B282">
            <v>10755344</v>
          </cell>
          <cell r="C282">
            <v>45317.364583333336</v>
          </cell>
          <cell r="ES282">
            <v>343</v>
          </cell>
          <cell r="ET282">
            <v>323</v>
          </cell>
          <cell r="EU282">
            <v>351</v>
          </cell>
          <cell r="EV282">
            <v>292</v>
          </cell>
          <cell r="EW282">
            <v>239</v>
          </cell>
          <cell r="EX282">
            <v>282</v>
          </cell>
          <cell r="EY282">
            <v>223</v>
          </cell>
          <cell r="EZ282">
            <v>253</v>
          </cell>
          <cell r="FA282">
            <v>342</v>
          </cell>
          <cell r="FB282">
            <v>350</v>
          </cell>
          <cell r="FC282">
            <v>278</v>
          </cell>
          <cell r="FD282">
            <v>189</v>
          </cell>
          <cell r="FE282">
            <v>313</v>
          </cell>
          <cell r="FF282">
            <v>282</v>
          </cell>
          <cell r="FG282">
            <v>316</v>
          </cell>
          <cell r="FH282">
            <v>239</v>
          </cell>
          <cell r="FI282">
            <v>250</v>
          </cell>
          <cell r="FJ282">
            <v>230</v>
          </cell>
          <cell r="FK282">
            <v>223</v>
          </cell>
          <cell r="FL282">
            <v>177</v>
          </cell>
          <cell r="FM282">
            <v>302</v>
          </cell>
          <cell r="FN282">
            <v>335</v>
          </cell>
          <cell r="FO282">
            <v>217</v>
          </cell>
          <cell r="FP282">
            <v>195</v>
          </cell>
          <cell r="FQ282">
            <v>352</v>
          </cell>
          <cell r="FR282">
            <v>259</v>
          </cell>
          <cell r="FS282">
            <v>264</v>
          </cell>
          <cell r="FT282">
            <v>252</v>
          </cell>
          <cell r="FU282">
            <v>250</v>
          </cell>
          <cell r="FV282">
            <v>247</v>
          </cell>
          <cell r="FW282">
            <v>256</v>
          </cell>
          <cell r="FX282">
            <v>234</v>
          </cell>
          <cell r="FY282">
            <v>351</v>
          </cell>
          <cell r="FZ282">
            <v>369</v>
          </cell>
          <cell r="GA282">
            <v>276</v>
          </cell>
          <cell r="GB282">
            <v>226</v>
          </cell>
          <cell r="GC282">
            <v>296</v>
          </cell>
          <cell r="GD282">
            <v>320</v>
          </cell>
          <cell r="GE282">
            <v>259</v>
          </cell>
          <cell r="GF282">
            <v>289</v>
          </cell>
          <cell r="GG282">
            <v>231</v>
          </cell>
          <cell r="GH282">
            <v>258</v>
          </cell>
          <cell r="GI282">
            <v>272</v>
          </cell>
          <cell r="GJ282">
            <v>200</v>
          </cell>
          <cell r="GK282">
            <v>339</v>
          </cell>
          <cell r="GL282">
            <v>362</v>
          </cell>
          <cell r="GM282">
            <v>252</v>
          </cell>
          <cell r="GN282">
            <v>256</v>
          </cell>
          <cell r="GO282">
            <v>360</v>
          </cell>
          <cell r="GP282">
            <v>292</v>
          </cell>
          <cell r="GQ282">
            <v>337</v>
          </cell>
          <cell r="GR282">
            <v>328</v>
          </cell>
          <cell r="GS282">
            <v>279</v>
          </cell>
          <cell r="GT282">
            <v>304</v>
          </cell>
          <cell r="GU282">
            <v>204</v>
          </cell>
          <cell r="GV282">
            <v>193</v>
          </cell>
          <cell r="GW282">
            <v>371</v>
          </cell>
          <cell r="GX282">
            <v>324</v>
          </cell>
          <cell r="GY282">
            <v>308</v>
          </cell>
          <cell r="GZ282">
            <v>230</v>
          </cell>
          <cell r="HA282">
            <v>350</v>
          </cell>
          <cell r="HB282">
            <v>349</v>
          </cell>
          <cell r="HC282">
            <v>369</v>
          </cell>
          <cell r="HD282">
            <v>305</v>
          </cell>
          <cell r="HE282">
            <v>307</v>
          </cell>
          <cell r="HF282">
            <v>326</v>
          </cell>
          <cell r="HG282">
            <v>266</v>
          </cell>
          <cell r="HH282">
            <v>272</v>
          </cell>
          <cell r="HI282">
            <v>416</v>
          </cell>
          <cell r="HJ282">
            <v>400</v>
          </cell>
          <cell r="HK282">
            <v>327</v>
          </cell>
          <cell r="HL282">
            <v>276</v>
          </cell>
          <cell r="HM282">
            <v>452</v>
          </cell>
          <cell r="HN282">
            <v>390</v>
          </cell>
          <cell r="HO282">
            <v>416</v>
          </cell>
          <cell r="HP282">
            <v>389</v>
          </cell>
          <cell r="HQ282">
            <v>414</v>
          </cell>
          <cell r="HR282">
            <v>450</v>
          </cell>
          <cell r="HS282">
            <v>390</v>
          </cell>
          <cell r="HT282">
            <v>387</v>
          </cell>
          <cell r="HU282">
            <v>506</v>
          </cell>
          <cell r="HV282">
            <v>552</v>
          </cell>
          <cell r="HW282">
            <v>431</v>
          </cell>
          <cell r="HX282">
            <v>374</v>
          </cell>
          <cell r="HY282">
            <v>575</v>
          </cell>
          <cell r="HZ282">
            <v>479</v>
          </cell>
          <cell r="IA282">
            <v>597</v>
          </cell>
          <cell r="IB282">
            <v>467</v>
          </cell>
          <cell r="IC282">
            <v>483</v>
          </cell>
          <cell r="ID282">
            <v>431</v>
          </cell>
          <cell r="IE282">
            <v>462</v>
          </cell>
          <cell r="IF282">
            <v>393</v>
          </cell>
          <cell r="IG282">
            <v>562</v>
          </cell>
          <cell r="IH282">
            <v>681</v>
          </cell>
          <cell r="II282">
            <v>522</v>
          </cell>
          <cell r="IJ282">
            <v>510</v>
          </cell>
          <cell r="IK282">
            <v>579</v>
          </cell>
          <cell r="IL282">
            <v>581</v>
          </cell>
          <cell r="IM282">
            <v>437</v>
          </cell>
          <cell r="IN282">
            <v>247</v>
          </cell>
          <cell r="IO282">
            <v>348</v>
          </cell>
          <cell r="IP282">
            <v>533</v>
          </cell>
          <cell r="IQ282">
            <v>634</v>
          </cell>
          <cell r="IR282">
            <v>453</v>
          </cell>
          <cell r="IS282">
            <v>685</v>
          </cell>
          <cell r="IT282">
            <v>747</v>
          </cell>
          <cell r="IU282">
            <v>561</v>
          </cell>
          <cell r="IV282">
            <v>591</v>
          </cell>
          <cell r="IW282">
            <v>664</v>
          </cell>
          <cell r="IX282">
            <v>660</v>
          </cell>
          <cell r="IY282">
            <v>857</v>
          </cell>
          <cell r="IZ282">
            <v>735</v>
          </cell>
          <cell r="JA282">
            <v>584</v>
          </cell>
          <cell r="JB282">
            <v>739</v>
          </cell>
          <cell r="JC282">
            <v>524</v>
          </cell>
          <cell r="JD282">
            <v>515</v>
          </cell>
          <cell r="JE282">
            <v>768</v>
          </cell>
          <cell r="JF282">
            <v>765</v>
          </cell>
          <cell r="JG282">
            <v>546</v>
          </cell>
          <cell r="JH282">
            <v>596</v>
          </cell>
          <cell r="JI282">
            <v>745</v>
          </cell>
          <cell r="JJ282">
            <v>679</v>
          </cell>
          <cell r="JK282">
            <v>715</v>
          </cell>
          <cell r="JL282">
            <v>705</v>
          </cell>
          <cell r="JM282">
            <v>610</v>
          </cell>
          <cell r="JN282">
            <v>647</v>
          </cell>
          <cell r="JO282">
            <v>520</v>
          </cell>
          <cell r="JP282">
            <v>556</v>
          </cell>
          <cell r="JQ282">
            <v>806</v>
          </cell>
          <cell r="JR282">
            <v>835</v>
          </cell>
          <cell r="JS282">
            <v>729</v>
          </cell>
          <cell r="JT282">
            <v>578</v>
          </cell>
          <cell r="JU282">
            <v>740</v>
          </cell>
          <cell r="JV282">
            <v>656</v>
          </cell>
          <cell r="JW282">
            <v>770</v>
          </cell>
          <cell r="JX282">
            <v>676</v>
          </cell>
          <cell r="JY282">
            <v>591</v>
          </cell>
          <cell r="JZ282">
            <v>686</v>
          </cell>
          <cell r="KA282">
            <v>604</v>
          </cell>
          <cell r="KB282">
            <v>672</v>
          </cell>
          <cell r="KC282">
            <v>846</v>
          </cell>
          <cell r="KD282">
            <v>909</v>
          </cell>
          <cell r="KE282">
            <v>735</v>
          </cell>
          <cell r="KF282">
            <v>598</v>
          </cell>
        </row>
        <row r="283">
          <cell r="A283" t="str">
            <v>Nombre de crÃ©ations d'entreprises - Micro-entrepreneurs - Indre - DonnÃ©es mensuelles brutes</v>
          </cell>
          <cell r="B283">
            <v>10755345</v>
          </cell>
          <cell r="C283">
            <v>45317.364583333336</v>
          </cell>
          <cell r="ES283">
            <v>73</v>
          </cell>
          <cell r="ET283">
            <v>71</v>
          </cell>
          <cell r="EU283">
            <v>77</v>
          </cell>
          <cell r="EV283">
            <v>68</v>
          </cell>
          <cell r="EW283">
            <v>62</v>
          </cell>
          <cell r="EX283">
            <v>70</v>
          </cell>
          <cell r="EY283">
            <v>47</v>
          </cell>
          <cell r="EZ283">
            <v>62</v>
          </cell>
          <cell r="FA283">
            <v>70</v>
          </cell>
          <cell r="FB283">
            <v>71</v>
          </cell>
          <cell r="FC283">
            <v>53</v>
          </cell>
          <cell r="FD283">
            <v>55</v>
          </cell>
          <cell r="FE283">
            <v>71</v>
          </cell>
          <cell r="FF283">
            <v>49</v>
          </cell>
          <cell r="FG283">
            <v>58</v>
          </cell>
          <cell r="FH283">
            <v>48</v>
          </cell>
          <cell r="FI283">
            <v>36</v>
          </cell>
          <cell r="FJ283">
            <v>44</v>
          </cell>
          <cell r="FK283">
            <v>26</v>
          </cell>
          <cell r="FL283">
            <v>37</v>
          </cell>
          <cell r="FM283">
            <v>60</v>
          </cell>
          <cell r="FN283">
            <v>48</v>
          </cell>
          <cell r="FO283">
            <v>41</v>
          </cell>
          <cell r="FP283">
            <v>31</v>
          </cell>
          <cell r="FQ283">
            <v>43</v>
          </cell>
          <cell r="FR283">
            <v>44</v>
          </cell>
          <cell r="FS283">
            <v>49</v>
          </cell>
          <cell r="FT283">
            <v>49</v>
          </cell>
          <cell r="FU283">
            <v>47</v>
          </cell>
          <cell r="FV283">
            <v>60</v>
          </cell>
          <cell r="FW283">
            <v>47</v>
          </cell>
          <cell r="FX283">
            <v>42</v>
          </cell>
          <cell r="FY283">
            <v>63</v>
          </cell>
          <cell r="FZ283">
            <v>64</v>
          </cell>
          <cell r="GA283">
            <v>45</v>
          </cell>
          <cell r="GB283">
            <v>45</v>
          </cell>
          <cell r="GC283">
            <v>46</v>
          </cell>
          <cell r="GD283">
            <v>47</v>
          </cell>
          <cell r="GE283">
            <v>51</v>
          </cell>
          <cell r="GF283">
            <v>67</v>
          </cell>
          <cell r="GG283">
            <v>42</v>
          </cell>
          <cell r="GH283">
            <v>58</v>
          </cell>
          <cell r="GI283">
            <v>48</v>
          </cell>
          <cell r="GJ283">
            <v>32</v>
          </cell>
          <cell r="GK283">
            <v>71</v>
          </cell>
          <cell r="GL283">
            <v>49</v>
          </cell>
          <cell r="GM283">
            <v>45</v>
          </cell>
          <cell r="GN283">
            <v>48</v>
          </cell>
          <cell r="GO283">
            <v>54</v>
          </cell>
          <cell r="GP283">
            <v>43</v>
          </cell>
          <cell r="GQ283">
            <v>63</v>
          </cell>
          <cell r="GR283">
            <v>51</v>
          </cell>
          <cell r="GS283">
            <v>41</v>
          </cell>
          <cell r="GT283">
            <v>47</v>
          </cell>
          <cell r="GU283">
            <v>49</v>
          </cell>
          <cell r="GV283">
            <v>38</v>
          </cell>
          <cell r="GW283">
            <v>55</v>
          </cell>
          <cell r="GX283">
            <v>54</v>
          </cell>
          <cell r="GY283">
            <v>39</v>
          </cell>
          <cell r="GZ283">
            <v>30</v>
          </cell>
          <cell r="HA283">
            <v>61</v>
          </cell>
          <cell r="HB283">
            <v>38</v>
          </cell>
          <cell r="HC283">
            <v>52</v>
          </cell>
          <cell r="HD283">
            <v>47</v>
          </cell>
          <cell r="HE283">
            <v>42</v>
          </cell>
          <cell r="HF283">
            <v>50</v>
          </cell>
          <cell r="HG283">
            <v>46</v>
          </cell>
          <cell r="HH283">
            <v>46</v>
          </cell>
          <cell r="HI283">
            <v>49</v>
          </cell>
          <cell r="HJ283">
            <v>65</v>
          </cell>
          <cell r="HK283">
            <v>37</v>
          </cell>
          <cell r="HL283">
            <v>45</v>
          </cell>
          <cell r="HM283">
            <v>63</v>
          </cell>
          <cell r="HN283">
            <v>56</v>
          </cell>
          <cell r="HO283">
            <v>57</v>
          </cell>
          <cell r="HP283">
            <v>52</v>
          </cell>
          <cell r="HQ283">
            <v>64</v>
          </cell>
          <cell r="HR283">
            <v>58</v>
          </cell>
          <cell r="HS283">
            <v>40</v>
          </cell>
          <cell r="HT283">
            <v>47</v>
          </cell>
          <cell r="HU283">
            <v>60</v>
          </cell>
          <cell r="HV283">
            <v>74</v>
          </cell>
          <cell r="HW283">
            <v>44</v>
          </cell>
          <cell r="HX283">
            <v>46</v>
          </cell>
          <cell r="HY283">
            <v>65</v>
          </cell>
          <cell r="HZ283">
            <v>65</v>
          </cell>
          <cell r="IA283">
            <v>80</v>
          </cell>
          <cell r="IB283">
            <v>76</v>
          </cell>
          <cell r="IC283">
            <v>85</v>
          </cell>
          <cell r="ID283">
            <v>63</v>
          </cell>
          <cell r="IE283">
            <v>83</v>
          </cell>
          <cell r="IF283">
            <v>77</v>
          </cell>
          <cell r="IG283">
            <v>80</v>
          </cell>
          <cell r="IH283">
            <v>97</v>
          </cell>
          <cell r="II283">
            <v>69</v>
          </cell>
          <cell r="IJ283">
            <v>65</v>
          </cell>
          <cell r="IK283">
            <v>104</v>
          </cell>
          <cell r="IL283">
            <v>79</v>
          </cell>
          <cell r="IM283">
            <v>72</v>
          </cell>
          <cell r="IN283">
            <v>33</v>
          </cell>
          <cell r="IO283">
            <v>41</v>
          </cell>
          <cell r="IP283">
            <v>70</v>
          </cell>
          <cell r="IQ283">
            <v>86</v>
          </cell>
          <cell r="IR283">
            <v>66</v>
          </cell>
          <cell r="IS283">
            <v>87</v>
          </cell>
          <cell r="IT283">
            <v>109</v>
          </cell>
          <cell r="IU283">
            <v>106</v>
          </cell>
          <cell r="IV283">
            <v>94</v>
          </cell>
          <cell r="IW283">
            <v>113</v>
          </cell>
          <cell r="IX283">
            <v>114</v>
          </cell>
          <cell r="IY283">
            <v>123</v>
          </cell>
          <cell r="IZ283">
            <v>100</v>
          </cell>
          <cell r="JA283">
            <v>94</v>
          </cell>
          <cell r="JB283">
            <v>84</v>
          </cell>
          <cell r="JC283">
            <v>89</v>
          </cell>
          <cell r="JD283">
            <v>76</v>
          </cell>
          <cell r="JE283">
            <v>121</v>
          </cell>
          <cell r="JF283">
            <v>124</v>
          </cell>
          <cell r="JG283">
            <v>93</v>
          </cell>
          <cell r="JH283">
            <v>85</v>
          </cell>
          <cell r="JI283">
            <v>118</v>
          </cell>
          <cell r="JJ283">
            <v>100</v>
          </cell>
          <cell r="JK283">
            <v>103</v>
          </cell>
          <cell r="JL283">
            <v>92</v>
          </cell>
          <cell r="JM283">
            <v>77</v>
          </cell>
          <cell r="JN283">
            <v>99</v>
          </cell>
          <cell r="JO283">
            <v>84</v>
          </cell>
          <cell r="JP283">
            <v>80</v>
          </cell>
          <cell r="JQ283">
            <v>103</v>
          </cell>
          <cell r="JR283">
            <v>89</v>
          </cell>
          <cell r="JS283">
            <v>111</v>
          </cell>
          <cell r="JT283">
            <v>110</v>
          </cell>
          <cell r="JU283">
            <v>113</v>
          </cell>
          <cell r="JV283">
            <v>105</v>
          </cell>
          <cell r="JW283">
            <v>129</v>
          </cell>
          <cell r="JX283">
            <v>106</v>
          </cell>
          <cell r="JY283">
            <v>80</v>
          </cell>
          <cell r="JZ283">
            <v>106</v>
          </cell>
          <cell r="KA283">
            <v>97</v>
          </cell>
          <cell r="KB283">
            <v>94</v>
          </cell>
          <cell r="KC283">
            <v>117</v>
          </cell>
          <cell r="KD283">
            <v>119</v>
          </cell>
          <cell r="KE283">
            <v>108</v>
          </cell>
          <cell r="KF283">
            <v>71</v>
          </cell>
        </row>
        <row r="284">
          <cell r="A284" t="str">
            <v>Nombre de crÃ©ations d'entreprises - Micro-entrepreneurs - Indre-et-Loire - DonnÃ©es mensuelles brutes</v>
          </cell>
          <cell r="B284">
            <v>10755346</v>
          </cell>
          <cell r="C284">
            <v>45317.364583333336</v>
          </cell>
          <cell r="ES284">
            <v>214</v>
          </cell>
          <cell r="ET284">
            <v>231</v>
          </cell>
          <cell r="EU284">
            <v>268</v>
          </cell>
          <cell r="EV284">
            <v>197</v>
          </cell>
          <cell r="EW284">
            <v>170</v>
          </cell>
          <cell r="EX284">
            <v>207</v>
          </cell>
          <cell r="EY284">
            <v>155</v>
          </cell>
          <cell r="EZ284">
            <v>162</v>
          </cell>
          <cell r="FA284">
            <v>242</v>
          </cell>
          <cell r="FB284">
            <v>206</v>
          </cell>
          <cell r="FC284">
            <v>195</v>
          </cell>
          <cell r="FD284">
            <v>182</v>
          </cell>
          <cell r="FE284">
            <v>191</v>
          </cell>
          <cell r="FF284">
            <v>171</v>
          </cell>
          <cell r="FG284">
            <v>227</v>
          </cell>
          <cell r="FH284">
            <v>140</v>
          </cell>
          <cell r="FI284">
            <v>120</v>
          </cell>
          <cell r="FJ284">
            <v>164</v>
          </cell>
          <cell r="FK284">
            <v>118</v>
          </cell>
          <cell r="FL284">
            <v>150</v>
          </cell>
          <cell r="FM284">
            <v>174</v>
          </cell>
          <cell r="FN284">
            <v>162</v>
          </cell>
          <cell r="FO284">
            <v>172</v>
          </cell>
          <cell r="FP284">
            <v>155</v>
          </cell>
          <cell r="FQ284">
            <v>213</v>
          </cell>
          <cell r="FR284">
            <v>125</v>
          </cell>
          <cell r="FS284">
            <v>145</v>
          </cell>
          <cell r="FT284">
            <v>162</v>
          </cell>
          <cell r="FU284">
            <v>168</v>
          </cell>
          <cell r="FV284">
            <v>136</v>
          </cell>
          <cell r="FW284">
            <v>185</v>
          </cell>
          <cell r="FX284">
            <v>138</v>
          </cell>
          <cell r="FY284">
            <v>192</v>
          </cell>
          <cell r="FZ284">
            <v>206</v>
          </cell>
          <cell r="GA284">
            <v>175</v>
          </cell>
          <cell r="GB284">
            <v>149</v>
          </cell>
          <cell r="GC284">
            <v>189</v>
          </cell>
          <cell r="GD284">
            <v>182</v>
          </cell>
          <cell r="GE284">
            <v>199</v>
          </cell>
          <cell r="GF284">
            <v>214</v>
          </cell>
          <cell r="GG284">
            <v>140</v>
          </cell>
          <cell r="GH284">
            <v>177</v>
          </cell>
          <cell r="GI284">
            <v>164</v>
          </cell>
          <cell r="GJ284">
            <v>141</v>
          </cell>
          <cell r="GK284">
            <v>197</v>
          </cell>
          <cell r="GL284">
            <v>227</v>
          </cell>
          <cell r="GM284">
            <v>152</v>
          </cell>
          <cell r="GN284">
            <v>160</v>
          </cell>
          <cell r="GO284">
            <v>205</v>
          </cell>
          <cell r="GP284">
            <v>188</v>
          </cell>
          <cell r="GQ284">
            <v>229</v>
          </cell>
          <cell r="GR284">
            <v>192</v>
          </cell>
          <cell r="GS284">
            <v>155</v>
          </cell>
          <cell r="GT284">
            <v>168</v>
          </cell>
          <cell r="GU284">
            <v>151</v>
          </cell>
          <cell r="GV284">
            <v>126</v>
          </cell>
          <cell r="GW284">
            <v>215</v>
          </cell>
          <cell r="GX284">
            <v>199</v>
          </cell>
          <cell r="GY284">
            <v>147</v>
          </cell>
          <cell r="GZ284">
            <v>125</v>
          </cell>
          <cell r="HA284">
            <v>213</v>
          </cell>
          <cell r="HB284">
            <v>190</v>
          </cell>
          <cell r="HC284">
            <v>236</v>
          </cell>
          <cell r="HD284">
            <v>205</v>
          </cell>
          <cell r="HE284">
            <v>161</v>
          </cell>
          <cell r="HF284">
            <v>225</v>
          </cell>
          <cell r="HG284">
            <v>155</v>
          </cell>
          <cell r="HH284">
            <v>148</v>
          </cell>
          <cell r="HI284">
            <v>242</v>
          </cell>
          <cell r="HJ284">
            <v>307</v>
          </cell>
          <cell r="HK284">
            <v>213</v>
          </cell>
          <cell r="HL284">
            <v>200</v>
          </cell>
          <cell r="HM284">
            <v>263</v>
          </cell>
          <cell r="HN284">
            <v>241</v>
          </cell>
          <cell r="HO284">
            <v>327</v>
          </cell>
          <cell r="HP284">
            <v>249</v>
          </cell>
          <cell r="HQ284">
            <v>249</v>
          </cell>
          <cell r="HR284">
            <v>297</v>
          </cell>
          <cell r="HS284">
            <v>230</v>
          </cell>
          <cell r="HT284">
            <v>216</v>
          </cell>
          <cell r="HU284">
            <v>334</v>
          </cell>
          <cell r="HV284">
            <v>359</v>
          </cell>
          <cell r="HW284">
            <v>300</v>
          </cell>
          <cell r="HX284">
            <v>225</v>
          </cell>
          <cell r="HY284">
            <v>371</v>
          </cell>
          <cell r="HZ284">
            <v>315</v>
          </cell>
          <cell r="IA284">
            <v>362</v>
          </cell>
          <cell r="IB284">
            <v>312</v>
          </cell>
          <cell r="IC284">
            <v>319</v>
          </cell>
          <cell r="ID284">
            <v>305</v>
          </cell>
          <cell r="IE284">
            <v>293</v>
          </cell>
          <cell r="IF284">
            <v>301</v>
          </cell>
          <cell r="IG284">
            <v>356</v>
          </cell>
          <cell r="IH284">
            <v>418</v>
          </cell>
          <cell r="II284">
            <v>355</v>
          </cell>
          <cell r="IJ284">
            <v>290</v>
          </cell>
          <cell r="IK284">
            <v>408</v>
          </cell>
          <cell r="IL284">
            <v>329</v>
          </cell>
          <cell r="IM284">
            <v>249</v>
          </cell>
          <cell r="IN284">
            <v>147</v>
          </cell>
          <cell r="IO284">
            <v>185</v>
          </cell>
          <cell r="IP284">
            <v>331</v>
          </cell>
          <cell r="IQ284">
            <v>391</v>
          </cell>
          <cell r="IR284">
            <v>322</v>
          </cell>
          <cell r="IS284">
            <v>445</v>
          </cell>
          <cell r="IT284">
            <v>500</v>
          </cell>
          <cell r="IU284">
            <v>388</v>
          </cell>
          <cell r="IV284">
            <v>360</v>
          </cell>
          <cell r="IW284">
            <v>488</v>
          </cell>
          <cell r="IX284">
            <v>506</v>
          </cell>
          <cell r="IY284">
            <v>496</v>
          </cell>
          <cell r="IZ284">
            <v>431</v>
          </cell>
          <cell r="JA284">
            <v>359</v>
          </cell>
          <cell r="JB284">
            <v>425</v>
          </cell>
          <cell r="JC284">
            <v>350</v>
          </cell>
          <cell r="JD284">
            <v>317</v>
          </cell>
          <cell r="JE284">
            <v>442</v>
          </cell>
          <cell r="JF284">
            <v>500</v>
          </cell>
          <cell r="JG284">
            <v>426</v>
          </cell>
          <cell r="JH284">
            <v>451</v>
          </cell>
          <cell r="JI284">
            <v>483</v>
          </cell>
          <cell r="JJ284">
            <v>437</v>
          </cell>
          <cell r="JK284">
            <v>536</v>
          </cell>
          <cell r="JL284">
            <v>436</v>
          </cell>
          <cell r="JM284">
            <v>385</v>
          </cell>
          <cell r="JN284">
            <v>392</v>
          </cell>
          <cell r="JO284">
            <v>356</v>
          </cell>
          <cell r="JP284">
            <v>340</v>
          </cell>
          <cell r="JQ284">
            <v>465</v>
          </cell>
          <cell r="JR284">
            <v>441</v>
          </cell>
          <cell r="JS284">
            <v>388</v>
          </cell>
          <cell r="JT284">
            <v>381</v>
          </cell>
          <cell r="JU284">
            <v>430</v>
          </cell>
          <cell r="JV284">
            <v>376</v>
          </cell>
          <cell r="JW284">
            <v>485</v>
          </cell>
          <cell r="JX284">
            <v>403</v>
          </cell>
          <cell r="JY284">
            <v>363</v>
          </cell>
          <cell r="JZ284">
            <v>407</v>
          </cell>
          <cell r="KA284">
            <v>358</v>
          </cell>
          <cell r="KB284">
            <v>432</v>
          </cell>
          <cell r="KC284">
            <v>562</v>
          </cell>
          <cell r="KD284">
            <v>521</v>
          </cell>
          <cell r="KE284">
            <v>459</v>
          </cell>
          <cell r="KF284">
            <v>356</v>
          </cell>
        </row>
        <row r="285">
          <cell r="A285" t="str">
            <v>Nombre de crÃ©ations d'entreprises - Micro-entrepreneurs - Industrie manufacturiÃ¨re - France - DonnÃ©es mensuelles brutes</v>
          </cell>
          <cell r="B285">
            <v>10755420</v>
          </cell>
          <cell r="C285">
            <v>45317.364583333336</v>
          </cell>
          <cell r="DI285">
            <v>751</v>
          </cell>
          <cell r="DJ285">
            <v>1033</v>
          </cell>
          <cell r="DK285">
            <v>1198</v>
          </cell>
          <cell r="DL285">
            <v>1217</v>
          </cell>
          <cell r="DM285">
            <v>1167</v>
          </cell>
          <cell r="DN285">
            <v>1302</v>
          </cell>
          <cell r="DO285">
            <v>1055</v>
          </cell>
          <cell r="DP285">
            <v>862</v>
          </cell>
          <cell r="DQ285">
            <v>1328</v>
          </cell>
          <cell r="DR285">
            <v>1331</v>
          </cell>
          <cell r="DS285">
            <v>1207</v>
          </cell>
          <cell r="DT285">
            <v>1114</v>
          </cell>
          <cell r="DU285">
            <v>1249</v>
          </cell>
          <cell r="DV285">
            <v>1390</v>
          </cell>
          <cell r="DW285">
            <v>1753</v>
          </cell>
          <cell r="DX285">
            <v>1351</v>
          </cell>
          <cell r="DY285">
            <v>1229</v>
          </cell>
          <cell r="DZ285">
            <v>1057</v>
          </cell>
          <cell r="EA285">
            <v>907</v>
          </cell>
          <cell r="EB285">
            <v>773</v>
          </cell>
          <cell r="EC285">
            <v>1207</v>
          </cell>
          <cell r="ED285">
            <v>1260</v>
          </cell>
          <cell r="EE285">
            <v>1259</v>
          </cell>
          <cell r="EF285">
            <v>868</v>
          </cell>
          <cell r="EG285">
            <v>874</v>
          </cell>
          <cell r="EH285">
            <v>984</v>
          </cell>
          <cell r="EI285">
            <v>1204</v>
          </cell>
          <cell r="EJ285">
            <v>991</v>
          </cell>
          <cell r="EK285">
            <v>1143</v>
          </cell>
          <cell r="EL285">
            <v>1070</v>
          </cell>
          <cell r="EM285">
            <v>929</v>
          </cell>
          <cell r="EN285">
            <v>859</v>
          </cell>
          <cell r="EO285">
            <v>1286</v>
          </cell>
          <cell r="EP285">
            <v>1318</v>
          </cell>
          <cell r="EQ285">
            <v>1415</v>
          </cell>
          <cell r="ER285">
            <v>1044</v>
          </cell>
          <cell r="ES285">
            <v>1298</v>
          </cell>
          <cell r="ET285">
            <v>1345</v>
          </cell>
          <cell r="EU285">
            <v>1489</v>
          </cell>
          <cell r="EV285">
            <v>1311</v>
          </cell>
          <cell r="EW285">
            <v>1192</v>
          </cell>
          <cell r="EX285">
            <v>1557</v>
          </cell>
          <cell r="EY285">
            <v>1112</v>
          </cell>
          <cell r="EZ285">
            <v>981</v>
          </cell>
          <cell r="FA285">
            <v>1180</v>
          </cell>
          <cell r="FB285">
            <v>1484</v>
          </cell>
          <cell r="FC285">
            <v>1314</v>
          </cell>
          <cell r="FD285">
            <v>839</v>
          </cell>
          <cell r="FE285">
            <v>1149</v>
          </cell>
          <cell r="FF285">
            <v>1027</v>
          </cell>
          <cell r="FG285">
            <v>1241</v>
          </cell>
          <cell r="FH285">
            <v>1135</v>
          </cell>
          <cell r="FI285">
            <v>993</v>
          </cell>
          <cell r="FJ285">
            <v>1067</v>
          </cell>
          <cell r="FK285">
            <v>942</v>
          </cell>
          <cell r="FL285">
            <v>771</v>
          </cell>
          <cell r="FM285">
            <v>991</v>
          </cell>
          <cell r="FN285">
            <v>1287</v>
          </cell>
          <cell r="FO285">
            <v>1199</v>
          </cell>
          <cell r="FP285">
            <v>924</v>
          </cell>
          <cell r="FQ285">
            <v>1323</v>
          </cell>
          <cell r="FR285">
            <v>1207</v>
          </cell>
          <cell r="FS285">
            <v>1304</v>
          </cell>
          <cell r="FT285">
            <v>1224</v>
          </cell>
          <cell r="FU285">
            <v>1156</v>
          </cell>
          <cell r="FV285">
            <v>1196</v>
          </cell>
          <cell r="FW285">
            <v>1180</v>
          </cell>
          <cell r="FX285">
            <v>857</v>
          </cell>
          <cell r="FY285">
            <v>1132</v>
          </cell>
          <cell r="FZ285">
            <v>1457</v>
          </cell>
          <cell r="GA285">
            <v>1180</v>
          </cell>
          <cell r="GB285">
            <v>1026</v>
          </cell>
          <cell r="GC285">
            <v>1112</v>
          </cell>
          <cell r="GD285">
            <v>1168</v>
          </cell>
          <cell r="GE285">
            <v>1154</v>
          </cell>
          <cell r="GF285">
            <v>1201</v>
          </cell>
          <cell r="GG285">
            <v>972</v>
          </cell>
          <cell r="GH285">
            <v>1131</v>
          </cell>
          <cell r="GI285">
            <v>947</v>
          </cell>
          <cell r="GJ285">
            <v>753</v>
          </cell>
          <cell r="GK285">
            <v>1056</v>
          </cell>
          <cell r="GL285">
            <v>1218</v>
          </cell>
          <cell r="GM285">
            <v>973</v>
          </cell>
          <cell r="GN285">
            <v>934</v>
          </cell>
          <cell r="GO285">
            <v>1139</v>
          </cell>
          <cell r="GP285">
            <v>1071</v>
          </cell>
          <cell r="GQ285">
            <v>1306</v>
          </cell>
          <cell r="GR285">
            <v>1279</v>
          </cell>
          <cell r="GS285">
            <v>1102</v>
          </cell>
          <cell r="GT285">
            <v>1258</v>
          </cell>
          <cell r="GU285">
            <v>968</v>
          </cell>
          <cell r="GV285">
            <v>758</v>
          </cell>
          <cell r="GW285">
            <v>1045</v>
          </cell>
          <cell r="GX285">
            <v>1111</v>
          </cell>
          <cell r="GY285">
            <v>972</v>
          </cell>
          <cell r="GZ285">
            <v>760</v>
          </cell>
          <cell r="HA285">
            <v>1134</v>
          </cell>
          <cell r="HB285">
            <v>1090</v>
          </cell>
          <cell r="HC285">
            <v>1339</v>
          </cell>
          <cell r="HD285">
            <v>1040</v>
          </cell>
          <cell r="HE285">
            <v>1109</v>
          </cell>
          <cell r="HF285">
            <v>1103</v>
          </cell>
          <cell r="HG285">
            <v>1057</v>
          </cell>
          <cell r="HH285">
            <v>832</v>
          </cell>
          <cell r="HI285">
            <v>1169</v>
          </cell>
          <cell r="HJ285">
            <v>1257</v>
          </cell>
          <cell r="HK285">
            <v>1005</v>
          </cell>
          <cell r="HL285">
            <v>964</v>
          </cell>
          <cell r="HM285">
            <v>1257</v>
          </cell>
          <cell r="HN285">
            <v>1261</v>
          </cell>
          <cell r="HO285">
            <v>1552</v>
          </cell>
          <cell r="HP285">
            <v>1248</v>
          </cell>
          <cell r="HQ285">
            <v>1230</v>
          </cell>
          <cell r="HR285">
            <v>1534</v>
          </cell>
          <cell r="HS285">
            <v>1144</v>
          </cell>
          <cell r="HT285">
            <v>1031</v>
          </cell>
          <cell r="HU285">
            <v>1263</v>
          </cell>
          <cell r="HV285">
            <v>1600</v>
          </cell>
          <cell r="HW285">
            <v>1316</v>
          </cell>
          <cell r="HX285">
            <v>1056</v>
          </cell>
          <cell r="HY285">
            <v>1573</v>
          </cell>
          <cell r="HZ285">
            <v>1537</v>
          </cell>
          <cell r="IA285">
            <v>1742</v>
          </cell>
          <cell r="IB285">
            <v>1659</v>
          </cell>
          <cell r="IC285">
            <v>1576</v>
          </cell>
          <cell r="ID285">
            <v>1882</v>
          </cell>
          <cell r="IE285">
            <v>2001</v>
          </cell>
          <cell r="IF285">
            <v>1644</v>
          </cell>
          <cell r="IG285">
            <v>1922</v>
          </cell>
          <cell r="IH285">
            <v>2704</v>
          </cell>
          <cell r="II285">
            <v>2129</v>
          </cell>
          <cell r="IJ285">
            <v>1929</v>
          </cell>
          <cell r="IK285">
            <v>2403</v>
          </cell>
          <cell r="IL285">
            <v>2381</v>
          </cell>
          <cell r="IM285">
            <v>1754</v>
          </cell>
          <cell r="IN285">
            <v>1246</v>
          </cell>
          <cell r="IO285">
            <v>1628</v>
          </cell>
          <cell r="IP285">
            <v>2285</v>
          </cell>
          <cell r="IQ285">
            <v>2193</v>
          </cell>
          <cell r="IR285">
            <v>1829</v>
          </cell>
          <cell r="IS285">
            <v>2424</v>
          </cell>
          <cell r="IT285">
            <v>2752</v>
          </cell>
          <cell r="IU285">
            <v>2438</v>
          </cell>
          <cell r="IV285">
            <v>2588</v>
          </cell>
          <cell r="IW285">
            <v>2676</v>
          </cell>
          <cell r="IX285">
            <v>2525</v>
          </cell>
          <cell r="IY285">
            <v>2834</v>
          </cell>
          <cell r="IZ285">
            <v>2641</v>
          </cell>
          <cell r="JA285">
            <v>2267</v>
          </cell>
          <cell r="JB285">
            <v>2868</v>
          </cell>
          <cell r="JC285">
            <v>2311</v>
          </cell>
          <cell r="JD285">
            <v>1806</v>
          </cell>
          <cell r="JE285">
            <v>2474</v>
          </cell>
          <cell r="JF285">
            <v>3024</v>
          </cell>
          <cell r="JG285">
            <v>2432</v>
          </cell>
          <cell r="JH285">
            <v>2678</v>
          </cell>
          <cell r="JI285">
            <v>2539</v>
          </cell>
          <cell r="JJ285">
            <v>2560</v>
          </cell>
          <cell r="JK285">
            <v>3051</v>
          </cell>
          <cell r="JL285">
            <v>2728</v>
          </cell>
          <cell r="JM285">
            <v>2426</v>
          </cell>
          <cell r="JN285">
            <v>2632</v>
          </cell>
          <cell r="JO285">
            <v>2281</v>
          </cell>
          <cell r="JP285">
            <v>1931</v>
          </cell>
          <cell r="JQ285">
            <v>2834</v>
          </cell>
          <cell r="JR285">
            <v>3531</v>
          </cell>
          <cell r="JS285">
            <v>3177</v>
          </cell>
          <cell r="JT285">
            <v>2539</v>
          </cell>
          <cell r="JU285">
            <v>2476</v>
          </cell>
          <cell r="JV285">
            <v>2346</v>
          </cell>
          <cell r="JW285">
            <v>3026</v>
          </cell>
          <cell r="JX285">
            <v>2504</v>
          </cell>
          <cell r="JY285">
            <v>2235</v>
          </cell>
          <cell r="JZ285">
            <v>2541</v>
          </cell>
          <cell r="KA285">
            <v>2201</v>
          </cell>
          <cell r="KB285">
            <v>2291</v>
          </cell>
          <cell r="KC285">
            <v>2819</v>
          </cell>
          <cell r="KD285">
            <v>3537</v>
          </cell>
          <cell r="KE285">
            <v>3401</v>
          </cell>
          <cell r="KF285">
            <v>2546</v>
          </cell>
        </row>
        <row r="286">
          <cell r="A286" t="str">
            <v>Nombre de crÃ©ations d'entreprises - Micro-entrepreneurs - Industrie manufacturiÃ¨re - France - DonnÃ©es mensuelles CVS</v>
          </cell>
          <cell r="B286">
            <v>10755421</v>
          </cell>
          <cell r="C286">
            <v>45317.364583333336</v>
          </cell>
          <cell r="DI286">
            <v>764</v>
          </cell>
          <cell r="DJ286">
            <v>1008</v>
          </cell>
          <cell r="DK286">
            <v>1028</v>
          </cell>
          <cell r="DL286">
            <v>1134</v>
          </cell>
          <cell r="DM286">
            <v>1204</v>
          </cell>
          <cell r="DN286">
            <v>1242</v>
          </cell>
          <cell r="DO286">
            <v>1234</v>
          </cell>
          <cell r="DP286">
            <v>1249</v>
          </cell>
          <cell r="DQ286">
            <v>1183</v>
          </cell>
          <cell r="DR286">
            <v>1166</v>
          </cell>
          <cell r="DS286">
            <v>1144</v>
          </cell>
          <cell r="DT286">
            <v>1283</v>
          </cell>
          <cell r="DU286">
            <v>1293</v>
          </cell>
          <cell r="DV286">
            <v>1364</v>
          </cell>
          <cell r="DW286">
            <v>1425</v>
          </cell>
          <cell r="DX286">
            <v>1293</v>
          </cell>
          <cell r="DY286">
            <v>1242</v>
          </cell>
          <cell r="DZ286">
            <v>956</v>
          </cell>
          <cell r="EA286">
            <v>1113</v>
          </cell>
          <cell r="EB286">
            <v>1052</v>
          </cell>
          <cell r="EC286">
            <v>1119</v>
          </cell>
          <cell r="ED286">
            <v>1130</v>
          </cell>
          <cell r="EE286">
            <v>1120</v>
          </cell>
          <cell r="EF286">
            <v>1011</v>
          </cell>
          <cell r="EG286">
            <v>878</v>
          </cell>
          <cell r="EH286">
            <v>972</v>
          </cell>
          <cell r="EI286">
            <v>977</v>
          </cell>
          <cell r="EJ286">
            <v>971</v>
          </cell>
          <cell r="EK286">
            <v>1049</v>
          </cell>
          <cell r="EL286">
            <v>1048</v>
          </cell>
          <cell r="EM286">
            <v>1125</v>
          </cell>
          <cell r="EN286">
            <v>1132</v>
          </cell>
          <cell r="EO286">
            <v>1241</v>
          </cell>
          <cell r="EP286">
            <v>1178</v>
          </cell>
          <cell r="EQ286">
            <v>1268</v>
          </cell>
          <cell r="ER286">
            <v>1278</v>
          </cell>
          <cell r="ES286">
            <v>1231</v>
          </cell>
          <cell r="ET286">
            <v>1291</v>
          </cell>
          <cell r="EU286">
            <v>1254</v>
          </cell>
          <cell r="EV286">
            <v>1284</v>
          </cell>
          <cell r="EW286">
            <v>1261</v>
          </cell>
          <cell r="EX286">
            <v>1417</v>
          </cell>
          <cell r="EY286">
            <v>1302</v>
          </cell>
          <cell r="EZ286">
            <v>1292</v>
          </cell>
          <cell r="FA286">
            <v>1261</v>
          </cell>
          <cell r="FB286">
            <v>1259</v>
          </cell>
          <cell r="FC286">
            <v>1198</v>
          </cell>
          <cell r="FD286">
            <v>1046</v>
          </cell>
          <cell r="FE286">
            <v>1058</v>
          </cell>
          <cell r="FF286">
            <v>1020</v>
          </cell>
          <cell r="FG286">
            <v>1104</v>
          </cell>
          <cell r="FH286">
            <v>1052</v>
          </cell>
          <cell r="FI286">
            <v>1047</v>
          </cell>
          <cell r="FJ286">
            <v>1022</v>
          </cell>
          <cell r="FK286">
            <v>998</v>
          </cell>
          <cell r="FL286">
            <v>1026</v>
          </cell>
          <cell r="FM286">
            <v>1078</v>
          </cell>
          <cell r="FN286">
            <v>1067</v>
          </cell>
          <cell r="FO286">
            <v>1145</v>
          </cell>
          <cell r="FP286">
            <v>1142</v>
          </cell>
          <cell r="FQ286">
            <v>1211</v>
          </cell>
          <cell r="FR286">
            <v>1199</v>
          </cell>
          <cell r="FS286">
            <v>1187</v>
          </cell>
          <cell r="FT286">
            <v>1107</v>
          </cell>
          <cell r="FU286">
            <v>1187</v>
          </cell>
          <cell r="FV286">
            <v>1200</v>
          </cell>
          <cell r="FW286">
            <v>1243</v>
          </cell>
          <cell r="FX286">
            <v>1205</v>
          </cell>
          <cell r="FY286">
            <v>1162</v>
          </cell>
          <cell r="FZ286">
            <v>1216</v>
          </cell>
          <cell r="GA286">
            <v>1234</v>
          </cell>
          <cell r="GB286">
            <v>1201</v>
          </cell>
          <cell r="GC286">
            <v>1020</v>
          </cell>
          <cell r="GD286">
            <v>1157</v>
          </cell>
          <cell r="GE286">
            <v>1035</v>
          </cell>
          <cell r="GF286">
            <v>1092</v>
          </cell>
          <cell r="GG286">
            <v>1075</v>
          </cell>
          <cell r="GH286">
            <v>1048</v>
          </cell>
          <cell r="GI286">
            <v>1016</v>
          </cell>
          <cell r="GJ286">
            <v>1080</v>
          </cell>
          <cell r="GK286">
            <v>1051</v>
          </cell>
          <cell r="GL286">
            <v>1027</v>
          </cell>
          <cell r="GM286">
            <v>1014</v>
          </cell>
          <cell r="GN286">
            <v>1063</v>
          </cell>
          <cell r="GO286">
            <v>1100</v>
          </cell>
          <cell r="GP286">
            <v>1047</v>
          </cell>
          <cell r="GQ286">
            <v>1103</v>
          </cell>
          <cell r="GR286">
            <v>1153</v>
          </cell>
          <cell r="GS286">
            <v>1115</v>
          </cell>
          <cell r="GT286">
            <v>1136</v>
          </cell>
          <cell r="GU286">
            <v>1095</v>
          </cell>
          <cell r="GV286">
            <v>995</v>
          </cell>
          <cell r="GW286">
            <v>1034</v>
          </cell>
          <cell r="GX286">
            <v>1014</v>
          </cell>
          <cell r="GY286">
            <v>1009</v>
          </cell>
          <cell r="GZ286">
            <v>823</v>
          </cell>
          <cell r="HA286">
            <v>1059</v>
          </cell>
          <cell r="HB286">
            <v>1065</v>
          </cell>
          <cell r="HC286">
            <v>1096</v>
          </cell>
          <cell r="HD286">
            <v>1025</v>
          </cell>
          <cell r="HE286">
            <v>1102</v>
          </cell>
          <cell r="HF286">
            <v>1025</v>
          </cell>
          <cell r="HG286">
            <v>1218</v>
          </cell>
          <cell r="HH286">
            <v>1082</v>
          </cell>
          <cell r="HI286">
            <v>1165</v>
          </cell>
          <cell r="HJ286">
            <v>1125</v>
          </cell>
          <cell r="HK286">
            <v>1047</v>
          </cell>
          <cell r="HL286">
            <v>1123</v>
          </cell>
          <cell r="HM286">
            <v>1146</v>
          </cell>
          <cell r="HN286">
            <v>1228</v>
          </cell>
          <cell r="HO286">
            <v>1282</v>
          </cell>
          <cell r="HP286">
            <v>1270</v>
          </cell>
          <cell r="HQ286">
            <v>1302</v>
          </cell>
          <cell r="HR286">
            <v>1406</v>
          </cell>
          <cell r="HS286">
            <v>1293</v>
          </cell>
          <cell r="HT286">
            <v>1330</v>
          </cell>
          <cell r="HU286">
            <v>1325</v>
          </cell>
          <cell r="HV286">
            <v>1334</v>
          </cell>
          <cell r="HW286">
            <v>1308</v>
          </cell>
          <cell r="HX286">
            <v>1287</v>
          </cell>
          <cell r="HY286">
            <v>1437</v>
          </cell>
          <cell r="HZ286">
            <v>1499</v>
          </cell>
          <cell r="IA286">
            <v>1527</v>
          </cell>
          <cell r="IB286">
            <v>1616</v>
          </cell>
          <cell r="IC286">
            <v>1650</v>
          </cell>
          <cell r="ID286">
            <v>1885</v>
          </cell>
          <cell r="IE286">
            <v>2057</v>
          </cell>
          <cell r="IF286">
            <v>2127</v>
          </cell>
          <cell r="IG286">
            <v>2055</v>
          </cell>
          <cell r="IH286">
            <v>2140</v>
          </cell>
          <cell r="II286">
            <v>2155</v>
          </cell>
          <cell r="IJ286">
            <v>2304</v>
          </cell>
          <cell r="IK286">
            <v>2200</v>
          </cell>
          <cell r="IL286">
            <v>2283</v>
          </cell>
          <cell r="IM286">
            <v>1585</v>
          </cell>
          <cell r="IN286">
            <v>1189</v>
          </cell>
          <cell r="IO286">
            <v>1845</v>
          </cell>
          <cell r="IP286">
            <v>2240</v>
          </cell>
          <cell r="IQ286">
            <v>2333</v>
          </cell>
          <cell r="IR286">
            <v>2526</v>
          </cell>
          <cell r="IS286">
            <v>2387</v>
          </cell>
          <cell r="IT286">
            <v>2141</v>
          </cell>
          <cell r="IU286">
            <v>2518</v>
          </cell>
          <cell r="IV286">
            <v>2816</v>
          </cell>
          <cell r="IW286">
            <v>2622</v>
          </cell>
          <cell r="IX286">
            <v>2517</v>
          </cell>
          <cell r="IY286">
            <v>2451</v>
          </cell>
          <cell r="IZ286">
            <v>2521</v>
          </cell>
          <cell r="JA286">
            <v>2711</v>
          </cell>
          <cell r="JB286">
            <v>2712</v>
          </cell>
          <cell r="JC286">
            <v>2505</v>
          </cell>
          <cell r="JD286">
            <v>2357</v>
          </cell>
          <cell r="JE286">
            <v>2427</v>
          </cell>
          <cell r="JF286">
            <v>2429</v>
          </cell>
          <cell r="JG286">
            <v>2368</v>
          </cell>
          <cell r="JH286">
            <v>2864</v>
          </cell>
          <cell r="JI286">
            <v>2550</v>
          </cell>
          <cell r="JJ286">
            <v>2596</v>
          </cell>
          <cell r="JK286">
            <v>2586</v>
          </cell>
          <cell r="JL286">
            <v>2633</v>
          </cell>
          <cell r="JM286">
            <v>2587</v>
          </cell>
          <cell r="JN286">
            <v>2595</v>
          </cell>
          <cell r="JO286">
            <v>2632</v>
          </cell>
          <cell r="JP286">
            <v>2452</v>
          </cell>
          <cell r="JQ286">
            <v>2764</v>
          </cell>
          <cell r="JR286">
            <v>2871</v>
          </cell>
          <cell r="JS286">
            <v>3010</v>
          </cell>
          <cell r="JT286">
            <v>2606</v>
          </cell>
          <cell r="JU286">
            <v>2376</v>
          </cell>
          <cell r="JV286">
            <v>2408</v>
          </cell>
          <cell r="JW286">
            <v>2571</v>
          </cell>
          <cell r="JX286">
            <v>2553</v>
          </cell>
          <cell r="JY286">
            <v>2464</v>
          </cell>
          <cell r="JZ286">
            <v>2470</v>
          </cell>
          <cell r="KA286">
            <v>2630</v>
          </cell>
          <cell r="KB286">
            <v>2908</v>
          </cell>
          <cell r="KC286">
            <v>2757</v>
          </cell>
          <cell r="KD286">
            <v>2826</v>
          </cell>
          <cell r="KE286">
            <v>3137</v>
          </cell>
          <cell r="KF286">
            <v>2827</v>
          </cell>
        </row>
        <row r="287">
          <cell r="A287" t="str">
            <v>Nombre de crÃ©ations d'entreprises - Micro-entrepreneurs - Industrie manufacturiÃ¨re, industries extractives et autres - France - DonnÃ©es mensuelles brutes</v>
          </cell>
          <cell r="B287">
            <v>10755424</v>
          </cell>
          <cell r="C287">
            <v>45317.364583333336</v>
          </cell>
          <cell r="DI287">
            <v>778</v>
          </cell>
          <cell r="DJ287">
            <v>1065</v>
          </cell>
          <cell r="DK287">
            <v>1272</v>
          </cell>
          <cell r="DL287">
            <v>1270</v>
          </cell>
          <cell r="DM287">
            <v>1240</v>
          </cell>
          <cell r="DN287">
            <v>1374</v>
          </cell>
          <cell r="DO287">
            <v>1111</v>
          </cell>
          <cell r="DP287">
            <v>918</v>
          </cell>
          <cell r="DQ287">
            <v>1408</v>
          </cell>
          <cell r="DR287">
            <v>1423</v>
          </cell>
          <cell r="DS287">
            <v>1281</v>
          </cell>
          <cell r="DT287">
            <v>1187</v>
          </cell>
          <cell r="DU287">
            <v>1335</v>
          </cell>
          <cell r="DV287">
            <v>1497</v>
          </cell>
          <cell r="DW287">
            <v>1885</v>
          </cell>
          <cell r="DX287">
            <v>1461</v>
          </cell>
          <cell r="DY287">
            <v>1338</v>
          </cell>
          <cell r="DZ287">
            <v>1157</v>
          </cell>
          <cell r="EA287">
            <v>989</v>
          </cell>
          <cell r="EB287">
            <v>828</v>
          </cell>
          <cell r="EC287">
            <v>1300</v>
          </cell>
          <cell r="ED287">
            <v>1379</v>
          </cell>
          <cell r="EE287">
            <v>1348</v>
          </cell>
          <cell r="EF287">
            <v>937</v>
          </cell>
          <cell r="EG287">
            <v>967</v>
          </cell>
          <cell r="EH287">
            <v>1100</v>
          </cell>
          <cell r="EI287">
            <v>1368</v>
          </cell>
          <cell r="EJ287">
            <v>1131</v>
          </cell>
          <cell r="EK287">
            <v>1276</v>
          </cell>
          <cell r="EL287">
            <v>1181</v>
          </cell>
          <cell r="EM287">
            <v>1045</v>
          </cell>
          <cell r="EN287">
            <v>1021</v>
          </cell>
          <cell r="EO287">
            <v>1509</v>
          </cell>
          <cell r="EP287">
            <v>1537</v>
          </cell>
          <cell r="EQ287">
            <v>1599</v>
          </cell>
          <cell r="ER287">
            <v>1200</v>
          </cell>
          <cell r="ES287">
            <v>1517</v>
          </cell>
          <cell r="ET287">
            <v>1511</v>
          </cell>
          <cell r="EU287">
            <v>1691</v>
          </cell>
          <cell r="EV287">
            <v>1499</v>
          </cell>
          <cell r="EW287">
            <v>1362</v>
          </cell>
          <cell r="EX287">
            <v>1709</v>
          </cell>
          <cell r="EY287">
            <v>1209</v>
          </cell>
          <cell r="EZ287">
            <v>1066</v>
          </cell>
          <cell r="FA287">
            <v>1312</v>
          </cell>
          <cell r="FB287">
            <v>1615</v>
          </cell>
          <cell r="FC287">
            <v>1434</v>
          </cell>
          <cell r="FD287">
            <v>904</v>
          </cell>
          <cell r="FE287">
            <v>1247</v>
          </cell>
          <cell r="FF287">
            <v>1137</v>
          </cell>
          <cell r="FG287">
            <v>1382</v>
          </cell>
          <cell r="FH287">
            <v>1229</v>
          </cell>
          <cell r="FI287">
            <v>1089</v>
          </cell>
          <cell r="FJ287">
            <v>1161</v>
          </cell>
          <cell r="FK287">
            <v>1014</v>
          </cell>
          <cell r="FL287">
            <v>821</v>
          </cell>
          <cell r="FM287">
            <v>1066</v>
          </cell>
          <cell r="FN287">
            <v>1375</v>
          </cell>
          <cell r="FO287">
            <v>1270</v>
          </cell>
          <cell r="FP287">
            <v>1014</v>
          </cell>
          <cell r="FQ287">
            <v>1443</v>
          </cell>
          <cell r="FR287">
            <v>1308</v>
          </cell>
          <cell r="FS287">
            <v>1414</v>
          </cell>
          <cell r="FT287">
            <v>1339</v>
          </cell>
          <cell r="FU287">
            <v>1247</v>
          </cell>
          <cell r="FV287">
            <v>1276</v>
          </cell>
          <cell r="FW287">
            <v>1279</v>
          </cell>
          <cell r="FX287">
            <v>928</v>
          </cell>
          <cell r="FY287">
            <v>1241</v>
          </cell>
          <cell r="FZ287">
            <v>1589</v>
          </cell>
          <cell r="GA287">
            <v>1293</v>
          </cell>
          <cell r="GB287">
            <v>1094</v>
          </cell>
          <cell r="GC287">
            <v>1225</v>
          </cell>
          <cell r="GD287">
            <v>1294</v>
          </cell>
          <cell r="GE287">
            <v>1254</v>
          </cell>
          <cell r="GF287">
            <v>1335</v>
          </cell>
          <cell r="GG287">
            <v>1055</v>
          </cell>
          <cell r="GH287">
            <v>1237</v>
          </cell>
          <cell r="GI287">
            <v>1039</v>
          </cell>
          <cell r="GJ287">
            <v>827</v>
          </cell>
          <cell r="GK287">
            <v>1135</v>
          </cell>
          <cell r="GL287">
            <v>1303</v>
          </cell>
          <cell r="GM287">
            <v>1047</v>
          </cell>
          <cell r="GN287">
            <v>993</v>
          </cell>
          <cell r="GO287">
            <v>1221</v>
          </cell>
          <cell r="GP287">
            <v>1157</v>
          </cell>
          <cell r="GQ287">
            <v>1431</v>
          </cell>
          <cell r="GR287">
            <v>1390</v>
          </cell>
          <cell r="GS287">
            <v>1211</v>
          </cell>
          <cell r="GT287">
            <v>1376</v>
          </cell>
          <cell r="GU287">
            <v>1040</v>
          </cell>
          <cell r="GV287">
            <v>800</v>
          </cell>
          <cell r="GW287">
            <v>1151</v>
          </cell>
          <cell r="GX287">
            <v>1231</v>
          </cell>
          <cell r="GY287">
            <v>1042</v>
          </cell>
          <cell r="GZ287">
            <v>819</v>
          </cell>
          <cell r="HA287">
            <v>1229</v>
          </cell>
          <cell r="HB287">
            <v>1203</v>
          </cell>
          <cell r="HC287">
            <v>1421</v>
          </cell>
          <cell r="HD287">
            <v>1112</v>
          </cell>
          <cell r="HE287">
            <v>1151</v>
          </cell>
          <cell r="HF287">
            <v>1172</v>
          </cell>
          <cell r="HG287">
            <v>1121</v>
          </cell>
          <cell r="HH287">
            <v>908</v>
          </cell>
          <cell r="HI287">
            <v>1235</v>
          </cell>
          <cell r="HJ287">
            <v>1348</v>
          </cell>
          <cell r="HK287">
            <v>1066</v>
          </cell>
          <cell r="HL287">
            <v>1020</v>
          </cell>
          <cell r="HM287">
            <v>1316</v>
          </cell>
          <cell r="HN287">
            <v>1340</v>
          </cell>
          <cell r="HO287">
            <v>1664</v>
          </cell>
          <cell r="HP287">
            <v>1321</v>
          </cell>
          <cell r="HQ287">
            <v>1293</v>
          </cell>
          <cell r="HR287">
            <v>1606</v>
          </cell>
          <cell r="HS287">
            <v>1201</v>
          </cell>
          <cell r="HT287">
            <v>1087</v>
          </cell>
          <cell r="HU287">
            <v>1328</v>
          </cell>
          <cell r="HV287">
            <v>1680</v>
          </cell>
          <cell r="HW287">
            <v>1410</v>
          </cell>
          <cell r="HX287">
            <v>1142</v>
          </cell>
          <cell r="HY287">
            <v>1718</v>
          </cell>
          <cell r="HZ287">
            <v>1661</v>
          </cell>
          <cell r="IA287">
            <v>1897</v>
          </cell>
          <cell r="IB287">
            <v>1829</v>
          </cell>
          <cell r="IC287">
            <v>1777</v>
          </cell>
          <cell r="ID287">
            <v>2058</v>
          </cell>
          <cell r="IE287">
            <v>2150</v>
          </cell>
          <cell r="IF287">
            <v>1766</v>
          </cell>
          <cell r="IG287">
            <v>2039</v>
          </cell>
          <cell r="IH287">
            <v>2838</v>
          </cell>
          <cell r="II287">
            <v>2219</v>
          </cell>
          <cell r="IJ287">
            <v>2012</v>
          </cell>
          <cell r="IK287">
            <v>2487</v>
          </cell>
          <cell r="IL287">
            <v>2504</v>
          </cell>
          <cell r="IM287">
            <v>1828</v>
          </cell>
          <cell r="IN287">
            <v>1285</v>
          </cell>
          <cell r="IO287">
            <v>1682</v>
          </cell>
          <cell r="IP287">
            <v>2395</v>
          </cell>
          <cell r="IQ287">
            <v>2341</v>
          </cell>
          <cell r="IR287">
            <v>1980</v>
          </cell>
          <cell r="IS287">
            <v>2525</v>
          </cell>
          <cell r="IT287">
            <v>2906</v>
          </cell>
          <cell r="IU287">
            <v>2592</v>
          </cell>
          <cell r="IV287">
            <v>2744</v>
          </cell>
          <cell r="IW287">
            <v>2863</v>
          </cell>
          <cell r="IX287">
            <v>2655</v>
          </cell>
          <cell r="IY287">
            <v>3033</v>
          </cell>
          <cell r="IZ287">
            <v>2788</v>
          </cell>
          <cell r="JA287">
            <v>2417</v>
          </cell>
          <cell r="JB287">
            <v>3017</v>
          </cell>
          <cell r="JC287">
            <v>2476</v>
          </cell>
          <cell r="JD287">
            <v>1912</v>
          </cell>
          <cell r="JE287">
            <v>2629</v>
          </cell>
          <cell r="JF287">
            <v>3207</v>
          </cell>
          <cell r="JG287">
            <v>2568</v>
          </cell>
          <cell r="JH287">
            <v>2783</v>
          </cell>
          <cell r="JI287">
            <v>2696</v>
          </cell>
          <cell r="JJ287">
            <v>2695</v>
          </cell>
          <cell r="JK287">
            <v>3229</v>
          </cell>
          <cell r="JL287">
            <v>2902</v>
          </cell>
          <cell r="JM287">
            <v>2576</v>
          </cell>
          <cell r="JN287">
            <v>2803</v>
          </cell>
          <cell r="JO287">
            <v>2407</v>
          </cell>
          <cell r="JP287">
            <v>2018</v>
          </cell>
          <cell r="JQ287">
            <v>2994</v>
          </cell>
          <cell r="JR287">
            <v>3677</v>
          </cell>
          <cell r="JS287">
            <v>3336</v>
          </cell>
          <cell r="JT287">
            <v>2679</v>
          </cell>
          <cell r="JU287">
            <v>2605</v>
          </cell>
          <cell r="JV287">
            <v>2508</v>
          </cell>
          <cell r="JW287">
            <v>3190</v>
          </cell>
          <cell r="JX287">
            <v>2700</v>
          </cell>
          <cell r="JY287">
            <v>2401</v>
          </cell>
          <cell r="JZ287">
            <v>2746</v>
          </cell>
          <cell r="KA287">
            <v>2351</v>
          </cell>
          <cell r="KB287">
            <v>2426</v>
          </cell>
          <cell r="KC287">
            <v>2978</v>
          </cell>
          <cell r="KD287">
            <v>3761</v>
          </cell>
          <cell r="KE287">
            <v>3634</v>
          </cell>
          <cell r="KF287">
            <v>2772</v>
          </cell>
        </row>
        <row r="288">
          <cell r="A288" t="str">
            <v>Nombre de crÃ©ations d'entreprises - Micro-entrepreneurs - Industrie manufacturiÃ¨re, industries extractives et autres - France - DonnÃ©es mensuelles CVS</v>
          </cell>
          <cell r="B288">
            <v>10755425</v>
          </cell>
          <cell r="C288">
            <v>45317.364583333336</v>
          </cell>
          <cell r="DI288">
            <v>777</v>
          </cell>
          <cell r="DJ288">
            <v>1031</v>
          </cell>
          <cell r="DK288">
            <v>1078</v>
          </cell>
          <cell r="DL288">
            <v>1169</v>
          </cell>
          <cell r="DM288">
            <v>1302</v>
          </cell>
          <cell r="DN288">
            <v>1305</v>
          </cell>
          <cell r="DO288">
            <v>1289</v>
          </cell>
          <cell r="DP288">
            <v>1339</v>
          </cell>
          <cell r="DQ288">
            <v>1287</v>
          </cell>
          <cell r="DR288">
            <v>1232</v>
          </cell>
          <cell r="DS288">
            <v>1185</v>
          </cell>
          <cell r="DT288">
            <v>1370</v>
          </cell>
          <cell r="DU288">
            <v>1383</v>
          </cell>
          <cell r="DV288">
            <v>1471</v>
          </cell>
          <cell r="DW288">
            <v>1605</v>
          </cell>
          <cell r="DX288">
            <v>1386</v>
          </cell>
          <cell r="DY288">
            <v>1350</v>
          </cell>
          <cell r="DZ288">
            <v>1006</v>
          </cell>
          <cell r="EA288">
            <v>1248</v>
          </cell>
          <cell r="EB288">
            <v>1158</v>
          </cell>
          <cell r="EC288">
            <v>1232</v>
          </cell>
          <cell r="ED288">
            <v>1228</v>
          </cell>
          <cell r="EE288">
            <v>1172</v>
          </cell>
          <cell r="EF288">
            <v>1093</v>
          </cell>
          <cell r="EG288">
            <v>963</v>
          </cell>
          <cell r="EH288">
            <v>1082</v>
          </cell>
          <cell r="EI288">
            <v>1091</v>
          </cell>
          <cell r="EJ288">
            <v>1091</v>
          </cell>
          <cell r="EK288">
            <v>1134</v>
          </cell>
          <cell r="EL288">
            <v>1156</v>
          </cell>
          <cell r="EM288">
            <v>1290</v>
          </cell>
          <cell r="EN288">
            <v>1308</v>
          </cell>
          <cell r="EO288">
            <v>1477</v>
          </cell>
          <cell r="EP288">
            <v>1391</v>
          </cell>
          <cell r="EQ288">
            <v>1457</v>
          </cell>
          <cell r="ER288">
            <v>1429</v>
          </cell>
          <cell r="ES288">
            <v>1420</v>
          </cell>
          <cell r="ET288">
            <v>1445</v>
          </cell>
          <cell r="EU288">
            <v>1430</v>
          </cell>
          <cell r="EV288">
            <v>1471</v>
          </cell>
          <cell r="EW288">
            <v>1429</v>
          </cell>
          <cell r="EX288">
            <v>1562</v>
          </cell>
          <cell r="EY288">
            <v>1404</v>
          </cell>
          <cell r="EZ288">
            <v>1415</v>
          </cell>
          <cell r="FA288">
            <v>1393</v>
          </cell>
          <cell r="FB288">
            <v>1370</v>
          </cell>
          <cell r="FC288">
            <v>1319</v>
          </cell>
          <cell r="FD288">
            <v>1138</v>
          </cell>
          <cell r="FE288">
            <v>1139</v>
          </cell>
          <cell r="FF288">
            <v>1120</v>
          </cell>
          <cell r="FG288">
            <v>1224</v>
          </cell>
          <cell r="FH288">
            <v>1149</v>
          </cell>
          <cell r="FI288">
            <v>1140</v>
          </cell>
          <cell r="FJ288">
            <v>1107</v>
          </cell>
          <cell r="FK288">
            <v>1088</v>
          </cell>
          <cell r="FL288">
            <v>1100</v>
          </cell>
          <cell r="FM288">
            <v>1146</v>
          </cell>
          <cell r="FN288">
            <v>1143</v>
          </cell>
          <cell r="FO288">
            <v>1221</v>
          </cell>
          <cell r="FP288">
            <v>1262</v>
          </cell>
          <cell r="FQ288">
            <v>1315</v>
          </cell>
          <cell r="FR288">
            <v>1286</v>
          </cell>
          <cell r="FS288">
            <v>1279</v>
          </cell>
          <cell r="FT288">
            <v>1221</v>
          </cell>
          <cell r="FU288">
            <v>1287</v>
          </cell>
          <cell r="FV288">
            <v>1262</v>
          </cell>
          <cell r="FW288">
            <v>1360</v>
          </cell>
          <cell r="FX288">
            <v>1294</v>
          </cell>
          <cell r="FY288">
            <v>1271</v>
          </cell>
          <cell r="FZ288">
            <v>1329</v>
          </cell>
          <cell r="GA288">
            <v>1345</v>
          </cell>
          <cell r="GB288">
            <v>1299</v>
          </cell>
          <cell r="GC288">
            <v>1127</v>
          </cell>
          <cell r="GD288">
            <v>1267</v>
          </cell>
          <cell r="GE288">
            <v>1111</v>
          </cell>
          <cell r="GF288">
            <v>1222</v>
          </cell>
          <cell r="GG288">
            <v>1157</v>
          </cell>
          <cell r="GH288">
            <v>1150</v>
          </cell>
          <cell r="GI288">
            <v>1122</v>
          </cell>
          <cell r="GJ288">
            <v>1160</v>
          </cell>
          <cell r="GK288">
            <v>1130</v>
          </cell>
          <cell r="GL288">
            <v>1105</v>
          </cell>
          <cell r="GM288">
            <v>1092</v>
          </cell>
          <cell r="GN288">
            <v>1153</v>
          </cell>
          <cell r="GO288">
            <v>1175</v>
          </cell>
          <cell r="GP288">
            <v>1121</v>
          </cell>
          <cell r="GQ288">
            <v>1200</v>
          </cell>
          <cell r="GR288">
            <v>1268</v>
          </cell>
          <cell r="GS288">
            <v>1230</v>
          </cell>
          <cell r="GT288">
            <v>1253</v>
          </cell>
          <cell r="GU288">
            <v>1177</v>
          </cell>
          <cell r="GV288">
            <v>1035</v>
          </cell>
          <cell r="GW288">
            <v>1142</v>
          </cell>
          <cell r="GX288">
            <v>1118</v>
          </cell>
          <cell r="GY288">
            <v>1085</v>
          </cell>
          <cell r="GZ288">
            <v>917</v>
          </cell>
          <cell r="HA288">
            <v>1150</v>
          </cell>
          <cell r="HB288">
            <v>1164</v>
          </cell>
          <cell r="HC288">
            <v>1160</v>
          </cell>
          <cell r="HD288">
            <v>1089</v>
          </cell>
          <cell r="HE288">
            <v>1148</v>
          </cell>
          <cell r="HF288">
            <v>1093</v>
          </cell>
          <cell r="HG288">
            <v>1289</v>
          </cell>
          <cell r="HH288">
            <v>1165</v>
          </cell>
          <cell r="HI288">
            <v>1241</v>
          </cell>
          <cell r="HJ288">
            <v>1197</v>
          </cell>
          <cell r="HK288">
            <v>1108</v>
          </cell>
          <cell r="HL288">
            <v>1214</v>
          </cell>
          <cell r="HM288">
            <v>1204</v>
          </cell>
          <cell r="HN288">
            <v>1296</v>
          </cell>
          <cell r="HO288">
            <v>1375</v>
          </cell>
          <cell r="HP288">
            <v>1324</v>
          </cell>
          <cell r="HQ288">
            <v>1359</v>
          </cell>
          <cell r="HR288">
            <v>1491</v>
          </cell>
          <cell r="HS288">
            <v>1342</v>
          </cell>
          <cell r="HT288">
            <v>1389</v>
          </cell>
          <cell r="HU288">
            <v>1395</v>
          </cell>
          <cell r="HV288">
            <v>1405</v>
          </cell>
          <cell r="HW288">
            <v>1415</v>
          </cell>
          <cell r="HX288">
            <v>1411</v>
          </cell>
          <cell r="HY288">
            <v>1575</v>
          </cell>
          <cell r="HZ288">
            <v>1612</v>
          </cell>
          <cell r="IA288">
            <v>1646</v>
          </cell>
          <cell r="IB288">
            <v>1770</v>
          </cell>
          <cell r="IC288">
            <v>1852</v>
          </cell>
          <cell r="ID288">
            <v>2057</v>
          </cell>
          <cell r="IE288">
            <v>2223</v>
          </cell>
          <cell r="IF288">
            <v>2286</v>
          </cell>
          <cell r="IG288">
            <v>2172</v>
          </cell>
          <cell r="IH288">
            <v>2262</v>
          </cell>
          <cell r="II288">
            <v>2261</v>
          </cell>
          <cell r="IJ288">
            <v>2422</v>
          </cell>
          <cell r="IK288">
            <v>2279</v>
          </cell>
          <cell r="IL288">
            <v>2416</v>
          </cell>
          <cell r="IM288">
            <v>1627</v>
          </cell>
          <cell r="IN288">
            <v>1221</v>
          </cell>
          <cell r="IO288">
            <v>1885</v>
          </cell>
          <cell r="IP288">
            <v>2345</v>
          </cell>
          <cell r="IQ288">
            <v>2483</v>
          </cell>
          <cell r="IR288">
            <v>2710</v>
          </cell>
          <cell r="IS288">
            <v>2508</v>
          </cell>
          <cell r="IT288">
            <v>2288</v>
          </cell>
          <cell r="IU288">
            <v>2675</v>
          </cell>
          <cell r="IV288">
            <v>3030</v>
          </cell>
          <cell r="IW288">
            <v>2791</v>
          </cell>
          <cell r="IX288">
            <v>2645</v>
          </cell>
          <cell r="IY288">
            <v>2610</v>
          </cell>
          <cell r="IZ288">
            <v>2648</v>
          </cell>
          <cell r="JA288">
            <v>2813</v>
          </cell>
          <cell r="JB288">
            <v>2865</v>
          </cell>
          <cell r="JC288">
            <v>2686</v>
          </cell>
          <cell r="JD288">
            <v>2502</v>
          </cell>
          <cell r="JE288">
            <v>2602</v>
          </cell>
          <cell r="JF288">
            <v>2588</v>
          </cell>
          <cell r="JG288">
            <v>2512</v>
          </cell>
          <cell r="JH288">
            <v>2995</v>
          </cell>
          <cell r="JI288">
            <v>2670</v>
          </cell>
          <cell r="JJ288">
            <v>2732</v>
          </cell>
          <cell r="JK288">
            <v>2737</v>
          </cell>
          <cell r="JL288">
            <v>2795</v>
          </cell>
          <cell r="JM288">
            <v>2751</v>
          </cell>
          <cell r="JN288">
            <v>2748</v>
          </cell>
          <cell r="JO288">
            <v>2759</v>
          </cell>
          <cell r="JP288">
            <v>2577</v>
          </cell>
          <cell r="JQ288">
            <v>2943</v>
          </cell>
          <cell r="JR288">
            <v>3001</v>
          </cell>
          <cell r="JS288">
            <v>3184</v>
          </cell>
          <cell r="JT288">
            <v>2796</v>
          </cell>
          <cell r="JU288">
            <v>2486</v>
          </cell>
          <cell r="JV288">
            <v>2572</v>
          </cell>
          <cell r="JW288">
            <v>2712</v>
          </cell>
          <cell r="JX288">
            <v>2723</v>
          </cell>
          <cell r="JY288">
            <v>2630</v>
          </cell>
          <cell r="JZ288">
            <v>2663</v>
          </cell>
          <cell r="KA288">
            <v>2789</v>
          </cell>
          <cell r="KB288">
            <v>3094</v>
          </cell>
          <cell r="KC288">
            <v>2943</v>
          </cell>
          <cell r="KD288">
            <v>3011</v>
          </cell>
          <cell r="KE288">
            <v>3369</v>
          </cell>
          <cell r="KF288">
            <v>3077</v>
          </cell>
        </row>
        <row r="289">
          <cell r="A289" t="str">
            <v>Nombre de crÃ©ations d'entreprises - Micro-entrepreneurs - Information et communication - France - DonnÃ©es mensuelles brutes</v>
          </cell>
          <cell r="B289">
            <v>10755426</v>
          </cell>
          <cell r="C289">
            <v>45317.364583333336</v>
          </cell>
          <cell r="DI289">
            <v>1243</v>
          </cell>
          <cell r="DJ289">
            <v>1506</v>
          </cell>
          <cell r="DK289">
            <v>2098</v>
          </cell>
          <cell r="DL289">
            <v>1957</v>
          </cell>
          <cell r="DM289">
            <v>1803</v>
          </cell>
          <cell r="DN289">
            <v>1793</v>
          </cell>
          <cell r="DO289">
            <v>1558</v>
          </cell>
          <cell r="DP289">
            <v>1353</v>
          </cell>
          <cell r="DQ289">
            <v>2002</v>
          </cell>
          <cell r="DR289">
            <v>1933</v>
          </cell>
          <cell r="DS289">
            <v>1735</v>
          </cell>
          <cell r="DT289">
            <v>1823</v>
          </cell>
          <cell r="DU289">
            <v>1839</v>
          </cell>
          <cell r="DV289">
            <v>2197</v>
          </cell>
          <cell r="DW289">
            <v>2519</v>
          </cell>
          <cell r="DX289">
            <v>1899</v>
          </cell>
          <cell r="DY289">
            <v>1595</v>
          </cell>
          <cell r="DZ289">
            <v>1400</v>
          </cell>
          <cell r="EA289">
            <v>1396</v>
          </cell>
          <cell r="EB289">
            <v>1214</v>
          </cell>
          <cell r="EC289">
            <v>1679</v>
          </cell>
          <cell r="ED289">
            <v>1897</v>
          </cell>
          <cell r="EE289">
            <v>1637</v>
          </cell>
          <cell r="EF289">
            <v>1213</v>
          </cell>
          <cell r="EG289">
            <v>1301</v>
          </cell>
          <cell r="EH289">
            <v>1408</v>
          </cell>
          <cell r="EI289">
            <v>1372</v>
          </cell>
          <cell r="EJ289">
            <v>1202</v>
          </cell>
          <cell r="EK289">
            <v>1274</v>
          </cell>
          <cell r="EL289">
            <v>1270</v>
          </cell>
          <cell r="EM289">
            <v>1117</v>
          </cell>
          <cell r="EN289">
            <v>1192</v>
          </cell>
          <cell r="EO289">
            <v>1681</v>
          </cell>
          <cell r="EP289">
            <v>1499</v>
          </cell>
          <cell r="EQ289">
            <v>1722</v>
          </cell>
          <cell r="ER289">
            <v>1324</v>
          </cell>
          <cell r="ES289">
            <v>1713</v>
          </cell>
          <cell r="ET289">
            <v>1755</v>
          </cell>
          <cell r="EU289">
            <v>1815</v>
          </cell>
          <cell r="EV289">
            <v>1474</v>
          </cell>
          <cell r="EW289">
            <v>1437</v>
          </cell>
          <cell r="EX289">
            <v>1510</v>
          </cell>
          <cell r="EY289">
            <v>1444</v>
          </cell>
          <cell r="EZ289">
            <v>1377</v>
          </cell>
          <cell r="FA289">
            <v>1631</v>
          </cell>
          <cell r="FB289">
            <v>1735</v>
          </cell>
          <cell r="FC289">
            <v>1460</v>
          </cell>
          <cell r="FD289">
            <v>1146</v>
          </cell>
          <cell r="FE289">
            <v>1700</v>
          </cell>
          <cell r="FF289">
            <v>1620</v>
          </cell>
          <cell r="FG289">
            <v>1649</v>
          </cell>
          <cell r="FH289">
            <v>1439</v>
          </cell>
          <cell r="FI289">
            <v>1358</v>
          </cell>
          <cell r="FJ289">
            <v>1385</v>
          </cell>
          <cell r="FK289">
            <v>1387</v>
          </cell>
          <cell r="FL289">
            <v>1123</v>
          </cell>
          <cell r="FM289">
            <v>1605</v>
          </cell>
          <cell r="FN289">
            <v>1779</v>
          </cell>
          <cell r="FO289">
            <v>1467</v>
          </cell>
          <cell r="FP289">
            <v>1070</v>
          </cell>
          <cell r="FQ289">
            <v>1593</v>
          </cell>
          <cell r="FR289">
            <v>1323</v>
          </cell>
          <cell r="FS289">
            <v>1367</v>
          </cell>
          <cell r="FT289">
            <v>1256</v>
          </cell>
          <cell r="FU289">
            <v>1285</v>
          </cell>
          <cell r="FV289">
            <v>1187</v>
          </cell>
          <cell r="FW289">
            <v>1350</v>
          </cell>
          <cell r="FX289">
            <v>1052</v>
          </cell>
          <cell r="FY289">
            <v>1487</v>
          </cell>
          <cell r="FZ289">
            <v>1791</v>
          </cell>
          <cell r="GA289">
            <v>1343</v>
          </cell>
          <cell r="GB289">
            <v>1146</v>
          </cell>
          <cell r="GC289">
            <v>1594</v>
          </cell>
          <cell r="GD289">
            <v>1322</v>
          </cell>
          <cell r="GE289">
            <v>1335</v>
          </cell>
          <cell r="GF289">
            <v>1295</v>
          </cell>
          <cell r="GG289">
            <v>1030</v>
          </cell>
          <cell r="GH289">
            <v>1172</v>
          </cell>
          <cell r="GI289">
            <v>1175</v>
          </cell>
          <cell r="GJ289">
            <v>903</v>
          </cell>
          <cell r="GK289">
            <v>1349</v>
          </cell>
          <cell r="GL289">
            <v>1502</v>
          </cell>
          <cell r="GM289">
            <v>1157</v>
          </cell>
          <cell r="GN289">
            <v>1121</v>
          </cell>
          <cell r="GO289">
            <v>1437</v>
          </cell>
          <cell r="GP289">
            <v>1351</v>
          </cell>
          <cell r="GQ289">
            <v>1412</v>
          </cell>
          <cell r="GR289">
            <v>1362</v>
          </cell>
          <cell r="GS289">
            <v>1152</v>
          </cell>
          <cell r="GT289">
            <v>1319</v>
          </cell>
          <cell r="GU289">
            <v>1115</v>
          </cell>
          <cell r="GV289">
            <v>1015</v>
          </cell>
          <cell r="GW289">
            <v>1388</v>
          </cell>
          <cell r="GX289">
            <v>1394</v>
          </cell>
          <cell r="GY289">
            <v>1286</v>
          </cell>
          <cell r="GZ289">
            <v>1108</v>
          </cell>
          <cell r="HA289">
            <v>1498</v>
          </cell>
          <cell r="HB289">
            <v>1404</v>
          </cell>
          <cell r="HC289">
            <v>1534</v>
          </cell>
          <cell r="HD289">
            <v>1242</v>
          </cell>
          <cell r="HE289">
            <v>1223</v>
          </cell>
          <cell r="HF289">
            <v>1292</v>
          </cell>
          <cell r="HG289">
            <v>1277</v>
          </cell>
          <cell r="HH289">
            <v>1196</v>
          </cell>
          <cell r="HI289">
            <v>1634</v>
          </cell>
          <cell r="HJ289">
            <v>1607</v>
          </cell>
          <cell r="HK289">
            <v>1645</v>
          </cell>
          <cell r="HL289">
            <v>1286</v>
          </cell>
          <cell r="HM289">
            <v>1835</v>
          </cell>
          <cell r="HN289">
            <v>1751</v>
          </cell>
          <cell r="HO289">
            <v>1930</v>
          </cell>
          <cell r="HP289">
            <v>1568</v>
          </cell>
          <cell r="HQ289">
            <v>1499</v>
          </cell>
          <cell r="HR289">
            <v>1765</v>
          </cell>
          <cell r="HS289">
            <v>1564</v>
          </cell>
          <cell r="HT289">
            <v>1566</v>
          </cell>
          <cell r="HU289">
            <v>1994</v>
          </cell>
          <cell r="HV289">
            <v>2283</v>
          </cell>
          <cell r="HW289">
            <v>1930</v>
          </cell>
          <cell r="HX289">
            <v>1439</v>
          </cell>
          <cell r="HY289">
            <v>2716</v>
          </cell>
          <cell r="HZ289">
            <v>2264</v>
          </cell>
          <cell r="IA289">
            <v>2373</v>
          </cell>
          <cell r="IB289">
            <v>2111</v>
          </cell>
          <cell r="IC289">
            <v>2170</v>
          </cell>
          <cell r="ID289">
            <v>1949</v>
          </cell>
          <cell r="IE289">
            <v>2107</v>
          </cell>
          <cell r="IF289">
            <v>1891</v>
          </cell>
          <cell r="IG289">
            <v>2170</v>
          </cell>
          <cell r="IH289">
            <v>2728</v>
          </cell>
          <cell r="II289">
            <v>2319</v>
          </cell>
          <cell r="IJ289">
            <v>2122</v>
          </cell>
          <cell r="IK289">
            <v>2786</v>
          </cell>
          <cell r="IL289">
            <v>2206</v>
          </cell>
          <cell r="IM289">
            <v>2024</v>
          </cell>
          <cell r="IN289">
            <v>1723</v>
          </cell>
          <cell r="IO289">
            <v>1922</v>
          </cell>
          <cell r="IP289">
            <v>2233</v>
          </cell>
          <cell r="IQ289">
            <v>2462</v>
          </cell>
          <cell r="IR289">
            <v>1898</v>
          </cell>
          <cell r="IS289">
            <v>2707</v>
          </cell>
          <cell r="IT289">
            <v>2995</v>
          </cell>
          <cell r="IU289">
            <v>2654</v>
          </cell>
          <cell r="IV289">
            <v>2528</v>
          </cell>
          <cell r="IW289">
            <v>3025</v>
          </cell>
          <cell r="IX289">
            <v>2953</v>
          </cell>
          <cell r="IY289">
            <v>3230</v>
          </cell>
          <cell r="IZ289">
            <v>3179</v>
          </cell>
          <cell r="JA289">
            <v>2861</v>
          </cell>
          <cell r="JB289">
            <v>3075</v>
          </cell>
          <cell r="JC289">
            <v>2843</v>
          </cell>
          <cell r="JD289">
            <v>2372</v>
          </cell>
          <cell r="JE289">
            <v>3220</v>
          </cell>
          <cell r="JF289">
            <v>3678</v>
          </cell>
          <cell r="JG289">
            <v>2809</v>
          </cell>
          <cell r="JH289">
            <v>2942</v>
          </cell>
          <cell r="JI289">
            <v>3765</v>
          </cell>
          <cell r="JJ289">
            <v>3201</v>
          </cell>
          <cell r="JK289">
            <v>4161</v>
          </cell>
          <cell r="JL289">
            <v>3493</v>
          </cell>
          <cell r="JM289">
            <v>3165</v>
          </cell>
          <cell r="JN289">
            <v>3245</v>
          </cell>
          <cell r="JO289">
            <v>3210</v>
          </cell>
          <cell r="JP289">
            <v>3147</v>
          </cell>
          <cell r="JQ289">
            <v>4081</v>
          </cell>
          <cell r="JR289">
            <v>3994</v>
          </cell>
          <cell r="JS289">
            <v>3992</v>
          </cell>
          <cell r="JT289">
            <v>3302</v>
          </cell>
          <cell r="JU289">
            <v>4188</v>
          </cell>
          <cell r="JV289">
            <v>3809</v>
          </cell>
          <cell r="JW289">
            <v>4042</v>
          </cell>
          <cell r="JX289">
            <v>3587</v>
          </cell>
          <cell r="JY289">
            <v>3631</v>
          </cell>
          <cell r="JZ289">
            <v>4031</v>
          </cell>
          <cell r="KA289">
            <v>3697</v>
          </cell>
          <cell r="KB289">
            <v>4135</v>
          </cell>
          <cell r="KC289">
            <v>4495</v>
          </cell>
          <cell r="KD289">
            <v>4480</v>
          </cell>
          <cell r="KE289">
            <v>3759</v>
          </cell>
          <cell r="KF289">
            <v>3627</v>
          </cell>
        </row>
        <row r="290">
          <cell r="A290" t="str">
            <v>Nombre de crÃ©ations d'entreprises - Micro-entrepreneurs - Information et communication - France - DonnÃ©es mensuelles CVS</v>
          </cell>
          <cell r="B290">
            <v>10755427</v>
          </cell>
          <cell r="C290">
            <v>45317.364583333336</v>
          </cell>
          <cell r="DI290">
            <v>1222</v>
          </cell>
          <cell r="DJ290">
            <v>1372</v>
          </cell>
          <cell r="DK290">
            <v>1823</v>
          </cell>
          <cell r="DL290">
            <v>1901</v>
          </cell>
          <cell r="DM290">
            <v>2169</v>
          </cell>
          <cell r="DN290">
            <v>1853</v>
          </cell>
          <cell r="DO290">
            <v>1714</v>
          </cell>
          <cell r="DP290">
            <v>1766</v>
          </cell>
          <cell r="DQ290">
            <v>1761</v>
          </cell>
          <cell r="DR290">
            <v>1736</v>
          </cell>
          <cell r="DS290">
            <v>1587</v>
          </cell>
          <cell r="DT290">
            <v>2129</v>
          </cell>
          <cell r="DU290">
            <v>1902</v>
          </cell>
          <cell r="DV290">
            <v>2013</v>
          </cell>
          <cell r="DW290">
            <v>2069</v>
          </cell>
          <cell r="DX290">
            <v>1856</v>
          </cell>
          <cell r="DY290">
            <v>1801</v>
          </cell>
          <cell r="DZ290">
            <v>1364</v>
          </cell>
          <cell r="EA290">
            <v>1624</v>
          </cell>
          <cell r="EB290">
            <v>1494</v>
          </cell>
          <cell r="EC290">
            <v>1473</v>
          </cell>
          <cell r="ED290">
            <v>1797</v>
          </cell>
          <cell r="EE290">
            <v>1502</v>
          </cell>
          <cell r="EF290">
            <v>1336</v>
          </cell>
          <cell r="EG290">
            <v>1245</v>
          </cell>
          <cell r="EH290">
            <v>1305</v>
          </cell>
          <cell r="EI290">
            <v>1137</v>
          </cell>
          <cell r="EJ290">
            <v>1262</v>
          </cell>
          <cell r="EK290">
            <v>1199</v>
          </cell>
          <cell r="EL290">
            <v>1397</v>
          </cell>
          <cell r="EM290">
            <v>1365</v>
          </cell>
          <cell r="EN290">
            <v>1469</v>
          </cell>
          <cell r="EO290">
            <v>1470</v>
          </cell>
          <cell r="EP290">
            <v>1403</v>
          </cell>
          <cell r="EQ290">
            <v>1589</v>
          </cell>
          <cell r="ER290">
            <v>1546</v>
          </cell>
          <cell r="ES290">
            <v>1554</v>
          </cell>
          <cell r="ET290">
            <v>1608</v>
          </cell>
          <cell r="EU290">
            <v>1590</v>
          </cell>
          <cell r="EV290">
            <v>1591</v>
          </cell>
          <cell r="EW290">
            <v>1549</v>
          </cell>
          <cell r="EX290">
            <v>1551</v>
          </cell>
          <cell r="EY290">
            <v>1619</v>
          </cell>
          <cell r="EZ290">
            <v>1692</v>
          </cell>
          <cell r="FA290">
            <v>1524</v>
          </cell>
          <cell r="FB290">
            <v>1438</v>
          </cell>
          <cell r="FC290">
            <v>1387</v>
          </cell>
          <cell r="FD290">
            <v>1423</v>
          </cell>
          <cell r="FE290">
            <v>1439</v>
          </cell>
          <cell r="FF290">
            <v>1549</v>
          </cell>
          <cell r="FG290">
            <v>1530</v>
          </cell>
          <cell r="FH290">
            <v>1504</v>
          </cell>
          <cell r="FI290">
            <v>1524</v>
          </cell>
          <cell r="FJ290">
            <v>1490</v>
          </cell>
          <cell r="FK290">
            <v>1426</v>
          </cell>
          <cell r="FL290">
            <v>1412</v>
          </cell>
          <cell r="FM290">
            <v>1521</v>
          </cell>
          <cell r="FN290">
            <v>1428</v>
          </cell>
          <cell r="FO290">
            <v>1449</v>
          </cell>
          <cell r="FP290">
            <v>1377</v>
          </cell>
          <cell r="FQ290">
            <v>1346</v>
          </cell>
          <cell r="FR290">
            <v>1266</v>
          </cell>
          <cell r="FS290">
            <v>1306</v>
          </cell>
          <cell r="FT290">
            <v>1262</v>
          </cell>
          <cell r="FU290">
            <v>1442</v>
          </cell>
          <cell r="FV290">
            <v>1318</v>
          </cell>
          <cell r="FW290">
            <v>1381</v>
          </cell>
          <cell r="FX290">
            <v>1387</v>
          </cell>
          <cell r="FY290">
            <v>1376</v>
          </cell>
          <cell r="FZ290">
            <v>1414</v>
          </cell>
          <cell r="GA290">
            <v>1374</v>
          </cell>
          <cell r="GB290">
            <v>1389</v>
          </cell>
          <cell r="GC290">
            <v>1366</v>
          </cell>
          <cell r="GD290">
            <v>1264</v>
          </cell>
          <cell r="GE290">
            <v>1283</v>
          </cell>
          <cell r="GF290">
            <v>1263</v>
          </cell>
          <cell r="GG290">
            <v>1233</v>
          </cell>
          <cell r="GH290">
            <v>1238</v>
          </cell>
          <cell r="GI290">
            <v>1192</v>
          </cell>
          <cell r="GJ290">
            <v>1197</v>
          </cell>
          <cell r="GK290">
            <v>1209</v>
          </cell>
          <cell r="GL290">
            <v>1220</v>
          </cell>
          <cell r="GM290">
            <v>1190</v>
          </cell>
          <cell r="GN290">
            <v>1309</v>
          </cell>
          <cell r="GO290">
            <v>1282</v>
          </cell>
          <cell r="GP290">
            <v>1286</v>
          </cell>
          <cell r="GQ290">
            <v>1265</v>
          </cell>
          <cell r="GR290">
            <v>1343</v>
          </cell>
          <cell r="GS290">
            <v>1287</v>
          </cell>
          <cell r="GT290">
            <v>1310</v>
          </cell>
          <cell r="GU290">
            <v>1270</v>
          </cell>
          <cell r="GV290">
            <v>1250</v>
          </cell>
          <cell r="GW290">
            <v>1228</v>
          </cell>
          <cell r="GX290">
            <v>1234</v>
          </cell>
          <cell r="GY290">
            <v>1260</v>
          </cell>
          <cell r="GZ290">
            <v>1240</v>
          </cell>
          <cell r="HA290">
            <v>1308</v>
          </cell>
          <cell r="HB290">
            <v>1348</v>
          </cell>
          <cell r="HC290">
            <v>1318</v>
          </cell>
          <cell r="HD290">
            <v>1314</v>
          </cell>
          <cell r="HE290">
            <v>1311</v>
          </cell>
          <cell r="HF290">
            <v>1325</v>
          </cell>
          <cell r="HG290">
            <v>1483</v>
          </cell>
          <cell r="HH290">
            <v>1419</v>
          </cell>
          <cell r="HI290">
            <v>1490</v>
          </cell>
          <cell r="HJ290">
            <v>1436</v>
          </cell>
          <cell r="HK290">
            <v>1585</v>
          </cell>
          <cell r="HL290">
            <v>1553</v>
          </cell>
          <cell r="HM290">
            <v>1548</v>
          </cell>
          <cell r="HN290">
            <v>1690</v>
          </cell>
          <cell r="HO290">
            <v>1700</v>
          </cell>
          <cell r="HP290">
            <v>1674</v>
          </cell>
          <cell r="HQ290">
            <v>1592</v>
          </cell>
          <cell r="HR290">
            <v>1812</v>
          </cell>
          <cell r="HS290">
            <v>1790</v>
          </cell>
          <cell r="HT290">
            <v>1862</v>
          </cell>
          <cell r="HU290">
            <v>1927</v>
          </cell>
          <cell r="HV290">
            <v>1939</v>
          </cell>
          <cell r="HW290">
            <v>1803</v>
          </cell>
          <cell r="HX290">
            <v>1782</v>
          </cell>
          <cell r="HY290">
            <v>2232</v>
          </cell>
          <cell r="HZ290">
            <v>2212</v>
          </cell>
          <cell r="IA290">
            <v>2211</v>
          </cell>
          <cell r="IB290">
            <v>2184</v>
          </cell>
          <cell r="IC290">
            <v>2328</v>
          </cell>
          <cell r="ID290">
            <v>2148</v>
          </cell>
          <cell r="IE290">
            <v>2189</v>
          </cell>
          <cell r="IF290">
            <v>2286</v>
          </cell>
          <cell r="IG290">
            <v>2137</v>
          </cell>
          <cell r="IH290">
            <v>2255</v>
          </cell>
          <cell r="II290">
            <v>2239</v>
          </cell>
          <cell r="IJ290">
            <v>2697</v>
          </cell>
          <cell r="IK290">
            <v>2314</v>
          </cell>
          <cell r="IL290">
            <v>2149</v>
          </cell>
          <cell r="IM290">
            <v>1956</v>
          </cell>
          <cell r="IN290">
            <v>1665</v>
          </cell>
          <cell r="IO290">
            <v>2181</v>
          </cell>
          <cell r="IP290">
            <v>2418</v>
          </cell>
          <cell r="IQ290">
            <v>2471</v>
          </cell>
          <cell r="IR290">
            <v>2416</v>
          </cell>
          <cell r="IS290">
            <v>2518</v>
          </cell>
          <cell r="IT290">
            <v>2504</v>
          </cell>
          <cell r="IU290">
            <v>2679</v>
          </cell>
          <cell r="IV290">
            <v>2878</v>
          </cell>
          <cell r="IW290">
            <v>2697</v>
          </cell>
          <cell r="IX290">
            <v>2950</v>
          </cell>
          <cell r="IY290">
            <v>2969</v>
          </cell>
          <cell r="IZ290">
            <v>3087</v>
          </cell>
          <cell r="JA290">
            <v>3296</v>
          </cell>
          <cell r="JB290">
            <v>3141</v>
          </cell>
          <cell r="JC290">
            <v>2990</v>
          </cell>
          <cell r="JD290">
            <v>2915</v>
          </cell>
          <cell r="JE290">
            <v>2917</v>
          </cell>
          <cell r="JF290">
            <v>3269</v>
          </cell>
          <cell r="JG290">
            <v>2811</v>
          </cell>
          <cell r="JH290">
            <v>3210</v>
          </cell>
          <cell r="JI290">
            <v>3404</v>
          </cell>
          <cell r="JJ290">
            <v>3201</v>
          </cell>
          <cell r="JK290">
            <v>3728</v>
          </cell>
          <cell r="JL290">
            <v>3464</v>
          </cell>
          <cell r="JM290">
            <v>3363</v>
          </cell>
          <cell r="JN290">
            <v>3292</v>
          </cell>
          <cell r="JO290">
            <v>3536</v>
          </cell>
          <cell r="JP290">
            <v>3710</v>
          </cell>
          <cell r="JQ290">
            <v>3725</v>
          </cell>
          <cell r="JR290">
            <v>3656</v>
          </cell>
          <cell r="JS290">
            <v>3857</v>
          </cell>
          <cell r="JT290">
            <v>3571</v>
          </cell>
          <cell r="JU290">
            <v>3691</v>
          </cell>
          <cell r="JV290">
            <v>3805</v>
          </cell>
          <cell r="JW290">
            <v>3563</v>
          </cell>
          <cell r="JX290">
            <v>3735</v>
          </cell>
          <cell r="JY290">
            <v>3902</v>
          </cell>
          <cell r="JZ290">
            <v>4046</v>
          </cell>
          <cell r="KA290">
            <v>4142</v>
          </cell>
          <cell r="KB290">
            <v>4715</v>
          </cell>
          <cell r="KC290">
            <v>4174</v>
          </cell>
          <cell r="KD290">
            <v>4114</v>
          </cell>
          <cell r="KE290">
            <v>3592</v>
          </cell>
          <cell r="KF290">
            <v>4250</v>
          </cell>
        </row>
        <row r="291">
          <cell r="A291" t="str">
            <v>Nombre de crÃ©ations d'entreprises - Micro-entrepreneurs - IsÃ¨re - DonnÃ©es mensuelles brutes</v>
          </cell>
          <cell r="B291">
            <v>10755347</v>
          </cell>
          <cell r="C291">
            <v>45317.364583333336</v>
          </cell>
          <cell r="ES291">
            <v>499</v>
          </cell>
          <cell r="ET291">
            <v>550</v>
          </cell>
          <cell r="EU291">
            <v>630</v>
          </cell>
          <cell r="EV291">
            <v>490</v>
          </cell>
          <cell r="EW291">
            <v>451</v>
          </cell>
          <cell r="EX291">
            <v>562</v>
          </cell>
          <cell r="EY291">
            <v>420</v>
          </cell>
          <cell r="EZ291">
            <v>437</v>
          </cell>
          <cell r="FA291">
            <v>539</v>
          </cell>
          <cell r="FB291">
            <v>655</v>
          </cell>
          <cell r="FC291">
            <v>495</v>
          </cell>
          <cell r="FD291">
            <v>338</v>
          </cell>
          <cell r="FE291">
            <v>482</v>
          </cell>
          <cell r="FF291">
            <v>404</v>
          </cell>
          <cell r="FG291">
            <v>478</v>
          </cell>
          <cell r="FH291">
            <v>454</v>
          </cell>
          <cell r="FI291">
            <v>391</v>
          </cell>
          <cell r="FJ291">
            <v>397</v>
          </cell>
          <cell r="FK291">
            <v>345</v>
          </cell>
          <cell r="FL291">
            <v>286</v>
          </cell>
          <cell r="FM291">
            <v>481</v>
          </cell>
          <cell r="FN291">
            <v>541</v>
          </cell>
          <cell r="FO291">
            <v>430</v>
          </cell>
          <cell r="FP291">
            <v>406</v>
          </cell>
          <cell r="FQ291">
            <v>516</v>
          </cell>
          <cell r="FR291">
            <v>467</v>
          </cell>
          <cell r="FS291">
            <v>501</v>
          </cell>
          <cell r="FT291">
            <v>459</v>
          </cell>
          <cell r="FU291">
            <v>429</v>
          </cell>
          <cell r="FV291">
            <v>404</v>
          </cell>
          <cell r="FW291">
            <v>461</v>
          </cell>
          <cell r="FX291">
            <v>345</v>
          </cell>
          <cell r="FY291">
            <v>513</v>
          </cell>
          <cell r="FZ291">
            <v>612</v>
          </cell>
          <cell r="GA291">
            <v>414</v>
          </cell>
          <cell r="GB291">
            <v>386</v>
          </cell>
          <cell r="GC291">
            <v>511</v>
          </cell>
          <cell r="GD291">
            <v>495</v>
          </cell>
          <cell r="GE291">
            <v>494</v>
          </cell>
          <cell r="GF291">
            <v>445</v>
          </cell>
          <cell r="GG291">
            <v>404</v>
          </cell>
          <cell r="GH291">
            <v>441</v>
          </cell>
          <cell r="GI291">
            <v>362</v>
          </cell>
          <cell r="GJ291">
            <v>339</v>
          </cell>
          <cell r="GK291">
            <v>529</v>
          </cell>
          <cell r="GL291">
            <v>470</v>
          </cell>
          <cell r="GM291">
            <v>366</v>
          </cell>
          <cell r="GN291">
            <v>441</v>
          </cell>
          <cell r="GO291">
            <v>520</v>
          </cell>
          <cell r="GP291">
            <v>454</v>
          </cell>
          <cell r="GQ291">
            <v>491</v>
          </cell>
          <cell r="GR291">
            <v>523</v>
          </cell>
          <cell r="GS291">
            <v>402</v>
          </cell>
          <cell r="GT291">
            <v>482</v>
          </cell>
          <cell r="GU291">
            <v>371</v>
          </cell>
          <cell r="GV291">
            <v>391</v>
          </cell>
          <cell r="GW291">
            <v>559</v>
          </cell>
          <cell r="GX291">
            <v>462</v>
          </cell>
          <cell r="GY291">
            <v>465</v>
          </cell>
          <cell r="GZ291">
            <v>417</v>
          </cell>
          <cell r="HA291">
            <v>600</v>
          </cell>
          <cell r="HB291">
            <v>529</v>
          </cell>
          <cell r="HC291">
            <v>616</v>
          </cell>
          <cell r="HD291">
            <v>437</v>
          </cell>
          <cell r="HE291">
            <v>470</v>
          </cell>
          <cell r="HF291">
            <v>447</v>
          </cell>
          <cell r="HG291">
            <v>472</v>
          </cell>
          <cell r="HH291">
            <v>466</v>
          </cell>
          <cell r="HI291">
            <v>575</v>
          </cell>
          <cell r="HJ291">
            <v>615</v>
          </cell>
          <cell r="HK291">
            <v>522</v>
          </cell>
          <cell r="HL291">
            <v>503</v>
          </cell>
          <cell r="HM291">
            <v>704</v>
          </cell>
          <cell r="HN291">
            <v>604</v>
          </cell>
          <cell r="HO291">
            <v>792</v>
          </cell>
          <cell r="HP291">
            <v>629</v>
          </cell>
          <cell r="HQ291">
            <v>603</v>
          </cell>
          <cell r="HR291">
            <v>670</v>
          </cell>
          <cell r="HS291">
            <v>633</v>
          </cell>
          <cell r="HT291">
            <v>533</v>
          </cell>
          <cell r="HU291">
            <v>782</v>
          </cell>
          <cell r="HV291">
            <v>848</v>
          </cell>
          <cell r="HW291">
            <v>699</v>
          </cell>
          <cell r="HX291">
            <v>543</v>
          </cell>
          <cell r="HY291">
            <v>945</v>
          </cell>
          <cell r="HZ291">
            <v>852</v>
          </cell>
          <cell r="IA291">
            <v>988</v>
          </cell>
          <cell r="IB291">
            <v>812</v>
          </cell>
          <cell r="IC291">
            <v>856</v>
          </cell>
          <cell r="ID291">
            <v>799</v>
          </cell>
          <cell r="IE291">
            <v>817</v>
          </cell>
          <cell r="IF291">
            <v>754</v>
          </cell>
          <cell r="IG291">
            <v>969</v>
          </cell>
          <cell r="IH291">
            <v>1142</v>
          </cell>
          <cell r="II291">
            <v>974</v>
          </cell>
          <cell r="IJ291">
            <v>858</v>
          </cell>
          <cell r="IK291">
            <v>1159</v>
          </cell>
          <cell r="IL291">
            <v>980</v>
          </cell>
          <cell r="IM291">
            <v>663</v>
          </cell>
          <cell r="IN291">
            <v>443</v>
          </cell>
          <cell r="IO291">
            <v>675</v>
          </cell>
          <cell r="IP291">
            <v>983</v>
          </cell>
          <cell r="IQ291">
            <v>1057</v>
          </cell>
          <cell r="IR291">
            <v>772</v>
          </cell>
          <cell r="IS291">
            <v>1290</v>
          </cell>
          <cell r="IT291">
            <v>1318</v>
          </cell>
          <cell r="IU291">
            <v>1069</v>
          </cell>
          <cell r="IV291">
            <v>905</v>
          </cell>
          <cell r="IW291">
            <v>1060</v>
          </cell>
          <cell r="IX291">
            <v>1061</v>
          </cell>
          <cell r="IY291">
            <v>1271</v>
          </cell>
          <cell r="IZ291">
            <v>1105</v>
          </cell>
          <cell r="JA291">
            <v>965</v>
          </cell>
          <cell r="JB291">
            <v>1047</v>
          </cell>
          <cell r="JC291">
            <v>851</v>
          </cell>
          <cell r="JD291">
            <v>788</v>
          </cell>
          <cell r="JE291">
            <v>1217</v>
          </cell>
          <cell r="JF291">
            <v>1265</v>
          </cell>
          <cell r="JG291">
            <v>975</v>
          </cell>
          <cell r="JH291">
            <v>1033</v>
          </cell>
          <cell r="JI291">
            <v>1242</v>
          </cell>
          <cell r="JJ291">
            <v>1029</v>
          </cell>
          <cell r="JK291">
            <v>1221</v>
          </cell>
          <cell r="JL291">
            <v>1033</v>
          </cell>
          <cell r="JM291">
            <v>892</v>
          </cell>
          <cell r="JN291">
            <v>941</v>
          </cell>
          <cell r="JO291">
            <v>876</v>
          </cell>
          <cell r="JP291">
            <v>823</v>
          </cell>
          <cell r="JQ291">
            <v>1178</v>
          </cell>
          <cell r="JR291">
            <v>1416</v>
          </cell>
          <cell r="JS291">
            <v>1090</v>
          </cell>
          <cell r="JT291">
            <v>964</v>
          </cell>
          <cell r="JU291">
            <v>1089</v>
          </cell>
          <cell r="JV291">
            <v>1051</v>
          </cell>
          <cell r="JW291">
            <v>1146</v>
          </cell>
          <cell r="JX291">
            <v>940</v>
          </cell>
          <cell r="JY291">
            <v>931</v>
          </cell>
          <cell r="JZ291">
            <v>986</v>
          </cell>
          <cell r="KA291">
            <v>970</v>
          </cell>
          <cell r="KB291">
            <v>942</v>
          </cell>
          <cell r="KC291">
            <v>1190</v>
          </cell>
          <cell r="KD291">
            <v>1361</v>
          </cell>
          <cell r="KE291">
            <v>1120</v>
          </cell>
          <cell r="KF291">
            <v>1009</v>
          </cell>
        </row>
        <row r="292">
          <cell r="A292" t="str">
            <v>Nombre de crÃ©ations d'entreprises - Micro-entrepreneurs - Jura - DonnÃ©es mensuelles brutes</v>
          </cell>
          <cell r="B292">
            <v>10755348</v>
          </cell>
          <cell r="C292">
            <v>45317.364583333336</v>
          </cell>
          <cell r="ES292">
            <v>107</v>
          </cell>
          <cell r="ET292">
            <v>101</v>
          </cell>
          <cell r="EU292">
            <v>118</v>
          </cell>
          <cell r="EV292">
            <v>89</v>
          </cell>
          <cell r="EW292">
            <v>78</v>
          </cell>
          <cell r="EX292">
            <v>96</v>
          </cell>
          <cell r="EY292">
            <v>80</v>
          </cell>
          <cell r="EZ292">
            <v>68</v>
          </cell>
          <cell r="FA292">
            <v>86</v>
          </cell>
          <cell r="FB292">
            <v>105</v>
          </cell>
          <cell r="FC292">
            <v>73</v>
          </cell>
          <cell r="FD292">
            <v>78</v>
          </cell>
          <cell r="FE292">
            <v>70</v>
          </cell>
          <cell r="FF292">
            <v>101</v>
          </cell>
          <cell r="FG292">
            <v>86</v>
          </cell>
          <cell r="FH292">
            <v>87</v>
          </cell>
          <cell r="FI292">
            <v>66</v>
          </cell>
          <cell r="FJ292">
            <v>77</v>
          </cell>
          <cell r="FK292">
            <v>44</v>
          </cell>
          <cell r="FL292">
            <v>65</v>
          </cell>
          <cell r="FM292">
            <v>67</v>
          </cell>
          <cell r="FN292">
            <v>96</v>
          </cell>
          <cell r="FO292">
            <v>74</v>
          </cell>
          <cell r="FP292">
            <v>40</v>
          </cell>
          <cell r="FQ292">
            <v>97</v>
          </cell>
          <cell r="FR292">
            <v>63</v>
          </cell>
          <cell r="FS292">
            <v>66</v>
          </cell>
          <cell r="FT292">
            <v>72</v>
          </cell>
          <cell r="FU292">
            <v>53</v>
          </cell>
          <cell r="FV292">
            <v>53</v>
          </cell>
          <cell r="FW292">
            <v>58</v>
          </cell>
          <cell r="FX292">
            <v>67</v>
          </cell>
          <cell r="FY292">
            <v>66</v>
          </cell>
          <cell r="FZ292">
            <v>86</v>
          </cell>
          <cell r="GA292">
            <v>62</v>
          </cell>
          <cell r="GB292">
            <v>63</v>
          </cell>
          <cell r="GC292">
            <v>69</v>
          </cell>
          <cell r="GD292">
            <v>88</v>
          </cell>
          <cell r="GE292">
            <v>67</v>
          </cell>
          <cell r="GF292">
            <v>80</v>
          </cell>
          <cell r="GG292">
            <v>54</v>
          </cell>
          <cell r="GH292">
            <v>88</v>
          </cell>
          <cell r="GI292">
            <v>57</v>
          </cell>
          <cell r="GJ292">
            <v>56</v>
          </cell>
          <cell r="GK292">
            <v>71</v>
          </cell>
          <cell r="GL292">
            <v>72</v>
          </cell>
          <cell r="GM292">
            <v>53</v>
          </cell>
          <cell r="GN292">
            <v>53</v>
          </cell>
          <cell r="GO292">
            <v>61</v>
          </cell>
          <cell r="GP292">
            <v>79</v>
          </cell>
          <cell r="GQ292">
            <v>76</v>
          </cell>
          <cell r="GR292">
            <v>72</v>
          </cell>
          <cell r="GS292">
            <v>54</v>
          </cell>
          <cell r="GT292">
            <v>65</v>
          </cell>
          <cell r="GU292">
            <v>50</v>
          </cell>
          <cell r="GV292">
            <v>53</v>
          </cell>
          <cell r="GW292">
            <v>63</v>
          </cell>
          <cell r="GX292">
            <v>70</v>
          </cell>
          <cell r="GY292">
            <v>70</v>
          </cell>
          <cell r="GZ292">
            <v>64</v>
          </cell>
          <cell r="HA292">
            <v>67</v>
          </cell>
          <cell r="HB292">
            <v>86</v>
          </cell>
          <cell r="HC292">
            <v>81</v>
          </cell>
          <cell r="HD292">
            <v>77</v>
          </cell>
          <cell r="HE292">
            <v>58</v>
          </cell>
          <cell r="HF292">
            <v>59</v>
          </cell>
          <cell r="HG292">
            <v>70</v>
          </cell>
          <cell r="HH292">
            <v>57</v>
          </cell>
          <cell r="HI292">
            <v>69</v>
          </cell>
          <cell r="HJ292">
            <v>70</v>
          </cell>
          <cell r="HK292">
            <v>65</v>
          </cell>
          <cell r="HL292">
            <v>62</v>
          </cell>
          <cell r="HM292">
            <v>96</v>
          </cell>
          <cell r="HN292">
            <v>79</v>
          </cell>
          <cell r="HO292">
            <v>102</v>
          </cell>
          <cell r="HP292">
            <v>76</v>
          </cell>
          <cell r="HQ292">
            <v>82</v>
          </cell>
          <cell r="HR292">
            <v>90</v>
          </cell>
          <cell r="HS292">
            <v>68</v>
          </cell>
          <cell r="HT292">
            <v>51</v>
          </cell>
          <cell r="HU292">
            <v>96</v>
          </cell>
          <cell r="HV292">
            <v>81</v>
          </cell>
          <cell r="HW292">
            <v>85</v>
          </cell>
          <cell r="HX292">
            <v>66</v>
          </cell>
          <cell r="HY292">
            <v>94</v>
          </cell>
          <cell r="HZ292">
            <v>98</v>
          </cell>
          <cell r="IA292">
            <v>79</v>
          </cell>
          <cell r="IB292">
            <v>112</v>
          </cell>
          <cell r="IC292">
            <v>98</v>
          </cell>
          <cell r="ID292">
            <v>90</v>
          </cell>
          <cell r="IE292">
            <v>99</v>
          </cell>
          <cell r="IF292">
            <v>73</v>
          </cell>
          <cell r="IG292">
            <v>115</v>
          </cell>
          <cell r="IH292">
            <v>118</v>
          </cell>
          <cell r="II292">
            <v>122</v>
          </cell>
          <cell r="IJ292">
            <v>93</v>
          </cell>
          <cell r="IK292">
            <v>120</v>
          </cell>
          <cell r="IL292">
            <v>153</v>
          </cell>
          <cell r="IM292">
            <v>75</v>
          </cell>
          <cell r="IN292">
            <v>53</v>
          </cell>
          <cell r="IO292">
            <v>60</v>
          </cell>
          <cell r="IP292">
            <v>123</v>
          </cell>
          <cell r="IQ292">
            <v>139</v>
          </cell>
          <cell r="IR292">
            <v>84</v>
          </cell>
          <cell r="IS292">
            <v>155</v>
          </cell>
          <cell r="IT292">
            <v>165</v>
          </cell>
          <cell r="IU292">
            <v>67</v>
          </cell>
          <cell r="IV292">
            <v>199</v>
          </cell>
          <cell r="IW292">
            <v>146</v>
          </cell>
          <cell r="IX292">
            <v>127</v>
          </cell>
          <cell r="IY292">
            <v>141</v>
          </cell>
          <cell r="IZ292">
            <v>98</v>
          </cell>
          <cell r="JA292">
            <v>146</v>
          </cell>
          <cell r="JB292">
            <v>162</v>
          </cell>
          <cell r="JC292">
            <v>106</v>
          </cell>
          <cell r="JD292">
            <v>80</v>
          </cell>
          <cell r="JE292">
            <v>142</v>
          </cell>
          <cell r="JF292">
            <v>163</v>
          </cell>
          <cell r="JG292">
            <v>116</v>
          </cell>
          <cell r="JH292">
            <v>98</v>
          </cell>
          <cell r="JI292">
            <v>149</v>
          </cell>
          <cell r="JJ292">
            <v>147</v>
          </cell>
          <cell r="JK292">
            <v>138</v>
          </cell>
          <cell r="JL292">
            <v>124</v>
          </cell>
          <cell r="JM292">
            <v>128</v>
          </cell>
          <cell r="JN292">
            <v>142</v>
          </cell>
          <cell r="JO292">
            <v>124</v>
          </cell>
          <cell r="JP292">
            <v>86</v>
          </cell>
          <cell r="JQ292">
            <v>169</v>
          </cell>
          <cell r="JR292">
            <v>159</v>
          </cell>
          <cell r="JS292">
            <v>139</v>
          </cell>
          <cell r="JT292">
            <v>145</v>
          </cell>
          <cell r="JU292">
            <v>156</v>
          </cell>
          <cell r="JV292">
            <v>130</v>
          </cell>
          <cell r="JW292">
            <v>174</v>
          </cell>
          <cell r="JX292">
            <v>135</v>
          </cell>
          <cell r="JY292">
            <v>142</v>
          </cell>
          <cell r="JZ292">
            <v>150</v>
          </cell>
          <cell r="KA292">
            <v>131</v>
          </cell>
          <cell r="KB292">
            <v>143</v>
          </cell>
          <cell r="KC292">
            <v>165</v>
          </cell>
          <cell r="KD292">
            <v>187</v>
          </cell>
          <cell r="KE292">
            <v>147</v>
          </cell>
          <cell r="KF292">
            <v>129</v>
          </cell>
        </row>
        <row r="293">
          <cell r="A293" t="str">
            <v>Nombre de crÃ©ations d'entreprises - Micro-entrepreneurs - La RÃ©union - DonnÃ©es mensuelles brutes</v>
          </cell>
          <cell r="B293">
            <v>10755408</v>
          </cell>
          <cell r="C293">
            <v>45317.364583333336</v>
          </cell>
          <cell r="ES293">
            <v>202</v>
          </cell>
          <cell r="ET293">
            <v>238</v>
          </cell>
          <cell r="EU293">
            <v>263</v>
          </cell>
          <cell r="EV293">
            <v>185</v>
          </cell>
          <cell r="EW293">
            <v>152</v>
          </cell>
          <cell r="EX293">
            <v>204</v>
          </cell>
          <cell r="EY293">
            <v>192</v>
          </cell>
          <cell r="EZ293">
            <v>217</v>
          </cell>
          <cell r="FA293">
            <v>233</v>
          </cell>
          <cell r="FB293">
            <v>269</v>
          </cell>
          <cell r="FC293">
            <v>224</v>
          </cell>
          <cell r="FD293">
            <v>133</v>
          </cell>
          <cell r="FE293">
            <v>189</v>
          </cell>
          <cell r="FF293">
            <v>187</v>
          </cell>
          <cell r="FG293">
            <v>226</v>
          </cell>
          <cell r="FH293">
            <v>146</v>
          </cell>
          <cell r="FI293">
            <v>175</v>
          </cell>
          <cell r="FJ293">
            <v>146</v>
          </cell>
          <cell r="FK293">
            <v>153</v>
          </cell>
          <cell r="FL293">
            <v>162</v>
          </cell>
          <cell r="FM293">
            <v>157</v>
          </cell>
          <cell r="FN293">
            <v>164</v>
          </cell>
          <cell r="FO293">
            <v>157</v>
          </cell>
          <cell r="FP293">
            <v>103</v>
          </cell>
          <cell r="FQ293">
            <v>174</v>
          </cell>
          <cell r="FR293">
            <v>135</v>
          </cell>
          <cell r="FS293">
            <v>175</v>
          </cell>
          <cell r="FT293">
            <v>124</v>
          </cell>
          <cell r="FU293">
            <v>89</v>
          </cell>
          <cell r="FV293">
            <v>122</v>
          </cell>
          <cell r="FW293">
            <v>120</v>
          </cell>
          <cell r="FX293">
            <v>116</v>
          </cell>
          <cell r="FY293">
            <v>175</v>
          </cell>
          <cell r="FZ293">
            <v>129</v>
          </cell>
          <cell r="GA293">
            <v>125</v>
          </cell>
          <cell r="GB293">
            <v>95</v>
          </cell>
          <cell r="GC293">
            <v>157</v>
          </cell>
          <cell r="GD293">
            <v>139</v>
          </cell>
          <cell r="GE293">
            <v>148</v>
          </cell>
          <cell r="GF293">
            <v>170</v>
          </cell>
          <cell r="GG293">
            <v>123</v>
          </cell>
          <cell r="GH293">
            <v>143</v>
          </cell>
          <cell r="GI293">
            <v>169</v>
          </cell>
          <cell r="GJ293">
            <v>156</v>
          </cell>
          <cell r="GK293">
            <v>153</v>
          </cell>
          <cell r="GL293">
            <v>165</v>
          </cell>
          <cell r="GM293">
            <v>102</v>
          </cell>
          <cell r="GN293">
            <v>86</v>
          </cell>
          <cell r="GO293">
            <v>158</v>
          </cell>
          <cell r="GP293">
            <v>172</v>
          </cell>
          <cell r="GQ293">
            <v>169</v>
          </cell>
          <cell r="GR293">
            <v>189</v>
          </cell>
          <cell r="GS293">
            <v>119</v>
          </cell>
          <cell r="GT293">
            <v>145</v>
          </cell>
          <cell r="GU293">
            <v>135</v>
          </cell>
          <cell r="GV293">
            <v>161</v>
          </cell>
          <cell r="GW293">
            <v>197</v>
          </cell>
          <cell r="GX293">
            <v>170</v>
          </cell>
          <cell r="GY293">
            <v>142</v>
          </cell>
          <cell r="GZ293">
            <v>110</v>
          </cell>
          <cell r="HA293">
            <v>137</v>
          </cell>
          <cell r="HB293">
            <v>192</v>
          </cell>
          <cell r="HC293">
            <v>166</v>
          </cell>
          <cell r="HD293">
            <v>161</v>
          </cell>
          <cell r="HE293">
            <v>151</v>
          </cell>
          <cell r="HF293">
            <v>148</v>
          </cell>
          <cell r="HG293">
            <v>204</v>
          </cell>
          <cell r="HH293">
            <v>148</v>
          </cell>
          <cell r="HI293">
            <v>210</v>
          </cell>
          <cell r="HJ293">
            <v>173</v>
          </cell>
          <cell r="HK293">
            <v>158</v>
          </cell>
          <cell r="HL293">
            <v>133</v>
          </cell>
          <cell r="HM293">
            <v>209</v>
          </cell>
          <cell r="HN293">
            <v>264</v>
          </cell>
          <cell r="HO293">
            <v>224</v>
          </cell>
          <cell r="HP293">
            <v>229</v>
          </cell>
          <cell r="HQ293">
            <v>219</v>
          </cell>
          <cell r="HR293">
            <v>221</v>
          </cell>
          <cell r="HS293">
            <v>169</v>
          </cell>
          <cell r="HT293">
            <v>254</v>
          </cell>
          <cell r="HU293">
            <v>280</v>
          </cell>
          <cell r="HV293">
            <v>302</v>
          </cell>
          <cell r="HW293">
            <v>157</v>
          </cell>
          <cell r="HX293">
            <v>130</v>
          </cell>
          <cell r="HY293">
            <v>311</v>
          </cell>
          <cell r="HZ293">
            <v>315</v>
          </cell>
          <cell r="IA293">
            <v>273</v>
          </cell>
          <cell r="IB293">
            <v>244</v>
          </cell>
          <cell r="IC293">
            <v>260</v>
          </cell>
          <cell r="ID293">
            <v>281</v>
          </cell>
          <cell r="IE293">
            <v>263</v>
          </cell>
          <cell r="IF293">
            <v>286</v>
          </cell>
          <cell r="IG293">
            <v>325</v>
          </cell>
          <cell r="IH293">
            <v>274</v>
          </cell>
          <cell r="II293">
            <v>214</v>
          </cell>
          <cell r="IJ293">
            <v>191</v>
          </cell>
          <cell r="IK293">
            <v>300</v>
          </cell>
          <cell r="IL293">
            <v>358</v>
          </cell>
          <cell r="IM293">
            <v>272</v>
          </cell>
          <cell r="IN293">
            <v>113</v>
          </cell>
          <cell r="IO293">
            <v>267</v>
          </cell>
          <cell r="IP293">
            <v>329</v>
          </cell>
          <cell r="IQ293">
            <v>461</v>
          </cell>
          <cell r="IR293">
            <v>404</v>
          </cell>
          <cell r="IS293">
            <v>476</v>
          </cell>
          <cell r="IT293">
            <v>485</v>
          </cell>
          <cell r="IU293">
            <v>403</v>
          </cell>
          <cell r="IV293">
            <v>334</v>
          </cell>
          <cell r="IW293">
            <v>483</v>
          </cell>
          <cell r="IX293">
            <v>485</v>
          </cell>
          <cell r="IY293">
            <v>523</v>
          </cell>
          <cell r="IZ293">
            <v>618</v>
          </cell>
          <cell r="JA293">
            <v>530</v>
          </cell>
          <cell r="JB293">
            <v>557</v>
          </cell>
          <cell r="JC293">
            <v>532</v>
          </cell>
          <cell r="JD293">
            <v>547</v>
          </cell>
          <cell r="JE293">
            <v>581</v>
          </cell>
          <cell r="JF293">
            <v>442</v>
          </cell>
          <cell r="JG293">
            <v>414</v>
          </cell>
          <cell r="JH293">
            <v>408</v>
          </cell>
          <cell r="JI293">
            <v>439</v>
          </cell>
          <cell r="JJ293">
            <v>655</v>
          </cell>
          <cell r="JK293">
            <v>705</v>
          </cell>
          <cell r="JL293">
            <v>552</v>
          </cell>
          <cell r="JM293">
            <v>484</v>
          </cell>
          <cell r="JN293">
            <v>589</v>
          </cell>
          <cell r="JO293">
            <v>544</v>
          </cell>
          <cell r="JP293">
            <v>531</v>
          </cell>
          <cell r="JQ293">
            <v>652</v>
          </cell>
          <cell r="JR293">
            <v>549</v>
          </cell>
          <cell r="JS293">
            <v>525</v>
          </cell>
          <cell r="JT293">
            <v>445</v>
          </cell>
          <cell r="JU293">
            <v>520</v>
          </cell>
          <cell r="JV293">
            <v>642</v>
          </cell>
          <cell r="JW293">
            <v>678</v>
          </cell>
          <cell r="JX293">
            <v>571</v>
          </cell>
          <cell r="JY293">
            <v>535</v>
          </cell>
          <cell r="JZ293">
            <v>589</v>
          </cell>
          <cell r="KA293">
            <v>629</v>
          </cell>
          <cell r="KB293">
            <v>700</v>
          </cell>
          <cell r="KC293">
            <v>746</v>
          </cell>
          <cell r="KD293">
            <v>598</v>
          </cell>
          <cell r="KE293">
            <v>588</v>
          </cell>
          <cell r="KF293">
            <v>446</v>
          </cell>
        </row>
        <row r="294">
          <cell r="A294" t="str">
            <v>Nombre de crÃ©ations d'entreprises - Micro-entrepreneurs - Landes - DonnÃ©es mensuelles brutes</v>
          </cell>
          <cell r="B294">
            <v>10755349</v>
          </cell>
          <cell r="C294">
            <v>45317.364583333336</v>
          </cell>
          <cell r="ES294">
            <v>199</v>
          </cell>
          <cell r="ET294">
            <v>183</v>
          </cell>
          <cell r="EU294">
            <v>201</v>
          </cell>
          <cell r="EV294">
            <v>182</v>
          </cell>
          <cell r="EW294">
            <v>161</v>
          </cell>
          <cell r="EX294">
            <v>203</v>
          </cell>
          <cell r="EY294">
            <v>180</v>
          </cell>
          <cell r="EZ294">
            <v>142</v>
          </cell>
          <cell r="FA294">
            <v>156</v>
          </cell>
          <cell r="FB294">
            <v>179</v>
          </cell>
          <cell r="FC294">
            <v>144</v>
          </cell>
          <cell r="FD294">
            <v>87</v>
          </cell>
          <cell r="FE294">
            <v>138</v>
          </cell>
          <cell r="FF294">
            <v>145</v>
          </cell>
          <cell r="FG294">
            <v>165</v>
          </cell>
          <cell r="FH294">
            <v>128</v>
          </cell>
          <cell r="FI294">
            <v>144</v>
          </cell>
          <cell r="FJ294">
            <v>152</v>
          </cell>
          <cell r="FK294">
            <v>174</v>
          </cell>
          <cell r="FL294">
            <v>128</v>
          </cell>
          <cell r="FM294">
            <v>176</v>
          </cell>
          <cell r="FN294">
            <v>171</v>
          </cell>
          <cell r="FO294">
            <v>129</v>
          </cell>
          <cell r="FP294">
            <v>93</v>
          </cell>
          <cell r="FQ294">
            <v>150</v>
          </cell>
          <cell r="FR294">
            <v>146</v>
          </cell>
          <cell r="FS294">
            <v>175</v>
          </cell>
          <cell r="FT294">
            <v>129</v>
          </cell>
          <cell r="FU294">
            <v>137</v>
          </cell>
          <cell r="FV294">
            <v>202</v>
          </cell>
          <cell r="FW294">
            <v>174</v>
          </cell>
          <cell r="FX294">
            <v>121</v>
          </cell>
          <cell r="FY294">
            <v>167</v>
          </cell>
          <cell r="FZ294">
            <v>121</v>
          </cell>
          <cell r="GA294">
            <v>152</v>
          </cell>
          <cell r="GB294">
            <v>145</v>
          </cell>
          <cell r="GC294">
            <v>173</v>
          </cell>
          <cell r="GD294">
            <v>187</v>
          </cell>
          <cell r="GE294">
            <v>203</v>
          </cell>
          <cell r="GF294">
            <v>182</v>
          </cell>
          <cell r="GG294">
            <v>148</v>
          </cell>
          <cell r="GH294">
            <v>198</v>
          </cell>
          <cell r="GI294">
            <v>163</v>
          </cell>
          <cell r="GJ294">
            <v>121</v>
          </cell>
          <cell r="GK294">
            <v>161</v>
          </cell>
          <cell r="GL294">
            <v>189</v>
          </cell>
          <cell r="GM294">
            <v>145</v>
          </cell>
          <cell r="GN294">
            <v>129</v>
          </cell>
          <cell r="GO294">
            <v>165</v>
          </cell>
          <cell r="GP294">
            <v>160</v>
          </cell>
          <cell r="GQ294">
            <v>188</v>
          </cell>
          <cell r="GR294">
            <v>199</v>
          </cell>
          <cell r="GS294">
            <v>185</v>
          </cell>
          <cell r="GT294">
            <v>198</v>
          </cell>
          <cell r="GU294">
            <v>154</v>
          </cell>
          <cell r="GV294">
            <v>108</v>
          </cell>
          <cell r="GW294">
            <v>168</v>
          </cell>
          <cell r="GX294">
            <v>168</v>
          </cell>
          <cell r="GY294">
            <v>129</v>
          </cell>
          <cell r="GZ294">
            <v>103</v>
          </cell>
          <cell r="HA294">
            <v>182</v>
          </cell>
          <cell r="HB294">
            <v>181</v>
          </cell>
          <cell r="HC294">
            <v>187</v>
          </cell>
          <cell r="HD294">
            <v>170</v>
          </cell>
          <cell r="HE294">
            <v>178</v>
          </cell>
          <cell r="HF294">
            <v>174</v>
          </cell>
          <cell r="HG294">
            <v>173</v>
          </cell>
          <cell r="HH294">
            <v>134</v>
          </cell>
          <cell r="HI294">
            <v>192</v>
          </cell>
          <cell r="HJ294">
            <v>174</v>
          </cell>
          <cell r="HK294">
            <v>152</v>
          </cell>
          <cell r="HL294">
            <v>157</v>
          </cell>
          <cell r="HM294">
            <v>177</v>
          </cell>
          <cell r="HN294">
            <v>241</v>
          </cell>
          <cell r="HO294">
            <v>254</v>
          </cell>
          <cell r="HP294">
            <v>186</v>
          </cell>
          <cell r="HQ294">
            <v>241</v>
          </cell>
          <cell r="HR294">
            <v>223</v>
          </cell>
          <cell r="HS294">
            <v>203</v>
          </cell>
          <cell r="HT294">
            <v>140</v>
          </cell>
          <cell r="HU294">
            <v>208</v>
          </cell>
          <cell r="HV294">
            <v>231</v>
          </cell>
          <cell r="HW294">
            <v>204</v>
          </cell>
          <cell r="HX294">
            <v>171</v>
          </cell>
          <cell r="HY294">
            <v>278</v>
          </cell>
          <cell r="HZ294">
            <v>289</v>
          </cell>
          <cell r="IA294">
            <v>299</v>
          </cell>
          <cell r="IB294">
            <v>246</v>
          </cell>
          <cell r="IC294">
            <v>311</v>
          </cell>
          <cell r="ID294">
            <v>252</v>
          </cell>
          <cell r="IE294">
            <v>314</v>
          </cell>
          <cell r="IF294">
            <v>211</v>
          </cell>
          <cell r="IG294">
            <v>247</v>
          </cell>
          <cell r="IH294">
            <v>252</v>
          </cell>
          <cell r="II294">
            <v>234</v>
          </cell>
          <cell r="IJ294">
            <v>226</v>
          </cell>
          <cell r="IK294">
            <v>260</v>
          </cell>
          <cell r="IL294">
            <v>292</v>
          </cell>
          <cell r="IM294">
            <v>171</v>
          </cell>
          <cell r="IN294">
            <v>136</v>
          </cell>
          <cell r="IO294">
            <v>180</v>
          </cell>
          <cell r="IP294">
            <v>250</v>
          </cell>
          <cell r="IQ294">
            <v>354</v>
          </cell>
          <cell r="IR294">
            <v>232</v>
          </cell>
          <cell r="IS294">
            <v>280</v>
          </cell>
          <cell r="IT294">
            <v>338</v>
          </cell>
          <cell r="IU294">
            <v>249</v>
          </cell>
          <cell r="IV294">
            <v>255</v>
          </cell>
          <cell r="IW294">
            <v>292</v>
          </cell>
          <cell r="IX294">
            <v>381</v>
          </cell>
          <cell r="IY294">
            <v>343</v>
          </cell>
          <cell r="IZ294">
            <v>296</v>
          </cell>
          <cell r="JA294">
            <v>344</v>
          </cell>
          <cell r="JB294">
            <v>336</v>
          </cell>
          <cell r="JC294">
            <v>311</v>
          </cell>
          <cell r="JD294">
            <v>191</v>
          </cell>
          <cell r="JE294">
            <v>343</v>
          </cell>
          <cell r="JF294">
            <v>351</v>
          </cell>
          <cell r="JG294">
            <v>315</v>
          </cell>
          <cell r="JH294">
            <v>317</v>
          </cell>
          <cell r="JI294">
            <v>366</v>
          </cell>
          <cell r="JJ294">
            <v>285</v>
          </cell>
          <cell r="JK294">
            <v>410</v>
          </cell>
          <cell r="JL294">
            <v>357</v>
          </cell>
          <cell r="JM294">
            <v>323</v>
          </cell>
          <cell r="JN294">
            <v>383</v>
          </cell>
          <cell r="JO294">
            <v>268</v>
          </cell>
          <cell r="JP294">
            <v>195</v>
          </cell>
          <cell r="JQ294">
            <v>383</v>
          </cell>
          <cell r="JR294">
            <v>338</v>
          </cell>
          <cell r="JS294">
            <v>306</v>
          </cell>
          <cell r="JT294">
            <v>325</v>
          </cell>
          <cell r="JU294">
            <v>349</v>
          </cell>
          <cell r="JV294">
            <v>347</v>
          </cell>
          <cell r="JW294">
            <v>430</v>
          </cell>
          <cell r="JX294">
            <v>365</v>
          </cell>
          <cell r="JY294">
            <v>335</v>
          </cell>
          <cell r="JZ294">
            <v>349</v>
          </cell>
          <cell r="KA294">
            <v>289</v>
          </cell>
          <cell r="KB294">
            <v>317</v>
          </cell>
          <cell r="KC294">
            <v>331</v>
          </cell>
          <cell r="KD294">
            <v>430</v>
          </cell>
          <cell r="KE294">
            <v>260</v>
          </cell>
          <cell r="KF294">
            <v>302</v>
          </cell>
        </row>
        <row r="295">
          <cell r="A295" t="str">
            <v>Nombre de crÃ©ations d'entreprises - Micro-entrepreneurs - Loire - DonnÃ©es mensuelles brutes</v>
          </cell>
          <cell r="B295">
            <v>10755351</v>
          </cell>
          <cell r="C295">
            <v>45317.364583333336</v>
          </cell>
          <cell r="ES295">
            <v>196</v>
          </cell>
          <cell r="ET295">
            <v>262</v>
          </cell>
          <cell r="EU295">
            <v>329</v>
          </cell>
          <cell r="EV295">
            <v>226</v>
          </cell>
          <cell r="EW295">
            <v>251</v>
          </cell>
          <cell r="EX295">
            <v>266</v>
          </cell>
          <cell r="EY295">
            <v>163</v>
          </cell>
          <cell r="EZ295">
            <v>182</v>
          </cell>
          <cell r="FA295">
            <v>284</v>
          </cell>
          <cell r="FB295">
            <v>304</v>
          </cell>
          <cell r="FC295">
            <v>269</v>
          </cell>
          <cell r="FD295">
            <v>138</v>
          </cell>
          <cell r="FE295">
            <v>189</v>
          </cell>
          <cell r="FF295">
            <v>211</v>
          </cell>
          <cell r="FG295">
            <v>239</v>
          </cell>
          <cell r="FH295">
            <v>217</v>
          </cell>
          <cell r="FI295">
            <v>198</v>
          </cell>
          <cell r="FJ295">
            <v>205</v>
          </cell>
          <cell r="FK295">
            <v>170</v>
          </cell>
          <cell r="FL295">
            <v>118</v>
          </cell>
          <cell r="FM295">
            <v>218</v>
          </cell>
          <cell r="FN295">
            <v>262</v>
          </cell>
          <cell r="FO295">
            <v>216</v>
          </cell>
          <cell r="FP295">
            <v>179</v>
          </cell>
          <cell r="FQ295">
            <v>210</v>
          </cell>
          <cell r="FR295">
            <v>286</v>
          </cell>
          <cell r="FS295">
            <v>225</v>
          </cell>
          <cell r="FT295">
            <v>218</v>
          </cell>
          <cell r="FU295">
            <v>213</v>
          </cell>
          <cell r="FV295">
            <v>191</v>
          </cell>
          <cell r="FW295">
            <v>204</v>
          </cell>
          <cell r="FX295">
            <v>174</v>
          </cell>
          <cell r="FY295">
            <v>255</v>
          </cell>
          <cell r="FZ295">
            <v>298</v>
          </cell>
          <cell r="GA295">
            <v>238</v>
          </cell>
          <cell r="GB295">
            <v>172</v>
          </cell>
          <cell r="GC295">
            <v>225</v>
          </cell>
          <cell r="GD295">
            <v>237</v>
          </cell>
          <cell r="GE295">
            <v>244</v>
          </cell>
          <cell r="GF295">
            <v>247</v>
          </cell>
          <cell r="GG295">
            <v>192</v>
          </cell>
          <cell r="GH295">
            <v>220</v>
          </cell>
          <cell r="GI295">
            <v>202</v>
          </cell>
          <cell r="GJ295">
            <v>150</v>
          </cell>
          <cell r="GK295">
            <v>261</v>
          </cell>
          <cell r="GL295">
            <v>260</v>
          </cell>
          <cell r="GM295">
            <v>184</v>
          </cell>
          <cell r="GN295">
            <v>168</v>
          </cell>
          <cell r="GO295">
            <v>228</v>
          </cell>
          <cell r="GP295">
            <v>217</v>
          </cell>
          <cell r="GQ295">
            <v>229</v>
          </cell>
          <cell r="GR295">
            <v>233</v>
          </cell>
          <cell r="GS295">
            <v>197</v>
          </cell>
          <cell r="GT295">
            <v>214</v>
          </cell>
          <cell r="GU295">
            <v>159</v>
          </cell>
          <cell r="GV295">
            <v>132</v>
          </cell>
          <cell r="GW295">
            <v>242</v>
          </cell>
          <cell r="GX295">
            <v>219</v>
          </cell>
          <cell r="GY295">
            <v>216</v>
          </cell>
          <cell r="GZ295">
            <v>145</v>
          </cell>
          <cell r="HA295">
            <v>237</v>
          </cell>
          <cell r="HB295">
            <v>215</v>
          </cell>
          <cell r="HC295">
            <v>245</v>
          </cell>
          <cell r="HD295">
            <v>230</v>
          </cell>
          <cell r="HE295">
            <v>194</v>
          </cell>
          <cell r="HF295">
            <v>218</v>
          </cell>
          <cell r="HG295">
            <v>189</v>
          </cell>
          <cell r="HH295">
            <v>194</v>
          </cell>
          <cell r="HI295">
            <v>262</v>
          </cell>
          <cell r="HJ295">
            <v>264</v>
          </cell>
          <cell r="HK295">
            <v>197</v>
          </cell>
          <cell r="HL295">
            <v>207</v>
          </cell>
          <cell r="HM295">
            <v>294</v>
          </cell>
          <cell r="HN295">
            <v>281</v>
          </cell>
          <cell r="HO295">
            <v>305</v>
          </cell>
          <cell r="HP295">
            <v>234</v>
          </cell>
          <cell r="HQ295">
            <v>231</v>
          </cell>
          <cell r="HR295">
            <v>292</v>
          </cell>
          <cell r="HS295">
            <v>224</v>
          </cell>
          <cell r="HT295">
            <v>196</v>
          </cell>
          <cell r="HU295">
            <v>311</v>
          </cell>
          <cell r="HV295">
            <v>316</v>
          </cell>
          <cell r="HW295">
            <v>260</v>
          </cell>
          <cell r="HX295">
            <v>239</v>
          </cell>
          <cell r="HY295">
            <v>378</v>
          </cell>
          <cell r="HZ295">
            <v>345</v>
          </cell>
          <cell r="IA295">
            <v>390</v>
          </cell>
          <cell r="IB295">
            <v>351</v>
          </cell>
          <cell r="IC295">
            <v>319</v>
          </cell>
          <cell r="ID295">
            <v>315</v>
          </cell>
          <cell r="IE295">
            <v>361</v>
          </cell>
          <cell r="IF295">
            <v>300</v>
          </cell>
          <cell r="IG295">
            <v>436</v>
          </cell>
          <cell r="IH295">
            <v>506</v>
          </cell>
          <cell r="II295">
            <v>383</v>
          </cell>
          <cell r="IJ295">
            <v>361</v>
          </cell>
          <cell r="IK295">
            <v>559</v>
          </cell>
          <cell r="IL295">
            <v>505</v>
          </cell>
          <cell r="IM295">
            <v>295</v>
          </cell>
          <cell r="IN295">
            <v>205</v>
          </cell>
          <cell r="IO295">
            <v>301</v>
          </cell>
          <cell r="IP295">
            <v>436</v>
          </cell>
          <cell r="IQ295">
            <v>515</v>
          </cell>
          <cell r="IR295">
            <v>417</v>
          </cell>
          <cell r="IS295">
            <v>594</v>
          </cell>
          <cell r="IT295">
            <v>674</v>
          </cell>
          <cell r="IU295">
            <v>536</v>
          </cell>
          <cell r="IV295">
            <v>460</v>
          </cell>
          <cell r="IW295">
            <v>516</v>
          </cell>
          <cell r="IX295">
            <v>496</v>
          </cell>
          <cell r="IY295">
            <v>563</v>
          </cell>
          <cell r="IZ295">
            <v>571</v>
          </cell>
          <cell r="JA295">
            <v>491</v>
          </cell>
          <cell r="JB295">
            <v>507</v>
          </cell>
          <cell r="JC295">
            <v>501</v>
          </cell>
          <cell r="JD295">
            <v>352</v>
          </cell>
          <cell r="JE295">
            <v>553</v>
          </cell>
          <cell r="JF295">
            <v>591</v>
          </cell>
          <cell r="JG295">
            <v>480</v>
          </cell>
          <cell r="JH295">
            <v>521</v>
          </cell>
          <cell r="JI295">
            <v>603</v>
          </cell>
          <cell r="JJ295">
            <v>497</v>
          </cell>
          <cell r="JK295">
            <v>605</v>
          </cell>
          <cell r="JL295">
            <v>499</v>
          </cell>
          <cell r="JM295">
            <v>454</v>
          </cell>
          <cell r="JN295">
            <v>518</v>
          </cell>
          <cell r="JO295">
            <v>414</v>
          </cell>
          <cell r="JP295">
            <v>386</v>
          </cell>
          <cell r="JQ295">
            <v>540</v>
          </cell>
          <cell r="JR295">
            <v>652</v>
          </cell>
          <cell r="JS295">
            <v>506</v>
          </cell>
          <cell r="JT295">
            <v>466</v>
          </cell>
          <cell r="JU295">
            <v>518</v>
          </cell>
          <cell r="JV295">
            <v>547</v>
          </cell>
          <cell r="JW295">
            <v>615</v>
          </cell>
          <cell r="JX295">
            <v>529</v>
          </cell>
          <cell r="JY295">
            <v>447</v>
          </cell>
          <cell r="JZ295">
            <v>508</v>
          </cell>
          <cell r="KA295">
            <v>468</v>
          </cell>
          <cell r="KB295">
            <v>448</v>
          </cell>
          <cell r="KC295">
            <v>589</v>
          </cell>
          <cell r="KD295">
            <v>671</v>
          </cell>
          <cell r="KE295">
            <v>518</v>
          </cell>
          <cell r="KF295">
            <v>495</v>
          </cell>
        </row>
        <row r="296">
          <cell r="A296" t="str">
            <v>Nombre de crÃ©ations d'entreprises - Micro-entrepreneurs - Loire-Atlantique - DonnÃ©es mensuelles brutes</v>
          </cell>
          <cell r="B296">
            <v>10755353</v>
          </cell>
          <cell r="C296">
            <v>45317.364583333336</v>
          </cell>
          <cell r="ES296">
            <v>511</v>
          </cell>
          <cell r="ET296">
            <v>538</v>
          </cell>
          <cell r="EU296">
            <v>671</v>
          </cell>
          <cell r="EV296">
            <v>430</v>
          </cell>
          <cell r="EW296">
            <v>491</v>
          </cell>
          <cell r="EX296">
            <v>456</v>
          </cell>
          <cell r="EY296">
            <v>347</v>
          </cell>
          <cell r="EZ296">
            <v>401</v>
          </cell>
          <cell r="FA296">
            <v>582</v>
          </cell>
          <cell r="FB296">
            <v>547</v>
          </cell>
          <cell r="FC296">
            <v>502</v>
          </cell>
          <cell r="FD296">
            <v>359</v>
          </cell>
          <cell r="FE296">
            <v>551</v>
          </cell>
          <cell r="FF296">
            <v>502</v>
          </cell>
          <cell r="FG296">
            <v>544</v>
          </cell>
          <cell r="FH296">
            <v>447</v>
          </cell>
          <cell r="FI296">
            <v>439</v>
          </cell>
          <cell r="FJ296">
            <v>443</v>
          </cell>
          <cell r="FK296">
            <v>401</v>
          </cell>
          <cell r="FL296">
            <v>380</v>
          </cell>
          <cell r="FM296">
            <v>491</v>
          </cell>
          <cell r="FN296">
            <v>586</v>
          </cell>
          <cell r="FO296">
            <v>476</v>
          </cell>
          <cell r="FP296">
            <v>337</v>
          </cell>
          <cell r="FQ296">
            <v>567</v>
          </cell>
          <cell r="FR296">
            <v>445</v>
          </cell>
          <cell r="FS296">
            <v>561</v>
          </cell>
          <cell r="FT296">
            <v>505</v>
          </cell>
          <cell r="FU296">
            <v>447</v>
          </cell>
          <cell r="FV296">
            <v>442</v>
          </cell>
          <cell r="FW296">
            <v>520</v>
          </cell>
          <cell r="FX296">
            <v>377</v>
          </cell>
          <cell r="FY296">
            <v>639</v>
          </cell>
          <cell r="FZ296">
            <v>665</v>
          </cell>
          <cell r="GA296">
            <v>501</v>
          </cell>
          <cell r="GB296">
            <v>416</v>
          </cell>
          <cell r="GC296">
            <v>546</v>
          </cell>
          <cell r="GD296">
            <v>493</v>
          </cell>
          <cell r="GE296">
            <v>489</v>
          </cell>
          <cell r="GF296">
            <v>509</v>
          </cell>
          <cell r="GG296">
            <v>407</v>
          </cell>
          <cell r="GH296">
            <v>417</v>
          </cell>
          <cell r="GI296">
            <v>409</v>
          </cell>
          <cell r="GJ296">
            <v>331</v>
          </cell>
          <cell r="GK296">
            <v>513</v>
          </cell>
          <cell r="GL296">
            <v>594</v>
          </cell>
          <cell r="GM296">
            <v>433</v>
          </cell>
          <cell r="GN296">
            <v>468</v>
          </cell>
          <cell r="GO296">
            <v>561</v>
          </cell>
          <cell r="GP296">
            <v>507</v>
          </cell>
          <cell r="GQ296">
            <v>616</v>
          </cell>
          <cell r="GR296">
            <v>533</v>
          </cell>
          <cell r="GS296">
            <v>464</v>
          </cell>
          <cell r="GT296">
            <v>450</v>
          </cell>
          <cell r="GU296">
            <v>303</v>
          </cell>
          <cell r="GV296">
            <v>372</v>
          </cell>
          <cell r="GW296">
            <v>590</v>
          </cell>
          <cell r="GX296">
            <v>530</v>
          </cell>
          <cell r="GY296">
            <v>417</v>
          </cell>
          <cell r="GZ296">
            <v>420</v>
          </cell>
          <cell r="HA296">
            <v>492</v>
          </cell>
          <cell r="HB296">
            <v>467</v>
          </cell>
          <cell r="HC296">
            <v>650</v>
          </cell>
          <cell r="HD296">
            <v>447</v>
          </cell>
          <cell r="HE296">
            <v>420</v>
          </cell>
          <cell r="HF296">
            <v>502</v>
          </cell>
          <cell r="HG296">
            <v>510</v>
          </cell>
          <cell r="HH296">
            <v>380</v>
          </cell>
          <cell r="HI296">
            <v>713</v>
          </cell>
          <cell r="HJ296">
            <v>595</v>
          </cell>
          <cell r="HK296">
            <v>416</v>
          </cell>
          <cell r="HL296">
            <v>477</v>
          </cell>
          <cell r="HM296">
            <v>577</v>
          </cell>
          <cell r="HN296">
            <v>621</v>
          </cell>
          <cell r="HO296">
            <v>695</v>
          </cell>
          <cell r="HP296">
            <v>652</v>
          </cell>
          <cell r="HQ296">
            <v>519</v>
          </cell>
          <cell r="HR296">
            <v>811</v>
          </cell>
          <cell r="HS296">
            <v>553</v>
          </cell>
          <cell r="HT296">
            <v>566</v>
          </cell>
          <cell r="HU296">
            <v>726</v>
          </cell>
          <cell r="HV296">
            <v>791</v>
          </cell>
          <cell r="HW296">
            <v>612</v>
          </cell>
          <cell r="HX296">
            <v>528</v>
          </cell>
          <cell r="HY296">
            <v>733</v>
          </cell>
          <cell r="HZ296">
            <v>830</v>
          </cell>
          <cell r="IA296">
            <v>1023</v>
          </cell>
          <cell r="IB296">
            <v>702</v>
          </cell>
          <cell r="IC296">
            <v>685</v>
          </cell>
          <cell r="ID296">
            <v>857</v>
          </cell>
          <cell r="IE296">
            <v>677</v>
          </cell>
          <cell r="IF296">
            <v>691</v>
          </cell>
          <cell r="IG296">
            <v>815</v>
          </cell>
          <cell r="IH296">
            <v>1071</v>
          </cell>
          <cell r="II296">
            <v>695</v>
          </cell>
          <cell r="IJ296">
            <v>784</v>
          </cell>
          <cell r="IK296">
            <v>897</v>
          </cell>
          <cell r="IL296">
            <v>866</v>
          </cell>
          <cell r="IM296">
            <v>676</v>
          </cell>
          <cell r="IN296">
            <v>600</v>
          </cell>
          <cell r="IO296">
            <v>487</v>
          </cell>
          <cell r="IP296">
            <v>862</v>
          </cell>
          <cell r="IQ296">
            <v>916</v>
          </cell>
          <cell r="IR296">
            <v>660</v>
          </cell>
          <cell r="IS296">
            <v>1001</v>
          </cell>
          <cell r="IT296">
            <v>1280</v>
          </cell>
          <cell r="IU296">
            <v>989</v>
          </cell>
          <cell r="IV296">
            <v>1152</v>
          </cell>
          <cell r="IW296">
            <v>886</v>
          </cell>
          <cell r="IX296">
            <v>1355</v>
          </cell>
          <cell r="IY296">
            <v>1264</v>
          </cell>
          <cell r="IZ296">
            <v>1351</v>
          </cell>
          <cell r="JA296">
            <v>987</v>
          </cell>
          <cell r="JB296">
            <v>990</v>
          </cell>
          <cell r="JC296">
            <v>957</v>
          </cell>
          <cell r="JD296">
            <v>658</v>
          </cell>
          <cell r="JE296">
            <v>1195</v>
          </cell>
          <cell r="JF296">
            <v>1260</v>
          </cell>
          <cell r="JG296">
            <v>790</v>
          </cell>
          <cell r="JH296">
            <v>1110</v>
          </cell>
          <cell r="JI296">
            <v>1149</v>
          </cell>
          <cell r="JJ296">
            <v>1064</v>
          </cell>
          <cell r="JK296">
            <v>1241</v>
          </cell>
          <cell r="JL296">
            <v>1056</v>
          </cell>
          <cell r="JM296">
            <v>978</v>
          </cell>
          <cell r="JN296">
            <v>892</v>
          </cell>
          <cell r="JO296">
            <v>953</v>
          </cell>
          <cell r="JP296">
            <v>889</v>
          </cell>
          <cell r="JQ296">
            <v>1322</v>
          </cell>
          <cell r="JR296">
            <v>1160</v>
          </cell>
          <cell r="JS296">
            <v>1022</v>
          </cell>
          <cell r="JT296">
            <v>864</v>
          </cell>
          <cell r="JU296">
            <v>1074</v>
          </cell>
          <cell r="JV296">
            <v>954</v>
          </cell>
          <cell r="JW296">
            <v>1165</v>
          </cell>
          <cell r="JX296">
            <v>1003</v>
          </cell>
          <cell r="JY296">
            <v>884</v>
          </cell>
          <cell r="JZ296">
            <v>943</v>
          </cell>
          <cell r="KA296">
            <v>950</v>
          </cell>
          <cell r="KB296">
            <v>1041</v>
          </cell>
          <cell r="KC296">
            <v>1162</v>
          </cell>
          <cell r="KD296">
            <v>1194</v>
          </cell>
          <cell r="KE296">
            <v>1120</v>
          </cell>
          <cell r="KF296">
            <v>850</v>
          </cell>
        </row>
        <row r="297">
          <cell r="A297" t="str">
            <v>Nombre de crÃ©ations d'entreprises - Micro-entrepreneurs - Loiret - DonnÃ©es mensuelles brutes</v>
          </cell>
          <cell r="B297">
            <v>10755354</v>
          </cell>
          <cell r="C297">
            <v>45317.364583333336</v>
          </cell>
          <cell r="ES297">
            <v>220</v>
          </cell>
          <cell r="ET297">
            <v>241</v>
          </cell>
          <cell r="EU297">
            <v>255</v>
          </cell>
          <cell r="EV297">
            <v>203</v>
          </cell>
          <cell r="EW297">
            <v>219</v>
          </cell>
          <cell r="EX297">
            <v>242</v>
          </cell>
          <cell r="EY297">
            <v>144</v>
          </cell>
          <cell r="EZ297">
            <v>147</v>
          </cell>
          <cell r="FA297">
            <v>213</v>
          </cell>
          <cell r="FB297">
            <v>317</v>
          </cell>
          <cell r="FC297">
            <v>223</v>
          </cell>
          <cell r="FD297">
            <v>153</v>
          </cell>
          <cell r="FE297">
            <v>188</v>
          </cell>
          <cell r="FF297">
            <v>174</v>
          </cell>
          <cell r="FG297">
            <v>222</v>
          </cell>
          <cell r="FH297">
            <v>146</v>
          </cell>
          <cell r="FI297">
            <v>194</v>
          </cell>
          <cell r="FJ297">
            <v>206</v>
          </cell>
          <cell r="FK297">
            <v>170</v>
          </cell>
          <cell r="FL297">
            <v>149</v>
          </cell>
          <cell r="FM297">
            <v>220</v>
          </cell>
          <cell r="FN297">
            <v>232</v>
          </cell>
          <cell r="FO297">
            <v>192</v>
          </cell>
          <cell r="FP297">
            <v>140</v>
          </cell>
          <cell r="FQ297">
            <v>246</v>
          </cell>
          <cell r="FR297">
            <v>194</v>
          </cell>
          <cell r="FS297">
            <v>177</v>
          </cell>
          <cell r="FT297">
            <v>183</v>
          </cell>
          <cell r="FU297">
            <v>204</v>
          </cell>
          <cell r="FV297">
            <v>188</v>
          </cell>
          <cell r="FW297">
            <v>194</v>
          </cell>
          <cell r="FX297">
            <v>142</v>
          </cell>
          <cell r="FY297">
            <v>205</v>
          </cell>
          <cell r="FZ297">
            <v>236</v>
          </cell>
          <cell r="GA297">
            <v>181</v>
          </cell>
          <cell r="GB297">
            <v>151</v>
          </cell>
          <cell r="GC297">
            <v>221</v>
          </cell>
          <cell r="GD297">
            <v>167</v>
          </cell>
          <cell r="GE297">
            <v>177</v>
          </cell>
          <cell r="GF297">
            <v>223</v>
          </cell>
          <cell r="GG297">
            <v>179</v>
          </cell>
          <cell r="GH297">
            <v>195</v>
          </cell>
          <cell r="GI297">
            <v>185</v>
          </cell>
          <cell r="GJ297">
            <v>148</v>
          </cell>
          <cell r="GK297">
            <v>208</v>
          </cell>
          <cell r="GL297">
            <v>214</v>
          </cell>
          <cell r="GM297">
            <v>132</v>
          </cell>
          <cell r="GN297">
            <v>166</v>
          </cell>
          <cell r="GO297">
            <v>220</v>
          </cell>
          <cell r="GP297">
            <v>203</v>
          </cell>
          <cell r="GQ297">
            <v>185</v>
          </cell>
          <cell r="GR297">
            <v>202</v>
          </cell>
          <cell r="GS297">
            <v>153</v>
          </cell>
          <cell r="GT297">
            <v>131</v>
          </cell>
          <cell r="GU297">
            <v>155</v>
          </cell>
          <cell r="GV297">
            <v>134</v>
          </cell>
          <cell r="GW297">
            <v>190</v>
          </cell>
          <cell r="GX297">
            <v>166</v>
          </cell>
          <cell r="GY297">
            <v>127</v>
          </cell>
          <cell r="GZ297">
            <v>135</v>
          </cell>
          <cell r="HA297">
            <v>178</v>
          </cell>
          <cell r="HB297">
            <v>144</v>
          </cell>
          <cell r="HC297">
            <v>200</v>
          </cell>
          <cell r="HD297">
            <v>132</v>
          </cell>
          <cell r="HE297">
            <v>150</v>
          </cell>
          <cell r="HF297">
            <v>161</v>
          </cell>
          <cell r="HG297">
            <v>140</v>
          </cell>
          <cell r="HH297">
            <v>123</v>
          </cell>
          <cell r="HI297">
            <v>230</v>
          </cell>
          <cell r="HJ297">
            <v>222</v>
          </cell>
          <cell r="HK297">
            <v>178</v>
          </cell>
          <cell r="HL297">
            <v>149</v>
          </cell>
          <cell r="HM297">
            <v>225</v>
          </cell>
          <cell r="HN297">
            <v>235</v>
          </cell>
          <cell r="HO297">
            <v>257</v>
          </cell>
          <cell r="HP297">
            <v>220</v>
          </cell>
          <cell r="HQ297">
            <v>200</v>
          </cell>
          <cell r="HR297">
            <v>186</v>
          </cell>
          <cell r="HS297">
            <v>193</v>
          </cell>
          <cell r="HT297">
            <v>165</v>
          </cell>
          <cell r="HU297">
            <v>266</v>
          </cell>
          <cell r="HV297">
            <v>298</v>
          </cell>
          <cell r="HW297">
            <v>226</v>
          </cell>
          <cell r="HX297">
            <v>180</v>
          </cell>
          <cell r="HY297">
            <v>268</v>
          </cell>
          <cell r="HZ297">
            <v>299</v>
          </cell>
          <cell r="IA297">
            <v>323</v>
          </cell>
          <cell r="IB297">
            <v>212</v>
          </cell>
          <cell r="IC297">
            <v>273</v>
          </cell>
          <cell r="ID297">
            <v>254</v>
          </cell>
          <cell r="IE297">
            <v>267</v>
          </cell>
          <cell r="IF297">
            <v>278</v>
          </cell>
          <cell r="IG297">
            <v>371</v>
          </cell>
          <cell r="IH297">
            <v>386</v>
          </cell>
          <cell r="II297">
            <v>342</v>
          </cell>
          <cell r="IJ297">
            <v>305</v>
          </cell>
          <cell r="IK297">
            <v>410</v>
          </cell>
          <cell r="IL297">
            <v>410</v>
          </cell>
          <cell r="IM297">
            <v>273</v>
          </cell>
          <cell r="IN297">
            <v>158</v>
          </cell>
          <cell r="IO297">
            <v>234</v>
          </cell>
          <cell r="IP297">
            <v>336</v>
          </cell>
          <cell r="IQ297">
            <v>377</v>
          </cell>
          <cell r="IR297">
            <v>303</v>
          </cell>
          <cell r="IS297">
            <v>441</v>
          </cell>
          <cell r="IT297">
            <v>473</v>
          </cell>
          <cell r="IU297">
            <v>406</v>
          </cell>
          <cell r="IV297">
            <v>360</v>
          </cell>
          <cell r="IW297">
            <v>484</v>
          </cell>
          <cell r="IX297">
            <v>515</v>
          </cell>
          <cell r="IY297">
            <v>462</v>
          </cell>
          <cell r="IZ297">
            <v>492</v>
          </cell>
          <cell r="JA297">
            <v>378</v>
          </cell>
          <cell r="JB297">
            <v>422</v>
          </cell>
          <cell r="JC297">
            <v>360</v>
          </cell>
          <cell r="JD297">
            <v>329</v>
          </cell>
          <cell r="JE297">
            <v>439</v>
          </cell>
          <cell r="JF297">
            <v>502</v>
          </cell>
          <cell r="JG297">
            <v>356</v>
          </cell>
          <cell r="JH297">
            <v>396</v>
          </cell>
          <cell r="JI297">
            <v>470</v>
          </cell>
          <cell r="JJ297">
            <v>500</v>
          </cell>
          <cell r="JK297">
            <v>508</v>
          </cell>
          <cell r="JL297">
            <v>413</v>
          </cell>
          <cell r="JM297">
            <v>389</v>
          </cell>
          <cell r="JN297">
            <v>479</v>
          </cell>
          <cell r="JO297">
            <v>358</v>
          </cell>
          <cell r="JP297">
            <v>323</v>
          </cell>
          <cell r="JQ297">
            <v>479</v>
          </cell>
          <cell r="JR297">
            <v>479</v>
          </cell>
          <cell r="JS297">
            <v>460</v>
          </cell>
          <cell r="JT297">
            <v>488</v>
          </cell>
          <cell r="JU297">
            <v>506</v>
          </cell>
          <cell r="JV297">
            <v>483</v>
          </cell>
          <cell r="JW297">
            <v>543</v>
          </cell>
          <cell r="JX297">
            <v>446</v>
          </cell>
          <cell r="JY297">
            <v>404</v>
          </cell>
          <cell r="JZ297">
            <v>422</v>
          </cell>
          <cell r="KA297">
            <v>380</v>
          </cell>
          <cell r="KB297">
            <v>425</v>
          </cell>
          <cell r="KC297">
            <v>538</v>
          </cell>
          <cell r="KD297">
            <v>568</v>
          </cell>
          <cell r="KE297">
            <v>475</v>
          </cell>
          <cell r="KF297">
            <v>402</v>
          </cell>
        </row>
        <row r="298">
          <cell r="A298" t="str">
            <v>Nombre de crÃ©ations d'entreprises - Micro-entrepreneurs - Loir-et-Cher - DonnÃ©es mensuelles brutes</v>
          </cell>
          <cell r="B298">
            <v>10755350</v>
          </cell>
          <cell r="C298">
            <v>45317.364583333336</v>
          </cell>
          <cell r="ES298">
            <v>112</v>
          </cell>
          <cell r="ET298">
            <v>113</v>
          </cell>
          <cell r="EU298">
            <v>105</v>
          </cell>
          <cell r="EV298">
            <v>88</v>
          </cell>
          <cell r="EW298">
            <v>77</v>
          </cell>
          <cell r="EX298">
            <v>96</v>
          </cell>
          <cell r="EY298">
            <v>74</v>
          </cell>
          <cell r="EZ298">
            <v>75</v>
          </cell>
          <cell r="FA298">
            <v>100</v>
          </cell>
          <cell r="FB298">
            <v>107</v>
          </cell>
          <cell r="FC298">
            <v>106</v>
          </cell>
          <cell r="FD298">
            <v>70</v>
          </cell>
          <cell r="FE298">
            <v>104</v>
          </cell>
          <cell r="FF298">
            <v>80</v>
          </cell>
          <cell r="FG298">
            <v>101</v>
          </cell>
          <cell r="FH298">
            <v>101</v>
          </cell>
          <cell r="FI298">
            <v>91</v>
          </cell>
          <cell r="FJ298">
            <v>96</v>
          </cell>
          <cell r="FK298">
            <v>87</v>
          </cell>
          <cell r="FL298">
            <v>71</v>
          </cell>
          <cell r="FM298">
            <v>104</v>
          </cell>
          <cell r="FN298">
            <v>121</v>
          </cell>
          <cell r="FO298">
            <v>98</v>
          </cell>
          <cell r="FP298">
            <v>102</v>
          </cell>
          <cell r="FQ298">
            <v>109</v>
          </cell>
          <cell r="FR298">
            <v>103</v>
          </cell>
          <cell r="FS298">
            <v>100</v>
          </cell>
          <cell r="FT298">
            <v>92</v>
          </cell>
          <cell r="FU298">
            <v>96</v>
          </cell>
          <cell r="FV298">
            <v>104</v>
          </cell>
          <cell r="FW298">
            <v>93</v>
          </cell>
          <cell r="FX298">
            <v>43</v>
          </cell>
          <cell r="FY298">
            <v>85</v>
          </cell>
          <cell r="FZ298">
            <v>118</v>
          </cell>
          <cell r="GA298">
            <v>80</v>
          </cell>
          <cell r="GB298">
            <v>66</v>
          </cell>
          <cell r="GC298">
            <v>70</v>
          </cell>
          <cell r="GD298">
            <v>87</v>
          </cell>
          <cell r="GE298">
            <v>89</v>
          </cell>
          <cell r="GF298">
            <v>85</v>
          </cell>
          <cell r="GG298">
            <v>78</v>
          </cell>
          <cell r="GH298">
            <v>98</v>
          </cell>
          <cell r="GI298">
            <v>94</v>
          </cell>
          <cell r="GJ298">
            <v>60</v>
          </cell>
          <cell r="GK298">
            <v>118</v>
          </cell>
          <cell r="GL298">
            <v>108</v>
          </cell>
          <cell r="GM298">
            <v>79</v>
          </cell>
          <cell r="GN298">
            <v>82</v>
          </cell>
          <cell r="GO298">
            <v>102</v>
          </cell>
          <cell r="GP298">
            <v>102</v>
          </cell>
          <cell r="GQ298">
            <v>108</v>
          </cell>
          <cell r="GR298">
            <v>98</v>
          </cell>
          <cell r="GS298">
            <v>86</v>
          </cell>
          <cell r="GT298">
            <v>96</v>
          </cell>
          <cell r="GU298">
            <v>64</v>
          </cell>
          <cell r="GV298">
            <v>49</v>
          </cell>
          <cell r="GW298">
            <v>89</v>
          </cell>
          <cell r="GX298">
            <v>82</v>
          </cell>
          <cell r="GY298">
            <v>63</v>
          </cell>
          <cell r="GZ298">
            <v>71</v>
          </cell>
          <cell r="HA298">
            <v>98</v>
          </cell>
          <cell r="HB298">
            <v>92</v>
          </cell>
          <cell r="HC298">
            <v>95</v>
          </cell>
          <cell r="HD298">
            <v>87</v>
          </cell>
          <cell r="HE298">
            <v>86</v>
          </cell>
          <cell r="HF298">
            <v>93</v>
          </cell>
          <cell r="HG298">
            <v>70</v>
          </cell>
          <cell r="HH298">
            <v>76</v>
          </cell>
          <cell r="HI298">
            <v>101</v>
          </cell>
          <cell r="HJ298">
            <v>79</v>
          </cell>
          <cell r="HK298">
            <v>77</v>
          </cell>
          <cell r="HL298">
            <v>82</v>
          </cell>
          <cell r="HM298">
            <v>120</v>
          </cell>
          <cell r="HN298">
            <v>96</v>
          </cell>
          <cell r="HO298">
            <v>120</v>
          </cell>
          <cell r="HP298">
            <v>122</v>
          </cell>
          <cell r="HQ298">
            <v>108</v>
          </cell>
          <cell r="HR298">
            <v>101</v>
          </cell>
          <cell r="HS298">
            <v>84</v>
          </cell>
          <cell r="HT298">
            <v>83</v>
          </cell>
          <cell r="HU298">
            <v>116</v>
          </cell>
          <cell r="HV298">
            <v>118</v>
          </cell>
          <cell r="HW298">
            <v>91</v>
          </cell>
          <cell r="HX298">
            <v>110</v>
          </cell>
          <cell r="HY298">
            <v>143</v>
          </cell>
          <cell r="HZ298">
            <v>114</v>
          </cell>
          <cell r="IA298">
            <v>134</v>
          </cell>
          <cell r="IB298">
            <v>130</v>
          </cell>
          <cell r="IC298">
            <v>136</v>
          </cell>
          <cell r="ID298">
            <v>120</v>
          </cell>
          <cell r="IE298">
            <v>107</v>
          </cell>
          <cell r="IF298">
            <v>115</v>
          </cell>
          <cell r="IG298">
            <v>170</v>
          </cell>
          <cell r="IH298">
            <v>159</v>
          </cell>
          <cell r="II298">
            <v>145</v>
          </cell>
          <cell r="IJ298">
            <v>109</v>
          </cell>
          <cell r="IK298">
            <v>177</v>
          </cell>
          <cell r="IL298">
            <v>151</v>
          </cell>
          <cell r="IM298">
            <v>113</v>
          </cell>
          <cell r="IN298">
            <v>55</v>
          </cell>
          <cell r="IO298">
            <v>67</v>
          </cell>
          <cell r="IP298">
            <v>168</v>
          </cell>
          <cell r="IQ298">
            <v>170</v>
          </cell>
          <cell r="IR298">
            <v>141</v>
          </cell>
          <cell r="IS298">
            <v>186</v>
          </cell>
          <cell r="IT298">
            <v>187</v>
          </cell>
          <cell r="IU298">
            <v>152</v>
          </cell>
          <cell r="IV298">
            <v>134</v>
          </cell>
          <cell r="IW298">
            <v>166</v>
          </cell>
          <cell r="IX298">
            <v>144</v>
          </cell>
          <cell r="IY298">
            <v>179</v>
          </cell>
          <cell r="IZ298">
            <v>158</v>
          </cell>
          <cell r="JA298">
            <v>125</v>
          </cell>
          <cell r="JB298">
            <v>154</v>
          </cell>
          <cell r="JC298">
            <v>109</v>
          </cell>
          <cell r="JD298">
            <v>129</v>
          </cell>
          <cell r="JE298">
            <v>195</v>
          </cell>
          <cell r="JF298">
            <v>207</v>
          </cell>
          <cell r="JG298">
            <v>170</v>
          </cell>
          <cell r="JH298">
            <v>168</v>
          </cell>
          <cell r="JI298">
            <v>207</v>
          </cell>
          <cell r="JJ298">
            <v>187</v>
          </cell>
          <cell r="JK298">
            <v>203</v>
          </cell>
          <cell r="JL298">
            <v>175</v>
          </cell>
          <cell r="JM298">
            <v>147</v>
          </cell>
          <cell r="JN298">
            <v>155</v>
          </cell>
          <cell r="JO298">
            <v>159</v>
          </cell>
          <cell r="JP298">
            <v>134</v>
          </cell>
          <cell r="JQ298">
            <v>177</v>
          </cell>
          <cell r="JR298">
            <v>179</v>
          </cell>
          <cell r="JS298">
            <v>194</v>
          </cell>
          <cell r="JT298">
            <v>205</v>
          </cell>
          <cell r="JU298">
            <v>174</v>
          </cell>
          <cell r="JV298">
            <v>181</v>
          </cell>
          <cell r="JW298">
            <v>225</v>
          </cell>
          <cell r="JX298">
            <v>205</v>
          </cell>
          <cell r="JY298">
            <v>169</v>
          </cell>
          <cell r="JZ298">
            <v>188</v>
          </cell>
          <cell r="KA298">
            <v>153</v>
          </cell>
          <cell r="KB298">
            <v>164</v>
          </cell>
          <cell r="KC298">
            <v>193</v>
          </cell>
          <cell r="KD298">
            <v>227</v>
          </cell>
          <cell r="KE298">
            <v>187</v>
          </cell>
          <cell r="KF298">
            <v>164</v>
          </cell>
        </row>
        <row r="299">
          <cell r="A299" t="str">
            <v>Nombre de crÃ©ations d'entreprises - Micro-entrepreneurs - Lot - DonnÃ©es mensuelles brutes</v>
          </cell>
          <cell r="B299">
            <v>10755355</v>
          </cell>
          <cell r="C299">
            <v>45317.364583333336</v>
          </cell>
          <cell r="ES299">
            <v>48</v>
          </cell>
          <cell r="ET299">
            <v>40</v>
          </cell>
          <cell r="EU299">
            <v>62</v>
          </cell>
          <cell r="EV299">
            <v>137</v>
          </cell>
          <cell r="EW299">
            <v>68</v>
          </cell>
          <cell r="EX299">
            <v>62</v>
          </cell>
          <cell r="EY299">
            <v>38</v>
          </cell>
          <cell r="EZ299">
            <v>55</v>
          </cell>
          <cell r="FA299">
            <v>62</v>
          </cell>
          <cell r="FB299">
            <v>50</v>
          </cell>
          <cell r="FC299">
            <v>48</v>
          </cell>
          <cell r="FD299">
            <v>41</v>
          </cell>
          <cell r="FE299">
            <v>69</v>
          </cell>
          <cell r="FF299">
            <v>50</v>
          </cell>
          <cell r="FG299">
            <v>52</v>
          </cell>
          <cell r="FH299">
            <v>69</v>
          </cell>
          <cell r="FI299">
            <v>69</v>
          </cell>
          <cell r="FJ299">
            <v>51</v>
          </cell>
          <cell r="FK299">
            <v>41</v>
          </cell>
          <cell r="FL299">
            <v>38</v>
          </cell>
          <cell r="FM299">
            <v>57</v>
          </cell>
          <cell r="FN299">
            <v>55</v>
          </cell>
          <cell r="FO299">
            <v>61</v>
          </cell>
          <cell r="FP299">
            <v>46</v>
          </cell>
          <cell r="FQ299">
            <v>73</v>
          </cell>
          <cell r="FR299">
            <v>39</v>
          </cell>
          <cell r="FS299">
            <v>67</v>
          </cell>
          <cell r="FT299">
            <v>50</v>
          </cell>
          <cell r="FU299">
            <v>71</v>
          </cell>
          <cell r="FV299">
            <v>54</v>
          </cell>
          <cell r="FW299">
            <v>59</v>
          </cell>
          <cell r="FX299">
            <v>46</v>
          </cell>
          <cell r="FY299">
            <v>47</v>
          </cell>
          <cell r="FZ299">
            <v>54</v>
          </cell>
          <cell r="GA299">
            <v>58</v>
          </cell>
          <cell r="GB299">
            <v>60</v>
          </cell>
          <cell r="GC299">
            <v>61</v>
          </cell>
          <cell r="GD299">
            <v>55</v>
          </cell>
          <cell r="GE299">
            <v>62</v>
          </cell>
          <cell r="GF299">
            <v>81</v>
          </cell>
          <cell r="GG299">
            <v>58</v>
          </cell>
          <cell r="GH299">
            <v>62</v>
          </cell>
          <cell r="GI299">
            <v>62</v>
          </cell>
          <cell r="GJ299">
            <v>35</v>
          </cell>
          <cell r="GK299">
            <v>62</v>
          </cell>
          <cell r="GL299">
            <v>56</v>
          </cell>
          <cell r="GM299">
            <v>53</v>
          </cell>
          <cell r="GN299">
            <v>51</v>
          </cell>
          <cell r="GO299">
            <v>64</v>
          </cell>
          <cell r="GP299">
            <v>43</v>
          </cell>
          <cell r="GQ299">
            <v>60</v>
          </cell>
          <cell r="GR299">
            <v>62</v>
          </cell>
          <cell r="GS299">
            <v>55</v>
          </cell>
          <cell r="GT299">
            <v>73</v>
          </cell>
          <cell r="GU299">
            <v>54</v>
          </cell>
          <cell r="GV299">
            <v>29</v>
          </cell>
          <cell r="GW299">
            <v>66</v>
          </cell>
          <cell r="GX299">
            <v>55</v>
          </cell>
          <cell r="GY299">
            <v>38</v>
          </cell>
          <cell r="GZ299">
            <v>38</v>
          </cell>
          <cell r="HA299">
            <v>49</v>
          </cell>
          <cell r="HB299">
            <v>46</v>
          </cell>
          <cell r="HC299">
            <v>59</v>
          </cell>
          <cell r="HD299">
            <v>60</v>
          </cell>
          <cell r="HE299">
            <v>48</v>
          </cell>
          <cell r="HF299">
            <v>53</v>
          </cell>
          <cell r="HG299">
            <v>63</v>
          </cell>
          <cell r="HH299">
            <v>44</v>
          </cell>
          <cell r="HI299">
            <v>53</v>
          </cell>
          <cell r="HJ299">
            <v>65</v>
          </cell>
          <cell r="HK299">
            <v>42</v>
          </cell>
          <cell r="HL299">
            <v>57</v>
          </cell>
          <cell r="HM299">
            <v>60</v>
          </cell>
          <cell r="HN299">
            <v>71</v>
          </cell>
          <cell r="HO299">
            <v>101</v>
          </cell>
          <cell r="HP299">
            <v>84</v>
          </cell>
          <cell r="HQ299">
            <v>63</v>
          </cell>
          <cell r="HR299">
            <v>88</v>
          </cell>
          <cell r="HS299">
            <v>70</v>
          </cell>
          <cell r="HT299">
            <v>51</v>
          </cell>
          <cell r="HU299">
            <v>63</v>
          </cell>
          <cell r="HV299">
            <v>84</v>
          </cell>
          <cell r="HW299">
            <v>56</v>
          </cell>
          <cell r="HX299">
            <v>46</v>
          </cell>
          <cell r="HY299">
            <v>95</v>
          </cell>
          <cell r="HZ299">
            <v>84</v>
          </cell>
          <cell r="IA299">
            <v>80</v>
          </cell>
          <cell r="IB299">
            <v>84</v>
          </cell>
          <cell r="IC299">
            <v>79</v>
          </cell>
          <cell r="ID299">
            <v>93</v>
          </cell>
          <cell r="IE299">
            <v>80</v>
          </cell>
          <cell r="IF299">
            <v>71</v>
          </cell>
          <cell r="IG299">
            <v>81</v>
          </cell>
          <cell r="IH299">
            <v>102</v>
          </cell>
          <cell r="II299">
            <v>86</v>
          </cell>
          <cell r="IJ299">
            <v>77</v>
          </cell>
          <cell r="IK299">
            <v>88</v>
          </cell>
          <cell r="IL299">
            <v>96</v>
          </cell>
          <cell r="IM299">
            <v>73</v>
          </cell>
          <cell r="IN299">
            <v>61</v>
          </cell>
          <cell r="IO299">
            <v>72</v>
          </cell>
          <cell r="IP299">
            <v>106</v>
          </cell>
          <cell r="IQ299">
            <v>109</v>
          </cell>
          <cell r="IR299">
            <v>76</v>
          </cell>
          <cell r="IS299">
            <v>114</v>
          </cell>
          <cell r="IT299">
            <v>118</v>
          </cell>
          <cell r="IU299">
            <v>112</v>
          </cell>
          <cell r="IV299">
            <v>91</v>
          </cell>
          <cell r="IW299">
            <v>118</v>
          </cell>
          <cell r="IX299">
            <v>87</v>
          </cell>
          <cell r="IY299">
            <v>116</v>
          </cell>
          <cell r="IZ299">
            <v>130</v>
          </cell>
          <cell r="JA299">
            <v>84</v>
          </cell>
          <cell r="JB299">
            <v>104</v>
          </cell>
          <cell r="JC299">
            <v>94</v>
          </cell>
          <cell r="JD299">
            <v>65</v>
          </cell>
          <cell r="JE299">
            <v>121</v>
          </cell>
          <cell r="JF299">
            <v>102</v>
          </cell>
          <cell r="JG299">
            <v>97</v>
          </cell>
          <cell r="JH299">
            <v>105</v>
          </cell>
          <cell r="JI299">
            <v>98</v>
          </cell>
          <cell r="JJ299">
            <v>116</v>
          </cell>
          <cell r="JK299">
            <v>158</v>
          </cell>
          <cell r="JL299">
            <v>115</v>
          </cell>
          <cell r="JM299">
            <v>109</v>
          </cell>
          <cell r="JN299">
            <v>123</v>
          </cell>
          <cell r="JO299">
            <v>87</v>
          </cell>
          <cell r="JP299">
            <v>68</v>
          </cell>
          <cell r="JQ299">
            <v>116</v>
          </cell>
          <cell r="JR299">
            <v>112</v>
          </cell>
          <cell r="JS299">
            <v>92</v>
          </cell>
          <cell r="JT299">
            <v>96</v>
          </cell>
          <cell r="JU299">
            <v>108</v>
          </cell>
          <cell r="JV299">
            <v>126</v>
          </cell>
          <cell r="JW299">
            <v>125</v>
          </cell>
          <cell r="JX299">
            <v>114</v>
          </cell>
          <cell r="JY299">
            <v>138</v>
          </cell>
          <cell r="JZ299">
            <v>121</v>
          </cell>
          <cell r="KA299">
            <v>87</v>
          </cell>
          <cell r="KB299">
            <v>107</v>
          </cell>
          <cell r="KC299">
            <v>110</v>
          </cell>
          <cell r="KD299">
            <v>102</v>
          </cell>
          <cell r="KE299">
            <v>96</v>
          </cell>
          <cell r="KF299">
            <v>85</v>
          </cell>
        </row>
        <row r="300">
          <cell r="A300" t="str">
            <v>Nombre de crÃ©ations d'entreprises - Micro-entrepreneurs - Lot-et-Garonne - DonnÃ©es mensuelles brutes</v>
          </cell>
          <cell r="B300">
            <v>10755356</v>
          </cell>
          <cell r="C300">
            <v>45317.364583333336</v>
          </cell>
          <cell r="ES300">
            <v>95</v>
          </cell>
          <cell r="ET300">
            <v>140</v>
          </cell>
          <cell r="EU300">
            <v>136</v>
          </cell>
          <cell r="EV300">
            <v>113</v>
          </cell>
          <cell r="EW300">
            <v>95</v>
          </cell>
          <cell r="EX300">
            <v>139</v>
          </cell>
          <cell r="EY300">
            <v>96</v>
          </cell>
          <cell r="EZ300">
            <v>129</v>
          </cell>
          <cell r="FA300">
            <v>104</v>
          </cell>
          <cell r="FB300">
            <v>127</v>
          </cell>
          <cell r="FC300">
            <v>106</v>
          </cell>
          <cell r="FD300">
            <v>49</v>
          </cell>
          <cell r="FE300">
            <v>109</v>
          </cell>
          <cell r="FF300">
            <v>106</v>
          </cell>
          <cell r="FG300">
            <v>114</v>
          </cell>
          <cell r="FH300">
            <v>97</v>
          </cell>
          <cell r="FI300">
            <v>96</v>
          </cell>
          <cell r="FJ300">
            <v>97</v>
          </cell>
          <cell r="FK300">
            <v>108</v>
          </cell>
          <cell r="FL300">
            <v>92</v>
          </cell>
          <cell r="FM300">
            <v>107</v>
          </cell>
          <cell r="FN300">
            <v>123</v>
          </cell>
          <cell r="FO300">
            <v>76</v>
          </cell>
          <cell r="FP300">
            <v>87</v>
          </cell>
          <cell r="FQ300">
            <v>107</v>
          </cell>
          <cell r="FR300">
            <v>98</v>
          </cell>
          <cell r="FS300">
            <v>112</v>
          </cell>
          <cell r="FT300">
            <v>95</v>
          </cell>
          <cell r="FU300">
            <v>77</v>
          </cell>
          <cell r="FV300">
            <v>102</v>
          </cell>
          <cell r="FW300">
            <v>94</v>
          </cell>
          <cell r="FX300">
            <v>73</v>
          </cell>
          <cell r="FY300">
            <v>107</v>
          </cell>
          <cell r="FZ300">
            <v>121</v>
          </cell>
          <cell r="GA300">
            <v>82</v>
          </cell>
          <cell r="GB300">
            <v>89</v>
          </cell>
          <cell r="GC300">
            <v>78</v>
          </cell>
          <cell r="GD300">
            <v>125</v>
          </cell>
          <cell r="GE300">
            <v>131</v>
          </cell>
          <cell r="GF300">
            <v>129</v>
          </cell>
          <cell r="GG300">
            <v>92</v>
          </cell>
          <cell r="GH300">
            <v>108</v>
          </cell>
          <cell r="GI300">
            <v>89</v>
          </cell>
          <cell r="GJ300">
            <v>71</v>
          </cell>
          <cell r="GK300">
            <v>87</v>
          </cell>
          <cell r="GL300">
            <v>121</v>
          </cell>
          <cell r="GM300">
            <v>81</v>
          </cell>
          <cell r="GN300">
            <v>92</v>
          </cell>
          <cell r="GO300">
            <v>123</v>
          </cell>
          <cell r="GP300">
            <v>102</v>
          </cell>
          <cell r="GQ300">
            <v>106</v>
          </cell>
          <cell r="GR300">
            <v>111</v>
          </cell>
          <cell r="GS300">
            <v>102</v>
          </cell>
          <cell r="GT300">
            <v>125</v>
          </cell>
          <cell r="GU300">
            <v>78</v>
          </cell>
          <cell r="GV300">
            <v>80</v>
          </cell>
          <cell r="GW300">
            <v>123</v>
          </cell>
          <cell r="GX300">
            <v>128</v>
          </cell>
          <cell r="GY300">
            <v>84</v>
          </cell>
          <cell r="GZ300">
            <v>90</v>
          </cell>
          <cell r="HA300">
            <v>124</v>
          </cell>
          <cell r="HB300">
            <v>111</v>
          </cell>
          <cell r="HC300">
            <v>139</v>
          </cell>
          <cell r="HD300">
            <v>123</v>
          </cell>
          <cell r="HE300">
            <v>89</v>
          </cell>
          <cell r="HF300">
            <v>120</v>
          </cell>
          <cell r="HG300">
            <v>94</v>
          </cell>
          <cell r="HH300">
            <v>81</v>
          </cell>
          <cell r="HI300">
            <v>93</v>
          </cell>
          <cell r="HJ300">
            <v>131</v>
          </cell>
          <cell r="HK300">
            <v>104</v>
          </cell>
          <cell r="HL300">
            <v>95</v>
          </cell>
          <cell r="HM300">
            <v>126</v>
          </cell>
          <cell r="HN300">
            <v>153</v>
          </cell>
          <cell r="HO300">
            <v>135</v>
          </cell>
          <cell r="HP300">
            <v>135</v>
          </cell>
          <cell r="HQ300">
            <v>138</v>
          </cell>
          <cell r="HR300">
            <v>159</v>
          </cell>
          <cell r="HS300">
            <v>111</v>
          </cell>
          <cell r="HT300">
            <v>102</v>
          </cell>
          <cell r="HU300">
            <v>129</v>
          </cell>
          <cell r="HV300">
            <v>144</v>
          </cell>
          <cell r="HW300">
            <v>152</v>
          </cell>
          <cell r="HX300">
            <v>114</v>
          </cell>
          <cell r="HY300">
            <v>193</v>
          </cell>
          <cell r="HZ300">
            <v>151</v>
          </cell>
          <cell r="IA300">
            <v>166</v>
          </cell>
          <cell r="IB300">
            <v>151</v>
          </cell>
          <cell r="IC300">
            <v>145</v>
          </cell>
          <cell r="ID300">
            <v>146</v>
          </cell>
          <cell r="IE300">
            <v>167</v>
          </cell>
          <cell r="IF300">
            <v>129</v>
          </cell>
          <cell r="IG300">
            <v>176</v>
          </cell>
          <cell r="IH300">
            <v>232</v>
          </cell>
          <cell r="II300">
            <v>187</v>
          </cell>
          <cell r="IJ300">
            <v>143</v>
          </cell>
          <cell r="IK300">
            <v>174</v>
          </cell>
          <cell r="IL300">
            <v>204</v>
          </cell>
          <cell r="IM300">
            <v>124</v>
          </cell>
          <cell r="IN300">
            <v>66</v>
          </cell>
          <cell r="IO300">
            <v>126</v>
          </cell>
          <cell r="IP300">
            <v>183</v>
          </cell>
          <cell r="IQ300">
            <v>203</v>
          </cell>
          <cell r="IR300">
            <v>197</v>
          </cell>
          <cell r="IS300">
            <v>190</v>
          </cell>
          <cell r="IT300">
            <v>203</v>
          </cell>
          <cell r="IU300">
            <v>221</v>
          </cell>
          <cell r="IV300">
            <v>226</v>
          </cell>
          <cell r="IW300">
            <v>229</v>
          </cell>
          <cell r="IX300">
            <v>215</v>
          </cell>
          <cell r="IY300">
            <v>239</v>
          </cell>
          <cell r="IZ300">
            <v>202</v>
          </cell>
          <cell r="JA300">
            <v>201</v>
          </cell>
          <cell r="JB300">
            <v>214</v>
          </cell>
          <cell r="JC300">
            <v>201</v>
          </cell>
          <cell r="JD300">
            <v>195</v>
          </cell>
          <cell r="JE300">
            <v>238</v>
          </cell>
          <cell r="JF300">
            <v>202</v>
          </cell>
          <cell r="JG300">
            <v>183</v>
          </cell>
          <cell r="JH300">
            <v>204</v>
          </cell>
          <cell r="JI300">
            <v>250</v>
          </cell>
          <cell r="JJ300">
            <v>221</v>
          </cell>
          <cell r="JK300">
            <v>281</v>
          </cell>
          <cell r="JL300">
            <v>212</v>
          </cell>
          <cell r="JM300">
            <v>213</v>
          </cell>
          <cell r="JN300">
            <v>226</v>
          </cell>
          <cell r="JO300">
            <v>175</v>
          </cell>
          <cell r="JP300">
            <v>189</v>
          </cell>
          <cell r="JQ300">
            <v>273</v>
          </cell>
          <cell r="JR300">
            <v>245</v>
          </cell>
          <cell r="JS300">
            <v>238</v>
          </cell>
          <cell r="JT300">
            <v>211</v>
          </cell>
          <cell r="JU300">
            <v>236</v>
          </cell>
          <cell r="JV300">
            <v>220</v>
          </cell>
          <cell r="JW300">
            <v>248</v>
          </cell>
          <cell r="JX300">
            <v>224</v>
          </cell>
          <cell r="JY300">
            <v>201</v>
          </cell>
          <cell r="JZ300">
            <v>236</v>
          </cell>
          <cell r="KA300">
            <v>211</v>
          </cell>
          <cell r="KB300">
            <v>208</v>
          </cell>
          <cell r="KC300">
            <v>219</v>
          </cell>
          <cell r="KD300">
            <v>255</v>
          </cell>
          <cell r="KE300">
            <v>233</v>
          </cell>
          <cell r="KF300">
            <v>202</v>
          </cell>
        </row>
        <row r="301">
          <cell r="A301" t="str">
            <v>Nombre de crÃ©ations d'entreprises - Micro-entrepreneurs - LozÃ¨re - DonnÃ©es mensuelles brutes</v>
          </cell>
          <cell r="B301">
            <v>10755357</v>
          </cell>
          <cell r="C301">
            <v>45317.364583333336</v>
          </cell>
          <cell r="ES301">
            <v>22</v>
          </cell>
          <cell r="ET301">
            <v>24</v>
          </cell>
          <cell r="EU301">
            <v>24</v>
          </cell>
          <cell r="EV301">
            <v>31</v>
          </cell>
          <cell r="EW301">
            <v>22</v>
          </cell>
          <cell r="EX301">
            <v>21</v>
          </cell>
          <cell r="EY301">
            <v>18</v>
          </cell>
          <cell r="EZ301">
            <v>16</v>
          </cell>
          <cell r="FA301">
            <v>24</v>
          </cell>
          <cell r="FB301">
            <v>24</v>
          </cell>
          <cell r="FC301">
            <v>17</v>
          </cell>
          <cell r="FD301">
            <v>21</v>
          </cell>
          <cell r="FE301">
            <v>11</v>
          </cell>
          <cell r="FF301">
            <v>14</v>
          </cell>
          <cell r="FG301">
            <v>23</v>
          </cell>
          <cell r="FH301">
            <v>29</v>
          </cell>
          <cell r="FI301">
            <v>20</v>
          </cell>
          <cell r="FJ301">
            <v>19</v>
          </cell>
          <cell r="FK301">
            <v>19</v>
          </cell>
          <cell r="FL301">
            <v>12</v>
          </cell>
          <cell r="FM301">
            <v>21</v>
          </cell>
          <cell r="FN301">
            <v>21</v>
          </cell>
          <cell r="FO301">
            <v>17</v>
          </cell>
          <cell r="FP301">
            <v>12</v>
          </cell>
          <cell r="FQ301">
            <v>21</v>
          </cell>
          <cell r="FR301">
            <v>27</v>
          </cell>
          <cell r="FS301">
            <v>22</v>
          </cell>
          <cell r="FT301">
            <v>23</v>
          </cell>
          <cell r="FU301">
            <v>16</v>
          </cell>
          <cell r="FV301">
            <v>24</v>
          </cell>
          <cell r="FW301">
            <v>20</v>
          </cell>
          <cell r="FX301">
            <v>13</v>
          </cell>
          <cell r="FY301">
            <v>24</v>
          </cell>
          <cell r="FZ301">
            <v>21</v>
          </cell>
          <cell r="GA301">
            <v>15</v>
          </cell>
          <cell r="GB301">
            <v>9</v>
          </cell>
          <cell r="GC301">
            <v>18</v>
          </cell>
          <cell r="GD301">
            <v>23</v>
          </cell>
          <cell r="GE301">
            <v>20</v>
          </cell>
          <cell r="GF301">
            <v>32</v>
          </cell>
          <cell r="GG301">
            <v>11</v>
          </cell>
          <cell r="GH301">
            <v>13</v>
          </cell>
          <cell r="GI301">
            <v>22</v>
          </cell>
          <cell r="GJ301">
            <v>8</v>
          </cell>
          <cell r="GK301">
            <v>20</v>
          </cell>
          <cell r="GL301">
            <v>11</v>
          </cell>
          <cell r="GM301">
            <v>14</v>
          </cell>
          <cell r="GN301">
            <v>14</v>
          </cell>
          <cell r="GO301">
            <v>18</v>
          </cell>
          <cell r="GP301">
            <v>19</v>
          </cell>
          <cell r="GQ301">
            <v>18</v>
          </cell>
          <cell r="GR301">
            <v>25</v>
          </cell>
          <cell r="GS301">
            <v>22</v>
          </cell>
          <cell r="GT301">
            <v>20</v>
          </cell>
          <cell r="GU301">
            <v>16</v>
          </cell>
          <cell r="GV301">
            <v>15</v>
          </cell>
          <cell r="GW301">
            <v>18</v>
          </cell>
          <cell r="GX301">
            <v>10</v>
          </cell>
          <cell r="GY301">
            <v>17</v>
          </cell>
          <cell r="GZ301">
            <v>8</v>
          </cell>
          <cell r="HA301">
            <v>27</v>
          </cell>
          <cell r="HB301">
            <v>18</v>
          </cell>
          <cell r="HC301">
            <v>26</v>
          </cell>
          <cell r="HD301">
            <v>23</v>
          </cell>
          <cell r="HE301">
            <v>30</v>
          </cell>
          <cell r="HF301">
            <v>23</v>
          </cell>
          <cell r="HG301">
            <v>21</v>
          </cell>
          <cell r="HH301">
            <v>12</v>
          </cell>
          <cell r="HI301">
            <v>17</v>
          </cell>
          <cell r="HJ301">
            <v>19</v>
          </cell>
          <cell r="HK301">
            <v>14</v>
          </cell>
          <cell r="HL301">
            <v>10</v>
          </cell>
          <cell r="HM301">
            <v>20</v>
          </cell>
          <cell r="HN301">
            <v>16</v>
          </cell>
          <cell r="HO301">
            <v>32</v>
          </cell>
          <cell r="HP301">
            <v>23</v>
          </cell>
          <cell r="HQ301">
            <v>17</v>
          </cell>
          <cell r="HR301">
            <v>21</v>
          </cell>
          <cell r="HS301">
            <v>14</v>
          </cell>
          <cell r="HT301">
            <v>14</v>
          </cell>
          <cell r="HU301">
            <v>23</v>
          </cell>
          <cell r="HV301">
            <v>23</v>
          </cell>
          <cell r="HW301">
            <v>14</v>
          </cell>
          <cell r="HX301">
            <v>19</v>
          </cell>
          <cell r="HY301">
            <v>18</v>
          </cell>
          <cell r="HZ301">
            <v>23</v>
          </cell>
          <cell r="IA301">
            <v>30</v>
          </cell>
          <cell r="IB301">
            <v>25</v>
          </cell>
          <cell r="IC301">
            <v>28</v>
          </cell>
          <cell r="ID301">
            <v>25</v>
          </cell>
          <cell r="IE301">
            <v>15</v>
          </cell>
          <cell r="IF301">
            <v>17</v>
          </cell>
          <cell r="IG301">
            <v>34</v>
          </cell>
          <cell r="IH301">
            <v>18</v>
          </cell>
          <cell r="II301">
            <v>19</v>
          </cell>
          <cell r="IJ301">
            <v>18</v>
          </cell>
          <cell r="IK301">
            <v>35</v>
          </cell>
          <cell r="IL301">
            <v>23</v>
          </cell>
          <cell r="IM301">
            <v>9</v>
          </cell>
          <cell r="IN301">
            <v>15</v>
          </cell>
          <cell r="IO301">
            <v>26</v>
          </cell>
          <cell r="IP301">
            <v>37</v>
          </cell>
          <cell r="IQ301">
            <v>27</v>
          </cell>
          <cell r="IR301">
            <v>14</v>
          </cell>
          <cell r="IS301">
            <v>35</v>
          </cell>
          <cell r="IT301">
            <v>17</v>
          </cell>
          <cell r="IU301">
            <v>23</v>
          </cell>
          <cell r="IV301">
            <v>19</v>
          </cell>
          <cell r="IW301">
            <v>29</v>
          </cell>
          <cell r="IX301">
            <v>31</v>
          </cell>
          <cell r="IY301">
            <v>37</v>
          </cell>
          <cell r="IZ301">
            <v>36</v>
          </cell>
          <cell r="JA301">
            <v>31</v>
          </cell>
          <cell r="JB301">
            <v>47</v>
          </cell>
          <cell r="JC301">
            <v>33</v>
          </cell>
          <cell r="JD301">
            <v>29</v>
          </cell>
          <cell r="JE301">
            <v>26</v>
          </cell>
          <cell r="JF301">
            <v>30</v>
          </cell>
          <cell r="JG301">
            <v>22</v>
          </cell>
          <cell r="JH301">
            <v>36</v>
          </cell>
          <cell r="JI301">
            <v>34</v>
          </cell>
          <cell r="JJ301">
            <v>37</v>
          </cell>
          <cell r="JK301">
            <v>42</v>
          </cell>
          <cell r="JL301">
            <v>34</v>
          </cell>
          <cell r="JM301">
            <v>28</v>
          </cell>
          <cell r="JN301">
            <v>37</v>
          </cell>
          <cell r="JO301">
            <v>31</v>
          </cell>
          <cell r="JP301">
            <v>26</v>
          </cell>
          <cell r="JQ301">
            <v>41</v>
          </cell>
          <cell r="JR301">
            <v>39</v>
          </cell>
          <cell r="JS301">
            <v>27</v>
          </cell>
          <cell r="JT301">
            <v>26</v>
          </cell>
          <cell r="JU301">
            <v>42</v>
          </cell>
          <cell r="JV301">
            <v>38</v>
          </cell>
          <cell r="JW301">
            <v>65</v>
          </cell>
          <cell r="JX301">
            <v>35</v>
          </cell>
          <cell r="JY301">
            <v>38</v>
          </cell>
          <cell r="JZ301">
            <v>40</v>
          </cell>
          <cell r="KA301">
            <v>39</v>
          </cell>
          <cell r="KB301">
            <v>30</v>
          </cell>
          <cell r="KC301">
            <v>41</v>
          </cell>
          <cell r="KD301">
            <v>45</v>
          </cell>
          <cell r="KE301">
            <v>33</v>
          </cell>
          <cell r="KF301">
            <v>36</v>
          </cell>
        </row>
        <row r="302">
          <cell r="A302" t="str">
            <v>Nombre de crÃ©ations d'entreprises - Micro-entrepreneurs - Maine-et-Loire - DonnÃ©es mensuelles brutes</v>
          </cell>
          <cell r="B302">
            <v>10755358</v>
          </cell>
          <cell r="C302">
            <v>45317.364583333336</v>
          </cell>
          <cell r="ES302">
            <v>273</v>
          </cell>
          <cell r="ET302">
            <v>262</v>
          </cell>
          <cell r="EU302">
            <v>280</v>
          </cell>
          <cell r="EV302">
            <v>207</v>
          </cell>
          <cell r="EW302">
            <v>207</v>
          </cell>
          <cell r="EX302">
            <v>238</v>
          </cell>
          <cell r="EY302">
            <v>182</v>
          </cell>
          <cell r="EZ302">
            <v>189</v>
          </cell>
          <cell r="FA302">
            <v>249</v>
          </cell>
          <cell r="FB302">
            <v>251</v>
          </cell>
          <cell r="FC302">
            <v>219</v>
          </cell>
          <cell r="FD302">
            <v>129</v>
          </cell>
          <cell r="FE302">
            <v>218</v>
          </cell>
          <cell r="FF302">
            <v>182</v>
          </cell>
          <cell r="FG302">
            <v>199</v>
          </cell>
          <cell r="FH302">
            <v>186</v>
          </cell>
          <cell r="FI302">
            <v>203</v>
          </cell>
          <cell r="FJ302">
            <v>175</v>
          </cell>
          <cell r="FK302">
            <v>183</v>
          </cell>
          <cell r="FL302">
            <v>134</v>
          </cell>
          <cell r="FM302">
            <v>207</v>
          </cell>
          <cell r="FN302">
            <v>231</v>
          </cell>
          <cell r="FO302">
            <v>176</v>
          </cell>
          <cell r="FP302">
            <v>146</v>
          </cell>
          <cell r="FQ302">
            <v>225</v>
          </cell>
          <cell r="FR302">
            <v>181</v>
          </cell>
          <cell r="FS302">
            <v>214</v>
          </cell>
          <cell r="FT302">
            <v>214</v>
          </cell>
          <cell r="FU302">
            <v>174</v>
          </cell>
          <cell r="FV302">
            <v>170</v>
          </cell>
          <cell r="FW302">
            <v>208</v>
          </cell>
          <cell r="FX302">
            <v>158</v>
          </cell>
          <cell r="FY302">
            <v>218</v>
          </cell>
          <cell r="FZ302">
            <v>242</v>
          </cell>
          <cell r="GA302">
            <v>195</v>
          </cell>
          <cell r="GB302">
            <v>148</v>
          </cell>
          <cell r="GC302">
            <v>249</v>
          </cell>
          <cell r="GD302">
            <v>207</v>
          </cell>
          <cell r="GE302">
            <v>206</v>
          </cell>
          <cell r="GF302">
            <v>243</v>
          </cell>
          <cell r="GG302">
            <v>156</v>
          </cell>
          <cell r="GH302">
            <v>188</v>
          </cell>
          <cell r="GI302">
            <v>177</v>
          </cell>
          <cell r="GJ302">
            <v>147</v>
          </cell>
          <cell r="GK302">
            <v>219</v>
          </cell>
          <cell r="GL302">
            <v>243</v>
          </cell>
          <cell r="GM302">
            <v>161</v>
          </cell>
          <cell r="GN302">
            <v>146</v>
          </cell>
          <cell r="GO302">
            <v>213</v>
          </cell>
          <cell r="GP302">
            <v>183</v>
          </cell>
          <cell r="GQ302">
            <v>236</v>
          </cell>
          <cell r="GR302">
            <v>195</v>
          </cell>
          <cell r="GS302">
            <v>136</v>
          </cell>
          <cell r="GT302">
            <v>164</v>
          </cell>
          <cell r="GU302">
            <v>117</v>
          </cell>
          <cell r="GV302">
            <v>137</v>
          </cell>
          <cell r="GW302">
            <v>184</v>
          </cell>
          <cell r="GX302">
            <v>164</v>
          </cell>
          <cell r="GY302">
            <v>126</v>
          </cell>
          <cell r="GZ302">
            <v>127</v>
          </cell>
          <cell r="HA302">
            <v>187</v>
          </cell>
          <cell r="HB302">
            <v>182</v>
          </cell>
          <cell r="HC302">
            <v>205</v>
          </cell>
          <cell r="HD302">
            <v>165</v>
          </cell>
          <cell r="HE302">
            <v>159</v>
          </cell>
          <cell r="HF302">
            <v>144</v>
          </cell>
          <cell r="HG302">
            <v>159</v>
          </cell>
          <cell r="HH302">
            <v>146</v>
          </cell>
          <cell r="HI302">
            <v>228</v>
          </cell>
          <cell r="HJ302">
            <v>249</v>
          </cell>
          <cell r="HK302">
            <v>124</v>
          </cell>
          <cell r="HL302">
            <v>179</v>
          </cell>
          <cell r="HM302">
            <v>214</v>
          </cell>
          <cell r="HN302">
            <v>226</v>
          </cell>
          <cell r="HO302">
            <v>260</v>
          </cell>
          <cell r="HP302">
            <v>215</v>
          </cell>
          <cell r="HQ302">
            <v>211</v>
          </cell>
          <cell r="HR302">
            <v>267</v>
          </cell>
          <cell r="HS302">
            <v>222</v>
          </cell>
          <cell r="HT302">
            <v>232</v>
          </cell>
          <cell r="HU302">
            <v>256</v>
          </cell>
          <cell r="HV302">
            <v>316</v>
          </cell>
          <cell r="HW302">
            <v>226</v>
          </cell>
          <cell r="HX302">
            <v>203</v>
          </cell>
          <cell r="HY302">
            <v>274</v>
          </cell>
          <cell r="HZ302">
            <v>305</v>
          </cell>
          <cell r="IA302">
            <v>397</v>
          </cell>
          <cell r="IB302">
            <v>295</v>
          </cell>
          <cell r="IC302">
            <v>239</v>
          </cell>
          <cell r="ID302">
            <v>329</v>
          </cell>
          <cell r="IE302">
            <v>236</v>
          </cell>
          <cell r="IF302">
            <v>250</v>
          </cell>
          <cell r="IG302">
            <v>364</v>
          </cell>
          <cell r="IH302">
            <v>383</v>
          </cell>
          <cell r="II302">
            <v>329</v>
          </cell>
          <cell r="IJ302">
            <v>231</v>
          </cell>
          <cell r="IK302">
            <v>326</v>
          </cell>
          <cell r="IL302">
            <v>410</v>
          </cell>
          <cell r="IM302">
            <v>270</v>
          </cell>
          <cell r="IN302">
            <v>191</v>
          </cell>
          <cell r="IO302">
            <v>196</v>
          </cell>
          <cell r="IP302">
            <v>324</v>
          </cell>
          <cell r="IQ302">
            <v>326</v>
          </cell>
          <cell r="IR302">
            <v>300</v>
          </cell>
          <cell r="IS302">
            <v>392</v>
          </cell>
          <cell r="IT302">
            <v>441</v>
          </cell>
          <cell r="IU302">
            <v>418</v>
          </cell>
          <cell r="IV302">
            <v>400</v>
          </cell>
          <cell r="IW302">
            <v>408</v>
          </cell>
          <cell r="IX302">
            <v>469</v>
          </cell>
          <cell r="IY302">
            <v>483</v>
          </cell>
          <cell r="IZ302">
            <v>522</v>
          </cell>
          <cell r="JA302">
            <v>483</v>
          </cell>
          <cell r="JB302">
            <v>457</v>
          </cell>
          <cell r="JC302">
            <v>388</v>
          </cell>
          <cell r="JD302">
            <v>324</v>
          </cell>
          <cell r="JE302">
            <v>507</v>
          </cell>
          <cell r="JF302">
            <v>549</v>
          </cell>
          <cell r="JG302">
            <v>375</v>
          </cell>
          <cell r="JH302">
            <v>468</v>
          </cell>
          <cell r="JI302">
            <v>487</v>
          </cell>
          <cell r="JJ302">
            <v>430</v>
          </cell>
          <cell r="JK302">
            <v>628</v>
          </cell>
          <cell r="JL302">
            <v>453</v>
          </cell>
          <cell r="JM302">
            <v>414</v>
          </cell>
          <cell r="JN302">
            <v>443</v>
          </cell>
          <cell r="JO302">
            <v>462</v>
          </cell>
          <cell r="JP302">
            <v>402</v>
          </cell>
          <cell r="JQ302">
            <v>601</v>
          </cell>
          <cell r="JR302">
            <v>574</v>
          </cell>
          <cell r="JS302">
            <v>442</v>
          </cell>
          <cell r="JT302">
            <v>420</v>
          </cell>
          <cell r="JU302">
            <v>467</v>
          </cell>
          <cell r="JV302">
            <v>415</v>
          </cell>
          <cell r="JW302">
            <v>519</v>
          </cell>
          <cell r="JX302">
            <v>462</v>
          </cell>
          <cell r="JY302">
            <v>398</v>
          </cell>
          <cell r="JZ302">
            <v>454</v>
          </cell>
          <cell r="KA302">
            <v>425</v>
          </cell>
          <cell r="KB302">
            <v>460</v>
          </cell>
          <cell r="KC302">
            <v>554</v>
          </cell>
          <cell r="KD302">
            <v>507</v>
          </cell>
          <cell r="KE302">
            <v>482</v>
          </cell>
          <cell r="KF302">
            <v>414</v>
          </cell>
        </row>
        <row r="303">
          <cell r="A303" t="str">
            <v>Nombre de crÃ©ations d'entreprises - Micro-entrepreneurs - Manche - DonnÃ©es mensuelles brutes</v>
          </cell>
          <cell r="B303">
            <v>10755359</v>
          </cell>
          <cell r="C303">
            <v>45317.364583333336</v>
          </cell>
          <cell r="ES303">
            <v>116</v>
          </cell>
          <cell r="ET303">
            <v>114</v>
          </cell>
          <cell r="EU303">
            <v>115</v>
          </cell>
          <cell r="EV303">
            <v>84</v>
          </cell>
          <cell r="EW303">
            <v>133</v>
          </cell>
          <cell r="EX303">
            <v>130</v>
          </cell>
          <cell r="EY303">
            <v>90</v>
          </cell>
          <cell r="EZ303">
            <v>95</v>
          </cell>
          <cell r="FA303">
            <v>146</v>
          </cell>
          <cell r="FB303">
            <v>144</v>
          </cell>
          <cell r="FC303">
            <v>97</v>
          </cell>
          <cell r="FD303">
            <v>76</v>
          </cell>
          <cell r="FE303">
            <v>116</v>
          </cell>
          <cell r="FF303">
            <v>95</v>
          </cell>
          <cell r="FG303">
            <v>87</v>
          </cell>
          <cell r="FH303">
            <v>116</v>
          </cell>
          <cell r="FI303">
            <v>90</v>
          </cell>
          <cell r="FJ303">
            <v>107</v>
          </cell>
          <cell r="FK303">
            <v>94</v>
          </cell>
          <cell r="FL303">
            <v>62</v>
          </cell>
          <cell r="FM303">
            <v>101</v>
          </cell>
          <cell r="FN303">
            <v>120</v>
          </cell>
          <cell r="FO303">
            <v>94</v>
          </cell>
          <cell r="FP303">
            <v>78</v>
          </cell>
          <cell r="FQ303">
            <v>100</v>
          </cell>
          <cell r="FR303">
            <v>98</v>
          </cell>
          <cell r="FS303">
            <v>84</v>
          </cell>
          <cell r="FT303">
            <v>93</v>
          </cell>
          <cell r="FU303">
            <v>82</v>
          </cell>
          <cell r="FV303">
            <v>70</v>
          </cell>
          <cell r="FW303">
            <v>93</v>
          </cell>
          <cell r="FX303">
            <v>64</v>
          </cell>
          <cell r="FY303">
            <v>90</v>
          </cell>
          <cell r="FZ303">
            <v>127</v>
          </cell>
          <cell r="GA303">
            <v>103</v>
          </cell>
          <cell r="GB303">
            <v>92</v>
          </cell>
          <cell r="GC303">
            <v>108</v>
          </cell>
          <cell r="GD303">
            <v>106</v>
          </cell>
          <cell r="GE303">
            <v>99</v>
          </cell>
          <cell r="GF303">
            <v>98</v>
          </cell>
          <cell r="GG303">
            <v>83</v>
          </cell>
          <cell r="GH303">
            <v>95</v>
          </cell>
          <cell r="GI303">
            <v>93</v>
          </cell>
          <cell r="GJ303">
            <v>76</v>
          </cell>
          <cell r="GK303">
            <v>104</v>
          </cell>
          <cell r="GL303">
            <v>117</v>
          </cell>
          <cell r="GM303">
            <v>82</v>
          </cell>
          <cell r="GN303">
            <v>60</v>
          </cell>
          <cell r="GO303">
            <v>109</v>
          </cell>
          <cell r="GP303">
            <v>91</v>
          </cell>
          <cell r="GQ303">
            <v>113</v>
          </cell>
          <cell r="GR303">
            <v>128</v>
          </cell>
          <cell r="GS303">
            <v>104</v>
          </cell>
          <cell r="GT303">
            <v>113</v>
          </cell>
          <cell r="GU303">
            <v>95</v>
          </cell>
          <cell r="GV303">
            <v>67</v>
          </cell>
          <cell r="GW303">
            <v>138</v>
          </cell>
          <cell r="GX303">
            <v>89</v>
          </cell>
          <cell r="GY303">
            <v>86</v>
          </cell>
          <cell r="GZ303">
            <v>82</v>
          </cell>
          <cell r="HA303">
            <v>96</v>
          </cell>
          <cell r="HB303">
            <v>96</v>
          </cell>
          <cell r="HC303">
            <v>135</v>
          </cell>
          <cell r="HD303">
            <v>94</v>
          </cell>
          <cell r="HE303">
            <v>104</v>
          </cell>
          <cell r="HF303">
            <v>87</v>
          </cell>
          <cell r="HG303">
            <v>83</v>
          </cell>
          <cell r="HH303">
            <v>84</v>
          </cell>
          <cell r="HI303">
            <v>114</v>
          </cell>
          <cell r="HJ303">
            <v>97</v>
          </cell>
          <cell r="HK303">
            <v>81</v>
          </cell>
          <cell r="HL303">
            <v>82</v>
          </cell>
          <cell r="HM303">
            <v>134</v>
          </cell>
          <cell r="HN303">
            <v>138</v>
          </cell>
          <cell r="HO303">
            <v>127</v>
          </cell>
          <cell r="HP303">
            <v>97</v>
          </cell>
          <cell r="HQ303">
            <v>113</v>
          </cell>
          <cell r="HR303">
            <v>113</v>
          </cell>
          <cell r="HS303">
            <v>93</v>
          </cell>
          <cell r="HT303">
            <v>88</v>
          </cell>
          <cell r="HU303">
            <v>127</v>
          </cell>
          <cell r="HV303">
            <v>150</v>
          </cell>
          <cell r="HW303">
            <v>116</v>
          </cell>
          <cell r="HX303">
            <v>103</v>
          </cell>
          <cell r="HY303">
            <v>173</v>
          </cell>
          <cell r="HZ303">
            <v>161</v>
          </cell>
          <cell r="IA303">
            <v>181</v>
          </cell>
          <cell r="IB303">
            <v>169</v>
          </cell>
          <cell r="IC303">
            <v>164</v>
          </cell>
          <cell r="ID303">
            <v>155</v>
          </cell>
          <cell r="IE303">
            <v>172</v>
          </cell>
          <cell r="IF303">
            <v>111</v>
          </cell>
          <cell r="IG303">
            <v>171</v>
          </cell>
          <cell r="IH303">
            <v>212</v>
          </cell>
          <cell r="II303">
            <v>169</v>
          </cell>
          <cell r="IJ303">
            <v>116</v>
          </cell>
          <cell r="IK303">
            <v>181</v>
          </cell>
          <cell r="IL303">
            <v>172</v>
          </cell>
          <cell r="IM303">
            <v>127</v>
          </cell>
          <cell r="IN303">
            <v>75</v>
          </cell>
          <cell r="IO303">
            <v>128</v>
          </cell>
          <cell r="IP303">
            <v>151</v>
          </cell>
          <cell r="IQ303">
            <v>202</v>
          </cell>
          <cell r="IR303">
            <v>146</v>
          </cell>
          <cell r="IS303">
            <v>234</v>
          </cell>
          <cell r="IT303">
            <v>230</v>
          </cell>
          <cell r="IU303">
            <v>197</v>
          </cell>
          <cell r="IV303">
            <v>195</v>
          </cell>
          <cell r="IW303">
            <v>216</v>
          </cell>
          <cell r="IX303">
            <v>206</v>
          </cell>
          <cell r="IY303">
            <v>233</v>
          </cell>
          <cell r="IZ303">
            <v>219</v>
          </cell>
          <cell r="JA303">
            <v>177</v>
          </cell>
          <cell r="JB303">
            <v>206</v>
          </cell>
          <cell r="JC303">
            <v>166</v>
          </cell>
          <cell r="JD303">
            <v>153</v>
          </cell>
          <cell r="JE303">
            <v>231</v>
          </cell>
          <cell r="JF303">
            <v>225</v>
          </cell>
          <cell r="JG303">
            <v>149</v>
          </cell>
          <cell r="JH303">
            <v>158</v>
          </cell>
          <cell r="JI303">
            <v>228</v>
          </cell>
          <cell r="JJ303">
            <v>192</v>
          </cell>
          <cell r="JK303">
            <v>237</v>
          </cell>
          <cell r="JL303">
            <v>207</v>
          </cell>
          <cell r="JM303">
            <v>144</v>
          </cell>
          <cell r="JN303">
            <v>157</v>
          </cell>
          <cell r="JO303">
            <v>184</v>
          </cell>
          <cell r="JP303">
            <v>180</v>
          </cell>
          <cell r="JQ303">
            <v>205</v>
          </cell>
          <cell r="JR303">
            <v>286</v>
          </cell>
          <cell r="JS303">
            <v>207</v>
          </cell>
          <cell r="JT303">
            <v>167</v>
          </cell>
          <cell r="JU303">
            <v>176</v>
          </cell>
          <cell r="JV303">
            <v>174</v>
          </cell>
          <cell r="JW303">
            <v>252</v>
          </cell>
          <cell r="JX303">
            <v>189</v>
          </cell>
          <cell r="JY303">
            <v>192</v>
          </cell>
          <cell r="JZ303">
            <v>215</v>
          </cell>
          <cell r="KA303">
            <v>185</v>
          </cell>
          <cell r="KB303">
            <v>178</v>
          </cell>
          <cell r="KC303">
            <v>224</v>
          </cell>
          <cell r="KD303">
            <v>268</v>
          </cell>
          <cell r="KE303">
            <v>212</v>
          </cell>
          <cell r="KF303">
            <v>198</v>
          </cell>
        </row>
        <row r="304">
          <cell r="A304" t="str">
            <v>Nombre de crÃ©ations d'entreprises - Micro-entrepreneurs - Marne - DonnÃ©es mensuelles brutes</v>
          </cell>
          <cell r="B304">
            <v>10755360</v>
          </cell>
          <cell r="C304">
            <v>45317.364583333336</v>
          </cell>
          <cell r="ES304">
            <v>209</v>
          </cell>
          <cell r="ET304">
            <v>174</v>
          </cell>
          <cell r="EU304">
            <v>188</v>
          </cell>
          <cell r="EV304">
            <v>183</v>
          </cell>
          <cell r="EW304">
            <v>158</v>
          </cell>
          <cell r="EX304">
            <v>167</v>
          </cell>
          <cell r="EY304">
            <v>129</v>
          </cell>
          <cell r="EZ304">
            <v>155</v>
          </cell>
          <cell r="FA304">
            <v>173</v>
          </cell>
          <cell r="FB304">
            <v>198</v>
          </cell>
          <cell r="FC304">
            <v>157</v>
          </cell>
          <cell r="FD304">
            <v>103</v>
          </cell>
          <cell r="FE304">
            <v>215</v>
          </cell>
          <cell r="FF304">
            <v>157</v>
          </cell>
          <cell r="FG304">
            <v>186</v>
          </cell>
          <cell r="FH304">
            <v>161</v>
          </cell>
          <cell r="FI304">
            <v>165</v>
          </cell>
          <cell r="FJ304">
            <v>164</v>
          </cell>
          <cell r="FK304">
            <v>128</v>
          </cell>
          <cell r="FL304">
            <v>103</v>
          </cell>
          <cell r="FM304">
            <v>148</v>
          </cell>
          <cell r="FN304">
            <v>145</v>
          </cell>
          <cell r="FO304">
            <v>136</v>
          </cell>
          <cell r="FP304">
            <v>94</v>
          </cell>
          <cell r="FQ304">
            <v>186</v>
          </cell>
          <cell r="FR304">
            <v>156</v>
          </cell>
          <cell r="FS304">
            <v>155</v>
          </cell>
          <cell r="FT304">
            <v>154</v>
          </cell>
          <cell r="FU304">
            <v>145</v>
          </cell>
          <cell r="FV304">
            <v>122</v>
          </cell>
          <cell r="FW304">
            <v>122</v>
          </cell>
          <cell r="FX304">
            <v>116</v>
          </cell>
          <cell r="FY304">
            <v>154</v>
          </cell>
          <cell r="FZ304">
            <v>216</v>
          </cell>
          <cell r="GA304">
            <v>154</v>
          </cell>
          <cell r="GB304">
            <v>101</v>
          </cell>
          <cell r="GC304">
            <v>143</v>
          </cell>
          <cell r="GD304">
            <v>150</v>
          </cell>
          <cell r="GE304">
            <v>125</v>
          </cell>
          <cell r="GF304">
            <v>134</v>
          </cell>
          <cell r="GG304">
            <v>104</v>
          </cell>
          <cell r="GH304">
            <v>138</v>
          </cell>
          <cell r="GI304">
            <v>125</v>
          </cell>
          <cell r="GJ304">
            <v>87</v>
          </cell>
          <cell r="GK304">
            <v>147</v>
          </cell>
          <cell r="GL304">
            <v>149</v>
          </cell>
          <cell r="GM304">
            <v>102</v>
          </cell>
          <cell r="GN304">
            <v>95</v>
          </cell>
          <cell r="GO304">
            <v>123</v>
          </cell>
          <cell r="GP304">
            <v>111</v>
          </cell>
          <cell r="GQ304">
            <v>151</v>
          </cell>
          <cell r="GR304">
            <v>137</v>
          </cell>
          <cell r="GS304">
            <v>129</v>
          </cell>
          <cell r="GT304">
            <v>125</v>
          </cell>
          <cell r="GU304">
            <v>93</v>
          </cell>
          <cell r="GV304">
            <v>90</v>
          </cell>
          <cell r="GW304">
            <v>141</v>
          </cell>
          <cell r="GX304">
            <v>134</v>
          </cell>
          <cell r="GY304">
            <v>109</v>
          </cell>
          <cell r="GZ304">
            <v>94</v>
          </cell>
          <cell r="HA304">
            <v>128</v>
          </cell>
          <cell r="HB304">
            <v>123</v>
          </cell>
          <cell r="HC304">
            <v>173</v>
          </cell>
          <cell r="HD304">
            <v>105</v>
          </cell>
          <cell r="HE304">
            <v>149</v>
          </cell>
          <cell r="HF304">
            <v>132</v>
          </cell>
          <cell r="HG304">
            <v>121</v>
          </cell>
          <cell r="HH304">
            <v>126</v>
          </cell>
          <cell r="HI304">
            <v>168</v>
          </cell>
          <cell r="HJ304">
            <v>213</v>
          </cell>
          <cell r="HK304">
            <v>175</v>
          </cell>
          <cell r="HL304">
            <v>153</v>
          </cell>
          <cell r="HM304">
            <v>186</v>
          </cell>
          <cell r="HN304">
            <v>192</v>
          </cell>
          <cell r="HO304">
            <v>197</v>
          </cell>
          <cell r="HP304">
            <v>195</v>
          </cell>
          <cell r="HQ304">
            <v>162</v>
          </cell>
          <cell r="HR304">
            <v>212</v>
          </cell>
          <cell r="HS304">
            <v>175</v>
          </cell>
          <cell r="HT304">
            <v>170</v>
          </cell>
          <cell r="HU304">
            <v>240</v>
          </cell>
          <cell r="HV304">
            <v>233</v>
          </cell>
          <cell r="HW304">
            <v>191</v>
          </cell>
          <cell r="HX304">
            <v>172</v>
          </cell>
          <cell r="HY304">
            <v>271</v>
          </cell>
          <cell r="HZ304">
            <v>256</v>
          </cell>
          <cell r="IA304">
            <v>224</v>
          </cell>
          <cell r="IB304">
            <v>185</v>
          </cell>
          <cell r="IC304">
            <v>241</v>
          </cell>
          <cell r="ID304">
            <v>191</v>
          </cell>
          <cell r="IE304">
            <v>248</v>
          </cell>
          <cell r="IF304">
            <v>165</v>
          </cell>
          <cell r="IG304">
            <v>298</v>
          </cell>
          <cell r="IH304">
            <v>341</v>
          </cell>
          <cell r="II304">
            <v>263</v>
          </cell>
          <cell r="IJ304">
            <v>197</v>
          </cell>
          <cell r="IK304">
            <v>334</v>
          </cell>
          <cell r="IL304">
            <v>281</v>
          </cell>
          <cell r="IM304">
            <v>204</v>
          </cell>
          <cell r="IN304">
            <v>144</v>
          </cell>
          <cell r="IO304">
            <v>221</v>
          </cell>
          <cell r="IP304">
            <v>373</v>
          </cell>
          <cell r="IQ304">
            <v>329</v>
          </cell>
          <cell r="IR304">
            <v>267</v>
          </cell>
          <cell r="IS304">
            <v>422</v>
          </cell>
          <cell r="IT304">
            <v>408</v>
          </cell>
          <cell r="IU304">
            <v>332</v>
          </cell>
          <cell r="IV304">
            <v>318</v>
          </cell>
          <cell r="IW304">
            <v>410</v>
          </cell>
          <cell r="IX304">
            <v>403</v>
          </cell>
          <cell r="IY304">
            <v>454</v>
          </cell>
          <cell r="IZ304">
            <v>440</v>
          </cell>
          <cell r="JA304">
            <v>448</v>
          </cell>
          <cell r="JB304">
            <v>475</v>
          </cell>
          <cell r="JC304">
            <v>328</v>
          </cell>
          <cell r="JD304">
            <v>287</v>
          </cell>
          <cell r="JE304">
            <v>503</v>
          </cell>
          <cell r="JF304">
            <v>471</v>
          </cell>
          <cell r="JG304">
            <v>375</v>
          </cell>
          <cell r="JH304">
            <v>355</v>
          </cell>
          <cell r="JI304">
            <v>487</v>
          </cell>
          <cell r="JJ304">
            <v>379</v>
          </cell>
          <cell r="JK304">
            <v>467</v>
          </cell>
          <cell r="JL304">
            <v>395</v>
          </cell>
          <cell r="JM304">
            <v>502</v>
          </cell>
          <cell r="JN304">
            <v>365</v>
          </cell>
          <cell r="JO304">
            <v>389</v>
          </cell>
          <cell r="JP304">
            <v>353</v>
          </cell>
          <cell r="JQ304">
            <v>479</v>
          </cell>
          <cell r="JR304">
            <v>395</v>
          </cell>
          <cell r="JS304">
            <v>375</v>
          </cell>
          <cell r="JT304">
            <v>273</v>
          </cell>
          <cell r="JU304">
            <v>354</v>
          </cell>
          <cell r="JV304">
            <v>331</v>
          </cell>
          <cell r="JW304">
            <v>381</v>
          </cell>
          <cell r="JX304">
            <v>355</v>
          </cell>
          <cell r="JY304">
            <v>381</v>
          </cell>
          <cell r="JZ304">
            <v>375</v>
          </cell>
          <cell r="KA304">
            <v>351</v>
          </cell>
          <cell r="KB304">
            <v>375</v>
          </cell>
          <cell r="KC304">
            <v>457</v>
          </cell>
          <cell r="KD304">
            <v>448</v>
          </cell>
          <cell r="KE304">
            <v>465</v>
          </cell>
          <cell r="KF304">
            <v>439</v>
          </cell>
        </row>
        <row r="305">
          <cell r="A305" t="str">
            <v>Nombre de crÃ©ations d'entreprises - Micro-entrepreneurs - Martinique - DonnÃ©es mensuelles brutes</v>
          </cell>
          <cell r="B305">
            <v>10755406</v>
          </cell>
          <cell r="C305">
            <v>45317.364583333336</v>
          </cell>
          <cell r="ES305">
            <v>152</v>
          </cell>
          <cell r="ET305">
            <v>169</v>
          </cell>
          <cell r="EU305">
            <v>156</v>
          </cell>
          <cell r="EV305">
            <v>122</v>
          </cell>
          <cell r="EW305">
            <v>124</v>
          </cell>
          <cell r="EX305">
            <v>157</v>
          </cell>
          <cell r="EY305">
            <v>130</v>
          </cell>
          <cell r="EZ305">
            <v>102</v>
          </cell>
          <cell r="FA305">
            <v>147</v>
          </cell>
          <cell r="FB305">
            <v>145</v>
          </cell>
          <cell r="FC305">
            <v>159</v>
          </cell>
          <cell r="FD305">
            <v>124</v>
          </cell>
          <cell r="FE305">
            <v>172</v>
          </cell>
          <cell r="FF305">
            <v>123</v>
          </cell>
          <cell r="FG305">
            <v>152</v>
          </cell>
          <cell r="FH305">
            <v>99</v>
          </cell>
          <cell r="FI305">
            <v>105</v>
          </cell>
          <cell r="FJ305">
            <v>121</v>
          </cell>
          <cell r="FK305">
            <v>115</v>
          </cell>
          <cell r="FL305">
            <v>88</v>
          </cell>
          <cell r="FM305">
            <v>134</v>
          </cell>
          <cell r="FN305">
            <v>110</v>
          </cell>
          <cell r="FO305">
            <v>105</v>
          </cell>
          <cell r="FP305">
            <v>85</v>
          </cell>
          <cell r="FQ305">
            <v>125</v>
          </cell>
          <cell r="FR305">
            <v>106</v>
          </cell>
          <cell r="FS305">
            <v>71</v>
          </cell>
          <cell r="FT305">
            <v>71</v>
          </cell>
          <cell r="FU305">
            <v>79</v>
          </cell>
          <cell r="FV305">
            <v>64</v>
          </cell>
          <cell r="FW305">
            <v>74</v>
          </cell>
          <cell r="FX305">
            <v>68</v>
          </cell>
          <cell r="FY305">
            <v>100</v>
          </cell>
          <cell r="FZ305">
            <v>74</v>
          </cell>
          <cell r="GA305">
            <v>71</v>
          </cell>
          <cell r="GB305">
            <v>59</v>
          </cell>
          <cell r="GC305">
            <v>60</v>
          </cell>
          <cell r="GD305">
            <v>76</v>
          </cell>
          <cell r="GE305">
            <v>77</v>
          </cell>
          <cell r="GF305">
            <v>89</v>
          </cell>
          <cell r="GG305">
            <v>92</v>
          </cell>
          <cell r="GH305">
            <v>81</v>
          </cell>
          <cell r="GI305">
            <v>69</v>
          </cell>
          <cell r="GJ305">
            <v>64</v>
          </cell>
          <cell r="GK305">
            <v>70</v>
          </cell>
          <cell r="GL305">
            <v>85</v>
          </cell>
          <cell r="GM305">
            <v>56</v>
          </cell>
          <cell r="GN305">
            <v>79</v>
          </cell>
          <cell r="GO305">
            <v>99</v>
          </cell>
          <cell r="GP305">
            <v>84</v>
          </cell>
          <cell r="GQ305">
            <v>69</v>
          </cell>
          <cell r="GR305">
            <v>73</v>
          </cell>
          <cell r="GS305">
            <v>55</v>
          </cell>
          <cell r="GT305">
            <v>63</v>
          </cell>
          <cell r="GU305">
            <v>62</v>
          </cell>
          <cell r="GV305">
            <v>60</v>
          </cell>
          <cell r="GW305">
            <v>81</v>
          </cell>
          <cell r="GX305">
            <v>89</v>
          </cell>
          <cell r="GY305">
            <v>95</v>
          </cell>
          <cell r="GZ305">
            <v>66</v>
          </cell>
          <cell r="HA305">
            <v>77</v>
          </cell>
          <cell r="HB305">
            <v>79</v>
          </cell>
          <cell r="HC305">
            <v>78</v>
          </cell>
          <cell r="HD305">
            <v>74</v>
          </cell>
          <cell r="HE305">
            <v>43</v>
          </cell>
          <cell r="HF305">
            <v>87</v>
          </cell>
          <cell r="HG305">
            <v>77</v>
          </cell>
          <cell r="HH305">
            <v>52</v>
          </cell>
          <cell r="HI305">
            <v>77</v>
          </cell>
          <cell r="HJ305">
            <v>97</v>
          </cell>
          <cell r="HK305">
            <v>96</v>
          </cell>
          <cell r="HL305">
            <v>95</v>
          </cell>
          <cell r="HM305">
            <v>113</v>
          </cell>
          <cell r="HN305">
            <v>89</v>
          </cell>
          <cell r="HO305">
            <v>108</v>
          </cell>
          <cell r="HP305">
            <v>84</v>
          </cell>
          <cell r="HQ305">
            <v>86</v>
          </cell>
          <cell r="HR305">
            <v>91</v>
          </cell>
          <cell r="HS305">
            <v>86</v>
          </cell>
          <cell r="HT305">
            <v>56</v>
          </cell>
          <cell r="HU305">
            <v>87</v>
          </cell>
          <cell r="HV305">
            <v>122</v>
          </cell>
          <cell r="HW305">
            <v>109</v>
          </cell>
          <cell r="HX305">
            <v>82</v>
          </cell>
          <cell r="HY305">
            <v>143</v>
          </cell>
          <cell r="HZ305">
            <v>128</v>
          </cell>
          <cell r="IA305">
            <v>107</v>
          </cell>
          <cell r="IB305">
            <v>141</v>
          </cell>
          <cell r="IC305">
            <v>112</v>
          </cell>
          <cell r="ID305">
            <v>128</v>
          </cell>
          <cell r="IE305">
            <v>128</v>
          </cell>
          <cell r="IF305">
            <v>91</v>
          </cell>
          <cell r="IG305">
            <v>144</v>
          </cell>
          <cell r="IH305">
            <v>147</v>
          </cell>
          <cell r="II305">
            <v>140</v>
          </cell>
          <cell r="IJ305">
            <v>131</v>
          </cell>
          <cell r="IK305">
            <v>158</v>
          </cell>
          <cell r="IL305">
            <v>130</v>
          </cell>
          <cell r="IM305">
            <v>83</v>
          </cell>
          <cell r="IN305">
            <v>48</v>
          </cell>
          <cell r="IO305">
            <v>75</v>
          </cell>
          <cell r="IP305">
            <v>127</v>
          </cell>
          <cell r="IQ305">
            <v>150</v>
          </cell>
          <cell r="IR305">
            <v>147</v>
          </cell>
          <cell r="IS305">
            <v>142</v>
          </cell>
          <cell r="IT305">
            <v>215</v>
          </cell>
          <cell r="IU305">
            <v>144</v>
          </cell>
          <cell r="IV305">
            <v>142</v>
          </cell>
          <cell r="IW305">
            <v>221</v>
          </cell>
          <cell r="IX305">
            <v>160</v>
          </cell>
          <cell r="IY305">
            <v>203</v>
          </cell>
          <cell r="IZ305">
            <v>179</v>
          </cell>
          <cell r="JA305">
            <v>170</v>
          </cell>
          <cell r="JB305">
            <v>210</v>
          </cell>
          <cell r="JC305">
            <v>186</v>
          </cell>
          <cell r="JD305">
            <v>142</v>
          </cell>
          <cell r="JE305">
            <v>211</v>
          </cell>
          <cell r="JF305">
            <v>191</v>
          </cell>
          <cell r="JG305">
            <v>181</v>
          </cell>
          <cell r="JH305">
            <v>174</v>
          </cell>
          <cell r="JI305">
            <v>190</v>
          </cell>
          <cell r="JJ305">
            <v>196</v>
          </cell>
          <cell r="JK305">
            <v>185</v>
          </cell>
          <cell r="JL305">
            <v>233</v>
          </cell>
          <cell r="JM305">
            <v>202</v>
          </cell>
          <cell r="JN305">
            <v>219</v>
          </cell>
          <cell r="JO305">
            <v>196</v>
          </cell>
          <cell r="JP305">
            <v>166</v>
          </cell>
          <cell r="JQ305">
            <v>215</v>
          </cell>
          <cell r="JR305">
            <v>230</v>
          </cell>
          <cell r="JS305">
            <v>254</v>
          </cell>
          <cell r="JT305">
            <v>235</v>
          </cell>
          <cell r="JU305">
            <v>229</v>
          </cell>
          <cell r="JV305">
            <v>219</v>
          </cell>
          <cell r="JW305">
            <v>256</v>
          </cell>
          <cell r="JX305">
            <v>188</v>
          </cell>
          <cell r="JY305">
            <v>193</v>
          </cell>
          <cell r="JZ305">
            <v>227</v>
          </cell>
          <cell r="KA305">
            <v>186</v>
          </cell>
          <cell r="KB305">
            <v>252</v>
          </cell>
          <cell r="KC305">
            <v>367</v>
          </cell>
          <cell r="KD305">
            <v>248</v>
          </cell>
          <cell r="KE305">
            <v>259</v>
          </cell>
          <cell r="KF305">
            <v>241</v>
          </cell>
        </row>
        <row r="306">
          <cell r="A306" t="str">
            <v>Nombre de crÃ©ations d'entreprises - Micro-entrepreneurs - Mayenne - DonnÃ©es mensuelles brutes</v>
          </cell>
          <cell r="B306">
            <v>10755362</v>
          </cell>
          <cell r="C306">
            <v>45317.364583333336</v>
          </cell>
          <cell r="ES306">
            <v>92</v>
          </cell>
          <cell r="ET306">
            <v>70</v>
          </cell>
          <cell r="EU306">
            <v>79</v>
          </cell>
          <cell r="EV306">
            <v>70</v>
          </cell>
          <cell r="EW306">
            <v>57</v>
          </cell>
          <cell r="EX306">
            <v>59</v>
          </cell>
          <cell r="EY306">
            <v>60</v>
          </cell>
          <cell r="EZ306">
            <v>57</v>
          </cell>
          <cell r="FA306">
            <v>72</v>
          </cell>
          <cell r="FB306">
            <v>72</v>
          </cell>
          <cell r="FC306">
            <v>64</v>
          </cell>
          <cell r="FD306">
            <v>35</v>
          </cell>
          <cell r="FE306">
            <v>60</v>
          </cell>
          <cell r="FF306">
            <v>41</v>
          </cell>
          <cell r="FG306">
            <v>62</v>
          </cell>
          <cell r="FH306">
            <v>55</v>
          </cell>
          <cell r="FI306">
            <v>51</v>
          </cell>
          <cell r="FJ306">
            <v>53</v>
          </cell>
          <cell r="FK306">
            <v>52</v>
          </cell>
          <cell r="FL306">
            <v>40</v>
          </cell>
          <cell r="FM306">
            <v>51</v>
          </cell>
          <cell r="FN306">
            <v>69</v>
          </cell>
          <cell r="FO306">
            <v>54</v>
          </cell>
          <cell r="FP306">
            <v>31</v>
          </cell>
          <cell r="FQ306">
            <v>62</v>
          </cell>
          <cell r="FR306">
            <v>64</v>
          </cell>
          <cell r="FS306">
            <v>47</v>
          </cell>
          <cell r="FT306">
            <v>60</v>
          </cell>
          <cell r="FU306">
            <v>53</v>
          </cell>
          <cell r="FV306">
            <v>49</v>
          </cell>
          <cell r="FW306">
            <v>65</v>
          </cell>
          <cell r="FX306">
            <v>56</v>
          </cell>
          <cell r="FY306">
            <v>74</v>
          </cell>
          <cell r="FZ306">
            <v>86</v>
          </cell>
          <cell r="GA306">
            <v>56</v>
          </cell>
          <cell r="GB306">
            <v>55</v>
          </cell>
          <cell r="GC306">
            <v>53</v>
          </cell>
          <cell r="GD306">
            <v>61</v>
          </cell>
          <cell r="GE306">
            <v>57</v>
          </cell>
          <cell r="GF306">
            <v>52</v>
          </cell>
          <cell r="GG306">
            <v>48</v>
          </cell>
          <cell r="GH306">
            <v>48</v>
          </cell>
          <cell r="GI306">
            <v>54</v>
          </cell>
          <cell r="GJ306">
            <v>52</v>
          </cell>
          <cell r="GK306">
            <v>71</v>
          </cell>
          <cell r="GL306">
            <v>95</v>
          </cell>
          <cell r="GM306">
            <v>51</v>
          </cell>
          <cell r="GN306">
            <v>48</v>
          </cell>
          <cell r="GO306">
            <v>76</v>
          </cell>
          <cell r="GP306">
            <v>49</v>
          </cell>
          <cell r="GQ306">
            <v>52</v>
          </cell>
          <cell r="GR306">
            <v>61</v>
          </cell>
          <cell r="GS306">
            <v>51</v>
          </cell>
          <cell r="GT306">
            <v>48</v>
          </cell>
          <cell r="GU306">
            <v>44</v>
          </cell>
          <cell r="GV306">
            <v>50</v>
          </cell>
          <cell r="GW306">
            <v>48</v>
          </cell>
          <cell r="GX306">
            <v>63</v>
          </cell>
          <cell r="GY306">
            <v>44</v>
          </cell>
          <cell r="GZ306">
            <v>40</v>
          </cell>
          <cell r="HA306">
            <v>67</v>
          </cell>
          <cell r="HB306">
            <v>58</v>
          </cell>
          <cell r="HC306">
            <v>48</v>
          </cell>
          <cell r="HD306">
            <v>59</v>
          </cell>
          <cell r="HE306">
            <v>54</v>
          </cell>
          <cell r="HF306">
            <v>46</v>
          </cell>
          <cell r="HG306">
            <v>62</v>
          </cell>
          <cell r="HH306">
            <v>59</v>
          </cell>
          <cell r="HI306">
            <v>60</v>
          </cell>
          <cell r="HJ306">
            <v>57</v>
          </cell>
          <cell r="HK306">
            <v>43</v>
          </cell>
          <cell r="HL306">
            <v>46</v>
          </cell>
          <cell r="HM306">
            <v>57</v>
          </cell>
          <cell r="HN306">
            <v>47</v>
          </cell>
          <cell r="HO306">
            <v>52</v>
          </cell>
          <cell r="HP306">
            <v>66</v>
          </cell>
          <cell r="HQ306">
            <v>73</v>
          </cell>
          <cell r="HR306">
            <v>72</v>
          </cell>
          <cell r="HS306">
            <v>47</v>
          </cell>
          <cell r="HT306">
            <v>52</v>
          </cell>
          <cell r="HU306">
            <v>73</v>
          </cell>
          <cell r="HV306">
            <v>67</v>
          </cell>
          <cell r="HW306">
            <v>50</v>
          </cell>
          <cell r="HX306">
            <v>34</v>
          </cell>
          <cell r="HY306">
            <v>71</v>
          </cell>
          <cell r="HZ306">
            <v>68</v>
          </cell>
          <cell r="IA306">
            <v>116</v>
          </cell>
          <cell r="IB306">
            <v>57</v>
          </cell>
          <cell r="IC306">
            <v>70</v>
          </cell>
          <cell r="ID306">
            <v>91</v>
          </cell>
          <cell r="IE306">
            <v>70</v>
          </cell>
          <cell r="IF306">
            <v>64</v>
          </cell>
          <cell r="IG306">
            <v>106</v>
          </cell>
          <cell r="IH306">
            <v>161</v>
          </cell>
          <cell r="II306">
            <v>77</v>
          </cell>
          <cell r="IJ306">
            <v>76</v>
          </cell>
          <cell r="IK306">
            <v>134</v>
          </cell>
          <cell r="IL306">
            <v>89</v>
          </cell>
          <cell r="IM306">
            <v>85</v>
          </cell>
          <cell r="IN306">
            <v>67</v>
          </cell>
          <cell r="IO306">
            <v>66</v>
          </cell>
          <cell r="IP306">
            <v>97</v>
          </cell>
          <cell r="IQ306">
            <v>151</v>
          </cell>
          <cell r="IR306">
            <v>108</v>
          </cell>
          <cell r="IS306">
            <v>111</v>
          </cell>
          <cell r="IT306">
            <v>164</v>
          </cell>
          <cell r="IU306">
            <v>139</v>
          </cell>
          <cell r="IV306">
            <v>135</v>
          </cell>
          <cell r="IW306">
            <v>129</v>
          </cell>
          <cell r="IX306">
            <v>155</v>
          </cell>
          <cell r="IY306">
            <v>188</v>
          </cell>
          <cell r="IZ306">
            <v>167</v>
          </cell>
          <cell r="JA306">
            <v>133</v>
          </cell>
          <cell r="JB306">
            <v>117</v>
          </cell>
          <cell r="JC306">
            <v>128</v>
          </cell>
          <cell r="JD306">
            <v>97</v>
          </cell>
          <cell r="JE306">
            <v>144</v>
          </cell>
          <cell r="JF306">
            <v>152</v>
          </cell>
          <cell r="JG306">
            <v>145</v>
          </cell>
          <cell r="JH306">
            <v>124</v>
          </cell>
          <cell r="JI306">
            <v>166</v>
          </cell>
          <cell r="JJ306">
            <v>128</v>
          </cell>
          <cell r="JK306">
            <v>136</v>
          </cell>
          <cell r="JL306">
            <v>150</v>
          </cell>
          <cell r="JM306">
            <v>121</v>
          </cell>
          <cell r="JN306">
            <v>143</v>
          </cell>
          <cell r="JO306">
            <v>124</v>
          </cell>
          <cell r="JP306">
            <v>113</v>
          </cell>
          <cell r="JQ306">
            <v>175</v>
          </cell>
          <cell r="JR306">
            <v>125</v>
          </cell>
          <cell r="JS306">
            <v>119</v>
          </cell>
          <cell r="JT306">
            <v>113</v>
          </cell>
          <cell r="JU306">
            <v>134</v>
          </cell>
          <cell r="JV306">
            <v>145</v>
          </cell>
          <cell r="JW306">
            <v>150</v>
          </cell>
          <cell r="JX306">
            <v>146</v>
          </cell>
          <cell r="JY306">
            <v>115</v>
          </cell>
          <cell r="JZ306">
            <v>136</v>
          </cell>
          <cell r="KA306">
            <v>139</v>
          </cell>
          <cell r="KB306">
            <v>147</v>
          </cell>
          <cell r="KC306">
            <v>154</v>
          </cell>
          <cell r="KD306">
            <v>163</v>
          </cell>
          <cell r="KE306">
            <v>129</v>
          </cell>
          <cell r="KF306">
            <v>125</v>
          </cell>
        </row>
        <row r="307">
          <cell r="A307" t="str">
            <v>Nombre de crÃ©ations d'entreprises - Micro-entrepreneurs - Mayotte - DonnÃ©es mensuelles brutes</v>
          </cell>
          <cell r="B307">
            <v>10755409</v>
          </cell>
          <cell r="C307">
            <v>45317.364583333336</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8</v>
          </cell>
          <cell r="IP307">
            <v>35</v>
          </cell>
          <cell r="IQ307">
            <v>35</v>
          </cell>
          <cell r="IR307">
            <v>36</v>
          </cell>
          <cell r="IS307">
            <v>42</v>
          </cell>
          <cell r="IT307">
            <v>32</v>
          </cell>
          <cell r="IU307">
            <v>28</v>
          </cell>
          <cell r="IV307">
            <v>31</v>
          </cell>
          <cell r="IW307">
            <v>30</v>
          </cell>
          <cell r="IX307">
            <v>29</v>
          </cell>
          <cell r="IY307">
            <v>42</v>
          </cell>
          <cell r="IZ307">
            <v>39</v>
          </cell>
          <cell r="JA307">
            <v>40</v>
          </cell>
          <cell r="JB307">
            <v>65</v>
          </cell>
          <cell r="JC307">
            <v>33</v>
          </cell>
          <cell r="JD307">
            <v>41</v>
          </cell>
          <cell r="JE307">
            <v>45</v>
          </cell>
          <cell r="JF307">
            <v>45</v>
          </cell>
          <cell r="JG307">
            <v>47</v>
          </cell>
          <cell r="JH307">
            <v>32</v>
          </cell>
          <cell r="JI307">
            <v>49</v>
          </cell>
          <cell r="JJ307">
            <v>50</v>
          </cell>
          <cell r="JK307">
            <v>51</v>
          </cell>
          <cell r="JL307">
            <v>60</v>
          </cell>
          <cell r="JM307">
            <v>53</v>
          </cell>
          <cell r="JN307">
            <v>46</v>
          </cell>
          <cell r="JO307">
            <v>44</v>
          </cell>
          <cell r="JP307">
            <v>47</v>
          </cell>
          <cell r="JQ307">
            <v>41</v>
          </cell>
          <cell r="JR307">
            <v>39</v>
          </cell>
          <cell r="JS307">
            <v>46</v>
          </cell>
          <cell r="JT307">
            <v>53</v>
          </cell>
          <cell r="JU307">
            <v>57</v>
          </cell>
          <cell r="JV307">
            <v>56</v>
          </cell>
          <cell r="JW307">
            <v>60</v>
          </cell>
          <cell r="JX307">
            <v>47</v>
          </cell>
          <cell r="JY307">
            <v>43</v>
          </cell>
          <cell r="JZ307">
            <v>54</v>
          </cell>
          <cell r="KA307">
            <v>54</v>
          </cell>
          <cell r="KB307">
            <v>64</v>
          </cell>
          <cell r="KC307">
            <v>78</v>
          </cell>
          <cell r="KD307">
            <v>77</v>
          </cell>
          <cell r="KE307">
            <v>48</v>
          </cell>
          <cell r="KF307">
            <v>55</v>
          </cell>
        </row>
        <row r="308">
          <cell r="A308" t="str">
            <v>Nombre de crÃ©ations d'entreprises - Micro-entrepreneurs - Meurthe-et-Moselle - DonnÃ©es mensuelles brutes</v>
          </cell>
          <cell r="B308">
            <v>10755363</v>
          </cell>
          <cell r="C308">
            <v>45317.364583333336</v>
          </cell>
          <cell r="ES308">
            <v>243</v>
          </cell>
          <cell r="ET308">
            <v>210</v>
          </cell>
          <cell r="EU308">
            <v>283</v>
          </cell>
          <cell r="EV308">
            <v>240</v>
          </cell>
          <cell r="EW308">
            <v>215</v>
          </cell>
          <cell r="EX308">
            <v>223</v>
          </cell>
          <cell r="EY308">
            <v>202</v>
          </cell>
          <cell r="EZ308">
            <v>181</v>
          </cell>
          <cell r="FA308">
            <v>211</v>
          </cell>
          <cell r="FB308">
            <v>257</v>
          </cell>
          <cell r="FC308">
            <v>225</v>
          </cell>
          <cell r="FD308">
            <v>101</v>
          </cell>
          <cell r="FE308">
            <v>192</v>
          </cell>
          <cell r="FF308">
            <v>239</v>
          </cell>
          <cell r="FG308">
            <v>207</v>
          </cell>
          <cell r="FH308">
            <v>186</v>
          </cell>
          <cell r="FI308">
            <v>157</v>
          </cell>
          <cell r="FJ308">
            <v>144</v>
          </cell>
          <cell r="FK308">
            <v>117</v>
          </cell>
          <cell r="FL308">
            <v>171</v>
          </cell>
          <cell r="FM308">
            <v>187</v>
          </cell>
          <cell r="FN308">
            <v>169</v>
          </cell>
          <cell r="FO308">
            <v>190</v>
          </cell>
          <cell r="FP308">
            <v>188</v>
          </cell>
          <cell r="FQ308">
            <v>205</v>
          </cell>
          <cell r="FR308">
            <v>170</v>
          </cell>
          <cell r="FS308">
            <v>186</v>
          </cell>
          <cell r="FT308">
            <v>183</v>
          </cell>
          <cell r="FU308">
            <v>248</v>
          </cell>
          <cell r="FV308">
            <v>164</v>
          </cell>
          <cell r="FW308">
            <v>192</v>
          </cell>
          <cell r="FX308">
            <v>169</v>
          </cell>
          <cell r="FY308">
            <v>191</v>
          </cell>
          <cell r="FZ308">
            <v>266</v>
          </cell>
          <cell r="GA308">
            <v>197</v>
          </cell>
          <cell r="GB308">
            <v>138</v>
          </cell>
          <cell r="GC308">
            <v>221</v>
          </cell>
          <cell r="GD308">
            <v>217</v>
          </cell>
          <cell r="GE308">
            <v>226</v>
          </cell>
          <cell r="GF308">
            <v>215</v>
          </cell>
          <cell r="GG308">
            <v>156</v>
          </cell>
          <cell r="GH308">
            <v>196</v>
          </cell>
          <cell r="GI308">
            <v>185</v>
          </cell>
          <cell r="GJ308">
            <v>134</v>
          </cell>
          <cell r="GK308">
            <v>228</v>
          </cell>
          <cell r="GL308">
            <v>189</v>
          </cell>
          <cell r="GM308">
            <v>175</v>
          </cell>
          <cell r="GN308">
            <v>168</v>
          </cell>
          <cell r="GO308">
            <v>207</v>
          </cell>
          <cell r="GP308">
            <v>183</v>
          </cell>
          <cell r="GQ308">
            <v>219</v>
          </cell>
          <cell r="GR308">
            <v>179</v>
          </cell>
          <cell r="GS308">
            <v>189</v>
          </cell>
          <cell r="GT308">
            <v>180</v>
          </cell>
          <cell r="GU308">
            <v>152</v>
          </cell>
          <cell r="GV308">
            <v>138</v>
          </cell>
          <cell r="GW308">
            <v>217</v>
          </cell>
          <cell r="GX308">
            <v>153</v>
          </cell>
          <cell r="GY308">
            <v>205</v>
          </cell>
          <cell r="GZ308">
            <v>153</v>
          </cell>
          <cell r="HA308">
            <v>203</v>
          </cell>
          <cell r="HB308">
            <v>126</v>
          </cell>
          <cell r="HC308">
            <v>185</v>
          </cell>
          <cell r="HD308">
            <v>130</v>
          </cell>
          <cell r="HE308">
            <v>165</v>
          </cell>
          <cell r="HF308">
            <v>143</v>
          </cell>
          <cell r="HG308">
            <v>136</v>
          </cell>
          <cell r="HH308">
            <v>174</v>
          </cell>
          <cell r="HI308">
            <v>202</v>
          </cell>
          <cell r="HJ308">
            <v>201</v>
          </cell>
          <cell r="HK308">
            <v>156</v>
          </cell>
          <cell r="HL308">
            <v>186</v>
          </cell>
          <cell r="HM308">
            <v>208</v>
          </cell>
          <cell r="HN308">
            <v>189</v>
          </cell>
          <cell r="HO308">
            <v>217</v>
          </cell>
          <cell r="HP308">
            <v>249</v>
          </cell>
          <cell r="HQ308">
            <v>217</v>
          </cell>
          <cell r="HR308">
            <v>238</v>
          </cell>
          <cell r="HS308">
            <v>191</v>
          </cell>
          <cell r="HT308">
            <v>208</v>
          </cell>
          <cell r="HU308">
            <v>278</v>
          </cell>
          <cell r="HV308">
            <v>303</v>
          </cell>
          <cell r="HW308">
            <v>255</v>
          </cell>
          <cell r="HX308">
            <v>195</v>
          </cell>
          <cell r="HY308">
            <v>312</v>
          </cell>
          <cell r="HZ308">
            <v>231</v>
          </cell>
          <cell r="IA308">
            <v>304</v>
          </cell>
          <cell r="IB308">
            <v>238</v>
          </cell>
          <cell r="IC308">
            <v>233</v>
          </cell>
          <cell r="ID308">
            <v>231</v>
          </cell>
          <cell r="IE308">
            <v>212</v>
          </cell>
          <cell r="IF308">
            <v>267</v>
          </cell>
          <cell r="IG308">
            <v>276</v>
          </cell>
          <cell r="IH308">
            <v>360</v>
          </cell>
          <cell r="II308">
            <v>315</v>
          </cell>
          <cell r="IJ308">
            <v>258</v>
          </cell>
          <cell r="IK308">
            <v>367</v>
          </cell>
          <cell r="IL308">
            <v>408</v>
          </cell>
          <cell r="IM308">
            <v>276</v>
          </cell>
          <cell r="IN308">
            <v>188</v>
          </cell>
          <cell r="IO308">
            <v>230</v>
          </cell>
          <cell r="IP308">
            <v>326</v>
          </cell>
          <cell r="IQ308">
            <v>300</v>
          </cell>
          <cell r="IR308">
            <v>315</v>
          </cell>
          <cell r="IS308">
            <v>478</v>
          </cell>
          <cell r="IT308">
            <v>449</v>
          </cell>
          <cell r="IU308">
            <v>499</v>
          </cell>
          <cell r="IV308">
            <v>359</v>
          </cell>
          <cell r="IW308">
            <v>395</v>
          </cell>
          <cell r="IX308">
            <v>405</v>
          </cell>
          <cell r="IY308">
            <v>533</v>
          </cell>
          <cell r="IZ308">
            <v>537</v>
          </cell>
          <cell r="JA308">
            <v>417</v>
          </cell>
          <cell r="JB308">
            <v>389</v>
          </cell>
          <cell r="JC308">
            <v>428</v>
          </cell>
          <cell r="JD308">
            <v>347</v>
          </cell>
          <cell r="JE308">
            <v>471</v>
          </cell>
          <cell r="JF308">
            <v>500</v>
          </cell>
          <cell r="JG308">
            <v>346</v>
          </cell>
          <cell r="JH308">
            <v>412</v>
          </cell>
          <cell r="JI308">
            <v>422</v>
          </cell>
          <cell r="JJ308">
            <v>416</v>
          </cell>
          <cell r="JK308">
            <v>426</v>
          </cell>
          <cell r="JL308">
            <v>434</v>
          </cell>
          <cell r="JM308">
            <v>360</v>
          </cell>
          <cell r="JN308">
            <v>374</v>
          </cell>
          <cell r="JO308">
            <v>375</v>
          </cell>
          <cell r="JP308">
            <v>321</v>
          </cell>
          <cell r="JQ308">
            <v>481</v>
          </cell>
          <cell r="JR308">
            <v>471</v>
          </cell>
          <cell r="JS308">
            <v>458</v>
          </cell>
          <cell r="JT308">
            <v>391</v>
          </cell>
          <cell r="JU308">
            <v>541</v>
          </cell>
          <cell r="JV308">
            <v>481</v>
          </cell>
          <cell r="JW308">
            <v>516</v>
          </cell>
          <cell r="JX308">
            <v>414</v>
          </cell>
          <cell r="JY308">
            <v>397</v>
          </cell>
          <cell r="JZ308">
            <v>433</v>
          </cell>
          <cell r="KA308">
            <v>402</v>
          </cell>
          <cell r="KB308">
            <v>448</v>
          </cell>
          <cell r="KC308">
            <v>541</v>
          </cell>
          <cell r="KD308">
            <v>545</v>
          </cell>
          <cell r="KE308">
            <v>527</v>
          </cell>
          <cell r="KF308">
            <v>373</v>
          </cell>
        </row>
        <row r="309">
          <cell r="A309" t="str">
            <v>Nombre de crÃ©ations d'entreprises - Micro-entrepreneurs - Meuse - DonnÃ©es mensuelles brutes</v>
          </cell>
          <cell r="B309">
            <v>10755364</v>
          </cell>
          <cell r="C309">
            <v>45317.364583333336</v>
          </cell>
          <cell r="ES309">
            <v>57</v>
          </cell>
          <cell r="ET309">
            <v>49</v>
          </cell>
          <cell r="EU309">
            <v>75</v>
          </cell>
          <cell r="EV309">
            <v>65</v>
          </cell>
          <cell r="EW309">
            <v>56</v>
          </cell>
          <cell r="EX309">
            <v>71</v>
          </cell>
          <cell r="EY309">
            <v>52</v>
          </cell>
          <cell r="EZ309">
            <v>43</v>
          </cell>
          <cell r="FA309">
            <v>75</v>
          </cell>
          <cell r="FB309">
            <v>76</v>
          </cell>
          <cell r="FC309">
            <v>50</v>
          </cell>
          <cell r="FD309">
            <v>34</v>
          </cell>
          <cell r="FE309">
            <v>36</v>
          </cell>
          <cell r="FF309">
            <v>39</v>
          </cell>
          <cell r="FG309">
            <v>43</v>
          </cell>
          <cell r="FH309">
            <v>40</v>
          </cell>
          <cell r="FI309">
            <v>34</v>
          </cell>
          <cell r="FJ309">
            <v>58</v>
          </cell>
          <cell r="FK309">
            <v>38</v>
          </cell>
          <cell r="FL309">
            <v>40</v>
          </cell>
          <cell r="FM309">
            <v>50</v>
          </cell>
          <cell r="FN309">
            <v>40</v>
          </cell>
          <cell r="FO309">
            <v>41</v>
          </cell>
          <cell r="FP309">
            <v>35</v>
          </cell>
          <cell r="FQ309">
            <v>53</v>
          </cell>
          <cell r="FR309">
            <v>46</v>
          </cell>
          <cell r="FS309">
            <v>44</v>
          </cell>
          <cell r="FT309">
            <v>55</v>
          </cell>
          <cell r="FU309">
            <v>43</v>
          </cell>
          <cell r="FV309">
            <v>37</v>
          </cell>
          <cell r="FW309">
            <v>34</v>
          </cell>
          <cell r="FX309">
            <v>30</v>
          </cell>
          <cell r="FY309">
            <v>28</v>
          </cell>
          <cell r="FZ309">
            <v>61</v>
          </cell>
          <cell r="GA309">
            <v>49</v>
          </cell>
          <cell r="GB309">
            <v>25</v>
          </cell>
          <cell r="GC309">
            <v>47</v>
          </cell>
          <cell r="GD309">
            <v>49</v>
          </cell>
          <cell r="GE309">
            <v>34</v>
          </cell>
          <cell r="GF309">
            <v>41</v>
          </cell>
          <cell r="GG309">
            <v>33</v>
          </cell>
          <cell r="GH309">
            <v>36</v>
          </cell>
          <cell r="GI309">
            <v>41</v>
          </cell>
          <cell r="GJ309">
            <v>19</v>
          </cell>
          <cell r="GK309">
            <v>43</v>
          </cell>
          <cell r="GL309">
            <v>38</v>
          </cell>
          <cell r="GM309">
            <v>24</v>
          </cell>
          <cell r="GN309">
            <v>26</v>
          </cell>
          <cell r="GO309">
            <v>46</v>
          </cell>
          <cell r="GP309">
            <v>34</v>
          </cell>
          <cell r="GQ309">
            <v>44</v>
          </cell>
          <cell r="GR309">
            <v>28</v>
          </cell>
          <cell r="GS309">
            <v>28</v>
          </cell>
          <cell r="GT309">
            <v>39</v>
          </cell>
          <cell r="GU309">
            <v>37</v>
          </cell>
          <cell r="GV309">
            <v>32</v>
          </cell>
          <cell r="GW309">
            <v>34</v>
          </cell>
          <cell r="GX309">
            <v>33</v>
          </cell>
          <cell r="GY309">
            <v>32</v>
          </cell>
          <cell r="GZ309">
            <v>34</v>
          </cell>
          <cell r="HA309">
            <v>27</v>
          </cell>
          <cell r="HB309">
            <v>15</v>
          </cell>
          <cell r="HC309">
            <v>33</v>
          </cell>
          <cell r="HD309">
            <v>31</v>
          </cell>
          <cell r="HE309">
            <v>22</v>
          </cell>
          <cell r="HF309">
            <v>27</v>
          </cell>
          <cell r="HG309">
            <v>27</v>
          </cell>
          <cell r="HH309">
            <v>23</v>
          </cell>
          <cell r="HI309">
            <v>39</v>
          </cell>
          <cell r="HJ309">
            <v>37</v>
          </cell>
          <cell r="HK309">
            <v>25</v>
          </cell>
          <cell r="HL309">
            <v>27</v>
          </cell>
          <cell r="HM309">
            <v>44</v>
          </cell>
          <cell r="HN309">
            <v>42</v>
          </cell>
          <cell r="HO309">
            <v>51</v>
          </cell>
          <cell r="HP309">
            <v>32</v>
          </cell>
          <cell r="HQ309">
            <v>28</v>
          </cell>
          <cell r="HR309">
            <v>45</v>
          </cell>
          <cell r="HS309">
            <v>36</v>
          </cell>
          <cell r="HT309">
            <v>36</v>
          </cell>
          <cell r="HU309">
            <v>41</v>
          </cell>
          <cell r="HV309">
            <v>51</v>
          </cell>
          <cell r="HW309">
            <v>36</v>
          </cell>
          <cell r="HX309">
            <v>34</v>
          </cell>
          <cell r="HY309">
            <v>41</v>
          </cell>
          <cell r="HZ309">
            <v>50</v>
          </cell>
          <cell r="IA309">
            <v>49</v>
          </cell>
          <cell r="IB309">
            <v>45</v>
          </cell>
          <cell r="IC309">
            <v>47</v>
          </cell>
          <cell r="ID309">
            <v>50</v>
          </cell>
          <cell r="IE309">
            <v>45</v>
          </cell>
          <cell r="IF309">
            <v>51</v>
          </cell>
          <cell r="IG309">
            <v>33</v>
          </cell>
          <cell r="IH309">
            <v>58</v>
          </cell>
          <cell r="II309">
            <v>51</v>
          </cell>
          <cell r="IJ309">
            <v>47</v>
          </cell>
          <cell r="IK309">
            <v>55</v>
          </cell>
          <cell r="IL309">
            <v>54</v>
          </cell>
          <cell r="IM309">
            <v>35</v>
          </cell>
          <cell r="IN309">
            <v>26</v>
          </cell>
          <cell r="IO309">
            <v>48</v>
          </cell>
          <cell r="IP309">
            <v>39</v>
          </cell>
          <cell r="IQ309">
            <v>63</v>
          </cell>
          <cell r="IR309">
            <v>54</v>
          </cell>
          <cell r="IS309">
            <v>62</v>
          </cell>
          <cell r="IT309">
            <v>95</v>
          </cell>
          <cell r="IU309">
            <v>74</v>
          </cell>
          <cell r="IV309">
            <v>46</v>
          </cell>
          <cell r="IW309">
            <v>66</v>
          </cell>
          <cell r="IX309">
            <v>78</v>
          </cell>
          <cell r="IY309">
            <v>79</v>
          </cell>
          <cell r="IZ309">
            <v>80</v>
          </cell>
          <cell r="JA309">
            <v>94</v>
          </cell>
          <cell r="JB309">
            <v>54</v>
          </cell>
          <cell r="JC309">
            <v>62</v>
          </cell>
          <cell r="JD309">
            <v>64</v>
          </cell>
          <cell r="JE309">
            <v>66</v>
          </cell>
          <cell r="JF309">
            <v>84</v>
          </cell>
          <cell r="JG309">
            <v>54</v>
          </cell>
          <cell r="JH309">
            <v>63</v>
          </cell>
          <cell r="JI309">
            <v>74</v>
          </cell>
          <cell r="JJ309">
            <v>76</v>
          </cell>
          <cell r="JK309">
            <v>93</v>
          </cell>
          <cell r="JL309">
            <v>89</v>
          </cell>
          <cell r="JM309">
            <v>54</v>
          </cell>
          <cell r="JN309">
            <v>70</v>
          </cell>
          <cell r="JO309">
            <v>55</v>
          </cell>
          <cell r="JP309">
            <v>69</v>
          </cell>
          <cell r="JQ309">
            <v>97</v>
          </cell>
          <cell r="JR309">
            <v>91</v>
          </cell>
          <cell r="JS309">
            <v>75</v>
          </cell>
          <cell r="JT309">
            <v>48</v>
          </cell>
          <cell r="JU309">
            <v>84</v>
          </cell>
          <cell r="JV309">
            <v>87</v>
          </cell>
          <cell r="JW309">
            <v>112</v>
          </cell>
          <cell r="JX309">
            <v>64</v>
          </cell>
          <cell r="JY309">
            <v>85</v>
          </cell>
          <cell r="JZ309">
            <v>80</v>
          </cell>
          <cell r="KA309">
            <v>74</v>
          </cell>
          <cell r="KB309">
            <v>86</v>
          </cell>
          <cell r="KC309">
            <v>85</v>
          </cell>
          <cell r="KD309">
            <v>92</v>
          </cell>
          <cell r="KE309">
            <v>87</v>
          </cell>
          <cell r="KF309">
            <v>70</v>
          </cell>
        </row>
        <row r="310">
          <cell r="A310" t="str">
            <v>Nombre de crÃ©ations d'entreprises - Micro-entrepreneurs - Morbihan - DonnÃ©es mensuelles brutes</v>
          </cell>
          <cell r="B310">
            <v>10755365</v>
          </cell>
          <cell r="C310">
            <v>45317.364583333336</v>
          </cell>
          <cell r="ES310">
            <v>275</v>
          </cell>
          <cell r="ET310">
            <v>266</v>
          </cell>
          <cell r="EU310">
            <v>301</v>
          </cell>
          <cell r="EV310">
            <v>233</v>
          </cell>
          <cell r="EW310">
            <v>241</v>
          </cell>
          <cell r="EX310">
            <v>262</v>
          </cell>
          <cell r="EY310">
            <v>182</v>
          </cell>
          <cell r="EZ310">
            <v>191</v>
          </cell>
          <cell r="FA310">
            <v>269</v>
          </cell>
          <cell r="FB310">
            <v>251</v>
          </cell>
          <cell r="FC310">
            <v>220</v>
          </cell>
          <cell r="FD310">
            <v>158</v>
          </cell>
          <cell r="FE310">
            <v>249</v>
          </cell>
          <cell r="FF310">
            <v>202</v>
          </cell>
          <cell r="FG310">
            <v>233</v>
          </cell>
          <cell r="FH310">
            <v>212</v>
          </cell>
          <cell r="FI310">
            <v>200</v>
          </cell>
          <cell r="FJ310">
            <v>230</v>
          </cell>
          <cell r="FK310">
            <v>185</v>
          </cell>
          <cell r="FL310">
            <v>135</v>
          </cell>
          <cell r="FM310">
            <v>204</v>
          </cell>
          <cell r="FN310">
            <v>208</v>
          </cell>
          <cell r="FO310">
            <v>186</v>
          </cell>
          <cell r="FP310">
            <v>132</v>
          </cell>
          <cell r="FQ310">
            <v>249</v>
          </cell>
          <cell r="FR310">
            <v>196</v>
          </cell>
          <cell r="FS310">
            <v>206</v>
          </cell>
          <cell r="FT310">
            <v>221</v>
          </cell>
          <cell r="FU310">
            <v>219</v>
          </cell>
          <cell r="FV310">
            <v>215</v>
          </cell>
          <cell r="FW310">
            <v>225</v>
          </cell>
          <cell r="FX310">
            <v>144</v>
          </cell>
          <cell r="FY310">
            <v>239</v>
          </cell>
          <cell r="FZ310">
            <v>243</v>
          </cell>
          <cell r="GA310">
            <v>202</v>
          </cell>
          <cell r="GB310">
            <v>160</v>
          </cell>
          <cell r="GC310">
            <v>245</v>
          </cell>
          <cell r="GD310">
            <v>222</v>
          </cell>
          <cell r="GE310">
            <v>208</v>
          </cell>
          <cell r="GF310">
            <v>238</v>
          </cell>
          <cell r="GG310">
            <v>222</v>
          </cell>
          <cell r="GH310">
            <v>225</v>
          </cell>
          <cell r="GI310">
            <v>189</v>
          </cell>
          <cell r="GJ310">
            <v>121</v>
          </cell>
          <cell r="GK310">
            <v>214</v>
          </cell>
          <cell r="GL310">
            <v>221</v>
          </cell>
          <cell r="GM310">
            <v>182</v>
          </cell>
          <cell r="GN310">
            <v>185</v>
          </cell>
          <cell r="GO310">
            <v>205</v>
          </cell>
          <cell r="GP310">
            <v>200</v>
          </cell>
          <cell r="GQ310">
            <v>236</v>
          </cell>
          <cell r="GR310">
            <v>219</v>
          </cell>
          <cell r="GS310">
            <v>203</v>
          </cell>
          <cell r="GT310">
            <v>223</v>
          </cell>
          <cell r="GU310">
            <v>177</v>
          </cell>
          <cell r="GV310">
            <v>141</v>
          </cell>
          <cell r="GW310">
            <v>236</v>
          </cell>
          <cell r="GX310">
            <v>200</v>
          </cell>
          <cell r="GY310">
            <v>168</v>
          </cell>
          <cell r="GZ310">
            <v>150</v>
          </cell>
          <cell r="HA310">
            <v>268</v>
          </cell>
          <cell r="HB310">
            <v>188</v>
          </cell>
          <cell r="HC310">
            <v>257</v>
          </cell>
          <cell r="HD310">
            <v>226</v>
          </cell>
          <cell r="HE310">
            <v>212</v>
          </cell>
          <cell r="HF310">
            <v>245</v>
          </cell>
          <cell r="HG310">
            <v>186</v>
          </cell>
          <cell r="HH310">
            <v>152</v>
          </cell>
          <cell r="HI310">
            <v>222</v>
          </cell>
          <cell r="HJ310">
            <v>257</v>
          </cell>
          <cell r="HK310">
            <v>175</v>
          </cell>
          <cell r="HL310">
            <v>173</v>
          </cell>
          <cell r="HM310">
            <v>262</v>
          </cell>
          <cell r="HN310">
            <v>261</v>
          </cell>
          <cell r="HO310">
            <v>325</v>
          </cell>
          <cell r="HP310">
            <v>228</v>
          </cell>
          <cell r="HQ310">
            <v>245</v>
          </cell>
          <cell r="HR310">
            <v>279</v>
          </cell>
          <cell r="HS310">
            <v>256</v>
          </cell>
          <cell r="HT310">
            <v>213</v>
          </cell>
          <cell r="HU310">
            <v>316</v>
          </cell>
          <cell r="HV310">
            <v>326</v>
          </cell>
          <cell r="HW310">
            <v>238</v>
          </cell>
          <cell r="HX310">
            <v>227</v>
          </cell>
          <cell r="HY310">
            <v>344</v>
          </cell>
          <cell r="HZ310">
            <v>338</v>
          </cell>
          <cell r="IA310">
            <v>384</v>
          </cell>
          <cell r="IB310">
            <v>283</v>
          </cell>
          <cell r="IC310">
            <v>297</v>
          </cell>
          <cell r="ID310">
            <v>323</v>
          </cell>
          <cell r="IE310">
            <v>334</v>
          </cell>
          <cell r="IF310">
            <v>243</v>
          </cell>
          <cell r="IG310">
            <v>346</v>
          </cell>
          <cell r="IH310">
            <v>374</v>
          </cell>
          <cell r="II310">
            <v>304</v>
          </cell>
          <cell r="IJ310">
            <v>353</v>
          </cell>
          <cell r="IK310">
            <v>386</v>
          </cell>
          <cell r="IL310">
            <v>330</v>
          </cell>
          <cell r="IM310">
            <v>203</v>
          </cell>
          <cell r="IN310">
            <v>152</v>
          </cell>
          <cell r="IO310">
            <v>260</v>
          </cell>
          <cell r="IP310">
            <v>345</v>
          </cell>
          <cell r="IQ310">
            <v>394</v>
          </cell>
          <cell r="IR310">
            <v>259</v>
          </cell>
          <cell r="IS310">
            <v>398</v>
          </cell>
          <cell r="IT310">
            <v>421</v>
          </cell>
          <cell r="IU310">
            <v>312</v>
          </cell>
          <cell r="IV310">
            <v>369</v>
          </cell>
          <cell r="IW310">
            <v>434</v>
          </cell>
          <cell r="IX310">
            <v>360</v>
          </cell>
          <cell r="IY310">
            <v>424</v>
          </cell>
          <cell r="IZ310">
            <v>439</v>
          </cell>
          <cell r="JA310">
            <v>352</v>
          </cell>
          <cell r="JB310">
            <v>443</v>
          </cell>
          <cell r="JC310">
            <v>308</v>
          </cell>
          <cell r="JD310">
            <v>318</v>
          </cell>
          <cell r="JE310">
            <v>442</v>
          </cell>
          <cell r="JF310">
            <v>477</v>
          </cell>
          <cell r="JG310">
            <v>340</v>
          </cell>
          <cell r="JH310">
            <v>399</v>
          </cell>
          <cell r="JI310">
            <v>472</v>
          </cell>
          <cell r="JJ310">
            <v>426</v>
          </cell>
          <cell r="JK310">
            <v>470</v>
          </cell>
          <cell r="JL310">
            <v>486</v>
          </cell>
          <cell r="JM310">
            <v>372</v>
          </cell>
          <cell r="JN310">
            <v>389</v>
          </cell>
          <cell r="JO310">
            <v>360</v>
          </cell>
          <cell r="JP310">
            <v>289</v>
          </cell>
          <cell r="JQ310">
            <v>458</v>
          </cell>
          <cell r="JR310">
            <v>452</v>
          </cell>
          <cell r="JS310">
            <v>481</v>
          </cell>
          <cell r="JT310">
            <v>326</v>
          </cell>
          <cell r="JU310">
            <v>436</v>
          </cell>
          <cell r="JV310">
            <v>421</v>
          </cell>
          <cell r="JW310">
            <v>542</v>
          </cell>
          <cell r="JX310">
            <v>414</v>
          </cell>
          <cell r="JY310">
            <v>342</v>
          </cell>
          <cell r="JZ310">
            <v>419</v>
          </cell>
          <cell r="KA310">
            <v>367</v>
          </cell>
          <cell r="KB310">
            <v>421</v>
          </cell>
          <cell r="KC310">
            <v>495</v>
          </cell>
          <cell r="KD310">
            <v>634</v>
          </cell>
          <cell r="KE310">
            <v>446</v>
          </cell>
          <cell r="KF310">
            <v>334</v>
          </cell>
        </row>
        <row r="311">
          <cell r="A311" t="str">
            <v>Nombre de crÃ©ations d'entreprises - Micro-entrepreneurs - Moselle - DonnÃ©es mensuelles brutes</v>
          </cell>
          <cell r="B311">
            <v>10755366</v>
          </cell>
          <cell r="C311">
            <v>45317.364583333336</v>
          </cell>
          <cell r="ES311">
            <v>363</v>
          </cell>
          <cell r="ET311">
            <v>346</v>
          </cell>
          <cell r="EU311">
            <v>416</v>
          </cell>
          <cell r="EV311">
            <v>341</v>
          </cell>
          <cell r="EW311">
            <v>297</v>
          </cell>
          <cell r="EX311">
            <v>327</v>
          </cell>
          <cell r="EY311">
            <v>290</v>
          </cell>
          <cell r="EZ311">
            <v>300</v>
          </cell>
          <cell r="FA311">
            <v>339</v>
          </cell>
          <cell r="FB311">
            <v>366</v>
          </cell>
          <cell r="FC311">
            <v>312</v>
          </cell>
          <cell r="FD311">
            <v>208</v>
          </cell>
          <cell r="FE311">
            <v>116</v>
          </cell>
          <cell r="FF311">
            <v>458</v>
          </cell>
          <cell r="FG311">
            <v>381</v>
          </cell>
          <cell r="FH311">
            <v>261</v>
          </cell>
          <cell r="FI311">
            <v>270</v>
          </cell>
          <cell r="FJ311">
            <v>271</v>
          </cell>
          <cell r="FK311">
            <v>220</v>
          </cell>
          <cell r="FL311">
            <v>221</v>
          </cell>
          <cell r="FM311">
            <v>315</v>
          </cell>
          <cell r="FN311">
            <v>332</v>
          </cell>
          <cell r="FO311">
            <v>247</v>
          </cell>
          <cell r="FP311">
            <v>181</v>
          </cell>
          <cell r="FQ311">
            <v>305</v>
          </cell>
          <cell r="FR311">
            <v>314</v>
          </cell>
          <cell r="FS311">
            <v>284</v>
          </cell>
          <cell r="FT311">
            <v>297</v>
          </cell>
          <cell r="FU311">
            <v>262</v>
          </cell>
          <cell r="FV311">
            <v>243</v>
          </cell>
          <cell r="FW311">
            <v>246</v>
          </cell>
          <cell r="FX311">
            <v>250</v>
          </cell>
          <cell r="FY311">
            <v>286</v>
          </cell>
          <cell r="FZ311">
            <v>329</v>
          </cell>
          <cell r="GA311">
            <v>274</v>
          </cell>
          <cell r="GB311">
            <v>220</v>
          </cell>
          <cell r="GC311">
            <v>297</v>
          </cell>
          <cell r="GD311">
            <v>265</v>
          </cell>
          <cell r="GE311">
            <v>314</v>
          </cell>
          <cell r="GF311">
            <v>265</v>
          </cell>
          <cell r="GG311">
            <v>242</v>
          </cell>
          <cell r="GH311">
            <v>235</v>
          </cell>
          <cell r="GI311">
            <v>209</v>
          </cell>
          <cell r="GJ311">
            <v>203</v>
          </cell>
          <cell r="GK311">
            <v>244</v>
          </cell>
          <cell r="GL311">
            <v>273</v>
          </cell>
          <cell r="GM311">
            <v>174</v>
          </cell>
          <cell r="GN311">
            <v>192</v>
          </cell>
          <cell r="GO311">
            <v>261</v>
          </cell>
          <cell r="GP311">
            <v>227</v>
          </cell>
          <cell r="GQ311">
            <v>227</v>
          </cell>
          <cell r="GR311">
            <v>233</v>
          </cell>
          <cell r="GS311">
            <v>215</v>
          </cell>
          <cell r="GT311">
            <v>207</v>
          </cell>
          <cell r="GU311">
            <v>206</v>
          </cell>
          <cell r="GV311">
            <v>181</v>
          </cell>
          <cell r="GW311">
            <v>273</v>
          </cell>
          <cell r="GX311">
            <v>230</v>
          </cell>
          <cell r="GY311">
            <v>232</v>
          </cell>
          <cell r="GZ311">
            <v>152</v>
          </cell>
          <cell r="HA311">
            <v>237</v>
          </cell>
          <cell r="HB311">
            <v>204</v>
          </cell>
          <cell r="HC311">
            <v>252</v>
          </cell>
          <cell r="HD311">
            <v>203</v>
          </cell>
          <cell r="HE311">
            <v>222</v>
          </cell>
          <cell r="HF311">
            <v>210</v>
          </cell>
          <cell r="HG311">
            <v>210</v>
          </cell>
          <cell r="HH311">
            <v>203</v>
          </cell>
          <cell r="HI311">
            <v>293</v>
          </cell>
          <cell r="HJ311">
            <v>274</v>
          </cell>
          <cell r="HK311">
            <v>235</v>
          </cell>
          <cell r="HL311">
            <v>168</v>
          </cell>
          <cell r="HM311">
            <v>275</v>
          </cell>
          <cell r="HN311">
            <v>275</v>
          </cell>
          <cell r="HO311">
            <v>309</v>
          </cell>
          <cell r="HP311">
            <v>248</v>
          </cell>
          <cell r="HQ311">
            <v>270</v>
          </cell>
          <cell r="HR311">
            <v>232</v>
          </cell>
          <cell r="HS311">
            <v>214</v>
          </cell>
          <cell r="HT311">
            <v>229</v>
          </cell>
          <cell r="HU311">
            <v>305</v>
          </cell>
          <cell r="HV311">
            <v>297</v>
          </cell>
          <cell r="HW311">
            <v>249</v>
          </cell>
          <cell r="HX311">
            <v>186</v>
          </cell>
          <cell r="HY311">
            <v>339</v>
          </cell>
          <cell r="HZ311">
            <v>350</v>
          </cell>
          <cell r="IA311">
            <v>400</v>
          </cell>
          <cell r="IB311">
            <v>298</v>
          </cell>
          <cell r="IC311">
            <v>337</v>
          </cell>
          <cell r="ID311">
            <v>288</v>
          </cell>
          <cell r="IE311">
            <v>278</v>
          </cell>
          <cell r="IF311">
            <v>332</v>
          </cell>
          <cell r="IG311">
            <v>387</v>
          </cell>
          <cell r="IH311">
            <v>510</v>
          </cell>
          <cell r="II311">
            <v>355</v>
          </cell>
          <cell r="IJ311">
            <v>329</v>
          </cell>
          <cell r="IK311">
            <v>520</v>
          </cell>
          <cell r="IL311">
            <v>499</v>
          </cell>
          <cell r="IM311">
            <v>338</v>
          </cell>
          <cell r="IN311">
            <v>167</v>
          </cell>
          <cell r="IO311">
            <v>297</v>
          </cell>
          <cell r="IP311">
            <v>417</v>
          </cell>
          <cell r="IQ311">
            <v>499</v>
          </cell>
          <cell r="IR311">
            <v>433</v>
          </cell>
          <cell r="IS311">
            <v>606</v>
          </cell>
          <cell r="IT311">
            <v>638</v>
          </cell>
          <cell r="IU311">
            <v>461</v>
          </cell>
          <cell r="IV311">
            <v>426</v>
          </cell>
          <cell r="IW311">
            <v>553</v>
          </cell>
          <cell r="IX311">
            <v>605</v>
          </cell>
          <cell r="IY311">
            <v>674</v>
          </cell>
          <cell r="IZ311">
            <v>615</v>
          </cell>
          <cell r="JA311">
            <v>575</v>
          </cell>
          <cell r="JB311">
            <v>599</v>
          </cell>
          <cell r="JC311">
            <v>491</v>
          </cell>
          <cell r="JD311">
            <v>504</v>
          </cell>
          <cell r="JE311">
            <v>591</v>
          </cell>
          <cell r="JF311">
            <v>676</v>
          </cell>
          <cell r="JG311">
            <v>551</v>
          </cell>
          <cell r="JH311">
            <v>505</v>
          </cell>
          <cell r="JI311">
            <v>581</v>
          </cell>
          <cell r="JJ311">
            <v>647</v>
          </cell>
          <cell r="JK311">
            <v>695</v>
          </cell>
          <cell r="JL311">
            <v>592</v>
          </cell>
          <cell r="JM311">
            <v>525</v>
          </cell>
          <cell r="JN311">
            <v>557</v>
          </cell>
          <cell r="JO311">
            <v>472</v>
          </cell>
          <cell r="JP311">
            <v>528</v>
          </cell>
          <cell r="JQ311">
            <v>674</v>
          </cell>
          <cell r="JR311">
            <v>662</v>
          </cell>
          <cell r="JS311">
            <v>626</v>
          </cell>
          <cell r="JT311">
            <v>500</v>
          </cell>
          <cell r="JU311">
            <v>665</v>
          </cell>
          <cell r="JV311">
            <v>636</v>
          </cell>
          <cell r="JW311">
            <v>722</v>
          </cell>
          <cell r="JX311">
            <v>622</v>
          </cell>
          <cell r="JY311">
            <v>599</v>
          </cell>
          <cell r="JZ311">
            <v>611</v>
          </cell>
          <cell r="KA311">
            <v>589</v>
          </cell>
          <cell r="KB311">
            <v>647</v>
          </cell>
          <cell r="KC311">
            <v>755</v>
          </cell>
          <cell r="KD311">
            <v>765</v>
          </cell>
          <cell r="KE311">
            <v>669</v>
          </cell>
          <cell r="KF311">
            <v>543</v>
          </cell>
        </row>
        <row r="312">
          <cell r="A312" t="str">
            <v>Nombre de crÃ©ations d'entreprises - Micro-entrepreneurs - NiÃ¨vre - DonnÃ©es mensuelles brutes</v>
          </cell>
          <cell r="B312">
            <v>10755367</v>
          </cell>
          <cell r="C312">
            <v>45317.364583333336</v>
          </cell>
          <cell r="ES312">
            <v>41</v>
          </cell>
          <cell r="ET312">
            <v>56</v>
          </cell>
          <cell r="EU312">
            <v>66</v>
          </cell>
          <cell r="EV312">
            <v>53</v>
          </cell>
          <cell r="EW312">
            <v>61</v>
          </cell>
          <cell r="EX312">
            <v>74</v>
          </cell>
          <cell r="EY312">
            <v>47</v>
          </cell>
          <cell r="EZ312">
            <v>53</v>
          </cell>
          <cell r="FA312">
            <v>61</v>
          </cell>
          <cell r="FB312">
            <v>57</v>
          </cell>
          <cell r="FC312">
            <v>57</v>
          </cell>
          <cell r="FD312">
            <v>36</v>
          </cell>
          <cell r="FE312">
            <v>68</v>
          </cell>
          <cell r="FF312">
            <v>58</v>
          </cell>
          <cell r="FG312">
            <v>71</v>
          </cell>
          <cell r="FH312">
            <v>65</v>
          </cell>
          <cell r="FI312">
            <v>61</v>
          </cell>
          <cell r="FJ312">
            <v>51</v>
          </cell>
          <cell r="FK312">
            <v>50</v>
          </cell>
          <cell r="FL312">
            <v>32</v>
          </cell>
          <cell r="FM312">
            <v>45</v>
          </cell>
          <cell r="FN312">
            <v>58</v>
          </cell>
          <cell r="FO312">
            <v>58</v>
          </cell>
          <cell r="FP312">
            <v>46</v>
          </cell>
          <cell r="FQ312">
            <v>70</v>
          </cell>
          <cell r="FR312">
            <v>50</v>
          </cell>
          <cell r="FS312">
            <v>58</v>
          </cell>
          <cell r="FT312">
            <v>67</v>
          </cell>
          <cell r="FU312">
            <v>50</v>
          </cell>
          <cell r="FV312">
            <v>47</v>
          </cell>
          <cell r="FW312">
            <v>60</v>
          </cell>
          <cell r="FX312">
            <v>44</v>
          </cell>
          <cell r="FY312">
            <v>68</v>
          </cell>
          <cell r="FZ312">
            <v>55</v>
          </cell>
          <cell r="GA312">
            <v>51</v>
          </cell>
          <cell r="GB312">
            <v>46</v>
          </cell>
          <cell r="GC312">
            <v>56</v>
          </cell>
          <cell r="GD312">
            <v>49</v>
          </cell>
          <cell r="GE312">
            <v>44</v>
          </cell>
          <cell r="GF312">
            <v>59</v>
          </cell>
          <cell r="GG312">
            <v>38</v>
          </cell>
          <cell r="GH312">
            <v>36</v>
          </cell>
          <cell r="GI312">
            <v>38</v>
          </cell>
          <cell r="GJ312">
            <v>31</v>
          </cell>
          <cell r="GK312">
            <v>52</v>
          </cell>
          <cell r="GL312">
            <v>46</v>
          </cell>
          <cell r="GM312">
            <v>37</v>
          </cell>
          <cell r="GN312">
            <v>39</v>
          </cell>
          <cell r="GO312">
            <v>42</v>
          </cell>
          <cell r="GP312">
            <v>42</v>
          </cell>
          <cell r="GQ312">
            <v>52</v>
          </cell>
          <cell r="GR312">
            <v>56</v>
          </cell>
          <cell r="GS312">
            <v>42</v>
          </cell>
          <cell r="GT312">
            <v>50</v>
          </cell>
          <cell r="GU312">
            <v>30</v>
          </cell>
          <cell r="GV312">
            <v>33</v>
          </cell>
          <cell r="GW312">
            <v>45</v>
          </cell>
          <cell r="GX312">
            <v>43</v>
          </cell>
          <cell r="GY312">
            <v>32</v>
          </cell>
          <cell r="GZ312">
            <v>41</v>
          </cell>
          <cell r="HA312">
            <v>35</v>
          </cell>
          <cell r="HB312">
            <v>41</v>
          </cell>
          <cell r="HC312">
            <v>39</v>
          </cell>
          <cell r="HD312">
            <v>36</v>
          </cell>
          <cell r="HE312">
            <v>53</v>
          </cell>
          <cell r="HF312">
            <v>24</v>
          </cell>
          <cell r="HG312">
            <v>37</v>
          </cell>
          <cell r="HH312">
            <v>38</v>
          </cell>
          <cell r="HI312">
            <v>34</v>
          </cell>
          <cell r="HJ312">
            <v>41</v>
          </cell>
          <cell r="HK312">
            <v>28</v>
          </cell>
          <cell r="HL312">
            <v>31</v>
          </cell>
          <cell r="HM312">
            <v>41</v>
          </cell>
          <cell r="HN312">
            <v>29</v>
          </cell>
          <cell r="HO312">
            <v>45</v>
          </cell>
          <cell r="HP312">
            <v>37</v>
          </cell>
          <cell r="HQ312">
            <v>38</v>
          </cell>
          <cell r="HR312">
            <v>36</v>
          </cell>
          <cell r="HS312">
            <v>37</v>
          </cell>
          <cell r="HT312">
            <v>38</v>
          </cell>
          <cell r="HU312">
            <v>42</v>
          </cell>
          <cell r="HV312">
            <v>38</v>
          </cell>
          <cell r="HW312">
            <v>40</v>
          </cell>
          <cell r="HX312">
            <v>36</v>
          </cell>
          <cell r="HY312">
            <v>56</v>
          </cell>
          <cell r="HZ312">
            <v>59</v>
          </cell>
          <cell r="IA312">
            <v>44</v>
          </cell>
          <cell r="IB312">
            <v>43</v>
          </cell>
          <cell r="IC312">
            <v>42</v>
          </cell>
          <cell r="ID312">
            <v>62</v>
          </cell>
          <cell r="IE312">
            <v>53</v>
          </cell>
          <cell r="IF312">
            <v>48</v>
          </cell>
          <cell r="IG312">
            <v>57</v>
          </cell>
          <cell r="IH312">
            <v>49</v>
          </cell>
          <cell r="II312">
            <v>64</v>
          </cell>
          <cell r="IJ312">
            <v>56</v>
          </cell>
          <cell r="IK312">
            <v>93</v>
          </cell>
          <cell r="IL312">
            <v>77</v>
          </cell>
          <cell r="IM312">
            <v>56</v>
          </cell>
          <cell r="IN312">
            <v>38</v>
          </cell>
          <cell r="IO312">
            <v>53</v>
          </cell>
          <cell r="IP312">
            <v>68</v>
          </cell>
          <cell r="IQ312">
            <v>91</v>
          </cell>
          <cell r="IR312">
            <v>55</v>
          </cell>
          <cell r="IS312">
            <v>121</v>
          </cell>
          <cell r="IT312">
            <v>96</v>
          </cell>
          <cell r="IU312">
            <v>72</v>
          </cell>
          <cell r="IV312">
            <v>87</v>
          </cell>
          <cell r="IW312">
            <v>95</v>
          </cell>
          <cell r="IX312">
            <v>107</v>
          </cell>
          <cell r="IY312">
            <v>109</v>
          </cell>
          <cell r="IZ312">
            <v>97</v>
          </cell>
          <cell r="JA312">
            <v>83</v>
          </cell>
          <cell r="JB312">
            <v>120</v>
          </cell>
          <cell r="JC312">
            <v>87</v>
          </cell>
          <cell r="JD312">
            <v>81</v>
          </cell>
          <cell r="JE312">
            <v>108</v>
          </cell>
          <cell r="JF312">
            <v>103</v>
          </cell>
          <cell r="JG312">
            <v>73</v>
          </cell>
          <cell r="JH312">
            <v>94</v>
          </cell>
          <cell r="JI312">
            <v>95</v>
          </cell>
          <cell r="JJ312">
            <v>95</v>
          </cell>
          <cell r="JK312">
            <v>96</v>
          </cell>
          <cell r="JL312">
            <v>96</v>
          </cell>
          <cell r="JM312">
            <v>103</v>
          </cell>
          <cell r="JN312">
            <v>95</v>
          </cell>
          <cell r="JO312">
            <v>85</v>
          </cell>
          <cell r="JP312">
            <v>63</v>
          </cell>
          <cell r="JQ312">
            <v>109</v>
          </cell>
          <cell r="JR312">
            <v>111</v>
          </cell>
          <cell r="JS312">
            <v>101</v>
          </cell>
          <cell r="JT312">
            <v>80</v>
          </cell>
          <cell r="JU312">
            <v>103</v>
          </cell>
          <cell r="JV312">
            <v>83</v>
          </cell>
          <cell r="JW312">
            <v>117</v>
          </cell>
          <cell r="JX312">
            <v>83</v>
          </cell>
          <cell r="JY312">
            <v>95</v>
          </cell>
          <cell r="JZ312">
            <v>104</v>
          </cell>
          <cell r="KA312">
            <v>88</v>
          </cell>
          <cell r="KB312">
            <v>98</v>
          </cell>
          <cell r="KC312">
            <v>131</v>
          </cell>
          <cell r="KD312">
            <v>103</v>
          </cell>
          <cell r="KE312">
            <v>97</v>
          </cell>
          <cell r="KF312">
            <v>81</v>
          </cell>
        </row>
        <row r="313">
          <cell r="A313" t="str">
            <v>Nombre de crÃ©ations d'entreprises - Micro-entrepreneurs - Nord - DonnÃ©es mensuelles brutes</v>
          </cell>
          <cell r="B313">
            <v>10755368</v>
          </cell>
          <cell r="C313">
            <v>45317.364583333336</v>
          </cell>
          <cell r="ES313">
            <v>851</v>
          </cell>
          <cell r="ET313">
            <v>779</v>
          </cell>
          <cell r="EU313">
            <v>952</v>
          </cell>
          <cell r="EV313">
            <v>721</v>
          </cell>
          <cell r="EW313">
            <v>600</v>
          </cell>
          <cell r="EX313">
            <v>872</v>
          </cell>
          <cell r="EY313">
            <v>740</v>
          </cell>
          <cell r="EZ313">
            <v>621</v>
          </cell>
          <cell r="FA313">
            <v>771</v>
          </cell>
          <cell r="FB313">
            <v>889</v>
          </cell>
          <cell r="FC313">
            <v>715</v>
          </cell>
          <cell r="FD313">
            <v>434</v>
          </cell>
          <cell r="FE313">
            <v>727</v>
          </cell>
          <cell r="FF313">
            <v>665</v>
          </cell>
          <cell r="FG313">
            <v>801</v>
          </cell>
          <cell r="FH313">
            <v>656</v>
          </cell>
          <cell r="FI313">
            <v>663</v>
          </cell>
          <cell r="FJ313">
            <v>647</v>
          </cell>
          <cell r="FK313">
            <v>531</v>
          </cell>
          <cell r="FL313">
            <v>469</v>
          </cell>
          <cell r="FM313">
            <v>683</v>
          </cell>
          <cell r="FN313">
            <v>830</v>
          </cell>
          <cell r="FO313">
            <v>635</v>
          </cell>
          <cell r="FP313">
            <v>573</v>
          </cell>
          <cell r="FQ313">
            <v>705</v>
          </cell>
          <cell r="FR313">
            <v>685</v>
          </cell>
          <cell r="FS313">
            <v>681</v>
          </cell>
          <cell r="FT313">
            <v>690</v>
          </cell>
          <cell r="FU313">
            <v>653</v>
          </cell>
          <cell r="FV313">
            <v>579</v>
          </cell>
          <cell r="FW313">
            <v>593</v>
          </cell>
          <cell r="FX313">
            <v>589</v>
          </cell>
          <cell r="FY313">
            <v>794</v>
          </cell>
          <cell r="FZ313">
            <v>799</v>
          </cell>
          <cell r="GA313">
            <v>628</v>
          </cell>
          <cell r="GB313">
            <v>511</v>
          </cell>
          <cell r="GC313">
            <v>708</v>
          </cell>
          <cell r="GD313">
            <v>750</v>
          </cell>
          <cell r="GE313">
            <v>727</v>
          </cell>
          <cell r="GF313">
            <v>784</v>
          </cell>
          <cell r="GG313">
            <v>571</v>
          </cell>
          <cell r="GH313">
            <v>639</v>
          </cell>
          <cell r="GI313">
            <v>638</v>
          </cell>
          <cell r="GJ313">
            <v>496</v>
          </cell>
          <cell r="GK313">
            <v>705</v>
          </cell>
          <cell r="GL313">
            <v>804</v>
          </cell>
          <cell r="GM313">
            <v>537</v>
          </cell>
          <cell r="GN313">
            <v>558</v>
          </cell>
          <cell r="GO313">
            <v>714</v>
          </cell>
          <cell r="GP313">
            <v>753</v>
          </cell>
          <cell r="GQ313">
            <v>768</v>
          </cell>
          <cell r="GR313">
            <v>788</v>
          </cell>
          <cell r="GS313">
            <v>674</v>
          </cell>
          <cell r="GT313">
            <v>749</v>
          </cell>
          <cell r="GU313">
            <v>588</v>
          </cell>
          <cell r="GV313">
            <v>474</v>
          </cell>
          <cell r="GW313">
            <v>716</v>
          </cell>
          <cell r="GX313">
            <v>730</v>
          </cell>
          <cell r="GY313">
            <v>661</v>
          </cell>
          <cell r="GZ313">
            <v>629</v>
          </cell>
          <cell r="HA313">
            <v>841</v>
          </cell>
          <cell r="HB313">
            <v>699</v>
          </cell>
          <cell r="HC313">
            <v>872</v>
          </cell>
          <cell r="HD313">
            <v>803</v>
          </cell>
          <cell r="HE313">
            <v>675</v>
          </cell>
          <cell r="HF313">
            <v>696</v>
          </cell>
          <cell r="HG313">
            <v>674</v>
          </cell>
          <cell r="HH313">
            <v>565</v>
          </cell>
          <cell r="HI313">
            <v>867</v>
          </cell>
          <cell r="HJ313">
            <v>958</v>
          </cell>
          <cell r="HK313">
            <v>760</v>
          </cell>
          <cell r="HL313">
            <v>742</v>
          </cell>
          <cell r="HM313">
            <v>1017</v>
          </cell>
          <cell r="HN313">
            <v>936</v>
          </cell>
          <cell r="HO313">
            <v>1054</v>
          </cell>
          <cell r="HP313">
            <v>839</v>
          </cell>
          <cell r="HQ313">
            <v>782</v>
          </cell>
          <cell r="HR313">
            <v>957</v>
          </cell>
          <cell r="HS313">
            <v>745</v>
          </cell>
          <cell r="HT313">
            <v>735</v>
          </cell>
          <cell r="HU313">
            <v>1022</v>
          </cell>
          <cell r="HV313">
            <v>1207</v>
          </cell>
          <cell r="HW313">
            <v>1031</v>
          </cell>
          <cell r="HX313">
            <v>853</v>
          </cell>
          <cell r="HY313">
            <v>1346</v>
          </cell>
          <cell r="HZ313">
            <v>1175</v>
          </cell>
          <cell r="IA313">
            <v>1328</v>
          </cell>
          <cell r="IB313">
            <v>1160</v>
          </cell>
          <cell r="IC313">
            <v>1295</v>
          </cell>
          <cell r="ID313">
            <v>1288</v>
          </cell>
          <cell r="IE313">
            <v>1345</v>
          </cell>
          <cell r="IF313">
            <v>1140</v>
          </cell>
          <cell r="IG313">
            <v>1419</v>
          </cell>
          <cell r="IH313">
            <v>1720</v>
          </cell>
          <cell r="II313">
            <v>1349</v>
          </cell>
          <cell r="IJ313">
            <v>1326</v>
          </cell>
          <cell r="IK313">
            <v>1695</v>
          </cell>
          <cell r="IL313">
            <v>1441</v>
          </cell>
          <cell r="IM313">
            <v>1021</v>
          </cell>
          <cell r="IN313">
            <v>666</v>
          </cell>
          <cell r="IO313">
            <v>1158</v>
          </cell>
          <cell r="IP313">
            <v>1585</v>
          </cell>
          <cell r="IQ313">
            <v>1733</v>
          </cell>
          <cell r="IR313">
            <v>1383</v>
          </cell>
          <cell r="IS313">
            <v>2064</v>
          </cell>
          <cell r="IT313">
            <v>2164</v>
          </cell>
          <cell r="IU313">
            <v>1709</v>
          </cell>
          <cell r="IV313">
            <v>1498</v>
          </cell>
          <cell r="IW313">
            <v>1929</v>
          </cell>
          <cell r="IX313">
            <v>2174</v>
          </cell>
          <cell r="IY313">
            <v>2372</v>
          </cell>
          <cell r="IZ313">
            <v>2207</v>
          </cell>
          <cell r="JA313">
            <v>1720</v>
          </cell>
          <cell r="JB313">
            <v>1651</v>
          </cell>
          <cell r="JC313">
            <v>1483</v>
          </cell>
          <cell r="JD313">
            <v>1384</v>
          </cell>
          <cell r="JE313">
            <v>1764</v>
          </cell>
          <cell r="JF313">
            <v>1990</v>
          </cell>
          <cell r="JG313">
            <v>1495</v>
          </cell>
          <cell r="JH313">
            <v>1647</v>
          </cell>
          <cell r="JI313">
            <v>2116</v>
          </cell>
          <cell r="JJ313">
            <v>1948</v>
          </cell>
          <cell r="JK313">
            <v>2061</v>
          </cell>
          <cell r="JL313">
            <v>1627</v>
          </cell>
          <cell r="JM313">
            <v>1516</v>
          </cell>
          <cell r="JN313">
            <v>1541</v>
          </cell>
          <cell r="JO313">
            <v>1544</v>
          </cell>
          <cell r="JP313">
            <v>1283</v>
          </cell>
          <cell r="JQ313">
            <v>1986</v>
          </cell>
          <cell r="JR313">
            <v>2039</v>
          </cell>
          <cell r="JS313">
            <v>1648</v>
          </cell>
          <cell r="JT313">
            <v>1450</v>
          </cell>
          <cell r="JU313">
            <v>1716</v>
          </cell>
          <cell r="JV313">
            <v>1553</v>
          </cell>
          <cell r="JW313">
            <v>1861</v>
          </cell>
          <cell r="JX313">
            <v>1593</v>
          </cell>
          <cell r="JY313">
            <v>1426</v>
          </cell>
          <cell r="JZ313">
            <v>1555</v>
          </cell>
          <cell r="KA313">
            <v>1582</v>
          </cell>
          <cell r="KB313">
            <v>1581</v>
          </cell>
          <cell r="KC313">
            <v>2042</v>
          </cell>
          <cell r="KD313">
            <v>2261</v>
          </cell>
          <cell r="KE313">
            <v>2094</v>
          </cell>
          <cell r="KF313">
            <v>1471</v>
          </cell>
        </row>
        <row r="314">
          <cell r="A314" t="str">
            <v>Nombre de crÃ©ations d'entreprises - Micro-entrepreneurs - Oise - DonnÃ©es mensuelles brutes</v>
          </cell>
          <cell r="B314">
            <v>10755369</v>
          </cell>
          <cell r="C314">
            <v>45317.364583333336</v>
          </cell>
          <cell r="ES314">
            <v>247</v>
          </cell>
          <cell r="ET314">
            <v>234</v>
          </cell>
          <cell r="EU314">
            <v>275</v>
          </cell>
          <cell r="EV314">
            <v>205</v>
          </cell>
          <cell r="EW314">
            <v>223</v>
          </cell>
          <cell r="EX314">
            <v>274</v>
          </cell>
          <cell r="EY314">
            <v>181</v>
          </cell>
          <cell r="EZ314">
            <v>195</v>
          </cell>
          <cell r="FA314">
            <v>249</v>
          </cell>
          <cell r="FB314">
            <v>256</v>
          </cell>
          <cell r="FC314">
            <v>187</v>
          </cell>
          <cell r="FD314">
            <v>163</v>
          </cell>
          <cell r="FE314">
            <v>260</v>
          </cell>
          <cell r="FF314">
            <v>242</v>
          </cell>
          <cell r="FG314">
            <v>249</v>
          </cell>
          <cell r="FH314">
            <v>208</v>
          </cell>
          <cell r="FI314">
            <v>213</v>
          </cell>
          <cell r="FJ314">
            <v>213</v>
          </cell>
          <cell r="FK314">
            <v>161</v>
          </cell>
          <cell r="FL314">
            <v>181</v>
          </cell>
          <cell r="FM314">
            <v>240</v>
          </cell>
          <cell r="FN314">
            <v>258</v>
          </cell>
          <cell r="FO314">
            <v>205</v>
          </cell>
          <cell r="FP314">
            <v>168</v>
          </cell>
          <cell r="FQ314">
            <v>266</v>
          </cell>
          <cell r="FR314">
            <v>212</v>
          </cell>
          <cell r="FS314">
            <v>248</v>
          </cell>
          <cell r="FT314">
            <v>264</v>
          </cell>
          <cell r="FU314">
            <v>235</v>
          </cell>
          <cell r="FV314">
            <v>179</v>
          </cell>
          <cell r="FW314">
            <v>220</v>
          </cell>
          <cell r="FX314">
            <v>183</v>
          </cell>
          <cell r="FY314">
            <v>237</v>
          </cell>
          <cell r="FZ314">
            <v>223</v>
          </cell>
          <cell r="GA314">
            <v>153</v>
          </cell>
          <cell r="GB314">
            <v>208</v>
          </cell>
          <cell r="GC314">
            <v>278</v>
          </cell>
          <cell r="GD314">
            <v>266</v>
          </cell>
          <cell r="GE314">
            <v>301</v>
          </cell>
          <cell r="GF314">
            <v>274</v>
          </cell>
          <cell r="GG314">
            <v>218</v>
          </cell>
          <cell r="GH314">
            <v>223</v>
          </cell>
          <cell r="GI314">
            <v>198</v>
          </cell>
          <cell r="GJ314">
            <v>140</v>
          </cell>
          <cell r="GK314">
            <v>248</v>
          </cell>
          <cell r="GL314">
            <v>312</v>
          </cell>
          <cell r="GM314">
            <v>173</v>
          </cell>
          <cell r="GN314">
            <v>223</v>
          </cell>
          <cell r="GO314">
            <v>228</v>
          </cell>
          <cell r="GP314">
            <v>254</v>
          </cell>
          <cell r="GQ314">
            <v>249</v>
          </cell>
          <cell r="GR314">
            <v>242</v>
          </cell>
          <cell r="GS314">
            <v>226</v>
          </cell>
          <cell r="GT314">
            <v>238</v>
          </cell>
          <cell r="GU314">
            <v>174</v>
          </cell>
          <cell r="GV314">
            <v>175</v>
          </cell>
          <cell r="GW314">
            <v>262</v>
          </cell>
          <cell r="GX314">
            <v>246</v>
          </cell>
          <cell r="GY314">
            <v>203</v>
          </cell>
          <cell r="GZ314">
            <v>194</v>
          </cell>
          <cell r="HA314">
            <v>250</v>
          </cell>
          <cell r="HB314">
            <v>240</v>
          </cell>
          <cell r="HC314">
            <v>288</v>
          </cell>
          <cell r="HD314">
            <v>211</v>
          </cell>
          <cell r="HE314">
            <v>267</v>
          </cell>
          <cell r="HF314">
            <v>247</v>
          </cell>
          <cell r="HG314">
            <v>215</v>
          </cell>
          <cell r="HH314">
            <v>186</v>
          </cell>
          <cell r="HI314">
            <v>291</v>
          </cell>
          <cell r="HJ314">
            <v>281</v>
          </cell>
          <cell r="HK314">
            <v>240</v>
          </cell>
          <cell r="HL314">
            <v>226</v>
          </cell>
          <cell r="HM314">
            <v>299</v>
          </cell>
          <cell r="HN314">
            <v>350</v>
          </cell>
          <cell r="HO314">
            <v>343</v>
          </cell>
          <cell r="HP314">
            <v>303</v>
          </cell>
          <cell r="HQ314">
            <v>280</v>
          </cell>
          <cell r="HR314">
            <v>290</v>
          </cell>
          <cell r="HS314">
            <v>265</v>
          </cell>
          <cell r="HT314">
            <v>257</v>
          </cell>
          <cell r="HU314">
            <v>315</v>
          </cell>
          <cell r="HV314">
            <v>334</v>
          </cell>
          <cell r="HW314">
            <v>296</v>
          </cell>
          <cell r="HX314">
            <v>237</v>
          </cell>
          <cell r="HY314">
            <v>412</v>
          </cell>
          <cell r="HZ314">
            <v>358</v>
          </cell>
          <cell r="IA314">
            <v>385</v>
          </cell>
          <cell r="IB314">
            <v>350</v>
          </cell>
          <cell r="IC314">
            <v>364</v>
          </cell>
          <cell r="ID314">
            <v>296</v>
          </cell>
          <cell r="IE314">
            <v>355</v>
          </cell>
          <cell r="IF314">
            <v>312</v>
          </cell>
          <cell r="IG314">
            <v>373</v>
          </cell>
          <cell r="IH314">
            <v>420</v>
          </cell>
          <cell r="II314">
            <v>311</v>
          </cell>
          <cell r="IJ314">
            <v>336</v>
          </cell>
          <cell r="IK314">
            <v>353</v>
          </cell>
          <cell r="IL314">
            <v>394</v>
          </cell>
          <cell r="IM314">
            <v>292</v>
          </cell>
          <cell r="IN314">
            <v>209</v>
          </cell>
          <cell r="IO314">
            <v>248</v>
          </cell>
          <cell r="IP314">
            <v>426</v>
          </cell>
          <cell r="IQ314">
            <v>454</v>
          </cell>
          <cell r="IR314">
            <v>297</v>
          </cell>
          <cell r="IS314">
            <v>417</v>
          </cell>
          <cell r="IT314">
            <v>530</v>
          </cell>
          <cell r="IU314">
            <v>382</v>
          </cell>
          <cell r="IV314">
            <v>419</v>
          </cell>
          <cell r="IW314">
            <v>501</v>
          </cell>
          <cell r="IX314">
            <v>511</v>
          </cell>
          <cell r="IY314">
            <v>555</v>
          </cell>
          <cell r="IZ314">
            <v>551</v>
          </cell>
          <cell r="JA314">
            <v>391</v>
          </cell>
          <cell r="JB314">
            <v>451</v>
          </cell>
          <cell r="JC314">
            <v>413</v>
          </cell>
          <cell r="JD314">
            <v>403</v>
          </cell>
          <cell r="JE314">
            <v>513</v>
          </cell>
          <cell r="JF314">
            <v>595</v>
          </cell>
          <cell r="JG314">
            <v>392</v>
          </cell>
          <cell r="JH314">
            <v>450</v>
          </cell>
          <cell r="JI314">
            <v>538</v>
          </cell>
          <cell r="JJ314">
            <v>541</v>
          </cell>
          <cell r="JK314">
            <v>518</v>
          </cell>
          <cell r="JL314">
            <v>478</v>
          </cell>
          <cell r="JM314">
            <v>484</v>
          </cell>
          <cell r="JN314">
            <v>445</v>
          </cell>
          <cell r="JO314">
            <v>478</v>
          </cell>
          <cell r="JP314">
            <v>372</v>
          </cell>
          <cell r="JQ314">
            <v>596</v>
          </cell>
          <cell r="JR314">
            <v>647</v>
          </cell>
          <cell r="JS314">
            <v>477</v>
          </cell>
          <cell r="JT314">
            <v>483</v>
          </cell>
          <cell r="JU314">
            <v>531</v>
          </cell>
          <cell r="JV314">
            <v>526</v>
          </cell>
          <cell r="JW314">
            <v>610</v>
          </cell>
          <cell r="JX314">
            <v>495</v>
          </cell>
          <cell r="JY314">
            <v>513</v>
          </cell>
          <cell r="JZ314">
            <v>508</v>
          </cell>
          <cell r="KA314">
            <v>495</v>
          </cell>
          <cell r="KB314">
            <v>448</v>
          </cell>
          <cell r="KC314">
            <v>622</v>
          </cell>
          <cell r="KD314">
            <v>628</v>
          </cell>
          <cell r="KE314">
            <v>520</v>
          </cell>
          <cell r="KF314">
            <v>471</v>
          </cell>
        </row>
        <row r="315">
          <cell r="A315" t="str">
            <v>Nombre de crÃ©ations d'entreprises - Micro-entrepreneurs - Orne - DonnÃ©es mensuelles brutes</v>
          </cell>
          <cell r="B315">
            <v>10755370</v>
          </cell>
          <cell r="C315">
            <v>45317.364583333336</v>
          </cell>
          <cell r="ES315">
            <v>77</v>
          </cell>
          <cell r="ET315">
            <v>52</v>
          </cell>
          <cell r="EU315">
            <v>99</v>
          </cell>
          <cell r="EV315">
            <v>73</v>
          </cell>
          <cell r="EW315">
            <v>79</v>
          </cell>
          <cell r="EX315">
            <v>85</v>
          </cell>
          <cell r="EY315">
            <v>43</v>
          </cell>
          <cell r="EZ315">
            <v>50</v>
          </cell>
          <cell r="FA315">
            <v>80</v>
          </cell>
          <cell r="FB315">
            <v>74</v>
          </cell>
          <cell r="FC315">
            <v>56</v>
          </cell>
          <cell r="FD315">
            <v>59</v>
          </cell>
          <cell r="FE315">
            <v>63</v>
          </cell>
          <cell r="FF315">
            <v>69</v>
          </cell>
          <cell r="FG315">
            <v>70</v>
          </cell>
          <cell r="FH315">
            <v>70</v>
          </cell>
          <cell r="FI315">
            <v>56</v>
          </cell>
          <cell r="FJ315">
            <v>63</v>
          </cell>
          <cell r="FK315">
            <v>59</v>
          </cell>
          <cell r="FL315">
            <v>51</v>
          </cell>
          <cell r="FM315">
            <v>87</v>
          </cell>
          <cell r="FN315">
            <v>66</v>
          </cell>
          <cell r="FO315">
            <v>73</v>
          </cell>
          <cell r="FP315">
            <v>59</v>
          </cell>
          <cell r="FQ315">
            <v>77</v>
          </cell>
          <cell r="FR315">
            <v>51</v>
          </cell>
          <cell r="FS315">
            <v>60</v>
          </cell>
          <cell r="FT315">
            <v>59</v>
          </cell>
          <cell r="FU315">
            <v>76</v>
          </cell>
          <cell r="FV315">
            <v>57</v>
          </cell>
          <cell r="FW315">
            <v>61</v>
          </cell>
          <cell r="FX315">
            <v>36</v>
          </cell>
          <cell r="FY315">
            <v>68</v>
          </cell>
          <cell r="FZ315">
            <v>111</v>
          </cell>
          <cell r="GA315">
            <v>59</v>
          </cell>
          <cell r="GB315">
            <v>47</v>
          </cell>
          <cell r="GC315">
            <v>53</v>
          </cell>
          <cell r="GD315">
            <v>79</v>
          </cell>
          <cell r="GE315">
            <v>52</v>
          </cell>
          <cell r="GF315">
            <v>65</v>
          </cell>
          <cell r="GG315">
            <v>44</v>
          </cell>
          <cell r="GH315">
            <v>63</v>
          </cell>
          <cell r="GI315">
            <v>64</v>
          </cell>
          <cell r="GJ315">
            <v>41</v>
          </cell>
          <cell r="GK315">
            <v>90</v>
          </cell>
          <cell r="GL315">
            <v>76</v>
          </cell>
          <cell r="GM315">
            <v>54</v>
          </cell>
          <cell r="GN315">
            <v>52</v>
          </cell>
          <cell r="GO315">
            <v>61</v>
          </cell>
          <cell r="GP315">
            <v>57</v>
          </cell>
          <cell r="GQ315">
            <v>64</v>
          </cell>
          <cell r="GR315">
            <v>68</v>
          </cell>
          <cell r="GS315">
            <v>66</v>
          </cell>
          <cell r="GT315">
            <v>72</v>
          </cell>
          <cell r="GU315">
            <v>56</v>
          </cell>
          <cell r="GV315">
            <v>35</v>
          </cell>
          <cell r="GW315">
            <v>65</v>
          </cell>
          <cell r="GX315">
            <v>80</v>
          </cell>
          <cell r="GY315">
            <v>43</v>
          </cell>
          <cell r="GZ315">
            <v>60</v>
          </cell>
          <cell r="HA315">
            <v>73</v>
          </cell>
          <cell r="HB315">
            <v>53</v>
          </cell>
          <cell r="HC315">
            <v>75</v>
          </cell>
          <cell r="HD315">
            <v>56</v>
          </cell>
          <cell r="HE315">
            <v>44</v>
          </cell>
          <cell r="HF315">
            <v>60</v>
          </cell>
          <cell r="HG315">
            <v>53</v>
          </cell>
          <cell r="HH315">
            <v>52</v>
          </cell>
          <cell r="HI315">
            <v>68</v>
          </cell>
          <cell r="HJ315">
            <v>75</v>
          </cell>
          <cell r="HK315">
            <v>56</v>
          </cell>
          <cell r="HL315">
            <v>57</v>
          </cell>
          <cell r="HM315">
            <v>68</v>
          </cell>
          <cell r="HN315">
            <v>69</v>
          </cell>
          <cell r="HO315">
            <v>83</v>
          </cell>
          <cell r="HP315">
            <v>46</v>
          </cell>
          <cell r="HQ315">
            <v>79</v>
          </cell>
          <cell r="HR315">
            <v>76</v>
          </cell>
          <cell r="HS315">
            <v>57</v>
          </cell>
          <cell r="HT315">
            <v>48</v>
          </cell>
          <cell r="HU315">
            <v>73</v>
          </cell>
          <cell r="HV315">
            <v>89</v>
          </cell>
          <cell r="HW315">
            <v>59</v>
          </cell>
          <cell r="HX315">
            <v>62</v>
          </cell>
          <cell r="HY315">
            <v>104</v>
          </cell>
          <cell r="HZ315">
            <v>74</v>
          </cell>
          <cell r="IA315">
            <v>101</v>
          </cell>
          <cell r="IB315">
            <v>86</v>
          </cell>
          <cell r="IC315">
            <v>77</v>
          </cell>
          <cell r="ID315">
            <v>72</v>
          </cell>
          <cell r="IE315">
            <v>92</v>
          </cell>
          <cell r="IF315">
            <v>59</v>
          </cell>
          <cell r="IG315">
            <v>103</v>
          </cell>
          <cell r="IH315">
            <v>135</v>
          </cell>
          <cell r="II315">
            <v>100</v>
          </cell>
          <cell r="IJ315">
            <v>79</v>
          </cell>
          <cell r="IK315">
            <v>123</v>
          </cell>
          <cell r="IL315">
            <v>92</v>
          </cell>
          <cell r="IM315">
            <v>81</v>
          </cell>
          <cell r="IN315">
            <v>47</v>
          </cell>
          <cell r="IO315">
            <v>63</v>
          </cell>
          <cell r="IP315">
            <v>90</v>
          </cell>
          <cell r="IQ315">
            <v>106</v>
          </cell>
          <cell r="IR315">
            <v>79</v>
          </cell>
          <cell r="IS315">
            <v>130</v>
          </cell>
          <cell r="IT315">
            <v>129</v>
          </cell>
          <cell r="IU315">
            <v>127</v>
          </cell>
          <cell r="IV315">
            <v>84</v>
          </cell>
          <cell r="IW315">
            <v>122</v>
          </cell>
          <cell r="IX315">
            <v>109</v>
          </cell>
          <cell r="IY315">
            <v>119</v>
          </cell>
          <cell r="IZ315">
            <v>132</v>
          </cell>
          <cell r="JA315">
            <v>88</v>
          </cell>
          <cell r="JB315">
            <v>123</v>
          </cell>
          <cell r="JC315">
            <v>130</v>
          </cell>
          <cell r="JD315">
            <v>101</v>
          </cell>
          <cell r="JE315">
            <v>151</v>
          </cell>
          <cell r="JF315">
            <v>127</v>
          </cell>
          <cell r="JG315">
            <v>131</v>
          </cell>
          <cell r="JH315">
            <v>117</v>
          </cell>
          <cell r="JI315">
            <v>101</v>
          </cell>
          <cell r="JJ315">
            <v>137</v>
          </cell>
          <cell r="JK315">
            <v>164</v>
          </cell>
          <cell r="JL315">
            <v>151</v>
          </cell>
          <cell r="JM315">
            <v>91</v>
          </cell>
          <cell r="JN315">
            <v>111</v>
          </cell>
          <cell r="JO315">
            <v>117</v>
          </cell>
          <cell r="JP315">
            <v>80</v>
          </cell>
          <cell r="JQ315">
            <v>157</v>
          </cell>
          <cell r="JR315">
            <v>141</v>
          </cell>
          <cell r="JS315">
            <v>129</v>
          </cell>
          <cell r="JT315">
            <v>112</v>
          </cell>
          <cell r="JU315">
            <v>98</v>
          </cell>
          <cell r="JV315">
            <v>119</v>
          </cell>
          <cell r="JW315">
            <v>147</v>
          </cell>
          <cell r="JX315">
            <v>122</v>
          </cell>
          <cell r="JY315">
            <v>134</v>
          </cell>
          <cell r="JZ315">
            <v>131</v>
          </cell>
          <cell r="KA315">
            <v>106</v>
          </cell>
          <cell r="KB315">
            <v>112</v>
          </cell>
          <cell r="KC315">
            <v>155</v>
          </cell>
          <cell r="KD315">
            <v>130</v>
          </cell>
          <cell r="KE315">
            <v>126</v>
          </cell>
          <cell r="KF315">
            <v>118</v>
          </cell>
        </row>
        <row r="316">
          <cell r="A316" t="str">
            <v>Nombre de crÃ©ations d'entreprises - Micro-entrepreneurs - Paris - DonnÃ©es mensuelles brutes</v>
          </cell>
          <cell r="B316">
            <v>10755384</v>
          </cell>
          <cell r="C316">
            <v>45317.364583333336</v>
          </cell>
          <cell r="ES316">
            <v>1836</v>
          </cell>
          <cell r="ET316">
            <v>1713</v>
          </cell>
          <cell r="EU316">
            <v>1871</v>
          </cell>
          <cell r="EV316">
            <v>1519</v>
          </cell>
          <cell r="EW316">
            <v>1411</v>
          </cell>
          <cell r="EX316">
            <v>1528</v>
          </cell>
          <cell r="EY316">
            <v>1492</v>
          </cell>
          <cell r="EZ316">
            <v>1275</v>
          </cell>
          <cell r="FA316">
            <v>1755</v>
          </cell>
          <cell r="FB316">
            <v>1996</v>
          </cell>
          <cell r="FC316">
            <v>1671</v>
          </cell>
          <cell r="FD316">
            <v>1276</v>
          </cell>
          <cell r="FE316">
            <v>1820</v>
          </cell>
          <cell r="FF316">
            <v>1655</v>
          </cell>
          <cell r="FG316">
            <v>1749</v>
          </cell>
          <cell r="FH316">
            <v>1533</v>
          </cell>
          <cell r="FI316">
            <v>1500</v>
          </cell>
          <cell r="FJ316">
            <v>1583</v>
          </cell>
          <cell r="FK316">
            <v>1426</v>
          </cell>
          <cell r="FL316">
            <v>1100</v>
          </cell>
          <cell r="FM316">
            <v>1725</v>
          </cell>
          <cell r="FN316">
            <v>2112</v>
          </cell>
          <cell r="FO316">
            <v>1642</v>
          </cell>
          <cell r="FP316">
            <v>1285</v>
          </cell>
          <cell r="FQ316">
            <v>1835</v>
          </cell>
          <cell r="FR316">
            <v>1697</v>
          </cell>
          <cell r="FS316">
            <v>1741</v>
          </cell>
          <cell r="FT316">
            <v>1546</v>
          </cell>
          <cell r="FU316">
            <v>1608</v>
          </cell>
          <cell r="FV316">
            <v>1559</v>
          </cell>
          <cell r="FW316">
            <v>1545</v>
          </cell>
          <cell r="FX316">
            <v>1118</v>
          </cell>
          <cell r="FY316">
            <v>1946</v>
          </cell>
          <cell r="FZ316">
            <v>2251</v>
          </cell>
          <cell r="GA316">
            <v>1866</v>
          </cell>
          <cell r="GB316">
            <v>1519</v>
          </cell>
          <cell r="GC316">
            <v>1863</v>
          </cell>
          <cell r="GD316">
            <v>1733</v>
          </cell>
          <cell r="GE316">
            <v>1712</v>
          </cell>
          <cell r="GF316">
            <v>1783</v>
          </cell>
          <cell r="GG316">
            <v>1515</v>
          </cell>
          <cell r="GH316">
            <v>1603</v>
          </cell>
          <cell r="GI316">
            <v>1636</v>
          </cell>
          <cell r="GJ316">
            <v>1207</v>
          </cell>
          <cell r="GK316">
            <v>2029</v>
          </cell>
          <cell r="GL316">
            <v>2549</v>
          </cell>
          <cell r="GM316">
            <v>1943</v>
          </cell>
          <cell r="GN316">
            <v>1799</v>
          </cell>
          <cell r="GO316">
            <v>2044</v>
          </cell>
          <cell r="GP316">
            <v>2046</v>
          </cell>
          <cell r="GQ316">
            <v>2267</v>
          </cell>
          <cell r="GR316">
            <v>2293</v>
          </cell>
          <cell r="GS316">
            <v>2128</v>
          </cell>
          <cell r="GT316">
            <v>2337</v>
          </cell>
          <cell r="GU316">
            <v>2000</v>
          </cell>
          <cell r="GV316">
            <v>1542</v>
          </cell>
          <cell r="GW316">
            <v>2906</v>
          </cell>
          <cell r="GX316">
            <v>2895</v>
          </cell>
          <cell r="GY316">
            <v>2476</v>
          </cell>
          <cell r="GZ316">
            <v>2222</v>
          </cell>
          <cell r="HA316">
            <v>2498</v>
          </cell>
          <cell r="HB316">
            <v>2522</v>
          </cell>
          <cell r="HC316">
            <v>2827</v>
          </cell>
          <cell r="HD316">
            <v>2138</v>
          </cell>
          <cell r="HE316">
            <v>2246</v>
          </cell>
          <cell r="HF316">
            <v>2511</v>
          </cell>
          <cell r="HG316">
            <v>2341</v>
          </cell>
          <cell r="HH316">
            <v>1838</v>
          </cell>
          <cell r="HI316">
            <v>2877</v>
          </cell>
          <cell r="HJ316">
            <v>3117</v>
          </cell>
          <cell r="HK316">
            <v>3556</v>
          </cell>
          <cell r="HL316">
            <v>2434</v>
          </cell>
          <cell r="HM316">
            <v>3062</v>
          </cell>
          <cell r="HN316">
            <v>2950</v>
          </cell>
          <cell r="HO316">
            <v>3316</v>
          </cell>
          <cell r="HP316">
            <v>2738</v>
          </cell>
          <cell r="HQ316">
            <v>2938</v>
          </cell>
          <cell r="HR316">
            <v>3214</v>
          </cell>
          <cell r="HS316">
            <v>2580</v>
          </cell>
          <cell r="HT316">
            <v>2275</v>
          </cell>
          <cell r="HU316">
            <v>3462</v>
          </cell>
          <cell r="HV316">
            <v>4191</v>
          </cell>
          <cell r="HW316">
            <v>3610</v>
          </cell>
          <cell r="HX316">
            <v>2791</v>
          </cell>
          <cell r="HY316">
            <v>4044</v>
          </cell>
          <cell r="HZ316">
            <v>3456</v>
          </cell>
          <cell r="IA316">
            <v>3885</v>
          </cell>
          <cell r="IB316">
            <v>3343</v>
          </cell>
          <cell r="IC316">
            <v>3668</v>
          </cell>
          <cell r="ID316">
            <v>3246</v>
          </cell>
          <cell r="IE316">
            <v>3014</v>
          </cell>
          <cell r="IF316">
            <v>2489</v>
          </cell>
          <cell r="IG316">
            <v>3815</v>
          </cell>
          <cell r="IH316">
            <v>4643</v>
          </cell>
          <cell r="II316">
            <v>3737</v>
          </cell>
          <cell r="IJ316">
            <v>2851</v>
          </cell>
          <cell r="IK316">
            <v>3921</v>
          </cell>
          <cell r="IL316">
            <v>2770</v>
          </cell>
          <cell r="IM316">
            <v>2887</v>
          </cell>
          <cell r="IN316">
            <v>1784</v>
          </cell>
          <cell r="IO316">
            <v>2597</v>
          </cell>
          <cell r="IP316">
            <v>3340</v>
          </cell>
          <cell r="IQ316">
            <v>3722</v>
          </cell>
          <cell r="IR316">
            <v>2811</v>
          </cell>
          <cell r="IS316">
            <v>5141</v>
          </cell>
          <cell r="IT316">
            <v>5361</v>
          </cell>
          <cell r="IU316">
            <v>4138</v>
          </cell>
          <cell r="IV316">
            <v>3546</v>
          </cell>
          <cell r="IW316">
            <v>4090</v>
          </cell>
          <cell r="IX316">
            <v>3912</v>
          </cell>
          <cell r="IY316">
            <v>4143</v>
          </cell>
          <cell r="IZ316">
            <v>3326</v>
          </cell>
          <cell r="JA316">
            <v>2859</v>
          </cell>
          <cell r="JB316">
            <v>3310</v>
          </cell>
          <cell r="JC316">
            <v>2920</v>
          </cell>
          <cell r="JD316">
            <v>2344</v>
          </cell>
          <cell r="JE316">
            <v>4086</v>
          </cell>
          <cell r="JF316">
            <v>4324</v>
          </cell>
          <cell r="JG316">
            <v>3164</v>
          </cell>
          <cell r="JH316">
            <v>3292</v>
          </cell>
          <cell r="JI316">
            <v>3969</v>
          </cell>
          <cell r="JJ316">
            <v>3084</v>
          </cell>
          <cell r="JK316">
            <v>3677</v>
          </cell>
          <cell r="JL316">
            <v>2932</v>
          </cell>
          <cell r="JM316">
            <v>2964</v>
          </cell>
          <cell r="JN316">
            <v>3154</v>
          </cell>
          <cell r="JO316">
            <v>2806</v>
          </cell>
          <cell r="JP316">
            <v>3265</v>
          </cell>
          <cell r="JQ316">
            <v>4516</v>
          </cell>
          <cell r="JR316">
            <v>4567</v>
          </cell>
          <cell r="JS316">
            <v>4099</v>
          </cell>
          <cell r="JT316">
            <v>3469</v>
          </cell>
          <cell r="JU316">
            <v>3675</v>
          </cell>
          <cell r="JV316">
            <v>3690</v>
          </cell>
          <cell r="JW316">
            <v>3951</v>
          </cell>
          <cell r="JX316">
            <v>3631</v>
          </cell>
          <cell r="JY316">
            <v>3205</v>
          </cell>
          <cell r="JZ316">
            <v>3699</v>
          </cell>
          <cell r="KA316">
            <v>3198</v>
          </cell>
          <cell r="KB316">
            <v>3391</v>
          </cell>
          <cell r="KC316">
            <v>4772</v>
          </cell>
          <cell r="KD316">
            <v>4761</v>
          </cell>
          <cell r="KE316">
            <v>4191</v>
          </cell>
          <cell r="KF316">
            <v>3529</v>
          </cell>
        </row>
        <row r="317">
          <cell r="A317" t="str">
            <v>Nombre de crÃ©ations d'entreprises - Micro-entrepreneurs - Pas-de-Calais - DonnÃ©es mensuelles brutes</v>
          </cell>
          <cell r="B317">
            <v>10755371</v>
          </cell>
          <cell r="C317">
            <v>45317.364583333336</v>
          </cell>
          <cell r="ES317">
            <v>450</v>
          </cell>
          <cell r="ET317">
            <v>342</v>
          </cell>
          <cell r="EU317">
            <v>491</v>
          </cell>
          <cell r="EV317">
            <v>391</v>
          </cell>
          <cell r="EW317">
            <v>426</v>
          </cell>
          <cell r="EX317">
            <v>447</v>
          </cell>
          <cell r="EY317">
            <v>335</v>
          </cell>
          <cell r="EZ317">
            <v>411</v>
          </cell>
          <cell r="FA317">
            <v>398</v>
          </cell>
          <cell r="FB317">
            <v>494</v>
          </cell>
          <cell r="FC317">
            <v>358</v>
          </cell>
          <cell r="FD317">
            <v>257</v>
          </cell>
          <cell r="FE317">
            <v>360</v>
          </cell>
          <cell r="FF317">
            <v>392</v>
          </cell>
          <cell r="FG317">
            <v>364</v>
          </cell>
          <cell r="FH317">
            <v>318</v>
          </cell>
          <cell r="FI317">
            <v>294</v>
          </cell>
          <cell r="FJ317">
            <v>378</v>
          </cell>
          <cell r="FK317">
            <v>257</v>
          </cell>
          <cell r="FL317">
            <v>282</v>
          </cell>
          <cell r="FM317">
            <v>337</v>
          </cell>
          <cell r="FN317">
            <v>364</v>
          </cell>
          <cell r="FO317">
            <v>285</v>
          </cell>
          <cell r="FP317">
            <v>228</v>
          </cell>
          <cell r="FQ317">
            <v>311</v>
          </cell>
          <cell r="FR317">
            <v>309</v>
          </cell>
          <cell r="FS317">
            <v>307</v>
          </cell>
          <cell r="FT317">
            <v>354</v>
          </cell>
          <cell r="FU317">
            <v>314</v>
          </cell>
          <cell r="FV317">
            <v>308</v>
          </cell>
          <cell r="FW317">
            <v>306</v>
          </cell>
          <cell r="FX317">
            <v>288</v>
          </cell>
          <cell r="FY317">
            <v>290</v>
          </cell>
          <cell r="FZ317">
            <v>361</v>
          </cell>
          <cell r="GA317">
            <v>313</v>
          </cell>
          <cell r="GB317">
            <v>248</v>
          </cell>
          <cell r="GC317">
            <v>340</v>
          </cell>
          <cell r="GD317">
            <v>368</v>
          </cell>
          <cell r="GE317">
            <v>349</v>
          </cell>
          <cell r="GF317">
            <v>444</v>
          </cell>
          <cell r="GG317">
            <v>285</v>
          </cell>
          <cell r="GH317">
            <v>300</v>
          </cell>
          <cell r="GI317">
            <v>296</v>
          </cell>
          <cell r="GJ317">
            <v>205</v>
          </cell>
          <cell r="GK317">
            <v>318</v>
          </cell>
          <cell r="GL317">
            <v>360</v>
          </cell>
          <cell r="GM317">
            <v>214</v>
          </cell>
          <cell r="GN317">
            <v>235</v>
          </cell>
          <cell r="GO317">
            <v>281</v>
          </cell>
          <cell r="GP317">
            <v>264</v>
          </cell>
          <cell r="GQ317">
            <v>324</v>
          </cell>
          <cell r="GR317">
            <v>296</v>
          </cell>
          <cell r="GS317">
            <v>265</v>
          </cell>
          <cell r="GT317">
            <v>271</v>
          </cell>
          <cell r="GU317">
            <v>211</v>
          </cell>
          <cell r="GV317">
            <v>172</v>
          </cell>
          <cell r="GW317">
            <v>308</v>
          </cell>
          <cell r="GX317">
            <v>273</v>
          </cell>
          <cell r="GY317">
            <v>214</v>
          </cell>
          <cell r="GZ317">
            <v>201</v>
          </cell>
          <cell r="HA317">
            <v>316</v>
          </cell>
          <cell r="HB317">
            <v>229</v>
          </cell>
          <cell r="HC317">
            <v>385</v>
          </cell>
          <cell r="HD317">
            <v>247</v>
          </cell>
          <cell r="HE317">
            <v>273</v>
          </cell>
          <cell r="HF317">
            <v>288</v>
          </cell>
          <cell r="HG317">
            <v>210</v>
          </cell>
          <cell r="HH317">
            <v>216</v>
          </cell>
          <cell r="HI317">
            <v>338</v>
          </cell>
          <cell r="HJ317">
            <v>334</v>
          </cell>
          <cell r="HK317">
            <v>254</v>
          </cell>
          <cell r="HL317">
            <v>257</v>
          </cell>
          <cell r="HM317">
            <v>365</v>
          </cell>
          <cell r="HN317">
            <v>361</v>
          </cell>
          <cell r="HO317">
            <v>394</v>
          </cell>
          <cell r="HP317">
            <v>310</v>
          </cell>
          <cell r="HQ317">
            <v>347</v>
          </cell>
          <cell r="HR317">
            <v>365</v>
          </cell>
          <cell r="HS317">
            <v>282</v>
          </cell>
          <cell r="HT317">
            <v>276</v>
          </cell>
          <cell r="HU317">
            <v>332</v>
          </cell>
          <cell r="HV317">
            <v>384</v>
          </cell>
          <cell r="HW317">
            <v>301</v>
          </cell>
          <cell r="HX317">
            <v>288</v>
          </cell>
          <cell r="HY317">
            <v>508</v>
          </cell>
          <cell r="HZ317">
            <v>417</v>
          </cell>
          <cell r="IA317">
            <v>511</v>
          </cell>
          <cell r="IB317">
            <v>454</v>
          </cell>
          <cell r="IC317">
            <v>461</v>
          </cell>
          <cell r="ID317">
            <v>443</v>
          </cell>
          <cell r="IE317">
            <v>466</v>
          </cell>
          <cell r="IF317">
            <v>341</v>
          </cell>
          <cell r="IG317">
            <v>458</v>
          </cell>
          <cell r="IH317">
            <v>559</v>
          </cell>
          <cell r="II317">
            <v>478</v>
          </cell>
          <cell r="IJ317">
            <v>484</v>
          </cell>
          <cell r="IK317">
            <v>711</v>
          </cell>
          <cell r="IL317">
            <v>547</v>
          </cell>
          <cell r="IM317">
            <v>367</v>
          </cell>
          <cell r="IN317">
            <v>274</v>
          </cell>
          <cell r="IO317">
            <v>412</v>
          </cell>
          <cell r="IP317">
            <v>570</v>
          </cell>
          <cell r="IQ317">
            <v>642</v>
          </cell>
          <cell r="IR317">
            <v>490</v>
          </cell>
          <cell r="IS317">
            <v>685</v>
          </cell>
          <cell r="IT317">
            <v>713</v>
          </cell>
          <cell r="IU317">
            <v>616</v>
          </cell>
          <cell r="IV317">
            <v>563</v>
          </cell>
          <cell r="IW317">
            <v>815</v>
          </cell>
          <cell r="IX317">
            <v>752</v>
          </cell>
          <cell r="IY317">
            <v>868</v>
          </cell>
          <cell r="IZ317">
            <v>827</v>
          </cell>
          <cell r="JA317">
            <v>676</v>
          </cell>
          <cell r="JB317">
            <v>700</v>
          </cell>
          <cell r="JC317">
            <v>637</v>
          </cell>
          <cell r="JD317">
            <v>535</v>
          </cell>
          <cell r="JE317">
            <v>668</v>
          </cell>
          <cell r="JF317">
            <v>812</v>
          </cell>
          <cell r="JG317">
            <v>593</v>
          </cell>
          <cell r="JH317">
            <v>641</v>
          </cell>
          <cell r="JI317">
            <v>823</v>
          </cell>
          <cell r="JJ317">
            <v>694</v>
          </cell>
          <cell r="JK317">
            <v>832</v>
          </cell>
          <cell r="JL317">
            <v>753</v>
          </cell>
          <cell r="JM317">
            <v>685</v>
          </cell>
          <cell r="JN317">
            <v>717</v>
          </cell>
          <cell r="JO317">
            <v>619</v>
          </cell>
          <cell r="JP317">
            <v>534</v>
          </cell>
          <cell r="JQ317">
            <v>795</v>
          </cell>
          <cell r="JR317">
            <v>780</v>
          </cell>
          <cell r="JS317">
            <v>642</v>
          </cell>
          <cell r="JT317">
            <v>610</v>
          </cell>
          <cell r="JU317">
            <v>717</v>
          </cell>
          <cell r="JV317">
            <v>685</v>
          </cell>
          <cell r="JW317">
            <v>875</v>
          </cell>
          <cell r="JX317">
            <v>730</v>
          </cell>
          <cell r="JY317">
            <v>659</v>
          </cell>
          <cell r="JZ317">
            <v>721</v>
          </cell>
          <cell r="KA317">
            <v>650</v>
          </cell>
          <cell r="KB317">
            <v>681</v>
          </cell>
          <cell r="KC317">
            <v>874</v>
          </cell>
          <cell r="KD317">
            <v>803</v>
          </cell>
          <cell r="KE317">
            <v>722</v>
          </cell>
          <cell r="KF317">
            <v>536</v>
          </cell>
        </row>
        <row r="318">
          <cell r="A318" t="str">
            <v>Nombre de crÃ©ations d'entreprises - Micro-entrepreneurs - Puy-de-DÃ´me - DonnÃ©es mensuelles brutes</v>
          </cell>
          <cell r="B318">
            <v>10755372</v>
          </cell>
          <cell r="C318">
            <v>45317.364583333336</v>
          </cell>
          <cell r="ES318">
            <v>217</v>
          </cell>
          <cell r="ET318">
            <v>243</v>
          </cell>
          <cell r="EU318">
            <v>250</v>
          </cell>
          <cell r="EV318">
            <v>211</v>
          </cell>
          <cell r="EW318">
            <v>200</v>
          </cell>
          <cell r="EX318">
            <v>220</v>
          </cell>
          <cell r="EY318">
            <v>143</v>
          </cell>
          <cell r="EZ318">
            <v>190</v>
          </cell>
          <cell r="FA318">
            <v>170</v>
          </cell>
          <cell r="FB318">
            <v>236</v>
          </cell>
          <cell r="FC318">
            <v>180</v>
          </cell>
          <cell r="FD318">
            <v>151</v>
          </cell>
          <cell r="FE318">
            <v>178</v>
          </cell>
          <cell r="FF318">
            <v>210</v>
          </cell>
          <cell r="FG318">
            <v>140</v>
          </cell>
          <cell r="FH318">
            <v>232</v>
          </cell>
          <cell r="FI318">
            <v>162</v>
          </cell>
          <cell r="FJ318">
            <v>178</v>
          </cell>
          <cell r="FK318">
            <v>159</v>
          </cell>
          <cell r="FL318">
            <v>102</v>
          </cell>
          <cell r="FM318">
            <v>207</v>
          </cell>
          <cell r="FN318">
            <v>215</v>
          </cell>
          <cell r="FO318">
            <v>187</v>
          </cell>
          <cell r="FP318">
            <v>152</v>
          </cell>
          <cell r="FQ318">
            <v>142</v>
          </cell>
          <cell r="FR318">
            <v>231</v>
          </cell>
          <cell r="FS318">
            <v>198</v>
          </cell>
          <cell r="FT318">
            <v>205</v>
          </cell>
          <cell r="FU318">
            <v>181</v>
          </cell>
          <cell r="FV318">
            <v>174</v>
          </cell>
          <cell r="FW318">
            <v>168</v>
          </cell>
          <cell r="FX318">
            <v>150</v>
          </cell>
          <cell r="FY318">
            <v>171</v>
          </cell>
          <cell r="FZ318">
            <v>213</v>
          </cell>
          <cell r="GA318">
            <v>192</v>
          </cell>
          <cell r="GB318">
            <v>175</v>
          </cell>
          <cell r="GC318">
            <v>168</v>
          </cell>
          <cell r="GD318">
            <v>205</v>
          </cell>
          <cell r="GE318">
            <v>185</v>
          </cell>
          <cell r="GF318">
            <v>179</v>
          </cell>
          <cell r="GG318">
            <v>161</v>
          </cell>
          <cell r="GH318">
            <v>173</v>
          </cell>
          <cell r="GI318">
            <v>193</v>
          </cell>
          <cell r="GJ318">
            <v>137</v>
          </cell>
          <cell r="GK318">
            <v>217</v>
          </cell>
          <cell r="GL318">
            <v>201</v>
          </cell>
          <cell r="GM318">
            <v>197</v>
          </cell>
          <cell r="GN318">
            <v>174</v>
          </cell>
          <cell r="GO318">
            <v>190</v>
          </cell>
          <cell r="GP318">
            <v>186</v>
          </cell>
          <cell r="GQ318">
            <v>225</v>
          </cell>
          <cell r="GR318">
            <v>152</v>
          </cell>
          <cell r="GS318">
            <v>168</v>
          </cell>
          <cell r="GT318">
            <v>152</v>
          </cell>
          <cell r="GU318">
            <v>151</v>
          </cell>
          <cell r="GV318">
            <v>156</v>
          </cell>
          <cell r="GW318">
            <v>184</v>
          </cell>
          <cell r="GX318">
            <v>213</v>
          </cell>
          <cell r="GY318">
            <v>130</v>
          </cell>
          <cell r="GZ318">
            <v>163</v>
          </cell>
          <cell r="HA318">
            <v>210</v>
          </cell>
          <cell r="HB318">
            <v>169</v>
          </cell>
          <cell r="HC318">
            <v>226</v>
          </cell>
          <cell r="HD318">
            <v>159</v>
          </cell>
          <cell r="HE318">
            <v>174</v>
          </cell>
          <cell r="HF318">
            <v>230</v>
          </cell>
          <cell r="HG318">
            <v>179</v>
          </cell>
          <cell r="HH318">
            <v>177</v>
          </cell>
          <cell r="HI318">
            <v>262</v>
          </cell>
          <cell r="HJ318">
            <v>219</v>
          </cell>
          <cell r="HK318">
            <v>186</v>
          </cell>
          <cell r="HL318">
            <v>206</v>
          </cell>
          <cell r="HM318">
            <v>221</v>
          </cell>
          <cell r="HN318">
            <v>244</v>
          </cell>
          <cell r="HO318">
            <v>251</v>
          </cell>
          <cell r="HP318">
            <v>244</v>
          </cell>
          <cell r="HQ318">
            <v>254</v>
          </cell>
          <cell r="HR318">
            <v>281</v>
          </cell>
          <cell r="HS318">
            <v>237</v>
          </cell>
          <cell r="HT318">
            <v>211</v>
          </cell>
          <cell r="HU318">
            <v>282</v>
          </cell>
          <cell r="HV318">
            <v>307</v>
          </cell>
          <cell r="HW318">
            <v>290</v>
          </cell>
          <cell r="HX318">
            <v>221</v>
          </cell>
          <cell r="HY318">
            <v>271</v>
          </cell>
          <cell r="HZ318">
            <v>301</v>
          </cell>
          <cell r="IA318">
            <v>322</v>
          </cell>
          <cell r="IB318">
            <v>285</v>
          </cell>
          <cell r="IC318">
            <v>287</v>
          </cell>
          <cell r="ID318">
            <v>257</v>
          </cell>
          <cell r="IE318">
            <v>269</v>
          </cell>
          <cell r="IF318">
            <v>267</v>
          </cell>
          <cell r="IG318">
            <v>309</v>
          </cell>
          <cell r="IH318">
            <v>332</v>
          </cell>
          <cell r="II318">
            <v>302</v>
          </cell>
          <cell r="IJ318">
            <v>324</v>
          </cell>
          <cell r="IK318">
            <v>355</v>
          </cell>
          <cell r="IL318">
            <v>338</v>
          </cell>
          <cell r="IM318">
            <v>222</v>
          </cell>
          <cell r="IN318">
            <v>185</v>
          </cell>
          <cell r="IO318">
            <v>258</v>
          </cell>
          <cell r="IP318">
            <v>291</v>
          </cell>
          <cell r="IQ318">
            <v>365</v>
          </cell>
          <cell r="IR318">
            <v>329</v>
          </cell>
          <cell r="IS318">
            <v>383</v>
          </cell>
          <cell r="IT318">
            <v>435</v>
          </cell>
          <cell r="IU318">
            <v>422</v>
          </cell>
          <cell r="IV318">
            <v>416</v>
          </cell>
          <cell r="IW318">
            <v>528</v>
          </cell>
          <cell r="IX318">
            <v>435</v>
          </cell>
          <cell r="IY318">
            <v>506</v>
          </cell>
          <cell r="IZ318">
            <v>393</v>
          </cell>
          <cell r="JA318">
            <v>405</v>
          </cell>
          <cell r="JB318">
            <v>421</v>
          </cell>
          <cell r="JC318">
            <v>358</v>
          </cell>
          <cell r="JD318">
            <v>248</v>
          </cell>
          <cell r="JE318">
            <v>384</v>
          </cell>
          <cell r="JF318">
            <v>526</v>
          </cell>
          <cell r="JG318">
            <v>343</v>
          </cell>
          <cell r="JH318">
            <v>428</v>
          </cell>
          <cell r="JI318">
            <v>404</v>
          </cell>
          <cell r="JJ318">
            <v>404</v>
          </cell>
          <cell r="JK318">
            <v>563</v>
          </cell>
          <cell r="JL318">
            <v>277</v>
          </cell>
          <cell r="JM318">
            <v>402</v>
          </cell>
          <cell r="JN318">
            <v>386</v>
          </cell>
          <cell r="JO318">
            <v>371</v>
          </cell>
          <cell r="JP318">
            <v>287</v>
          </cell>
          <cell r="JQ318">
            <v>388</v>
          </cell>
          <cell r="JR318">
            <v>577</v>
          </cell>
          <cell r="JS318">
            <v>404</v>
          </cell>
          <cell r="JT318">
            <v>479</v>
          </cell>
          <cell r="JU318">
            <v>398</v>
          </cell>
          <cell r="JV318">
            <v>382</v>
          </cell>
          <cell r="JW318">
            <v>435</v>
          </cell>
          <cell r="JX318">
            <v>367</v>
          </cell>
          <cell r="JY318">
            <v>351</v>
          </cell>
          <cell r="JZ318">
            <v>461</v>
          </cell>
          <cell r="KA318">
            <v>338</v>
          </cell>
          <cell r="KB318">
            <v>390</v>
          </cell>
          <cell r="KC318">
            <v>457</v>
          </cell>
          <cell r="KD318">
            <v>521</v>
          </cell>
          <cell r="KE318">
            <v>404</v>
          </cell>
          <cell r="KF318">
            <v>405</v>
          </cell>
        </row>
        <row r="319">
          <cell r="A319" t="str">
            <v>Nombre de crÃ©ations d'entreprises - Micro-entrepreneurs - PyrÃ©nÃ©es-Atlantiques - DonnÃ©es mensuelles brutes</v>
          </cell>
          <cell r="B319">
            <v>10755373</v>
          </cell>
          <cell r="C319">
            <v>45317.364583333336</v>
          </cell>
          <cell r="ES319">
            <v>333</v>
          </cell>
          <cell r="ET319">
            <v>268</v>
          </cell>
          <cell r="EU319">
            <v>379</v>
          </cell>
          <cell r="EV319">
            <v>262</v>
          </cell>
          <cell r="EW319">
            <v>264</v>
          </cell>
          <cell r="EX319">
            <v>283</v>
          </cell>
          <cell r="EY319">
            <v>242</v>
          </cell>
          <cell r="EZ319">
            <v>269</v>
          </cell>
          <cell r="FA319">
            <v>299</v>
          </cell>
          <cell r="FB319">
            <v>301</v>
          </cell>
          <cell r="FC319">
            <v>232</v>
          </cell>
          <cell r="FD319">
            <v>167</v>
          </cell>
          <cell r="FE319">
            <v>243</v>
          </cell>
          <cell r="FF319">
            <v>243</v>
          </cell>
          <cell r="FG319">
            <v>257</v>
          </cell>
          <cell r="FH319">
            <v>269</v>
          </cell>
          <cell r="FI319">
            <v>237</v>
          </cell>
          <cell r="FJ319">
            <v>233</v>
          </cell>
          <cell r="FK319">
            <v>240</v>
          </cell>
          <cell r="FL319">
            <v>187</v>
          </cell>
          <cell r="FM319">
            <v>263</v>
          </cell>
          <cell r="FN319">
            <v>276</v>
          </cell>
          <cell r="FO319">
            <v>230</v>
          </cell>
          <cell r="FP319">
            <v>162</v>
          </cell>
          <cell r="FQ319">
            <v>245</v>
          </cell>
          <cell r="FR319">
            <v>234</v>
          </cell>
          <cell r="FS319">
            <v>267</v>
          </cell>
          <cell r="FT319">
            <v>190</v>
          </cell>
          <cell r="FU319">
            <v>249</v>
          </cell>
          <cell r="FV319">
            <v>235</v>
          </cell>
          <cell r="FW319">
            <v>249</v>
          </cell>
          <cell r="FX319">
            <v>185</v>
          </cell>
          <cell r="FY319">
            <v>292</v>
          </cell>
          <cell r="FZ319">
            <v>225</v>
          </cell>
          <cell r="GA319">
            <v>177</v>
          </cell>
          <cell r="GB319">
            <v>217</v>
          </cell>
          <cell r="GC319">
            <v>288</v>
          </cell>
          <cell r="GD319">
            <v>280</v>
          </cell>
          <cell r="GE319">
            <v>322</v>
          </cell>
          <cell r="GF319">
            <v>281</v>
          </cell>
          <cell r="GG319">
            <v>228</v>
          </cell>
          <cell r="GH319">
            <v>288</v>
          </cell>
          <cell r="GI319">
            <v>249</v>
          </cell>
          <cell r="GJ319">
            <v>180</v>
          </cell>
          <cell r="GK319">
            <v>287</v>
          </cell>
          <cell r="GL319">
            <v>332</v>
          </cell>
          <cell r="GM319">
            <v>231</v>
          </cell>
          <cell r="GN319">
            <v>235</v>
          </cell>
          <cell r="GO319">
            <v>197</v>
          </cell>
          <cell r="GP319">
            <v>251</v>
          </cell>
          <cell r="GQ319">
            <v>300</v>
          </cell>
          <cell r="GR319">
            <v>291</v>
          </cell>
          <cell r="GS319">
            <v>261</v>
          </cell>
          <cell r="GT319">
            <v>270</v>
          </cell>
          <cell r="GU319">
            <v>203</v>
          </cell>
          <cell r="GV319">
            <v>201</v>
          </cell>
          <cell r="GW319">
            <v>253</v>
          </cell>
          <cell r="GX319">
            <v>283</v>
          </cell>
          <cell r="GY319">
            <v>221</v>
          </cell>
          <cell r="GZ319">
            <v>154</v>
          </cell>
          <cell r="HA319">
            <v>251</v>
          </cell>
          <cell r="HB319">
            <v>303</v>
          </cell>
          <cell r="HC319">
            <v>308</v>
          </cell>
          <cell r="HD319">
            <v>245</v>
          </cell>
          <cell r="HE319">
            <v>216</v>
          </cell>
          <cell r="HF319">
            <v>285</v>
          </cell>
          <cell r="HG319">
            <v>214</v>
          </cell>
          <cell r="HH319">
            <v>219</v>
          </cell>
          <cell r="HI319">
            <v>290</v>
          </cell>
          <cell r="HJ319">
            <v>337</v>
          </cell>
          <cell r="HK319">
            <v>221</v>
          </cell>
          <cell r="HL319">
            <v>240</v>
          </cell>
          <cell r="HM319">
            <v>287</v>
          </cell>
          <cell r="HN319">
            <v>433</v>
          </cell>
          <cell r="HO319">
            <v>371</v>
          </cell>
          <cell r="HP319">
            <v>279</v>
          </cell>
          <cell r="HQ319">
            <v>324</v>
          </cell>
          <cell r="HR319">
            <v>401</v>
          </cell>
          <cell r="HS319">
            <v>262</v>
          </cell>
          <cell r="HT319">
            <v>260</v>
          </cell>
          <cell r="HU319">
            <v>395</v>
          </cell>
          <cell r="HV319">
            <v>342</v>
          </cell>
          <cell r="HW319">
            <v>402</v>
          </cell>
          <cell r="HX319">
            <v>269</v>
          </cell>
          <cell r="HY319">
            <v>491</v>
          </cell>
          <cell r="HZ319">
            <v>406</v>
          </cell>
          <cell r="IA319">
            <v>382</v>
          </cell>
          <cell r="IB319">
            <v>306</v>
          </cell>
          <cell r="IC319">
            <v>415</v>
          </cell>
          <cell r="ID319">
            <v>317</v>
          </cell>
          <cell r="IE319">
            <v>486</v>
          </cell>
          <cell r="IF319">
            <v>360</v>
          </cell>
          <cell r="IG319">
            <v>396</v>
          </cell>
          <cell r="IH319">
            <v>460</v>
          </cell>
          <cell r="II319">
            <v>391</v>
          </cell>
          <cell r="IJ319">
            <v>325</v>
          </cell>
          <cell r="IK319">
            <v>429</v>
          </cell>
          <cell r="IL319">
            <v>435</v>
          </cell>
          <cell r="IM319">
            <v>393</v>
          </cell>
          <cell r="IN319">
            <v>190</v>
          </cell>
          <cell r="IO319">
            <v>326</v>
          </cell>
          <cell r="IP319">
            <v>445</v>
          </cell>
          <cell r="IQ319">
            <v>420</v>
          </cell>
          <cell r="IR319">
            <v>408</v>
          </cell>
          <cell r="IS319">
            <v>400</v>
          </cell>
          <cell r="IT319">
            <v>559</v>
          </cell>
          <cell r="IU319">
            <v>541</v>
          </cell>
          <cell r="IV319">
            <v>425</v>
          </cell>
          <cell r="IW319">
            <v>574</v>
          </cell>
          <cell r="IX319">
            <v>508</v>
          </cell>
          <cell r="IY319">
            <v>606</v>
          </cell>
          <cell r="IZ319">
            <v>585</v>
          </cell>
          <cell r="JA319">
            <v>540</v>
          </cell>
          <cell r="JB319">
            <v>475</v>
          </cell>
          <cell r="JC319">
            <v>600</v>
          </cell>
          <cell r="JD319">
            <v>463</v>
          </cell>
          <cell r="JE319">
            <v>608</v>
          </cell>
          <cell r="JF319">
            <v>677</v>
          </cell>
          <cell r="JG319">
            <v>458</v>
          </cell>
          <cell r="JH319">
            <v>480</v>
          </cell>
          <cell r="JI319">
            <v>635</v>
          </cell>
          <cell r="JJ319">
            <v>559</v>
          </cell>
          <cell r="JK319">
            <v>618</v>
          </cell>
          <cell r="JL319">
            <v>538</v>
          </cell>
          <cell r="JM319">
            <v>601</v>
          </cell>
          <cell r="JN319">
            <v>551</v>
          </cell>
          <cell r="JO319">
            <v>506</v>
          </cell>
          <cell r="JP319">
            <v>351</v>
          </cell>
          <cell r="JQ319">
            <v>570</v>
          </cell>
          <cell r="JR319">
            <v>590</v>
          </cell>
          <cell r="JS319">
            <v>491</v>
          </cell>
          <cell r="JT319">
            <v>562</v>
          </cell>
          <cell r="JU319">
            <v>544</v>
          </cell>
          <cell r="JV319">
            <v>573</v>
          </cell>
          <cell r="JW319">
            <v>647</v>
          </cell>
          <cell r="JX319">
            <v>553</v>
          </cell>
          <cell r="JY319">
            <v>489</v>
          </cell>
          <cell r="JZ319">
            <v>523</v>
          </cell>
          <cell r="KA319">
            <v>480</v>
          </cell>
          <cell r="KB319">
            <v>488</v>
          </cell>
          <cell r="KC319">
            <v>569</v>
          </cell>
          <cell r="KD319">
            <v>617</v>
          </cell>
          <cell r="KE319">
            <v>526</v>
          </cell>
          <cell r="KF319">
            <v>554</v>
          </cell>
        </row>
        <row r="320">
          <cell r="A320" t="str">
            <v>Nombre de crÃ©ations d'entreprises - Micro-entrepreneurs - PyrÃ©nÃ©es-Orientales - DonnÃ©es mensuelles brutes</v>
          </cell>
          <cell r="B320">
            <v>10755375</v>
          </cell>
          <cell r="C320">
            <v>45317.364583333336</v>
          </cell>
          <cell r="ES320">
            <v>213</v>
          </cell>
          <cell r="ET320">
            <v>223</v>
          </cell>
          <cell r="EU320">
            <v>305</v>
          </cell>
          <cell r="EV320">
            <v>221</v>
          </cell>
          <cell r="EW320">
            <v>228</v>
          </cell>
          <cell r="EX320">
            <v>378</v>
          </cell>
          <cell r="EY320">
            <v>252</v>
          </cell>
          <cell r="EZ320">
            <v>152</v>
          </cell>
          <cell r="FA320">
            <v>231</v>
          </cell>
          <cell r="FB320">
            <v>276</v>
          </cell>
          <cell r="FC320">
            <v>241</v>
          </cell>
          <cell r="FD320">
            <v>171</v>
          </cell>
          <cell r="FE320">
            <v>232</v>
          </cell>
          <cell r="FF320">
            <v>273</v>
          </cell>
          <cell r="FG320">
            <v>276</v>
          </cell>
          <cell r="FH320">
            <v>300</v>
          </cell>
          <cell r="FI320">
            <v>269</v>
          </cell>
          <cell r="FJ320">
            <v>317</v>
          </cell>
          <cell r="FK320">
            <v>306</v>
          </cell>
          <cell r="FL320">
            <v>169</v>
          </cell>
          <cell r="FM320">
            <v>234</v>
          </cell>
          <cell r="FN320">
            <v>290</v>
          </cell>
          <cell r="FO320">
            <v>223</v>
          </cell>
          <cell r="FP320">
            <v>185</v>
          </cell>
          <cell r="FQ320">
            <v>295</v>
          </cell>
          <cell r="FR320">
            <v>247</v>
          </cell>
          <cell r="FS320">
            <v>315</v>
          </cell>
          <cell r="FT320">
            <v>305</v>
          </cell>
          <cell r="FU320">
            <v>273</v>
          </cell>
          <cell r="FV320">
            <v>265</v>
          </cell>
          <cell r="FW320">
            <v>263</v>
          </cell>
          <cell r="FX320">
            <v>153</v>
          </cell>
          <cell r="FY320">
            <v>227</v>
          </cell>
          <cell r="FZ320">
            <v>264</v>
          </cell>
          <cell r="GA320">
            <v>244</v>
          </cell>
          <cell r="GB320">
            <v>202</v>
          </cell>
          <cell r="GC320">
            <v>230</v>
          </cell>
          <cell r="GD320">
            <v>232</v>
          </cell>
          <cell r="GE320">
            <v>252</v>
          </cell>
          <cell r="GF320">
            <v>263</v>
          </cell>
          <cell r="GG320">
            <v>202</v>
          </cell>
          <cell r="GH320">
            <v>267</v>
          </cell>
          <cell r="GI320">
            <v>190</v>
          </cell>
          <cell r="GJ320">
            <v>129</v>
          </cell>
          <cell r="GK320">
            <v>255</v>
          </cell>
          <cell r="GL320">
            <v>217</v>
          </cell>
          <cell r="GM320">
            <v>167</v>
          </cell>
          <cell r="GN320">
            <v>144</v>
          </cell>
          <cell r="GO320">
            <v>202</v>
          </cell>
          <cell r="GP320">
            <v>243</v>
          </cell>
          <cell r="GQ320">
            <v>236</v>
          </cell>
          <cell r="GR320">
            <v>230</v>
          </cell>
          <cell r="GS320">
            <v>191</v>
          </cell>
          <cell r="GT320">
            <v>207</v>
          </cell>
          <cell r="GU320">
            <v>152</v>
          </cell>
          <cell r="GV320">
            <v>134</v>
          </cell>
          <cell r="GW320">
            <v>172</v>
          </cell>
          <cell r="GX320">
            <v>176</v>
          </cell>
          <cell r="GY320">
            <v>162</v>
          </cell>
          <cell r="GZ320">
            <v>147</v>
          </cell>
          <cell r="HA320">
            <v>197</v>
          </cell>
          <cell r="HB320">
            <v>179</v>
          </cell>
          <cell r="HC320">
            <v>240</v>
          </cell>
          <cell r="HD320">
            <v>166</v>
          </cell>
          <cell r="HE320">
            <v>186</v>
          </cell>
          <cell r="HF320">
            <v>199</v>
          </cell>
          <cell r="HG320">
            <v>180</v>
          </cell>
          <cell r="HH320">
            <v>159</v>
          </cell>
          <cell r="HI320">
            <v>238</v>
          </cell>
          <cell r="HJ320">
            <v>219</v>
          </cell>
          <cell r="HK320">
            <v>191</v>
          </cell>
          <cell r="HL320">
            <v>185</v>
          </cell>
          <cell r="HM320">
            <v>272</v>
          </cell>
          <cell r="HN320">
            <v>275</v>
          </cell>
          <cell r="HO320">
            <v>329</v>
          </cell>
          <cell r="HP320">
            <v>247</v>
          </cell>
          <cell r="HQ320">
            <v>232</v>
          </cell>
          <cell r="HR320">
            <v>248</v>
          </cell>
          <cell r="HS320">
            <v>233</v>
          </cell>
          <cell r="HT320">
            <v>169</v>
          </cell>
          <cell r="HU320">
            <v>251</v>
          </cell>
          <cell r="HV320">
            <v>266</v>
          </cell>
          <cell r="HW320">
            <v>202</v>
          </cell>
          <cell r="HX320">
            <v>198</v>
          </cell>
          <cell r="HY320">
            <v>292</v>
          </cell>
          <cell r="HZ320">
            <v>276</v>
          </cell>
          <cell r="IA320">
            <v>300</v>
          </cell>
          <cell r="IB320">
            <v>262</v>
          </cell>
          <cell r="IC320">
            <v>319</v>
          </cell>
          <cell r="ID320">
            <v>269</v>
          </cell>
          <cell r="IE320">
            <v>264</v>
          </cell>
          <cell r="IF320">
            <v>206</v>
          </cell>
          <cell r="IG320">
            <v>336</v>
          </cell>
          <cell r="IH320">
            <v>347</v>
          </cell>
          <cell r="II320">
            <v>288</v>
          </cell>
          <cell r="IJ320">
            <v>233</v>
          </cell>
          <cell r="IK320">
            <v>387</v>
          </cell>
          <cell r="IL320">
            <v>346</v>
          </cell>
          <cell r="IM320">
            <v>247</v>
          </cell>
          <cell r="IN320">
            <v>89</v>
          </cell>
          <cell r="IO320">
            <v>215</v>
          </cell>
          <cell r="IP320">
            <v>352</v>
          </cell>
          <cell r="IQ320">
            <v>382</v>
          </cell>
          <cell r="IR320">
            <v>303</v>
          </cell>
          <cell r="IS320">
            <v>431</v>
          </cell>
          <cell r="IT320">
            <v>461</v>
          </cell>
          <cell r="IU320">
            <v>323</v>
          </cell>
          <cell r="IV320">
            <v>349</v>
          </cell>
          <cell r="IW320">
            <v>411</v>
          </cell>
          <cell r="IX320">
            <v>424</v>
          </cell>
          <cell r="IY320">
            <v>491</v>
          </cell>
          <cell r="IZ320">
            <v>462</v>
          </cell>
          <cell r="JA320">
            <v>365</v>
          </cell>
          <cell r="JB320">
            <v>479</v>
          </cell>
          <cell r="JC320">
            <v>402</v>
          </cell>
          <cell r="JD320">
            <v>341</v>
          </cell>
          <cell r="JE320">
            <v>478</v>
          </cell>
          <cell r="JF320">
            <v>448</v>
          </cell>
          <cell r="JG320">
            <v>361</v>
          </cell>
          <cell r="JH320">
            <v>389</v>
          </cell>
          <cell r="JI320">
            <v>440</v>
          </cell>
          <cell r="JJ320">
            <v>442</v>
          </cell>
          <cell r="JK320">
            <v>482</v>
          </cell>
          <cell r="JL320">
            <v>456</v>
          </cell>
          <cell r="JM320">
            <v>411</v>
          </cell>
          <cell r="JN320">
            <v>450</v>
          </cell>
          <cell r="JO320">
            <v>344</v>
          </cell>
          <cell r="JP320">
            <v>305</v>
          </cell>
          <cell r="JQ320">
            <v>429</v>
          </cell>
          <cell r="JR320">
            <v>468</v>
          </cell>
          <cell r="JS320">
            <v>435</v>
          </cell>
          <cell r="JT320">
            <v>442</v>
          </cell>
          <cell r="JU320">
            <v>412</v>
          </cell>
          <cell r="JV320">
            <v>414</v>
          </cell>
          <cell r="JW320">
            <v>504</v>
          </cell>
          <cell r="JX320">
            <v>461</v>
          </cell>
          <cell r="JY320">
            <v>387</v>
          </cell>
          <cell r="JZ320">
            <v>446</v>
          </cell>
          <cell r="KA320">
            <v>366</v>
          </cell>
          <cell r="KB320">
            <v>333</v>
          </cell>
          <cell r="KC320">
            <v>477</v>
          </cell>
          <cell r="KD320">
            <v>503</v>
          </cell>
          <cell r="KE320">
            <v>494</v>
          </cell>
          <cell r="KF320">
            <v>416</v>
          </cell>
        </row>
        <row r="321">
          <cell r="A321" t="str">
            <v>Nombre de crÃ©ations d'entreprises - Micro-entrepreneurs - RhÃ´ne - DonnÃ©es mensuelles brutes</v>
          </cell>
          <cell r="B321">
            <v>10755378</v>
          </cell>
          <cell r="C321">
            <v>45317.364583333336</v>
          </cell>
          <cell r="ES321">
            <v>631</v>
          </cell>
          <cell r="ET321">
            <v>880</v>
          </cell>
          <cell r="EU321">
            <v>829</v>
          </cell>
          <cell r="EV321">
            <v>592</v>
          </cell>
          <cell r="EW321">
            <v>612</v>
          </cell>
          <cell r="EX321">
            <v>723</v>
          </cell>
          <cell r="EY321">
            <v>631</v>
          </cell>
          <cell r="EZ321">
            <v>560</v>
          </cell>
          <cell r="FA321">
            <v>817</v>
          </cell>
          <cell r="FB321">
            <v>848</v>
          </cell>
          <cell r="FC321">
            <v>630</v>
          </cell>
          <cell r="FD321">
            <v>563</v>
          </cell>
          <cell r="FE321">
            <v>833</v>
          </cell>
          <cell r="FF321">
            <v>748</v>
          </cell>
          <cell r="FG321">
            <v>789</v>
          </cell>
          <cell r="FH321">
            <v>645</v>
          </cell>
          <cell r="FI321">
            <v>702</v>
          </cell>
          <cell r="FJ321">
            <v>670</v>
          </cell>
          <cell r="FK321">
            <v>620</v>
          </cell>
          <cell r="FL321">
            <v>568</v>
          </cell>
          <cell r="FM321">
            <v>610</v>
          </cell>
          <cell r="FN321">
            <v>857</v>
          </cell>
          <cell r="FO321">
            <v>1182</v>
          </cell>
          <cell r="FP321">
            <v>491</v>
          </cell>
          <cell r="FQ321">
            <v>759</v>
          </cell>
          <cell r="FR321">
            <v>813</v>
          </cell>
          <cell r="FS321">
            <v>828</v>
          </cell>
          <cell r="FT321">
            <v>742</v>
          </cell>
          <cell r="FU321">
            <v>717</v>
          </cell>
          <cell r="FV321">
            <v>595</v>
          </cell>
          <cell r="FW321">
            <v>672</v>
          </cell>
          <cell r="FX321">
            <v>578</v>
          </cell>
          <cell r="FY321">
            <v>898</v>
          </cell>
          <cell r="FZ321">
            <v>1022</v>
          </cell>
          <cell r="GA321">
            <v>757</v>
          </cell>
          <cell r="GB321">
            <v>671</v>
          </cell>
          <cell r="GC321">
            <v>771</v>
          </cell>
          <cell r="GD321">
            <v>963</v>
          </cell>
          <cell r="GE321">
            <v>904</v>
          </cell>
          <cell r="GF321">
            <v>832</v>
          </cell>
          <cell r="GG321">
            <v>753</v>
          </cell>
          <cell r="GH321">
            <v>753</v>
          </cell>
          <cell r="GI321">
            <v>708</v>
          </cell>
          <cell r="GJ321">
            <v>567</v>
          </cell>
          <cell r="GK321">
            <v>1037</v>
          </cell>
          <cell r="GL321">
            <v>1101</v>
          </cell>
          <cell r="GM321">
            <v>832</v>
          </cell>
          <cell r="GN321">
            <v>786</v>
          </cell>
          <cell r="GO321">
            <v>1009</v>
          </cell>
          <cell r="GP321">
            <v>884</v>
          </cell>
          <cell r="GQ321">
            <v>1061</v>
          </cell>
          <cell r="GR321">
            <v>961</v>
          </cell>
          <cell r="GS321">
            <v>899</v>
          </cell>
          <cell r="GT321">
            <v>1008</v>
          </cell>
          <cell r="GU321">
            <v>704</v>
          </cell>
          <cell r="GV321">
            <v>657</v>
          </cell>
          <cell r="GW321">
            <v>1089</v>
          </cell>
          <cell r="GX321">
            <v>1054</v>
          </cell>
          <cell r="GY321">
            <v>1039</v>
          </cell>
          <cell r="GZ321">
            <v>835</v>
          </cell>
          <cell r="HA321">
            <v>1140</v>
          </cell>
          <cell r="HB321">
            <v>1081</v>
          </cell>
          <cell r="HC321">
            <v>1269</v>
          </cell>
          <cell r="HD321">
            <v>1074</v>
          </cell>
          <cell r="HE321">
            <v>1049</v>
          </cell>
          <cell r="HF321">
            <v>1136</v>
          </cell>
          <cell r="HG321">
            <v>968</v>
          </cell>
          <cell r="HH321">
            <v>864</v>
          </cell>
          <cell r="HI321">
            <v>1421</v>
          </cell>
          <cell r="HJ321">
            <v>1378</v>
          </cell>
          <cell r="HK321">
            <v>1171</v>
          </cell>
          <cell r="HL321">
            <v>1034</v>
          </cell>
          <cell r="HM321">
            <v>1584</v>
          </cell>
          <cell r="HN321">
            <v>1262</v>
          </cell>
          <cell r="HO321">
            <v>1489</v>
          </cell>
          <cell r="HP321">
            <v>1316</v>
          </cell>
          <cell r="HQ321">
            <v>1245</v>
          </cell>
          <cell r="HR321">
            <v>1622</v>
          </cell>
          <cell r="HS321">
            <v>1452</v>
          </cell>
          <cell r="HT321">
            <v>1207</v>
          </cell>
          <cell r="HU321">
            <v>1734</v>
          </cell>
          <cell r="HV321">
            <v>1928</v>
          </cell>
          <cell r="HW321">
            <v>1582</v>
          </cell>
          <cell r="HX321">
            <v>1278</v>
          </cell>
          <cell r="HY321">
            <v>2185</v>
          </cell>
          <cell r="HZ321">
            <v>1939</v>
          </cell>
          <cell r="IA321">
            <v>2196</v>
          </cell>
          <cell r="IB321">
            <v>1894</v>
          </cell>
          <cell r="IC321">
            <v>2020</v>
          </cell>
          <cell r="ID321">
            <v>1825</v>
          </cell>
          <cell r="IE321">
            <v>1726</v>
          </cell>
          <cell r="IF321">
            <v>1498</v>
          </cell>
          <cell r="IG321">
            <v>2117</v>
          </cell>
          <cell r="IH321">
            <v>2504</v>
          </cell>
          <cell r="II321">
            <v>1925</v>
          </cell>
          <cell r="IJ321">
            <v>1664</v>
          </cell>
          <cell r="IK321">
            <v>2344</v>
          </cell>
          <cell r="IL321">
            <v>2004</v>
          </cell>
          <cell r="IM321">
            <v>1398</v>
          </cell>
          <cell r="IN321">
            <v>1040</v>
          </cell>
          <cell r="IO321">
            <v>1401</v>
          </cell>
          <cell r="IP321">
            <v>1999</v>
          </cell>
          <cell r="IQ321">
            <v>2116</v>
          </cell>
          <cell r="IR321">
            <v>1697</v>
          </cell>
          <cell r="IS321">
            <v>2661</v>
          </cell>
          <cell r="IT321">
            <v>2849</v>
          </cell>
          <cell r="IU321">
            <v>2338</v>
          </cell>
          <cell r="IV321">
            <v>1894</v>
          </cell>
          <cell r="IW321">
            <v>2020</v>
          </cell>
          <cell r="IX321">
            <v>2145</v>
          </cell>
          <cell r="IY321">
            <v>2337</v>
          </cell>
          <cell r="IZ321">
            <v>2101</v>
          </cell>
          <cell r="JA321">
            <v>1860</v>
          </cell>
          <cell r="JB321">
            <v>2052</v>
          </cell>
          <cell r="JC321">
            <v>1804</v>
          </cell>
          <cell r="JD321">
            <v>1560</v>
          </cell>
          <cell r="JE321">
            <v>2344</v>
          </cell>
          <cell r="JF321">
            <v>2486</v>
          </cell>
          <cell r="JG321">
            <v>1868</v>
          </cell>
          <cell r="JH321">
            <v>1965</v>
          </cell>
          <cell r="JI321">
            <v>2506</v>
          </cell>
          <cell r="JJ321">
            <v>2059</v>
          </cell>
          <cell r="JK321">
            <v>2394</v>
          </cell>
          <cell r="JL321">
            <v>1844</v>
          </cell>
          <cell r="JM321">
            <v>1815</v>
          </cell>
          <cell r="JN321">
            <v>1853</v>
          </cell>
          <cell r="JO321">
            <v>1699</v>
          </cell>
          <cell r="JP321">
            <v>1443</v>
          </cell>
          <cell r="JQ321">
            <v>2321</v>
          </cell>
          <cell r="JR321">
            <v>2539</v>
          </cell>
          <cell r="JS321">
            <v>2219</v>
          </cell>
          <cell r="JT321">
            <v>1809</v>
          </cell>
          <cell r="JU321">
            <v>2128</v>
          </cell>
          <cell r="JV321">
            <v>1940</v>
          </cell>
          <cell r="JW321">
            <v>2140</v>
          </cell>
          <cell r="JX321">
            <v>1873</v>
          </cell>
          <cell r="JY321">
            <v>1717</v>
          </cell>
          <cell r="JZ321">
            <v>1905</v>
          </cell>
          <cell r="KA321">
            <v>1679</v>
          </cell>
          <cell r="KB321">
            <v>1821</v>
          </cell>
          <cell r="KC321">
            <v>2309</v>
          </cell>
          <cell r="KD321">
            <v>2700</v>
          </cell>
          <cell r="KE321">
            <v>2212</v>
          </cell>
          <cell r="KF321">
            <v>1932</v>
          </cell>
        </row>
        <row r="322">
          <cell r="A322" t="str">
            <v>Nombre de crÃ©ations d'entreprises - Micro-entrepreneurs - SaÃ´ne-et-Loire - DonnÃ©es mensuelles brutes</v>
          </cell>
          <cell r="B322">
            <v>10755380</v>
          </cell>
          <cell r="C322">
            <v>45317.364583333336</v>
          </cell>
          <cell r="ES322">
            <v>158</v>
          </cell>
          <cell r="ET322">
            <v>209</v>
          </cell>
          <cell r="EU322">
            <v>192</v>
          </cell>
          <cell r="EV322">
            <v>155</v>
          </cell>
          <cell r="EW322">
            <v>151</v>
          </cell>
          <cell r="EX322">
            <v>154</v>
          </cell>
          <cell r="EY322">
            <v>119</v>
          </cell>
          <cell r="EZ322">
            <v>139</v>
          </cell>
          <cell r="FA322">
            <v>166</v>
          </cell>
          <cell r="FB322">
            <v>165</v>
          </cell>
          <cell r="FC322">
            <v>129</v>
          </cell>
          <cell r="FD322">
            <v>128</v>
          </cell>
          <cell r="FE322">
            <v>191</v>
          </cell>
          <cell r="FF322">
            <v>175</v>
          </cell>
          <cell r="FG322">
            <v>202</v>
          </cell>
          <cell r="FH322">
            <v>152</v>
          </cell>
          <cell r="FI322">
            <v>157</v>
          </cell>
          <cell r="FJ322">
            <v>150</v>
          </cell>
          <cell r="FK322">
            <v>150</v>
          </cell>
          <cell r="FL322">
            <v>134</v>
          </cell>
          <cell r="FM322">
            <v>161</v>
          </cell>
          <cell r="FN322">
            <v>176</v>
          </cell>
          <cell r="FO322">
            <v>150</v>
          </cell>
          <cell r="FP322">
            <v>107</v>
          </cell>
          <cell r="FQ322">
            <v>184</v>
          </cell>
          <cell r="FR322">
            <v>160</v>
          </cell>
          <cell r="FS322">
            <v>180</v>
          </cell>
          <cell r="FT322">
            <v>152</v>
          </cell>
          <cell r="FU322">
            <v>170</v>
          </cell>
          <cell r="FV322">
            <v>141</v>
          </cell>
          <cell r="FW322">
            <v>141</v>
          </cell>
          <cell r="FX322">
            <v>127</v>
          </cell>
          <cell r="FY322">
            <v>160</v>
          </cell>
          <cell r="FZ322">
            <v>184</v>
          </cell>
          <cell r="GA322">
            <v>155</v>
          </cell>
          <cell r="GB322">
            <v>145</v>
          </cell>
          <cell r="GC322">
            <v>165</v>
          </cell>
          <cell r="GD322">
            <v>174</v>
          </cell>
          <cell r="GE322">
            <v>131</v>
          </cell>
          <cell r="GF322">
            <v>167</v>
          </cell>
          <cell r="GG322">
            <v>136</v>
          </cell>
          <cell r="GH322">
            <v>146</v>
          </cell>
          <cell r="GI322">
            <v>130</v>
          </cell>
          <cell r="GJ322">
            <v>121</v>
          </cell>
          <cell r="GK322">
            <v>155</v>
          </cell>
          <cell r="GL322">
            <v>136</v>
          </cell>
          <cell r="GM322">
            <v>123</v>
          </cell>
          <cell r="GN322">
            <v>96</v>
          </cell>
          <cell r="GO322">
            <v>157</v>
          </cell>
          <cell r="GP322">
            <v>132</v>
          </cell>
          <cell r="GQ322">
            <v>120</v>
          </cell>
          <cell r="GR322">
            <v>130</v>
          </cell>
          <cell r="GS322">
            <v>129</v>
          </cell>
          <cell r="GT322">
            <v>143</v>
          </cell>
          <cell r="GU322">
            <v>109</v>
          </cell>
          <cell r="GV322">
            <v>102</v>
          </cell>
          <cell r="GW322">
            <v>154</v>
          </cell>
          <cell r="GX322">
            <v>135</v>
          </cell>
          <cell r="GY322">
            <v>114</v>
          </cell>
          <cell r="GZ322">
            <v>107</v>
          </cell>
          <cell r="HA322">
            <v>161</v>
          </cell>
          <cell r="HB322">
            <v>149</v>
          </cell>
          <cell r="HC322">
            <v>158</v>
          </cell>
          <cell r="HD322">
            <v>152</v>
          </cell>
          <cell r="HE322">
            <v>105</v>
          </cell>
          <cell r="HF322">
            <v>92</v>
          </cell>
          <cell r="HG322">
            <v>76</v>
          </cell>
          <cell r="HH322">
            <v>98</v>
          </cell>
          <cell r="HI322">
            <v>114</v>
          </cell>
          <cell r="HJ322">
            <v>115</v>
          </cell>
          <cell r="HK322">
            <v>107</v>
          </cell>
          <cell r="HL322">
            <v>91</v>
          </cell>
          <cell r="HM322">
            <v>159</v>
          </cell>
          <cell r="HN322">
            <v>119</v>
          </cell>
          <cell r="HO322">
            <v>158</v>
          </cell>
          <cell r="HP322">
            <v>109</v>
          </cell>
          <cell r="HQ322">
            <v>120</v>
          </cell>
          <cell r="HR322">
            <v>135</v>
          </cell>
          <cell r="HS322">
            <v>111</v>
          </cell>
          <cell r="HT322">
            <v>107</v>
          </cell>
          <cell r="HU322">
            <v>150</v>
          </cell>
          <cell r="HV322">
            <v>144</v>
          </cell>
          <cell r="HW322">
            <v>111</v>
          </cell>
          <cell r="HX322">
            <v>103</v>
          </cell>
          <cell r="HY322">
            <v>187</v>
          </cell>
          <cell r="HZ322">
            <v>150</v>
          </cell>
          <cell r="IA322">
            <v>171</v>
          </cell>
          <cell r="IB322">
            <v>183</v>
          </cell>
          <cell r="IC322">
            <v>209</v>
          </cell>
          <cell r="ID322">
            <v>215</v>
          </cell>
          <cell r="IE322">
            <v>213</v>
          </cell>
          <cell r="IF322">
            <v>177</v>
          </cell>
          <cell r="IG322">
            <v>217</v>
          </cell>
          <cell r="IH322">
            <v>264</v>
          </cell>
          <cell r="II322">
            <v>189</v>
          </cell>
          <cell r="IJ322">
            <v>218</v>
          </cell>
          <cell r="IK322">
            <v>305</v>
          </cell>
          <cell r="IL322">
            <v>283</v>
          </cell>
          <cell r="IM322">
            <v>171</v>
          </cell>
          <cell r="IN322">
            <v>123</v>
          </cell>
          <cell r="IO322">
            <v>198</v>
          </cell>
          <cell r="IP322">
            <v>246</v>
          </cell>
          <cell r="IQ322">
            <v>296</v>
          </cell>
          <cell r="IR322">
            <v>231</v>
          </cell>
          <cell r="IS322">
            <v>312</v>
          </cell>
          <cell r="IT322">
            <v>294</v>
          </cell>
          <cell r="IU322">
            <v>273</v>
          </cell>
          <cell r="IV322">
            <v>264</v>
          </cell>
          <cell r="IW322">
            <v>342</v>
          </cell>
          <cell r="IX322">
            <v>294</v>
          </cell>
          <cell r="IY322">
            <v>404</v>
          </cell>
          <cell r="IZ322">
            <v>405</v>
          </cell>
          <cell r="JA322">
            <v>284</v>
          </cell>
          <cell r="JB322">
            <v>315</v>
          </cell>
          <cell r="JC322">
            <v>264</v>
          </cell>
          <cell r="JD322">
            <v>237</v>
          </cell>
          <cell r="JE322">
            <v>298</v>
          </cell>
          <cell r="JF322">
            <v>317</v>
          </cell>
          <cell r="JG322">
            <v>242</v>
          </cell>
          <cell r="JH322">
            <v>259</v>
          </cell>
          <cell r="JI322">
            <v>331</v>
          </cell>
          <cell r="JJ322">
            <v>325</v>
          </cell>
          <cell r="JK322">
            <v>368</v>
          </cell>
          <cell r="JL322">
            <v>283</v>
          </cell>
          <cell r="JM322">
            <v>265</v>
          </cell>
          <cell r="JN322">
            <v>316</v>
          </cell>
          <cell r="JO322">
            <v>246</v>
          </cell>
          <cell r="JP322">
            <v>269</v>
          </cell>
          <cell r="JQ322">
            <v>387</v>
          </cell>
          <cell r="JR322">
            <v>373</v>
          </cell>
          <cell r="JS322">
            <v>312</v>
          </cell>
          <cell r="JT322">
            <v>270</v>
          </cell>
          <cell r="JU322">
            <v>317</v>
          </cell>
          <cell r="JV322">
            <v>286</v>
          </cell>
          <cell r="JW322">
            <v>391</v>
          </cell>
          <cell r="JX322">
            <v>308</v>
          </cell>
          <cell r="JY322">
            <v>307</v>
          </cell>
          <cell r="JZ322">
            <v>323</v>
          </cell>
          <cell r="KA322">
            <v>290</v>
          </cell>
          <cell r="KB322">
            <v>319</v>
          </cell>
          <cell r="KC322">
            <v>386</v>
          </cell>
          <cell r="KD322">
            <v>319</v>
          </cell>
          <cell r="KE322">
            <v>366</v>
          </cell>
          <cell r="KF322">
            <v>295</v>
          </cell>
        </row>
        <row r="323">
          <cell r="A323" t="str">
            <v>Nombre de crÃ©ations d'entreprises - Micro-entrepreneurs - Sarthe - DonnÃ©es mensuelles brutes</v>
          </cell>
          <cell r="B323">
            <v>10755381</v>
          </cell>
          <cell r="C323">
            <v>45317.364583333336</v>
          </cell>
          <cell r="ES323">
            <v>122</v>
          </cell>
          <cell r="ET323">
            <v>123</v>
          </cell>
          <cell r="EU323">
            <v>137</v>
          </cell>
          <cell r="EV323">
            <v>118</v>
          </cell>
          <cell r="EW323">
            <v>131</v>
          </cell>
          <cell r="EX323">
            <v>147</v>
          </cell>
          <cell r="EY323">
            <v>111</v>
          </cell>
          <cell r="EZ323">
            <v>100</v>
          </cell>
          <cell r="FA323">
            <v>122</v>
          </cell>
          <cell r="FB323">
            <v>143</v>
          </cell>
          <cell r="FC323">
            <v>105</v>
          </cell>
          <cell r="FD323">
            <v>95</v>
          </cell>
          <cell r="FE323">
            <v>146</v>
          </cell>
          <cell r="FF323">
            <v>129</v>
          </cell>
          <cell r="FG323">
            <v>127</v>
          </cell>
          <cell r="FH323">
            <v>136</v>
          </cell>
          <cell r="FI323">
            <v>105</v>
          </cell>
          <cell r="FJ323">
            <v>122</v>
          </cell>
          <cell r="FK323">
            <v>91</v>
          </cell>
          <cell r="FL323">
            <v>91</v>
          </cell>
          <cell r="FM323">
            <v>122</v>
          </cell>
          <cell r="FN323">
            <v>146</v>
          </cell>
          <cell r="FO323">
            <v>111</v>
          </cell>
          <cell r="FP323">
            <v>87</v>
          </cell>
          <cell r="FQ323">
            <v>125</v>
          </cell>
          <cell r="FR323">
            <v>124</v>
          </cell>
          <cell r="FS323">
            <v>127</v>
          </cell>
          <cell r="FT323">
            <v>111</v>
          </cell>
          <cell r="FU323">
            <v>115</v>
          </cell>
          <cell r="FV323">
            <v>103</v>
          </cell>
          <cell r="FW323">
            <v>120</v>
          </cell>
          <cell r="FX323">
            <v>93</v>
          </cell>
          <cell r="FY323">
            <v>123</v>
          </cell>
          <cell r="FZ323">
            <v>148</v>
          </cell>
          <cell r="GA323">
            <v>111</v>
          </cell>
          <cell r="GB323">
            <v>83</v>
          </cell>
          <cell r="GC323">
            <v>116</v>
          </cell>
          <cell r="GD323">
            <v>139</v>
          </cell>
          <cell r="GE323">
            <v>133</v>
          </cell>
          <cell r="GF323">
            <v>162</v>
          </cell>
          <cell r="GG323">
            <v>125</v>
          </cell>
          <cell r="GH323">
            <v>106</v>
          </cell>
          <cell r="GI323">
            <v>105</v>
          </cell>
          <cell r="GJ323">
            <v>66</v>
          </cell>
          <cell r="GK323">
            <v>128</v>
          </cell>
          <cell r="GL323">
            <v>138</v>
          </cell>
          <cell r="GM323">
            <v>107</v>
          </cell>
          <cell r="GN323">
            <v>106</v>
          </cell>
          <cell r="GO323">
            <v>102</v>
          </cell>
          <cell r="GP323">
            <v>115</v>
          </cell>
          <cell r="GQ323">
            <v>116</v>
          </cell>
          <cell r="GR323">
            <v>126</v>
          </cell>
          <cell r="GS323">
            <v>84</v>
          </cell>
          <cell r="GT323">
            <v>95</v>
          </cell>
          <cell r="GU323">
            <v>78</v>
          </cell>
          <cell r="GV323">
            <v>84</v>
          </cell>
          <cell r="GW323">
            <v>117</v>
          </cell>
          <cell r="GX323">
            <v>108</v>
          </cell>
          <cell r="GY323">
            <v>76</v>
          </cell>
          <cell r="GZ323">
            <v>82</v>
          </cell>
          <cell r="HA323">
            <v>113</v>
          </cell>
          <cell r="HB323">
            <v>96</v>
          </cell>
          <cell r="HC323">
            <v>123</v>
          </cell>
          <cell r="HD323">
            <v>90</v>
          </cell>
          <cell r="HE323">
            <v>105</v>
          </cell>
          <cell r="HF323">
            <v>125</v>
          </cell>
          <cell r="HG323">
            <v>76</v>
          </cell>
          <cell r="HH323">
            <v>89</v>
          </cell>
          <cell r="HI323">
            <v>128</v>
          </cell>
          <cell r="HJ323">
            <v>128</v>
          </cell>
          <cell r="HK323">
            <v>88</v>
          </cell>
          <cell r="HL323">
            <v>87</v>
          </cell>
          <cell r="HM323">
            <v>119</v>
          </cell>
          <cell r="HN323">
            <v>131</v>
          </cell>
          <cell r="HO323">
            <v>149</v>
          </cell>
          <cell r="HP323">
            <v>137</v>
          </cell>
          <cell r="HQ323">
            <v>107</v>
          </cell>
          <cell r="HR323">
            <v>147</v>
          </cell>
          <cell r="HS323">
            <v>118</v>
          </cell>
          <cell r="HT323">
            <v>115</v>
          </cell>
          <cell r="HU323">
            <v>160</v>
          </cell>
          <cell r="HV323">
            <v>171</v>
          </cell>
          <cell r="HW323">
            <v>131</v>
          </cell>
          <cell r="HX323">
            <v>104</v>
          </cell>
          <cell r="HY323">
            <v>165</v>
          </cell>
          <cell r="HZ323">
            <v>169</v>
          </cell>
          <cell r="IA323">
            <v>203</v>
          </cell>
          <cell r="IB323">
            <v>157</v>
          </cell>
          <cell r="IC323">
            <v>158</v>
          </cell>
          <cell r="ID323">
            <v>177</v>
          </cell>
          <cell r="IE323">
            <v>162</v>
          </cell>
          <cell r="IF323">
            <v>137</v>
          </cell>
          <cell r="IG323">
            <v>157</v>
          </cell>
          <cell r="IH323">
            <v>222</v>
          </cell>
          <cell r="II323">
            <v>162</v>
          </cell>
          <cell r="IJ323">
            <v>181</v>
          </cell>
          <cell r="IK323">
            <v>172</v>
          </cell>
          <cell r="IL323">
            <v>207</v>
          </cell>
          <cell r="IM323">
            <v>176</v>
          </cell>
          <cell r="IN323">
            <v>77</v>
          </cell>
          <cell r="IO323">
            <v>103</v>
          </cell>
          <cell r="IP323">
            <v>197</v>
          </cell>
          <cell r="IQ323">
            <v>223</v>
          </cell>
          <cell r="IR323">
            <v>181</v>
          </cell>
          <cell r="IS323">
            <v>190</v>
          </cell>
          <cell r="IT323">
            <v>258</v>
          </cell>
          <cell r="IU323">
            <v>210</v>
          </cell>
          <cell r="IV323">
            <v>283</v>
          </cell>
          <cell r="IW323">
            <v>196</v>
          </cell>
          <cell r="IX323">
            <v>283</v>
          </cell>
          <cell r="IY323">
            <v>247</v>
          </cell>
          <cell r="IZ323">
            <v>271</v>
          </cell>
          <cell r="JA323">
            <v>233</v>
          </cell>
          <cell r="JB323">
            <v>248</v>
          </cell>
          <cell r="JC323">
            <v>196</v>
          </cell>
          <cell r="JD323">
            <v>164</v>
          </cell>
          <cell r="JE323">
            <v>248</v>
          </cell>
          <cell r="JF323">
            <v>256</v>
          </cell>
          <cell r="JG323">
            <v>236</v>
          </cell>
          <cell r="JH323">
            <v>277</v>
          </cell>
          <cell r="JI323">
            <v>274</v>
          </cell>
          <cell r="JJ323">
            <v>250</v>
          </cell>
          <cell r="JK323">
            <v>375</v>
          </cell>
          <cell r="JL323">
            <v>269</v>
          </cell>
          <cell r="JM323">
            <v>221</v>
          </cell>
          <cell r="JN323">
            <v>247</v>
          </cell>
          <cell r="JO323">
            <v>258</v>
          </cell>
          <cell r="JP323">
            <v>261</v>
          </cell>
          <cell r="JQ323">
            <v>341</v>
          </cell>
          <cell r="JR323">
            <v>300</v>
          </cell>
          <cell r="JS323">
            <v>294</v>
          </cell>
          <cell r="JT323">
            <v>265</v>
          </cell>
          <cell r="JU323">
            <v>284</v>
          </cell>
          <cell r="JV323">
            <v>263</v>
          </cell>
          <cell r="JW323">
            <v>309</v>
          </cell>
          <cell r="JX323">
            <v>238</v>
          </cell>
          <cell r="JY323">
            <v>252</v>
          </cell>
          <cell r="JZ323">
            <v>304</v>
          </cell>
          <cell r="KA323">
            <v>278</v>
          </cell>
          <cell r="KB323">
            <v>275</v>
          </cell>
          <cell r="KC323">
            <v>390</v>
          </cell>
          <cell r="KD323">
            <v>303</v>
          </cell>
          <cell r="KE323">
            <v>312</v>
          </cell>
          <cell r="KF323">
            <v>241</v>
          </cell>
        </row>
        <row r="324">
          <cell r="A324" t="str">
            <v>Nombre de crÃ©ations d'entreprises - Micro-entrepreneurs - Savoie - DonnÃ©es mensuelles brutes</v>
          </cell>
          <cell r="B324">
            <v>10755382</v>
          </cell>
          <cell r="C324">
            <v>45317.364583333336</v>
          </cell>
          <cell r="ES324">
            <v>180</v>
          </cell>
          <cell r="ET324">
            <v>204</v>
          </cell>
          <cell r="EU324">
            <v>230</v>
          </cell>
          <cell r="EV324">
            <v>183</v>
          </cell>
          <cell r="EW324">
            <v>184</v>
          </cell>
          <cell r="EX324">
            <v>217</v>
          </cell>
          <cell r="EY324">
            <v>178</v>
          </cell>
          <cell r="EZ324">
            <v>141</v>
          </cell>
          <cell r="FA324">
            <v>188</v>
          </cell>
          <cell r="FB324">
            <v>200</v>
          </cell>
          <cell r="FC324">
            <v>193</v>
          </cell>
          <cell r="FD324">
            <v>156</v>
          </cell>
          <cell r="FE324">
            <v>193</v>
          </cell>
          <cell r="FF324">
            <v>133</v>
          </cell>
          <cell r="FG324">
            <v>155</v>
          </cell>
          <cell r="FH324">
            <v>162</v>
          </cell>
          <cell r="FI324">
            <v>152</v>
          </cell>
          <cell r="FJ324">
            <v>158</v>
          </cell>
          <cell r="FK324">
            <v>163</v>
          </cell>
          <cell r="FL324">
            <v>123</v>
          </cell>
          <cell r="FM324">
            <v>155</v>
          </cell>
          <cell r="FN324">
            <v>174</v>
          </cell>
          <cell r="FO324">
            <v>190</v>
          </cell>
          <cell r="FP324">
            <v>164</v>
          </cell>
          <cell r="FQ324">
            <v>208</v>
          </cell>
          <cell r="FR324">
            <v>160</v>
          </cell>
          <cell r="FS324">
            <v>147</v>
          </cell>
          <cell r="FT324">
            <v>161</v>
          </cell>
          <cell r="FU324">
            <v>164</v>
          </cell>
          <cell r="FV324">
            <v>130</v>
          </cell>
          <cell r="FW324">
            <v>173</v>
          </cell>
          <cell r="FX324">
            <v>132</v>
          </cell>
          <cell r="FY324">
            <v>199</v>
          </cell>
          <cell r="FZ324">
            <v>195</v>
          </cell>
          <cell r="GA324">
            <v>178</v>
          </cell>
          <cell r="GB324">
            <v>174</v>
          </cell>
          <cell r="GC324">
            <v>207</v>
          </cell>
          <cell r="GD324">
            <v>185</v>
          </cell>
          <cell r="GE324">
            <v>162</v>
          </cell>
          <cell r="GF324">
            <v>155</v>
          </cell>
          <cell r="GG324">
            <v>185</v>
          </cell>
          <cell r="GH324">
            <v>171</v>
          </cell>
          <cell r="GI324">
            <v>143</v>
          </cell>
          <cell r="GJ324">
            <v>106</v>
          </cell>
          <cell r="GK324">
            <v>169</v>
          </cell>
          <cell r="GL324">
            <v>177</v>
          </cell>
          <cell r="GM324">
            <v>175</v>
          </cell>
          <cell r="GN324">
            <v>180</v>
          </cell>
          <cell r="GO324">
            <v>202</v>
          </cell>
          <cell r="GP324">
            <v>183</v>
          </cell>
          <cell r="GQ324">
            <v>183</v>
          </cell>
          <cell r="GR324">
            <v>182</v>
          </cell>
          <cell r="GS324">
            <v>169</v>
          </cell>
          <cell r="GT324">
            <v>173</v>
          </cell>
          <cell r="GU324">
            <v>139</v>
          </cell>
          <cell r="GV324">
            <v>133</v>
          </cell>
          <cell r="GW324">
            <v>171</v>
          </cell>
          <cell r="GX324">
            <v>163</v>
          </cell>
          <cell r="GY324">
            <v>174</v>
          </cell>
          <cell r="GZ324">
            <v>151</v>
          </cell>
          <cell r="HA324">
            <v>194</v>
          </cell>
          <cell r="HB324">
            <v>147</v>
          </cell>
          <cell r="HC324">
            <v>180</v>
          </cell>
          <cell r="HD324">
            <v>145</v>
          </cell>
          <cell r="HE324">
            <v>147</v>
          </cell>
          <cell r="HF324">
            <v>178</v>
          </cell>
          <cell r="HG324">
            <v>147</v>
          </cell>
          <cell r="HH324">
            <v>151</v>
          </cell>
          <cell r="HI324">
            <v>204</v>
          </cell>
          <cell r="HJ324">
            <v>194</v>
          </cell>
          <cell r="HK324">
            <v>213</v>
          </cell>
          <cell r="HL324">
            <v>215</v>
          </cell>
          <cell r="HM324">
            <v>249</v>
          </cell>
          <cell r="HN324">
            <v>216</v>
          </cell>
          <cell r="HO324">
            <v>222</v>
          </cell>
          <cell r="HP324">
            <v>191</v>
          </cell>
          <cell r="HQ324">
            <v>213</v>
          </cell>
          <cell r="HR324">
            <v>225</v>
          </cell>
          <cell r="HS324">
            <v>199</v>
          </cell>
          <cell r="HT324">
            <v>157</v>
          </cell>
          <cell r="HU324">
            <v>273</v>
          </cell>
          <cell r="HV324">
            <v>262</v>
          </cell>
          <cell r="HW324">
            <v>236</v>
          </cell>
          <cell r="HX324">
            <v>195</v>
          </cell>
          <cell r="HY324">
            <v>348</v>
          </cell>
          <cell r="HZ324">
            <v>268</v>
          </cell>
          <cell r="IA324">
            <v>269</v>
          </cell>
          <cell r="IB324">
            <v>240</v>
          </cell>
          <cell r="IC324">
            <v>253</v>
          </cell>
          <cell r="ID324">
            <v>289</v>
          </cell>
          <cell r="IE324">
            <v>255</v>
          </cell>
          <cell r="IF324">
            <v>238</v>
          </cell>
          <cell r="IG324">
            <v>286</v>
          </cell>
          <cell r="IH324">
            <v>398</v>
          </cell>
          <cell r="II324">
            <v>316</v>
          </cell>
          <cell r="IJ324">
            <v>355</v>
          </cell>
          <cell r="IK324">
            <v>430</v>
          </cell>
          <cell r="IL324">
            <v>322</v>
          </cell>
          <cell r="IM324">
            <v>255</v>
          </cell>
          <cell r="IN324">
            <v>165</v>
          </cell>
          <cell r="IO324">
            <v>231</v>
          </cell>
          <cell r="IP324">
            <v>337</v>
          </cell>
          <cell r="IQ324">
            <v>375</v>
          </cell>
          <cell r="IR324">
            <v>298</v>
          </cell>
          <cell r="IS324">
            <v>390</v>
          </cell>
          <cell r="IT324">
            <v>400</v>
          </cell>
          <cell r="IU324">
            <v>372</v>
          </cell>
          <cell r="IV324">
            <v>382</v>
          </cell>
          <cell r="IW324">
            <v>379</v>
          </cell>
          <cell r="IX324">
            <v>323</v>
          </cell>
          <cell r="IY324">
            <v>425</v>
          </cell>
          <cell r="IZ324">
            <v>382</v>
          </cell>
          <cell r="JA324">
            <v>356</v>
          </cell>
          <cell r="JB324">
            <v>363</v>
          </cell>
          <cell r="JC324">
            <v>314</v>
          </cell>
          <cell r="JD324">
            <v>260</v>
          </cell>
          <cell r="JE324">
            <v>439</v>
          </cell>
          <cell r="JF324">
            <v>390</v>
          </cell>
          <cell r="JG324">
            <v>372</v>
          </cell>
          <cell r="JH324">
            <v>392</v>
          </cell>
          <cell r="JI324">
            <v>383</v>
          </cell>
          <cell r="JJ324">
            <v>374</v>
          </cell>
          <cell r="JK324">
            <v>396</v>
          </cell>
          <cell r="JL324">
            <v>346</v>
          </cell>
          <cell r="JM324">
            <v>390</v>
          </cell>
          <cell r="JN324">
            <v>339</v>
          </cell>
          <cell r="JO324">
            <v>326</v>
          </cell>
          <cell r="JP324">
            <v>239</v>
          </cell>
          <cell r="JQ324">
            <v>396</v>
          </cell>
          <cell r="JR324">
            <v>463</v>
          </cell>
          <cell r="JS324">
            <v>435</v>
          </cell>
          <cell r="JT324">
            <v>429</v>
          </cell>
          <cell r="JU324">
            <v>389</v>
          </cell>
          <cell r="JV324">
            <v>362</v>
          </cell>
          <cell r="JW324">
            <v>394</v>
          </cell>
          <cell r="JX324">
            <v>348</v>
          </cell>
          <cell r="JY324">
            <v>317</v>
          </cell>
          <cell r="JZ324">
            <v>376</v>
          </cell>
          <cell r="KA324">
            <v>324</v>
          </cell>
          <cell r="KB324">
            <v>387</v>
          </cell>
          <cell r="KC324">
            <v>385</v>
          </cell>
          <cell r="KD324">
            <v>464</v>
          </cell>
          <cell r="KE324">
            <v>407</v>
          </cell>
          <cell r="KF324">
            <v>385</v>
          </cell>
        </row>
        <row r="325">
          <cell r="A325" t="str">
            <v>Nombre de crÃ©ations d'entreprises - Micro-entrepreneurs - Seine-et-Marne - DonnÃ©es mensuelles brutes</v>
          </cell>
          <cell r="B325">
            <v>10755386</v>
          </cell>
          <cell r="C325">
            <v>45317.364583333336</v>
          </cell>
          <cell r="ES325">
            <v>325</v>
          </cell>
          <cell r="ET325">
            <v>693</v>
          </cell>
          <cell r="EU325">
            <v>791</v>
          </cell>
          <cell r="EV325">
            <v>577</v>
          </cell>
          <cell r="EW325">
            <v>400</v>
          </cell>
          <cell r="EX325">
            <v>616</v>
          </cell>
          <cell r="EY325">
            <v>438</v>
          </cell>
          <cell r="EZ325">
            <v>402</v>
          </cell>
          <cell r="FA325">
            <v>549</v>
          </cell>
          <cell r="FB325">
            <v>517</v>
          </cell>
          <cell r="FC325">
            <v>636</v>
          </cell>
          <cell r="FD325">
            <v>378</v>
          </cell>
          <cell r="FE325">
            <v>445</v>
          </cell>
          <cell r="FF325">
            <v>668</v>
          </cell>
          <cell r="FG325">
            <v>553</v>
          </cell>
          <cell r="FH325">
            <v>474</v>
          </cell>
          <cell r="FI325">
            <v>426</v>
          </cell>
          <cell r="FJ325">
            <v>475</v>
          </cell>
          <cell r="FK325">
            <v>429</v>
          </cell>
          <cell r="FL325">
            <v>350</v>
          </cell>
          <cell r="FM325">
            <v>517</v>
          </cell>
          <cell r="FN325">
            <v>603</v>
          </cell>
          <cell r="FO325">
            <v>433</v>
          </cell>
          <cell r="FP325">
            <v>358</v>
          </cell>
          <cell r="FQ325">
            <v>551</v>
          </cell>
          <cell r="FR325">
            <v>527</v>
          </cell>
          <cell r="FS325">
            <v>535</v>
          </cell>
          <cell r="FT325">
            <v>463</v>
          </cell>
          <cell r="FU325">
            <v>426</v>
          </cell>
          <cell r="FV325">
            <v>458</v>
          </cell>
          <cell r="FW325">
            <v>459</v>
          </cell>
          <cell r="FX325">
            <v>363</v>
          </cell>
          <cell r="FY325">
            <v>531</v>
          </cell>
          <cell r="FZ325">
            <v>631</v>
          </cell>
          <cell r="GA325">
            <v>516</v>
          </cell>
          <cell r="GB325">
            <v>361</v>
          </cell>
          <cell r="GC325">
            <v>526</v>
          </cell>
          <cell r="GD325">
            <v>462</v>
          </cell>
          <cell r="GE325">
            <v>544</v>
          </cell>
          <cell r="GF325">
            <v>570</v>
          </cell>
          <cell r="GG325">
            <v>456</v>
          </cell>
          <cell r="GH325">
            <v>461</v>
          </cell>
          <cell r="GI325">
            <v>435</v>
          </cell>
          <cell r="GJ325">
            <v>349</v>
          </cell>
          <cell r="GK325">
            <v>565</v>
          </cell>
          <cell r="GL325">
            <v>613</v>
          </cell>
          <cell r="GM325">
            <v>457</v>
          </cell>
          <cell r="GN325">
            <v>456</v>
          </cell>
          <cell r="GO325">
            <v>556</v>
          </cell>
          <cell r="GP325">
            <v>541</v>
          </cell>
          <cell r="GQ325">
            <v>523</v>
          </cell>
          <cell r="GR325">
            <v>595</v>
          </cell>
          <cell r="GS325">
            <v>489</v>
          </cell>
          <cell r="GT325">
            <v>481</v>
          </cell>
          <cell r="GU325">
            <v>452</v>
          </cell>
          <cell r="GV325">
            <v>348</v>
          </cell>
          <cell r="GW325">
            <v>681</v>
          </cell>
          <cell r="GX325">
            <v>603</v>
          </cell>
          <cell r="GY325">
            <v>533</v>
          </cell>
          <cell r="GZ325">
            <v>442</v>
          </cell>
          <cell r="HA325">
            <v>582</v>
          </cell>
          <cell r="HB325">
            <v>528</v>
          </cell>
          <cell r="HC325">
            <v>648</v>
          </cell>
          <cell r="HD325">
            <v>494</v>
          </cell>
          <cell r="HE325">
            <v>508</v>
          </cell>
          <cell r="HF325">
            <v>530</v>
          </cell>
          <cell r="HG325">
            <v>518</v>
          </cell>
          <cell r="HH325">
            <v>441</v>
          </cell>
          <cell r="HI325">
            <v>656</v>
          </cell>
          <cell r="HJ325">
            <v>681</v>
          </cell>
          <cell r="HK325">
            <v>738</v>
          </cell>
          <cell r="HL325">
            <v>560</v>
          </cell>
          <cell r="HM325">
            <v>765</v>
          </cell>
          <cell r="HN325">
            <v>733</v>
          </cell>
          <cell r="HO325">
            <v>800</v>
          </cell>
          <cell r="HP325">
            <v>646</v>
          </cell>
          <cell r="HQ325">
            <v>739</v>
          </cell>
          <cell r="HR325">
            <v>737</v>
          </cell>
          <cell r="HS325">
            <v>605</v>
          </cell>
          <cell r="HT325">
            <v>625</v>
          </cell>
          <cell r="HU325">
            <v>809</v>
          </cell>
          <cell r="HV325">
            <v>964</v>
          </cell>
          <cell r="HW325">
            <v>816</v>
          </cell>
          <cell r="HX325">
            <v>696</v>
          </cell>
          <cell r="HY325">
            <v>1092</v>
          </cell>
          <cell r="HZ325">
            <v>953</v>
          </cell>
          <cell r="IA325">
            <v>1136</v>
          </cell>
          <cell r="IB325">
            <v>914</v>
          </cell>
          <cell r="IC325">
            <v>965</v>
          </cell>
          <cell r="ID325">
            <v>945</v>
          </cell>
          <cell r="IE325">
            <v>847</v>
          </cell>
          <cell r="IF325">
            <v>737</v>
          </cell>
          <cell r="IG325">
            <v>1090</v>
          </cell>
          <cell r="IH325">
            <v>1220</v>
          </cell>
          <cell r="II325">
            <v>1048</v>
          </cell>
          <cell r="IJ325">
            <v>855</v>
          </cell>
          <cell r="IK325">
            <v>1140</v>
          </cell>
          <cell r="IL325">
            <v>979</v>
          </cell>
          <cell r="IM325">
            <v>849</v>
          </cell>
          <cell r="IN325">
            <v>444</v>
          </cell>
          <cell r="IO325">
            <v>824</v>
          </cell>
          <cell r="IP325">
            <v>1159</v>
          </cell>
          <cell r="IQ325">
            <v>1260</v>
          </cell>
          <cell r="IR325">
            <v>931</v>
          </cell>
          <cell r="IS325">
            <v>1374</v>
          </cell>
          <cell r="IT325">
            <v>1493</v>
          </cell>
          <cell r="IU325">
            <v>1277</v>
          </cell>
          <cell r="IV325">
            <v>1120</v>
          </cell>
          <cell r="IW325">
            <v>1382</v>
          </cell>
          <cell r="IX325">
            <v>1583</v>
          </cell>
          <cell r="IY325">
            <v>1772</v>
          </cell>
          <cell r="IZ325">
            <v>1430</v>
          </cell>
          <cell r="JA325">
            <v>1132</v>
          </cell>
          <cell r="JB325">
            <v>1220</v>
          </cell>
          <cell r="JC325">
            <v>1058</v>
          </cell>
          <cell r="JD325">
            <v>911</v>
          </cell>
          <cell r="JE325">
            <v>1365</v>
          </cell>
          <cell r="JF325">
            <v>1510</v>
          </cell>
          <cell r="JG325">
            <v>1148</v>
          </cell>
          <cell r="JH325">
            <v>1166</v>
          </cell>
          <cell r="JI325">
            <v>1454</v>
          </cell>
          <cell r="JJ325">
            <v>1273</v>
          </cell>
          <cell r="JK325">
            <v>1381</v>
          </cell>
          <cell r="JL325">
            <v>1155</v>
          </cell>
          <cell r="JM325">
            <v>1112</v>
          </cell>
          <cell r="JN325">
            <v>1162</v>
          </cell>
          <cell r="JO325">
            <v>1179</v>
          </cell>
          <cell r="JP325">
            <v>1163</v>
          </cell>
          <cell r="JQ325">
            <v>1472</v>
          </cell>
          <cell r="JR325">
            <v>1671</v>
          </cell>
          <cell r="JS325">
            <v>1397</v>
          </cell>
          <cell r="JT325">
            <v>1240</v>
          </cell>
          <cell r="JU325">
            <v>1344</v>
          </cell>
          <cell r="JV325">
            <v>1348</v>
          </cell>
          <cell r="JW325">
            <v>1458</v>
          </cell>
          <cell r="JX325">
            <v>1376</v>
          </cell>
          <cell r="JY325">
            <v>1134</v>
          </cell>
          <cell r="JZ325">
            <v>1417</v>
          </cell>
          <cell r="KA325">
            <v>1207</v>
          </cell>
          <cell r="KB325">
            <v>1260</v>
          </cell>
          <cell r="KC325">
            <v>1495</v>
          </cell>
          <cell r="KD325">
            <v>1675</v>
          </cell>
          <cell r="KE325">
            <v>1559</v>
          </cell>
          <cell r="KF325">
            <v>1478</v>
          </cell>
        </row>
        <row r="326">
          <cell r="A326" t="str">
            <v>Nombre de crÃ©ations d'entreprises - Micro-entrepreneurs - Seine-Maritime - DonnÃ©es mensuelles brutes</v>
          </cell>
          <cell r="B326">
            <v>10755385</v>
          </cell>
          <cell r="C326">
            <v>45317.364583333336</v>
          </cell>
          <cell r="ES326">
            <v>335</v>
          </cell>
          <cell r="ET326">
            <v>327</v>
          </cell>
          <cell r="EU326">
            <v>413</v>
          </cell>
          <cell r="EV326">
            <v>297</v>
          </cell>
          <cell r="EW326">
            <v>274</v>
          </cell>
          <cell r="EX326">
            <v>337</v>
          </cell>
          <cell r="EY326">
            <v>267</v>
          </cell>
          <cell r="EZ326">
            <v>285</v>
          </cell>
          <cell r="FA326">
            <v>308</v>
          </cell>
          <cell r="FB326">
            <v>398</v>
          </cell>
          <cell r="FC326">
            <v>290</v>
          </cell>
          <cell r="FD326">
            <v>253</v>
          </cell>
          <cell r="FE326">
            <v>300</v>
          </cell>
          <cell r="FF326">
            <v>261</v>
          </cell>
          <cell r="FG326">
            <v>265</v>
          </cell>
          <cell r="FH326">
            <v>298</v>
          </cell>
          <cell r="FI326">
            <v>273</v>
          </cell>
          <cell r="FJ326">
            <v>267</v>
          </cell>
          <cell r="FK326">
            <v>225</v>
          </cell>
          <cell r="FL326">
            <v>232</v>
          </cell>
          <cell r="FM326">
            <v>286</v>
          </cell>
          <cell r="FN326">
            <v>296</v>
          </cell>
          <cell r="FO326">
            <v>267</v>
          </cell>
          <cell r="FP326">
            <v>237</v>
          </cell>
          <cell r="FQ326">
            <v>297</v>
          </cell>
          <cell r="FR326">
            <v>303</v>
          </cell>
          <cell r="FS326">
            <v>302</v>
          </cell>
          <cell r="FT326">
            <v>296</v>
          </cell>
          <cell r="FU326">
            <v>266</v>
          </cell>
          <cell r="FV326">
            <v>301</v>
          </cell>
          <cell r="FW326">
            <v>265</v>
          </cell>
          <cell r="FX326">
            <v>272</v>
          </cell>
          <cell r="FY326">
            <v>369</v>
          </cell>
          <cell r="FZ326">
            <v>362</v>
          </cell>
          <cell r="GA326">
            <v>300</v>
          </cell>
          <cell r="GB326">
            <v>227</v>
          </cell>
          <cell r="GC326">
            <v>298</v>
          </cell>
          <cell r="GD326">
            <v>312</v>
          </cell>
          <cell r="GE326">
            <v>305</v>
          </cell>
          <cell r="GF326">
            <v>282</v>
          </cell>
          <cell r="GG326">
            <v>242</v>
          </cell>
          <cell r="GH326">
            <v>316</v>
          </cell>
          <cell r="GI326">
            <v>224</v>
          </cell>
          <cell r="GJ326">
            <v>228</v>
          </cell>
          <cell r="GK326">
            <v>343</v>
          </cell>
          <cell r="GL326">
            <v>334</v>
          </cell>
          <cell r="GM326">
            <v>235</v>
          </cell>
          <cell r="GN326">
            <v>225</v>
          </cell>
          <cell r="GO326">
            <v>282</v>
          </cell>
          <cell r="GP326">
            <v>311</v>
          </cell>
          <cell r="GQ326">
            <v>297</v>
          </cell>
          <cell r="GR326">
            <v>303</v>
          </cell>
          <cell r="GS326">
            <v>288</v>
          </cell>
          <cell r="GT326">
            <v>291</v>
          </cell>
          <cell r="GU326">
            <v>231</v>
          </cell>
          <cell r="GV326">
            <v>245</v>
          </cell>
          <cell r="GW326">
            <v>326</v>
          </cell>
          <cell r="GX326">
            <v>315</v>
          </cell>
          <cell r="GY326">
            <v>303</v>
          </cell>
          <cell r="GZ326">
            <v>237</v>
          </cell>
          <cell r="HA326">
            <v>347</v>
          </cell>
          <cell r="HB326">
            <v>368</v>
          </cell>
          <cell r="HC326">
            <v>372</v>
          </cell>
          <cell r="HD326">
            <v>231</v>
          </cell>
          <cell r="HE326">
            <v>275</v>
          </cell>
          <cell r="HF326">
            <v>376</v>
          </cell>
          <cell r="HG326">
            <v>272</v>
          </cell>
          <cell r="HH326">
            <v>246</v>
          </cell>
          <cell r="HI326">
            <v>377</v>
          </cell>
          <cell r="HJ326">
            <v>344</v>
          </cell>
          <cell r="HK326">
            <v>329</v>
          </cell>
          <cell r="HL326">
            <v>281</v>
          </cell>
          <cell r="HM326">
            <v>368</v>
          </cell>
          <cell r="HN326">
            <v>449</v>
          </cell>
          <cell r="HO326">
            <v>405</v>
          </cell>
          <cell r="HP326">
            <v>363</v>
          </cell>
          <cell r="HQ326">
            <v>336</v>
          </cell>
          <cell r="HR326">
            <v>456</v>
          </cell>
          <cell r="HS326">
            <v>396</v>
          </cell>
          <cell r="HT326">
            <v>401</v>
          </cell>
          <cell r="HU326">
            <v>454</v>
          </cell>
          <cell r="HV326">
            <v>595</v>
          </cell>
          <cell r="HW326">
            <v>445</v>
          </cell>
          <cell r="HX326">
            <v>363</v>
          </cell>
          <cell r="HY326">
            <v>635</v>
          </cell>
          <cell r="HZ326">
            <v>502</v>
          </cell>
          <cell r="IA326">
            <v>592</v>
          </cell>
          <cell r="IB326">
            <v>476</v>
          </cell>
          <cell r="IC326">
            <v>521</v>
          </cell>
          <cell r="ID326">
            <v>466</v>
          </cell>
          <cell r="IE326">
            <v>493</v>
          </cell>
          <cell r="IF326">
            <v>421</v>
          </cell>
          <cell r="IG326">
            <v>628</v>
          </cell>
          <cell r="IH326">
            <v>632</v>
          </cell>
          <cell r="II326">
            <v>551</v>
          </cell>
          <cell r="IJ326">
            <v>521</v>
          </cell>
          <cell r="IK326">
            <v>648</v>
          </cell>
          <cell r="IL326">
            <v>647</v>
          </cell>
          <cell r="IM326">
            <v>509</v>
          </cell>
          <cell r="IN326">
            <v>275</v>
          </cell>
          <cell r="IO326">
            <v>409</v>
          </cell>
          <cell r="IP326">
            <v>716</v>
          </cell>
          <cell r="IQ326">
            <v>617</v>
          </cell>
          <cell r="IR326">
            <v>546</v>
          </cell>
          <cell r="IS326">
            <v>1009</v>
          </cell>
          <cell r="IT326">
            <v>946</v>
          </cell>
          <cell r="IU326">
            <v>710</v>
          </cell>
          <cell r="IV326">
            <v>628</v>
          </cell>
          <cell r="IW326">
            <v>804</v>
          </cell>
          <cell r="IX326">
            <v>784</v>
          </cell>
          <cell r="IY326">
            <v>828</v>
          </cell>
          <cell r="IZ326">
            <v>944</v>
          </cell>
          <cell r="JA326">
            <v>649</v>
          </cell>
          <cell r="JB326">
            <v>756</v>
          </cell>
          <cell r="JC326">
            <v>655</v>
          </cell>
          <cell r="JD326">
            <v>558</v>
          </cell>
          <cell r="JE326">
            <v>796</v>
          </cell>
          <cell r="JF326">
            <v>806</v>
          </cell>
          <cell r="JG326">
            <v>632</v>
          </cell>
          <cell r="JH326">
            <v>534</v>
          </cell>
          <cell r="JI326">
            <v>810</v>
          </cell>
          <cell r="JJ326">
            <v>754</v>
          </cell>
          <cell r="JK326">
            <v>898</v>
          </cell>
          <cell r="JL326">
            <v>782</v>
          </cell>
          <cell r="JM326">
            <v>510</v>
          </cell>
          <cell r="JN326">
            <v>556</v>
          </cell>
          <cell r="JO326">
            <v>551</v>
          </cell>
          <cell r="JP326">
            <v>511</v>
          </cell>
          <cell r="JQ326">
            <v>782</v>
          </cell>
          <cell r="JR326">
            <v>956</v>
          </cell>
          <cell r="JS326">
            <v>690</v>
          </cell>
          <cell r="JT326">
            <v>571</v>
          </cell>
          <cell r="JU326">
            <v>690</v>
          </cell>
          <cell r="JV326">
            <v>691</v>
          </cell>
          <cell r="JW326">
            <v>840</v>
          </cell>
          <cell r="JX326">
            <v>662</v>
          </cell>
          <cell r="JY326">
            <v>682</v>
          </cell>
          <cell r="JZ326">
            <v>730</v>
          </cell>
          <cell r="KA326">
            <v>703</v>
          </cell>
          <cell r="KB326">
            <v>753</v>
          </cell>
          <cell r="KC326">
            <v>868</v>
          </cell>
          <cell r="KD326">
            <v>900</v>
          </cell>
          <cell r="KE326">
            <v>829</v>
          </cell>
          <cell r="KF326">
            <v>696</v>
          </cell>
        </row>
        <row r="327">
          <cell r="A327" t="str">
            <v>Nombre de crÃ©ations d'entreprises - Micro-entrepreneurs - Seine-Saint-Denis - DonnÃ©es mensuelles brutes</v>
          </cell>
          <cell r="B327">
            <v>10755402</v>
          </cell>
          <cell r="C327">
            <v>45317.364583333336</v>
          </cell>
          <cell r="ES327">
            <v>604</v>
          </cell>
          <cell r="ET327">
            <v>600</v>
          </cell>
          <cell r="EU327">
            <v>720</v>
          </cell>
          <cell r="EV327">
            <v>545</v>
          </cell>
          <cell r="EW327">
            <v>612</v>
          </cell>
          <cell r="EX327">
            <v>645</v>
          </cell>
          <cell r="EY327">
            <v>523</v>
          </cell>
          <cell r="EZ327">
            <v>464</v>
          </cell>
          <cell r="FA327">
            <v>633</v>
          </cell>
          <cell r="FB327">
            <v>755</v>
          </cell>
          <cell r="FC327">
            <v>639</v>
          </cell>
          <cell r="FD327">
            <v>491</v>
          </cell>
          <cell r="FE327">
            <v>666</v>
          </cell>
          <cell r="FF327">
            <v>622</v>
          </cell>
          <cell r="FG327">
            <v>619</v>
          </cell>
          <cell r="FH327">
            <v>647</v>
          </cell>
          <cell r="FI327">
            <v>601</v>
          </cell>
          <cell r="FJ327">
            <v>623</v>
          </cell>
          <cell r="FK327">
            <v>532</v>
          </cell>
          <cell r="FL327">
            <v>454</v>
          </cell>
          <cell r="FM327">
            <v>665</v>
          </cell>
          <cell r="FN327">
            <v>793</v>
          </cell>
          <cell r="FO327">
            <v>651</v>
          </cell>
          <cell r="FP327">
            <v>530</v>
          </cell>
          <cell r="FQ327">
            <v>764</v>
          </cell>
          <cell r="FR327">
            <v>686</v>
          </cell>
          <cell r="FS327">
            <v>703</v>
          </cell>
          <cell r="FT327">
            <v>669</v>
          </cell>
          <cell r="FU327">
            <v>673</v>
          </cell>
          <cell r="FV327">
            <v>621</v>
          </cell>
          <cell r="FW327">
            <v>582</v>
          </cell>
          <cell r="FX327">
            <v>503</v>
          </cell>
          <cell r="FY327">
            <v>747</v>
          </cell>
          <cell r="FZ327">
            <v>872</v>
          </cell>
          <cell r="GA327">
            <v>917</v>
          </cell>
          <cell r="GB327">
            <v>635</v>
          </cell>
          <cell r="GC327">
            <v>701</v>
          </cell>
          <cell r="GD327">
            <v>648</v>
          </cell>
          <cell r="GE327">
            <v>730</v>
          </cell>
          <cell r="GF327">
            <v>746</v>
          </cell>
          <cell r="GG327">
            <v>601</v>
          </cell>
          <cell r="GH327">
            <v>620</v>
          </cell>
          <cell r="GI327">
            <v>654</v>
          </cell>
          <cell r="GJ327">
            <v>491</v>
          </cell>
          <cell r="GK327">
            <v>801</v>
          </cell>
          <cell r="GL327">
            <v>949</v>
          </cell>
          <cell r="GM327">
            <v>746</v>
          </cell>
          <cell r="GN327">
            <v>663</v>
          </cell>
          <cell r="GO327">
            <v>713</v>
          </cell>
          <cell r="GP327">
            <v>769</v>
          </cell>
          <cell r="GQ327">
            <v>815</v>
          </cell>
          <cell r="GR327">
            <v>849</v>
          </cell>
          <cell r="GS327">
            <v>747</v>
          </cell>
          <cell r="GT327">
            <v>839</v>
          </cell>
          <cell r="GU327">
            <v>712</v>
          </cell>
          <cell r="GV327">
            <v>596</v>
          </cell>
          <cell r="GW327">
            <v>901</v>
          </cell>
          <cell r="GX327">
            <v>958</v>
          </cell>
          <cell r="GY327">
            <v>901</v>
          </cell>
          <cell r="GZ327">
            <v>805</v>
          </cell>
          <cell r="HA327">
            <v>936</v>
          </cell>
          <cell r="HB327">
            <v>1017</v>
          </cell>
          <cell r="HC327">
            <v>1104</v>
          </cell>
          <cell r="HD327">
            <v>850</v>
          </cell>
          <cell r="HE327">
            <v>921</v>
          </cell>
          <cell r="HF327">
            <v>899</v>
          </cell>
          <cell r="HG327">
            <v>888</v>
          </cell>
          <cell r="HH327">
            <v>798</v>
          </cell>
          <cell r="HI327">
            <v>1064</v>
          </cell>
          <cell r="HJ327">
            <v>1190</v>
          </cell>
          <cell r="HK327">
            <v>1428</v>
          </cell>
          <cell r="HL327">
            <v>1176</v>
          </cell>
          <cell r="HM327">
            <v>1509</v>
          </cell>
          <cell r="HN327">
            <v>1465</v>
          </cell>
          <cell r="HO327">
            <v>1664</v>
          </cell>
          <cell r="HP327">
            <v>1346</v>
          </cell>
          <cell r="HQ327">
            <v>1381</v>
          </cell>
          <cell r="HR327">
            <v>1514</v>
          </cell>
          <cell r="HS327">
            <v>1235</v>
          </cell>
          <cell r="HT327">
            <v>1089</v>
          </cell>
          <cell r="HU327">
            <v>1557</v>
          </cell>
          <cell r="HV327">
            <v>1977</v>
          </cell>
          <cell r="HW327">
            <v>1786</v>
          </cell>
          <cell r="HX327">
            <v>1428</v>
          </cell>
          <cell r="HY327">
            <v>2043</v>
          </cell>
          <cell r="HZ327">
            <v>1933</v>
          </cell>
          <cell r="IA327">
            <v>2034</v>
          </cell>
          <cell r="IB327">
            <v>1710</v>
          </cell>
          <cell r="IC327">
            <v>1849</v>
          </cell>
          <cell r="ID327">
            <v>1739</v>
          </cell>
          <cell r="IE327">
            <v>1571</v>
          </cell>
          <cell r="IF327">
            <v>1199</v>
          </cell>
          <cell r="IG327">
            <v>1677</v>
          </cell>
          <cell r="IH327">
            <v>2260</v>
          </cell>
          <cell r="II327">
            <v>1920</v>
          </cell>
          <cell r="IJ327">
            <v>1295</v>
          </cell>
          <cell r="IK327">
            <v>1863</v>
          </cell>
          <cell r="IL327">
            <v>1623</v>
          </cell>
          <cell r="IM327">
            <v>1414</v>
          </cell>
          <cell r="IN327">
            <v>854</v>
          </cell>
          <cell r="IO327">
            <v>1446</v>
          </cell>
          <cell r="IP327">
            <v>2145</v>
          </cell>
          <cell r="IQ327">
            <v>2369</v>
          </cell>
          <cell r="IR327">
            <v>1687</v>
          </cell>
          <cell r="IS327">
            <v>2757</v>
          </cell>
          <cell r="IT327">
            <v>3053</v>
          </cell>
          <cell r="IU327">
            <v>2382</v>
          </cell>
          <cell r="IV327">
            <v>2411</v>
          </cell>
          <cell r="IW327">
            <v>2569</v>
          </cell>
          <cell r="IX327">
            <v>2650</v>
          </cell>
          <cell r="IY327">
            <v>2757</v>
          </cell>
          <cell r="IZ327">
            <v>2011</v>
          </cell>
          <cell r="JA327">
            <v>1629</v>
          </cell>
          <cell r="JB327">
            <v>1810</v>
          </cell>
          <cell r="JC327">
            <v>1524</v>
          </cell>
          <cell r="JD327">
            <v>1261</v>
          </cell>
          <cell r="JE327">
            <v>1991</v>
          </cell>
          <cell r="JF327">
            <v>2061</v>
          </cell>
          <cell r="JG327">
            <v>1857</v>
          </cell>
          <cell r="JH327">
            <v>1901</v>
          </cell>
          <cell r="JI327">
            <v>2318</v>
          </cell>
          <cell r="JJ327">
            <v>1878</v>
          </cell>
          <cell r="JK327">
            <v>2260</v>
          </cell>
          <cell r="JL327">
            <v>1779</v>
          </cell>
          <cell r="JM327">
            <v>1580</v>
          </cell>
          <cell r="JN327">
            <v>1745</v>
          </cell>
          <cell r="JO327">
            <v>1558</v>
          </cell>
          <cell r="JP327">
            <v>1724</v>
          </cell>
          <cell r="JQ327">
            <v>2290</v>
          </cell>
          <cell r="JR327">
            <v>2608</v>
          </cell>
          <cell r="JS327">
            <v>2454</v>
          </cell>
          <cell r="JT327">
            <v>2068</v>
          </cell>
          <cell r="JU327">
            <v>2008</v>
          </cell>
          <cell r="JV327">
            <v>2044</v>
          </cell>
          <cell r="JW327">
            <v>2324</v>
          </cell>
          <cell r="JX327">
            <v>2095</v>
          </cell>
          <cell r="JY327">
            <v>1939</v>
          </cell>
          <cell r="JZ327">
            <v>2259</v>
          </cell>
          <cell r="KA327">
            <v>1911</v>
          </cell>
          <cell r="KB327">
            <v>2122</v>
          </cell>
          <cell r="KC327">
            <v>2871</v>
          </cell>
          <cell r="KD327">
            <v>2977</v>
          </cell>
          <cell r="KE327">
            <v>2530</v>
          </cell>
          <cell r="KF327">
            <v>2172</v>
          </cell>
        </row>
        <row r="328">
          <cell r="A328" t="str">
            <v>Nombre de crÃ©ations d'entreprises - Micro-entrepreneurs - Somme - DonnÃ©es mensuelles brutes</v>
          </cell>
          <cell r="B328">
            <v>10755389</v>
          </cell>
          <cell r="C328">
            <v>45317.364583333336</v>
          </cell>
          <cell r="ES328">
            <v>162</v>
          </cell>
          <cell r="ET328">
            <v>149</v>
          </cell>
          <cell r="EU328">
            <v>181</v>
          </cell>
          <cell r="EV328">
            <v>130</v>
          </cell>
          <cell r="EW328">
            <v>175</v>
          </cell>
          <cell r="EX328">
            <v>158</v>
          </cell>
          <cell r="EY328">
            <v>111</v>
          </cell>
          <cell r="EZ328">
            <v>100</v>
          </cell>
          <cell r="FA328">
            <v>145</v>
          </cell>
          <cell r="FB328">
            <v>158</v>
          </cell>
          <cell r="FC328">
            <v>146</v>
          </cell>
          <cell r="FD328">
            <v>118</v>
          </cell>
          <cell r="FE328">
            <v>169</v>
          </cell>
          <cell r="FF328">
            <v>108</v>
          </cell>
          <cell r="FG328">
            <v>130</v>
          </cell>
          <cell r="FH328">
            <v>109</v>
          </cell>
          <cell r="FI328">
            <v>112</v>
          </cell>
          <cell r="FJ328">
            <v>114</v>
          </cell>
          <cell r="FK328">
            <v>112</v>
          </cell>
          <cell r="FL328">
            <v>99</v>
          </cell>
          <cell r="FM328">
            <v>135</v>
          </cell>
          <cell r="FN328">
            <v>132</v>
          </cell>
          <cell r="FO328">
            <v>116</v>
          </cell>
          <cell r="FP328">
            <v>67</v>
          </cell>
          <cell r="FQ328">
            <v>137</v>
          </cell>
          <cell r="FR328">
            <v>120</v>
          </cell>
          <cell r="FS328">
            <v>147</v>
          </cell>
          <cell r="FT328">
            <v>142</v>
          </cell>
          <cell r="FU328">
            <v>141</v>
          </cell>
          <cell r="FV328">
            <v>133</v>
          </cell>
          <cell r="FW328">
            <v>104</v>
          </cell>
          <cell r="FX328">
            <v>88</v>
          </cell>
          <cell r="FY328">
            <v>111</v>
          </cell>
          <cell r="FZ328">
            <v>105</v>
          </cell>
          <cell r="GA328">
            <v>67</v>
          </cell>
          <cell r="GB328">
            <v>113</v>
          </cell>
          <cell r="GC328">
            <v>139</v>
          </cell>
          <cell r="GD328">
            <v>169</v>
          </cell>
          <cell r="GE328">
            <v>157</v>
          </cell>
          <cell r="GF328">
            <v>149</v>
          </cell>
          <cell r="GG328">
            <v>130</v>
          </cell>
          <cell r="GH328">
            <v>139</v>
          </cell>
          <cell r="GI328">
            <v>101</v>
          </cell>
          <cell r="GJ328">
            <v>96</v>
          </cell>
          <cell r="GK328">
            <v>149</v>
          </cell>
          <cell r="GL328">
            <v>120</v>
          </cell>
          <cell r="GM328">
            <v>87</v>
          </cell>
          <cell r="GN328">
            <v>114</v>
          </cell>
          <cell r="GO328">
            <v>160</v>
          </cell>
          <cell r="GP328">
            <v>144</v>
          </cell>
          <cell r="GQ328">
            <v>153</v>
          </cell>
          <cell r="GR328">
            <v>123</v>
          </cell>
          <cell r="GS328">
            <v>123</v>
          </cell>
          <cell r="GT328">
            <v>107</v>
          </cell>
          <cell r="GU328">
            <v>92</v>
          </cell>
          <cell r="GV328">
            <v>116</v>
          </cell>
          <cell r="GW328">
            <v>130</v>
          </cell>
          <cell r="GX328">
            <v>130</v>
          </cell>
          <cell r="GY328">
            <v>90</v>
          </cell>
          <cell r="GZ328">
            <v>72</v>
          </cell>
          <cell r="HA328">
            <v>124</v>
          </cell>
          <cell r="HB328">
            <v>125</v>
          </cell>
          <cell r="HC328">
            <v>150</v>
          </cell>
          <cell r="HD328">
            <v>120</v>
          </cell>
          <cell r="HE328">
            <v>112</v>
          </cell>
          <cell r="HF328">
            <v>119</v>
          </cell>
          <cell r="HG328">
            <v>88</v>
          </cell>
          <cell r="HH328">
            <v>95</v>
          </cell>
          <cell r="HI328">
            <v>119</v>
          </cell>
          <cell r="HJ328">
            <v>125</v>
          </cell>
          <cell r="HK328">
            <v>107</v>
          </cell>
          <cell r="HL328">
            <v>153</v>
          </cell>
          <cell r="HM328">
            <v>178</v>
          </cell>
          <cell r="HN328">
            <v>170</v>
          </cell>
          <cell r="HO328">
            <v>201</v>
          </cell>
          <cell r="HP328">
            <v>181</v>
          </cell>
          <cell r="HQ328">
            <v>172</v>
          </cell>
          <cell r="HR328">
            <v>181</v>
          </cell>
          <cell r="HS328">
            <v>121</v>
          </cell>
          <cell r="HT328">
            <v>147</v>
          </cell>
          <cell r="HU328">
            <v>167</v>
          </cell>
          <cell r="HV328">
            <v>230</v>
          </cell>
          <cell r="HW328">
            <v>178</v>
          </cell>
          <cell r="HX328">
            <v>139</v>
          </cell>
          <cell r="HY328">
            <v>228</v>
          </cell>
          <cell r="HZ328">
            <v>194</v>
          </cell>
          <cell r="IA328">
            <v>221</v>
          </cell>
          <cell r="IB328">
            <v>198</v>
          </cell>
          <cell r="IC328">
            <v>197</v>
          </cell>
          <cell r="ID328">
            <v>161</v>
          </cell>
          <cell r="IE328">
            <v>205</v>
          </cell>
          <cell r="IF328">
            <v>179</v>
          </cell>
          <cell r="IG328">
            <v>219</v>
          </cell>
          <cell r="IH328">
            <v>236</v>
          </cell>
          <cell r="II328">
            <v>168</v>
          </cell>
          <cell r="IJ328">
            <v>180</v>
          </cell>
          <cell r="IK328">
            <v>186</v>
          </cell>
          <cell r="IL328">
            <v>234</v>
          </cell>
          <cell r="IM328">
            <v>135</v>
          </cell>
          <cell r="IN328">
            <v>82</v>
          </cell>
          <cell r="IO328">
            <v>133</v>
          </cell>
          <cell r="IP328">
            <v>267</v>
          </cell>
          <cell r="IQ328">
            <v>306</v>
          </cell>
          <cell r="IR328">
            <v>225</v>
          </cell>
          <cell r="IS328">
            <v>333</v>
          </cell>
          <cell r="IT328">
            <v>296</v>
          </cell>
          <cell r="IU328">
            <v>244</v>
          </cell>
          <cell r="IV328">
            <v>275</v>
          </cell>
          <cell r="IW328">
            <v>304</v>
          </cell>
          <cell r="IX328">
            <v>318</v>
          </cell>
          <cell r="IY328">
            <v>344</v>
          </cell>
          <cell r="IZ328">
            <v>346</v>
          </cell>
          <cell r="JA328">
            <v>313</v>
          </cell>
          <cell r="JB328">
            <v>282</v>
          </cell>
          <cell r="JC328">
            <v>245</v>
          </cell>
          <cell r="JD328">
            <v>223</v>
          </cell>
          <cell r="JE328">
            <v>321</v>
          </cell>
          <cell r="JF328">
            <v>317</v>
          </cell>
          <cell r="JG328">
            <v>275</v>
          </cell>
          <cell r="JH328">
            <v>244</v>
          </cell>
          <cell r="JI328">
            <v>374</v>
          </cell>
          <cell r="JJ328">
            <v>328</v>
          </cell>
          <cell r="JK328">
            <v>346</v>
          </cell>
          <cell r="JL328">
            <v>309</v>
          </cell>
          <cell r="JM328">
            <v>280</v>
          </cell>
          <cell r="JN328">
            <v>243</v>
          </cell>
          <cell r="JO328">
            <v>256</v>
          </cell>
          <cell r="JP328">
            <v>226</v>
          </cell>
          <cell r="JQ328">
            <v>353</v>
          </cell>
          <cell r="JR328">
            <v>370</v>
          </cell>
          <cell r="JS328">
            <v>283</v>
          </cell>
          <cell r="JT328">
            <v>263</v>
          </cell>
          <cell r="JU328">
            <v>279</v>
          </cell>
          <cell r="JV328">
            <v>296</v>
          </cell>
          <cell r="JW328">
            <v>346</v>
          </cell>
          <cell r="JX328">
            <v>314</v>
          </cell>
          <cell r="JY328">
            <v>296</v>
          </cell>
          <cell r="JZ328">
            <v>342</v>
          </cell>
          <cell r="KA328">
            <v>303</v>
          </cell>
          <cell r="KB328">
            <v>258</v>
          </cell>
          <cell r="KC328">
            <v>355</v>
          </cell>
          <cell r="KD328">
            <v>367</v>
          </cell>
          <cell r="KE328">
            <v>323</v>
          </cell>
          <cell r="KF328">
            <v>267</v>
          </cell>
        </row>
        <row r="329">
          <cell r="A329" t="str">
            <v>Nombre de crÃ©ations d'entreprises - Micro-entrepreneurs - Tarn - DonnÃ©es mensuelles brutes</v>
          </cell>
          <cell r="B329">
            <v>10755390</v>
          </cell>
          <cell r="C329">
            <v>45317.364583333336</v>
          </cell>
          <cell r="ES329">
            <v>162</v>
          </cell>
          <cell r="ET329">
            <v>116</v>
          </cell>
          <cell r="EU329">
            <v>179</v>
          </cell>
          <cell r="EV329">
            <v>178</v>
          </cell>
          <cell r="EW329">
            <v>144</v>
          </cell>
          <cell r="EX329">
            <v>176</v>
          </cell>
          <cell r="EY329">
            <v>124</v>
          </cell>
          <cell r="EZ329">
            <v>116</v>
          </cell>
          <cell r="FA329">
            <v>152</v>
          </cell>
          <cell r="FB329">
            <v>179</v>
          </cell>
          <cell r="FC329">
            <v>146</v>
          </cell>
          <cell r="FD329">
            <v>102</v>
          </cell>
          <cell r="FE329">
            <v>152</v>
          </cell>
          <cell r="FF329">
            <v>146</v>
          </cell>
          <cell r="FG329">
            <v>147</v>
          </cell>
          <cell r="FH329">
            <v>139</v>
          </cell>
          <cell r="FI329">
            <v>134</v>
          </cell>
          <cell r="FJ329">
            <v>136</v>
          </cell>
          <cell r="FK329">
            <v>121</v>
          </cell>
          <cell r="FL329">
            <v>73</v>
          </cell>
          <cell r="FM329">
            <v>145</v>
          </cell>
          <cell r="FN329">
            <v>170</v>
          </cell>
          <cell r="FO329">
            <v>128</v>
          </cell>
          <cell r="FP329">
            <v>120</v>
          </cell>
          <cell r="FQ329">
            <v>144</v>
          </cell>
          <cell r="FR329">
            <v>171</v>
          </cell>
          <cell r="FS329">
            <v>174</v>
          </cell>
          <cell r="FT329">
            <v>136</v>
          </cell>
          <cell r="FU329">
            <v>148</v>
          </cell>
          <cell r="FV329">
            <v>147</v>
          </cell>
          <cell r="FW329">
            <v>138</v>
          </cell>
          <cell r="FX329">
            <v>96</v>
          </cell>
          <cell r="FY329">
            <v>145</v>
          </cell>
          <cell r="FZ329">
            <v>184</v>
          </cell>
          <cell r="GA329">
            <v>143</v>
          </cell>
          <cell r="GB329">
            <v>112</v>
          </cell>
          <cell r="GC329">
            <v>140</v>
          </cell>
          <cell r="GD329">
            <v>140</v>
          </cell>
          <cell r="GE329">
            <v>147</v>
          </cell>
          <cell r="GF329">
            <v>125</v>
          </cell>
          <cell r="GG329">
            <v>120</v>
          </cell>
          <cell r="GH329">
            <v>140</v>
          </cell>
          <cell r="GI329">
            <v>123</v>
          </cell>
          <cell r="GJ329">
            <v>86</v>
          </cell>
          <cell r="GK329">
            <v>178</v>
          </cell>
          <cell r="GL329">
            <v>124</v>
          </cell>
          <cell r="GM329">
            <v>100</v>
          </cell>
          <cell r="GN329">
            <v>84</v>
          </cell>
          <cell r="GO329">
            <v>137</v>
          </cell>
          <cell r="GP329">
            <v>114</v>
          </cell>
          <cell r="GQ329">
            <v>135</v>
          </cell>
          <cell r="GR329">
            <v>162</v>
          </cell>
          <cell r="GS329">
            <v>118</v>
          </cell>
          <cell r="GT329">
            <v>120</v>
          </cell>
          <cell r="GU329">
            <v>109</v>
          </cell>
          <cell r="GV329">
            <v>87</v>
          </cell>
          <cell r="GW329">
            <v>144</v>
          </cell>
          <cell r="GX329">
            <v>124</v>
          </cell>
          <cell r="GY329">
            <v>87</v>
          </cell>
          <cell r="GZ329">
            <v>92</v>
          </cell>
          <cell r="HA329">
            <v>144</v>
          </cell>
          <cell r="HB329">
            <v>127</v>
          </cell>
          <cell r="HC329">
            <v>142</v>
          </cell>
          <cell r="HD329">
            <v>100</v>
          </cell>
          <cell r="HE329">
            <v>118</v>
          </cell>
          <cell r="HF329">
            <v>114</v>
          </cell>
          <cell r="HG329">
            <v>98</v>
          </cell>
          <cell r="HH329">
            <v>91</v>
          </cell>
          <cell r="HI329">
            <v>178</v>
          </cell>
          <cell r="HJ329">
            <v>140</v>
          </cell>
          <cell r="HK329">
            <v>121</v>
          </cell>
          <cell r="HL329">
            <v>116</v>
          </cell>
          <cell r="HM329">
            <v>175</v>
          </cell>
          <cell r="HN329">
            <v>140</v>
          </cell>
          <cell r="HO329">
            <v>159</v>
          </cell>
          <cell r="HP329">
            <v>148</v>
          </cell>
          <cell r="HQ329">
            <v>159</v>
          </cell>
          <cell r="HR329">
            <v>161</v>
          </cell>
          <cell r="HS329">
            <v>147</v>
          </cell>
          <cell r="HT329">
            <v>124</v>
          </cell>
          <cell r="HU329">
            <v>206</v>
          </cell>
          <cell r="HV329">
            <v>207</v>
          </cell>
          <cell r="HW329">
            <v>132</v>
          </cell>
          <cell r="HX329">
            <v>113</v>
          </cell>
          <cell r="HY329">
            <v>257</v>
          </cell>
          <cell r="HZ329">
            <v>182</v>
          </cell>
          <cell r="IA329">
            <v>206</v>
          </cell>
          <cell r="IB329">
            <v>173</v>
          </cell>
          <cell r="IC329">
            <v>212</v>
          </cell>
          <cell r="ID329">
            <v>211</v>
          </cell>
          <cell r="IE329">
            <v>192</v>
          </cell>
          <cell r="IF329">
            <v>169</v>
          </cell>
          <cell r="IG329">
            <v>238</v>
          </cell>
          <cell r="IH329">
            <v>273</v>
          </cell>
          <cell r="II329">
            <v>238</v>
          </cell>
          <cell r="IJ329">
            <v>186</v>
          </cell>
          <cell r="IK329">
            <v>327</v>
          </cell>
          <cell r="IL329">
            <v>238</v>
          </cell>
          <cell r="IM329">
            <v>136</v>
          </cell>
          <cell r="IN329">
            <v>107</v>
          </cell>
          <cell r="IO329">
            <v>187</v>
          </cell>
          <cell r="IP329">
            <v>255</v>
          </cell>
          <cell r="IQ329">
            <v>269</v>
          </cell>
          <cell r="IR329">
            <v>227</v>
          </cell>
          <cell r="IS329">
            <v>296</v>
          </cell>
          <cell r="IT329">
            <v>261</v>
          </cell>
          <cell r="IU329">
            <v>252</v>
          </cell>
          <cell r="IV329">
            <v>229</v>
          </cell>
          <cell r="IW329">
            <v>288</v>
          </cell>
          <cell r="IX329">
            <v>241</v>
          </cell>
          <cell r="IY329">
            <v>331</v>
          </cell>
          <cell r="IZ329">
            <v>290</v>
          </cell>
          <cell r="JA329">
            <v>266</v>
          </cell>
          <cell r="JB329">
            <v>312</v>
          </cell>
          <cell r="JC329">
            <v>231</v>
          </cell>
          <cell r="JD329">
            <v>204</v>
          </cell>
          <cell r="JE329">
            <v>290</v>
          </cell>
          <cell r="JF329">
            <v>313</v>
          </cell>
          <cell r="JG329">
            <v>237</v>
          </cell>
          <cell r="JH329">
            <v>253</v>
          </cell>
          <cell r="JI329">
            <v>306</v>
          </cell>
          <cell r="JJ329">
            <v>289</v>
          </cell>
          <cell r="JK329">
            <v>321</v>
          </cell>
          <cell r="JL329">
            <v>304</v>
          </cell>
          <cell r="JM329">
            <v>265</v>
          </cell>
          <cell r="JN329">
            <v>235</v>
          </cell>
          <cell r="JO329">
            <v>237</v>
          </cell>
          <cell r="JP329">
            <v>215</v>
          </cell>
          <cell r="JQ329">
            <v>254</v>
          </cell>
          <cell r="JR329">
            <v>313</v>
          </cell>
          <cell r="JS329">
            <v>275</v>
          </cell>
          <cell r="JT329">
            <v>226</v>
          </cell>
          <cell r="JU329">
            <v>297</v>
          </cell>
          <cell r="JV329">
            <v>254</v>
          </cell>
          <cell r="JW329">
            <v>313</v>
          </cell>
          <cell r="JX329">
            <v>305</v>
          </cell>
          <cell r="JY329">
            <v>279</v>
          </cell>
          <cell r="JZ329">
            <v>266</v>
          </cell>
          <cell r="KA329">
            <v>254</v>
          </cell>
          <cell r="KB329">
            <v>244</v>
          </cell>
          <cell r="KC329">
            <v>343</v>
          </cell>
          <cell r="KD329">
            <v>337</v>
          </cell>
          <cell r="KE329">
            <v>316</v>
          </cell>
          <cell r="KF329">
            <v>259</v>
          </cell>
        </row>
        <row r="330">
          <cell r="A330" t="str">
            <v>Nombre de crÃ©ations d'entreprises - Micro-entrepreneurs - Tarn-et-Garonne - DonnÃ©es mensuelles brutes</v>
          </cell>
          <cell r="B330">
            <v>10755391</v>
          </cell>
          <cell r="C330">
            <v>45317.364583333336</v>
          </cell>
          <cell r="ES330">
            <v>132</v>
          </cell>
          <cell r="ET330">
            <v>109</v>
          </cell>
          <cell r="EU330">
            <v>128</v>
          </cell>
          <cell r="EV330">
            <v>147</v>
          </cell>
          <cell r="EW330">
            <v>115</v>
          </cell>
          <cell r="EX330">
            <v>121</v>
          </cell>
          <cell r="EY330">
            <v>98</v>
          </cell>
          <cell r="EZ330">
            <v>111</v>
          </cell>
          <cell r="FA330">
            <v>145</v>
          </cell>
          <cell r="FB330">
            <v>134</v>
          </cell>
          <cell r="FC330">
            <v>104</v>
          </cell>
          <cell r="FD330">
            <v>84</v>
          </cell>
          <cell r="FE330">
            <v>101</v>
          </cell>
          <cell r="FF330">
            <v>96</v>
          </cell>
          <cell r="FG330">
            <v>118</v>
          </cell>
          <cell r="FH330">
            <v>111</v>
          </cell>
          <cell r="FI330">
            <v>96</v>
          </cell>
          <cell r="FJ330">
            <v>100</v>
          </cell>
          <cell r="FK330">
            <v>89</v>
          </cell>
          <cell r="FL330">
            <v>78</v>
          </cell>
          <cell r="FM330">
            <v>105</v>
          </cell>
          <cell r="FN330">
            <v>91</v>
          </cell>
          <cell r="FO330">
            <v>76</v>
          </cell>
          <cell r="FP330">
            <v>56</v>
          </cell>
          <cell r="FQ330">
            <v>118</v>
          </cell>
          <cell r="FR330">
            <v>81</v>
          </cell>
          <cell r="FS330">
            <v>81</v>
          </cell>
          <cell r="FT330">
            <v>94</v>
          </cell>
          <cell r="FU330">
            <v>86</v>
          </cell>
          <cell r="FV330">
            <v>91</v>
          </cell>
          <cell r="FW330">
            <v>93</v>
          </cell>
          <cell r="FX330">
            <v>64</v>
          </cell>
          <cell r="FY330">
            <v>92</v>
          </cell>
          <cell r="FZ330">
            <v>102</v>
          </cell>
          <cell r="GA330">
            <v>82</v>
          </cell>
          <cell r="GB330">
            <v>74</v>
          </cell>
          <cell r="GC330">
            <v>99</v>
          </cell>
          <cell r="GD330">
            <v>100</v>
          </cell>
          <cell r="GE330">
            <v>111</v>
          </cell>
          <cell r="GF330">
            <v>126</v>
          </cell>
          <cell r="GG330">
            <v>84</v>
          </cell>
          <cell r="GH330">
            <v>106</v>
          </cell>
          <cell r="GI330">
            <v>105</v>
          </cell>
          <cell r="GJ330">
            <v>62</v>
          </cell>
          <cell r="GK330">
            <v>134</v>
          </cell>
          <cell r="GL330">
            <v>116</v>
          </cell>
          <cell r="GM330">
            <v>84</v>
          </cell>
          <cell r="GN330">
            <v>89</v>
          </cell>
          <cell r="GO330">
            <v>87</v>
          </cell>
          <cell r="GP330">
            <v>91</v>
          </cell>
          <cell r="GQ330">
            <v>95</v>
          </cell>
          <cell r="GR330">
            <v>110</v>
          </cell>
          <cell r="GS330">
            <v>95</v>
          </cell>
          <cell r="GT330">
            <v>80</v>
          </cell>
          <cell r="GU330">
            <v>75</v>
          </cell>
          <cell r="GV330">
            <v>61</v>
          </cell>
          <cell r="GW330">
            <v>107</v>
          </cell>
          <cell r="GX330">
            <v>78</v>
          </cell>
          <cell r="GY330">
            <v>49</v>
          </cell>
          <cell r="GZ330">
            <v>60</v>
          </cell>
          <cell r="HA330">
            <v>84</v>
          </cell>
          <cell r="HB330">
            <v>72</v>
          </cell>
          <cell r="HC330">
            <v>104</v>
          </cell>
          <cell r="HD330">
            <v>78</v>
          </cell>
          <cell r="HE330">
            <v>74</v>
          </cell>
          <cell r="HF330">
            <v>74</v>
          </cell>
          <cell r="HG330">
            <v>70</v>
          </cell>
          <cell r="HH330">
            <v>41</v>
          </cell>
          <cell r="HI330">
            <v>92</v>
          </cell>
          <cell r="HJ330">
            <v>95</v>
          </cell>
          <cell r="HK330">
            <v>59</v>
          </cell>
          <cell r="HL330">
            <v>64</v>
          </cell>
          <cell r="HM330">
            <v>98</v>
          </cell>
          <cell r="HN330">
            <v>101</v>
          </cell>
          <cell r="HO330">
            <v>108</v>
          </cell>
          <cell r="HP330">
            <v>101</v>
          </cell>
          <cell r="HQ330">
            <v>99</v>
          </cell>
          <cell r="HR330">
            <v>108</v>
          </cell>
          <cell r="HS330">
            <v>91</v>
          </cell>
          <cell r="HT330">
            <v>70</v>
          </cell>
          <cell r="HU330">
            <v>118</v>
          </cell>
          <cell r="HV330">
            <v>140</v>
          </cell>
          <cell r="HW330">
            <v>87</v>
          </cell>
          <cell r="HX330">
            <v>81</v>
          </cell>
          <cell r="HY330">
            <v>139</v>
          </cell>
          <cell r="HZ330">
            <v>129</v>
          </cell>
          <cell r="IA330">
            <v>124</v>
          </cell>
          <cell r="IB330">
            <v>120</v>
          </cell>
          <cell r="IC330">
            <v>108</v>
          </cell>
          <cell r="ID330">
            <v>99</v>
          </cell>
          <cell r="IE330">
            <v>125</v>
          </cell>
          <cell r="IF330">
            <v>123</v>
          </cell>
          <cell r="IG330">
            <v>138</v>
          </cell>
          <cell r="IH330">
            <v>171</v>
          </cell>
          <cell r="II330">
            <v>133</v>
          </cell>
          <cell r="IJ330">
            <v>115</v>
          </cell>
          <cell r="IK330">
            <v>165</v>
          </cell>
          <cell r="IL330">
            <v>157</v>
          </cell>
          <cell r="IM330">
            <v>133</v>
          </cell>
          <cell r="IN330">
            <v>90</v>
          </cell>
          <cell r="IO330">
            <v>118</v>
          </cell>
          <cell r="IP330">
            <v>178</v>
          </cell>
          <cell r="IQ330">
            <v>161</v>
          </cell>
          <cell r="IR330">
            <v>155</v>
          </cell>
          <cell r="IS330">
            <v>196</v>
          </cell>
          <cell r="IT330">
            <v>216</v>
          </cell>
          <cell r="IU330">
            <v>186</v>
          </cell>
          <cell r="IV330">
            <v>165</v>
          </cell>
          <cell r="IW330">
            <v>226</v>
          </cell>
          <cell r="IX330">
            <v>220</v>
          </cell>
          <cell r="IY330">
            <v>207</v>
          </cell>
          <cell r="IZ330">
            <v>207</v>
          </cell>
          <cell r="JA330">
            <v>175</v>
          </cell>
          <cell r="JB330">
            <v>213</v>
          </cell>
          <cell r="JC330">
            <v>167</v>
          </cell>
          <cell r="JD330">
            <v>126</v>
          </cell>
          <cell r="JE330">
            <v>232</v>
          </cell>
          <cell r="JF330">
            <v>198</v>
          </cell>
          <cell r="JG330">
            <v>143</v>
          </cell>
          <cell r="JH330">
            <v>145</v>
          </cell>
          <cell r="JI330">
            <v>214</v>
          </cell>
          <cell r="JJ330">
            <v>197</v>
          </cell>
          <cell r="JK330">
            <v>224</v>
          </cell>
          <cell r="JL330">
            <v>214</v>
          </cell>
          <cell r="JM330">
            <v>148</v>
          </cell>
          <cell r="JN330">
            <v>195</v>
          </cell>
          <cell r="JO330">
            <v>186</v>
          </cell>
          <cell r="JP330">
            <v>168</v>
          </cell>
          <cell r="JQ330">
            <v>219</v>
          </cell>
          <cell r="JR330">
            <v>207</v>
          </cell>
          <cell r="JS330">
            <v>167</v>
          </cell>
          <cell r="JT330">
            <v>176</v>
          </cell>
          <cell r="JU330">
            <v>189</v>
          </cell>
          <cell r="JV330">
            <v>192</v>
          </cell>
          <cell r="JW330">
            <v>231</v>
          </cell>
          <cell r="JX330">
            <v>216</v>
          </cell>
          <cell r="JY330">
            <v>190</v>
          </cell>
          <cell r="JZ330">
            <v>194</v>
          </cell>
          <cell r="KA330">
            <v>170</v>
          </cell>
          <cell r="KB330">
            <v>176</v>
          </cell>
          <cell r="KC330">
            <v>225</v>
          </cell>
          <cell r="KD330">
            <v>203</v>
          </cell>
          <cell r="KE330">
            <v>232</v>
          </cell>
          <cell r="KF330">
            <v>166</v>
          </cell>
        </row>
        <row r="331">
          <cell r="A331" t="str">
            <v>Nombre de crÃ©ations d'entreprises - Micro-entrepreneurs - Territoire de Belfort - DonnÃ©es mensuelles brutes</v>
          </cell>
          <cell r="B331">
            <v>10755399</v>
          </cell>
          <cell r="C331">
            <v>45317.364583333336</v>
          </cell>
          <cell r="ES331">
            <v>40</v>
          </cell>
          <cell r="ET331">
            <v>43</v>
          </cell>
          <cell r="EU331">
            <v>49</v>
          </cell>
          <cell r="EV331">
            <v>27</v>
          </cell>
          <cell r="EW331">
            <v>34</v>
          </cell>
          <cell r="EX331">
            <v>48</v>
          </cell>
          <cell r="EY331">
            <v>32</v>
          </cell>
          <cell r="EZ331">
            <v>21</v>
          </cell>
          <cell r="FA331">
            <v>45</v>
          </cell>
          <cell r="FB331">
            <v>60</v>
          </cell>
          <cell r="FC331">
            <v>36</v>
          </cell>
          <cell r="FD331">
            <v>28</v>
          </cell>
          <cell r="FE331">
            <v>35</v>
          </cell>
          <cell r="FF331">
            <v>35</v>
          </cell>
          <cell r="FG331">
            <v>46</v>
          </cell>
          <cell r="FH331">
            <v>44</v>
          </cell>
          <cell r="FI331">
            <v>28</v>
          </cell>
          <cell r="FJ331">
            <v>44</v>
          </cell>
          <cell r="FK331">
            <v>44</v>
          </cell>
          <cell r="FL331">
            <v>25</v>
          </cell>
          <cell r="FM331">
            <v>48</v>
          </cell>
          <cell r="FN331">
            <v>33</v>
          </cell>
          <cell r="FO331">
            <v>30</v>
          </cell>
          <cell r="FP331">
            <v>35</v>
          </cell>
          <cell r="FQ331">
            <v>41</v>
          </cell>
          <cell r="FR331">
            <v>29</v>
          </cell>
          <cell r="FS331">
            <v>26</v>
          </cell>
          <cell r="FT331">
            <v>47</v>
          </cell>
          <cell r="FU331">
            <v>27</v>
          </cell>
          <cell r="FV331">
            <v>22</v>
          </cell>
          <cell r="FW331">
            <v>34</v>
          </cell>
          <cell r="FX331">
            <v>27</v>
          </cell>
          <cell r="FY331">
            <v>44</v>
          </cell>
          <cell r="FZ331">
            <v>39</v>
          </cell>
          <cell r="GA331">
            <v>31</v>
          </cell>
          <cell r="GB331">
            <v>26</v>
          </cell>
          <cell r="GC331">
            <v>26</v>
          </cell>
          <cell r="GD331">
            <v>38</v>
          </cell>
          <cell r="GE331">
            <v>28</v>
          </cell>
          <cell r="GF331">
            <v>31</v>
          </cell>
          <cell r="GG331">
            <v>29</v>
          </cell>
          <cell r="GH331">
            <v>28</v>
          </cell>
          <cell r="GI331">
            <v>30</v>
          </cell>
          <cell r="GJ331">
            <v>32</v>
          </cell>
          <cell r="GK331">
            <v>34</v>
          </cell>
          <cell r="GL331">
            <v>33</v>
          </cell>
          <cell r="GM331">
            <v>14</v>
          </cell>
          <cell r="GN331">
            <v>27</v>
          </cell>
          <cell r="GO331">
            <v>32</v>
          </cell>
          <cell r="GP331">
            <v>42</v>
          </cell>
          <cell r="GQ331">
            <v>36</v>
          </cell>
          <cell r="GR331">
            <v>35</v>
          </cell>
          <cell r="GS331">
            <v>30</v>
          </cell>
          <cell r="GT331">
            <v>28</v>
          </cell>
          <cell r="GU331">
            <v>24</v>
          </cell>
          <cell r="GV331">
            <v>32</v>
          </cell>
          <cell r="GW331">
            <v>28</v>
          </cell>
          <cell r="GX331">
            <v>44</v>
          </cell>
          <cell r="GY331">
            <v>35</v>
          </cell>
          <cell r="GZ331">
            <v>26</v>
          </cell>
          <cell r="HA331">
            <v>42</v>
          </cell>
          <cell r="HB331">
            <v>45</v>
          </cell>
          <cell r="HC331">
            <v>29</v>
          </cell>
          <cell r="HD331">
            <v>43</v>
          </cell>
          <cell r="HE331">
            <v>29</v>
          </cell>
          <cell r="HF331">
            <v>31</v>
          </cell>
          <cell r="HG331">
            <v>23</v>
          </cell>
          <cell r="HH331">
            <v>35</v>
          </cell>
          <cell r="HI331">
            <v>42</v>
          </cell>
          <cell r="HJ331">
            <v>43</v>
          </cell>
          <cell r="HK331">
            <v>37</v>
          </cell>
          <cell r="HL331">
            <v>23</v>
          </cell>
          <cell r="HM331">
            <v>41</v>
          </cell>
          <cell r="HN331">
            <v>39</v>
          </cell>
          <cell r="HO331">
            <v>47</v>
          </cell>
          <cell r="HP331">
            <v>45</v>
          </cell>
          <cell r="HQ331">
            <v>38</v>
          </cell>
          <cell r="HR331">
            <v>38</v>
          </cell>
          <cell r="HS331">
            <v>41</v>
          </cell>
          <cell r="HT331">
            <v>46</v>
          </cell>
          <cell r="HU331">
            <v>36</v>
          </cell>
          <cell r="HV331">
            <v>34</v>
          </cell>
          <cell r="HW331">
            <v>40</v>
          </cell>
          <cell r="HX331">
            <v>35</v>
          </cell>
          <cell r="HY331">
            <v>48</v>
          </cell>
          <cell r="HZ331">
            <v>38</v>
          </cell>
          <cell r="IA331">
            <v>67</v>
          </cell>
          <cell r="IB331">
            <v>53</v>
          </cell>
          <cell r="IC331">
            <v>56</v>
          </cell>
          <cell r="ID331">
            <v>54</v>
          </cell>
          <cell r="IE331">
            <v>70</v>
          </cell>
          <cell r="IF331">
            <v>70</v>
          </cell>
          <cell r="IG331">
            <v>85</v>
          </cell>
          <cell r="IH331">
            <v>69</v>
          </cell>
          <cell r="II331">
            <v>55</v>
          </cell>
          <cell r="IJ331">
            <v>56</v>
          </cell>
          <cell r="IK331">
            <v>65</v>
          </cell>
          <cell r="IL331">
            <v>95</v>
          </cell>
          <cell r="IM331">
            <v>61</v>
          </cell>
          <cell r="IN331">
            <v>41</v>
          </cell>
          <cell r="IO331">
            <v>62</v>
          </cell>
          <cell r="IP331">
            <v>97</v>
          </cell>
          <cell r="IQ331">
            <v>105</v>
          </cell>
          <cell r="IR331">
            <v>90</v>
          </cell>
          <cell r="IS331">
            <v>102</v>
          </cell>
          <cell r="IT331">
            <v>114</v>
          </cell>
          <cell r="IU331">
            <v>51</v>
          </cell>
          <cell r="IV331">
            <v>119</v>
          </cell>
          <cell r="IW331">
            <v>102</v>
          </cell>
          <cell r="IX331">
            <v>108</v>
          </cell>
          <cell r="IY331">
            <v>94</v>
          </cell>
          <cell r="IZ331">
            <v>76</v>
          </cell>
          <cell r="JA331">
            <v>77</v>
          </cell>
          <cell r="JB331">
            <v>94</v>
          </cell>
          <cell r="JC331">
            <v>63</v>
          </cell>
          <cell r="JD331">
            <v>64</v>
          </cell>
          <cell r="JE331">
            <v>101</v>
          </cell>
          <cell r="JF331">
            <v>125</v>
          </cell>
          <cell r="JG331">
            <v>72</v>
          </cell>
          <cell r="JH331">
            <v>73</v>
          </cell>
          <cell r="JI331">
            <v>81</v>
          </cell>
          <cell r="JJ331">
            <v>105</v>
          </cell>
          <cell r="JK331">
            <v>101</v>
          </cell>
          <cell r="JL331">
            <v>69</v>
          </cell>
          <cell r="JM331">
            <v>74</v>
          </cell>
          <cell r="JN331">
            <v>81</v>
          </cell>
          <cell r="JO331">
            <v>63</v>
          </cell>
          <cell r="JP331">
            <v>65</v>
          </cell>
          <cell r="JQ331">
            <v>104</v>
          </cell>
          <cell r="JR331">
            <v>85</v>
          </cell>
          <cell r="JS331">
            <v>71</v>
          </cell>
          <cell r="JT331">
            <v>70</v>
          </cell>
          <cell r="JU331">
            <v>107</v>
          </cell>
          <cell r="JV331">
            <v>85</v>
          </cell>
          <cell r="JW331">
            <v>100</v>
          </cell>
          <cell r="JX331">
            <v>84</v>
          </cell>
          <cell r="JY331">
            <v>76</v>
          </cell>
          <cell r="JZ331">
            <v>73</v>
          </cell>
          <cell r="KA331">
            <v>78</v>
          </cell>
          <cell r="KB331">
            <v>93</v>
          </cell>
          <cell r="KC331">
            <v>110</v>
          </cell>
          <cell r="KD331">
            <v>95</v>
          </cell>
          <cell r="KE331">
            <v>91</v>
          </cell>
          <cell r="KF331">
            <v>74</v>
          </cell>
        </row>
        <row r="332">
          <cell r="A332" t="str">
            <v>Nombre de crÃ©ations d'entreprises - Micro-entrepreneurs - Transport - France - DonnÃ©es mensuelles brutes</v>
          </cell>
          <cell r="B332">
            <v>10755430</v>
          </cell>
          <cell r="C332">
            <v>45317.364583333336</v>
          </cell>
          <cell r="DI332">
            <v>78</v>
          </cell>
          <cell r="DJ332">
            <v>127</v>
          </cell>
          <cell r="DK332">
            <v>157</v>
          </cell>
          <cell r="DL332">
            <v>190</v>
          </cell>
          <cell r="DM332">
            <v>189</v>
          </cell>
          <cell r="DN332">
            <v>212</v>
          </cell>
          <cell r="DO332">
            <v>201</v>
          </cell>
          <cell r="DP332">
            <v>148</v>
          </cell>
          <cell r="DQ332">
            <v>195</v>
          </cell>
          <cell r="DR332">
            <v>216</v>
          </cell>
          <cell r="DS332">
            <v>197</v>
          </cell>
          <cell r="DT332">
            <v>198</v>
          </cell>
          <cell r="DU332">
            <v>211</v>
          </cell>
          <cell r="DV332">
            <v>266</v>
          </cell>
          <cell r="DW332">
            <v>362</v>
          </cell>
          <cell r="DX332">
            <v>276</v>
          </cell>
          <cell r="DY332">
            <v>253</v>
          </cell>
          <cell r="DZ332">
            <v>196</v>
          </cell>
          <cell r="EA332">
            <v>201</v>
          </cell>
          <cell r="EB332">
            <v>169</v>
          </cell>
          <cell r="EC332">
            <v>245</v>
          </cell>
          <cell r="ED332">
            <v>265</v>
          </cell>
          <cell r="EE332">
            <v>230</v>
          </cell>
          <cell r="EF332">
            <v>185</v>
          </cell>
          <cell r="EG332">
            <v>197</v>
          </cell>
          <cell r="EH332">
            <v>189</v>
          </cell>
          <cell r="EI332">
            <v>225</v>
          </cell>
          <cell r="EJ332">
            <v>223</v>
          </cell>
          <cell r="EK332">
            <v>221</v>
          </cell>
          <cell r="EL332">
            <v>214</v>
          </cell>
          <cell r="EM332">
            <v>199</v>
          </cell>
          <cell r="EN332">
            <v>184</v>
          </cell>
          <cell r="EO332">
            <v>246</v>
          </cell>
          <cell r="EP332">
            <v>246</v>
          </cell>
          <cell r="EQ332">
            <v>263</v>
          </cell>
          <cell r="ER332">
            <v>198</v>
          </cell>
          <cell r="ES332">
            <v>206</v>
          </cell>
          <cell r="ET332">
            <v>228</v>
          </cell>
          <cell r="EU332">
            <v>250</v>
          </cell>
          <cell r="EV332">
            <v>233</v>
          </cell>
          <cell r="EW332">
            <v>247</v>
          </cell>
          <cell r="EX332">
            <v>311</v>
          </cell>
          <cell r="EY332">
            <v>244</v>
          </cell>
          <cell r="EZ332">
            <v>245</v>
          </cell>
          <cell r="FA332">
            <v>261</v>
          </cell>
          <cell r="FB332">
            <v>294</v>
          </cell>
          <cell r="FC332">
            <v>289</v>
          </cell>
          <cell r="FD332">
            <v>229</v>
          </cell>
          <cell r="FE332">
            <v>280</v>
          </cell>
          <cell r="FF332">
            <v>276</v>
          </cell>
          <cell r="FG332">
            <v>341</v>
          </cell>
          <cell r="FH332">
            <v>352</v>
          </cell>
          <cell r="FI332">
            <v>351</v>
          </cell>
          <cell r="FJ332">
            <v>334</v>
          </cell>
          <cell r="FK332">
            <v>327</v>
          </cell>
          <cell r="FL332">
            <v>262</v>
          </cell>
          <cell r="FM332">
            <v>367</v>
          </cell>
          <cell r="FN332">
            <v>414</v>
          </cell>
          <cell r="FO332">
            <v>400</v>
          </cell>
          <cell r="FP332">
            <v>373</v>
          </cell>
          <cell r="FQ332">
            <v>494</v>
          </cell>
          <cell r="FR332">
            <v>504</v>
          </cell>
          <cell r="FS332">
            <v>503</v>
          </cell>
          <cell r="FT332">
            <v>452</v>
          </cell>
          <cell r="FU332">
            <v>473</v>
          </cell>
          <cell r="FV332">
            <v>446</v>
          </cell>
          <cell r="FW332">
            <v>491</v>
          </cell>
          <cell r="FX332">
            <v>360</v>
          </cell>
          <cell r="FY332">
            <v>510</v>
          </cell>
          <cell r="FZ332">
            <v>649</v>
          </cell>
          <cell r="GA332">
            <v>1430</v>
          </cell>
          <cell r="GB332">
            <v>570</v>
          </cell>
          <cell r="GC332">
            <v>486</v>
          </cell>
          <cell r="GD332">
            <v>493</v>
          </cell>
          <cell r="GE332">
            <v>1186</v>
          </cell>
          <cell r="GF332">
            <v>997</v>
          </cell>
          <cell r="GG332">
            <v>632</v>
          </cell>
          <cell r="GH332">
            <v>712</v>
          </cell>
          <cell r="GI332">
            <v>757</v>
          </cell>
          <cell r="GJ332">
            <v>538</v>
          </cell>
          <cell r="GK332">
            <v>1032</v>
          </cell>
          <cell r="GL332">
            <v>1569</v>
          </cell>
          <cell r="GM332">
            <v>1346</v>
          </cell>
          <cell r="GN332">
            <v>1341</v>
          </cell>
          <cell r="GO332">
            <v>1284</v>
          </cell>
          <cell r="GP332">
            <v>1304</v>
          </cell>
          <cell r="GQ332">
            <v>1467</v>
          </cell>
          <cell r="GR332">
            <v>1680</v>
          </cell>
          <cell r="GS332">
            <v>1648</v>
          </cell>
          <cell r="GT332">
            <v>1935</v>
          </cell>
          <cell r="GU332">
            <v>1625</v>
          </cell>
          <cell r="GV332">
            <v>1076</v>
          </cell>
          <cell r="GW332">
            <v>1946</v>
          </cell>
          <cell r="GX332">
            <v>2116</v>
          </cell>
          <cell r="GY332">
            <v>1931</v>
          </cell>
          <cell r="GZ332">
            <v>1766</v>
          </cell>
          <cell r="HA332">
            <v>2042</v>
          </cell>
          <cell r="HB332">
            <v>2238</v>
          </cell>
          <cell r="HC332">
            <v>2527</v>
          </cell>
          <cell r="HD332">
            <v>2050</v>
          </cell>
          <cell r="HE332">
            <v>2068</v>
          </cell>
          <cell r="HF332">
            <v>2381</v>
          </cell>
          <cell r="HG332">
            <v>2122</v>
          </cell>
          <cell r="HH332">
            <v>1733</v>
          </cell>
          <cell r="HI332">
            <v>2268</v>
          </cell>
          <cell r="HJ332">
            <v>2780</v>
          </cell>
          <cell r="HK332">
            <v>3345</v>
          </cell>
          <cell r="HL332">
            <v>3039</v>
          </cell>
          <cell r="HM332">
            <v>3631</v>
          </cell>
          <cell r="HN332">
            <v>3550</v>
          </cell>
          <cell r="HO332">
            <v>4262</v>
          </cell>
          <cell r="HP332">
            <v>4145</v>
          </cell>
          <cell r="HQ332">
            <v>4551</v>
          </cell>
          <cell r="HR332">
            <v>4893</v>
          </cell>
          <cell r="HS332">
            <v>3872</v>
          </cell>
          <cell r="HT332">
            <v>3717</v>
          </cell>
          <cell r="HU332">
            <v>4675</v>
          </cell>
          <cell r="HV332">
            <v>5613</v>
          </cell>
          <cell r="HW332">
            <v>5827</v>
          </cell>
          <cell r="HX332">
            <v>4756</v>
          </cell>
          <cell r="HY332">
            <v>5964</v>
          </cell>
          <cell r="HZ332">
            <v>6049</v>
          </cell>
          <cell r="IA332">
            <v>6919</v>
          </cell>
          <cell r="IB332">
            <v>5641</v>
          </cell>
          <cell r="IC332">
            <v>6130</v>
          </cell>
          <cell r="ID332">
            <v>5292</v>
          </cell>
          <cell r="IE332">
            <v>4416</v>
          </cell>
          <cell r="IF332">
            <v>3687</v>
          </cell>
          <cell r="IG332">
            <v>4788</v>
          </cell>
          <cell r="IH332">
            <v>6288</v>
          </cell>
          <cell r="II332">
            <v>5356</v>
          </cell>
          <cell r="IJ332">
            <v>3761</v>
          </cell>
          <cell r="IK332">
            <v>5680</v>
          </cell>
          <cell r="IL332">
            <v>5116</v>
          </cell>
          <cell r="IM332">
            <v>4049</v>
          </cell>
          <cell r="IN332">
            <v>2716</v>
          </cell>
          <cell r="IO332">
            <v>5588</v>
          </cell>
          <cell r="IP332">
            <v>9609</v>
          </cell>
          <cell r="IQ332">
            <v>9448</v>
          </cell>
          <cell r="IR332">
            <v>6841</v>
          </cell>
          <cell r="IS332">
            <v>9959</v>
          </cell>
          <cell r="IT332">
            <v>11240</v>
          </cell>
          <cell r="IU332">
            <v>10020</v>
          </cell>
          <cell r="IV332">
            <v>8291</v>
          </cell>
          <cell r="IW332">
            <v>9704</v>
          </cell>
          <cell r="IX332">
            <v>12097</v>
          </cell>
          <cell r="IY332">
            <v>15321</v>
          </cell>
          <cell r="IZ332">
            <v>13279</v>
          </cell>
          <cell r="JA332">
            <v>10727</v>
          </cell>
          <cell r="JB332">
            <v>8499</v>
          </cell>
          <cell r="JC332">
            <v>5972</v>
          </cell>
          <cell r="JD332">
            <v>5724</v>
          </cell>
          <cell r="JE332">
            <v>7543</v>
          </cell>
          <cell r="JF332">
            <v>7535</v>
          </cell>
          <cell r="JG332">
            <v>6582</v>
          </cell>
          <cell r="JH332">
            <v>6123</v>
          </cell>
          <cell r="JI332">
            <v>6210</v>
          </cell>
          <cell r="JJ332">
            <v>6223</v>
          </cell>
          <cell r="JK332">
            <v>7071</v>
          </cell>
          <cell r="JL332">
            <v>5533</v>
          </cell>
          <cell r="JM332">
            <v>4922</v>
          </cell>
          <cell r="JN332">
            <v>5184</v>
          </cell>
          <cell r="JO332">
            <v>4229</v>
          </cell>
          <cell r="JP332">
            <v>4318</v>
          </cell>
          <cell r="JQ332">
            <v>5413</v>
          </cell>
          <cell r="JR332">
            <v>5437</v>
          </cell>
          <cell r="JS332">
            <v>5649</v>
          </cell>
          <cell r="JT332">
            <v>5526</v>
          </cell>
          <cell r="JU332">
            <v>4995</v>
          </cell>
          <cell r="JV332">
            <v>4985</v>
          </cell>
          <cell r="JW332">
            <v>5883</v>
          </cell>
          <cell r="JX332">
            <v>5246</v>
          </cell>
          <cell r="JY332">
            <v>5293</v>
          </cell>
          <cell r="JZ332">
            <v>5543</v>
          </cell>
          <cell r="KA332">
            <v>5045</v>
          </cell>
          <cell r="KB332">
            <v>5816</v>
          </cell>
          <cell r="KC332">
            <v>7192</v>
          </cell>
          <cell r="KD332">
            <v>7645</v>
          </cell>
          <cell r="KE332">
            <v>7219</v>
          </cell>
          <cell r="KF332">
            <v>6146</v>
          </cell>
        </row>
        <row r="333">
          <cell r="A333" t="str">
            <v>Nombre de crÃ©ations d'entreprises - Micro-entrepreneurs - Transports - France - DonnÃ©es mensuelles CVS</v>
          </cell>
          <cell r="B333">
            <v>10755431</v>
          </cell>
          <cell r="C333">
            <v>45317.364583333336</v>
          </cell>
          <cell r="DI333">
            <v>84</v>
          </cell>
          <cell r="DJ333">
            <v>129</v>
          </cell>
          <cell r="DK333">
            <v>147</v>
          </cell>
          <cell r="DL333">
            <v>167</v>
          </cell>
          <cell r="DM333">
            <v>197</v>
          </cell>
          <cell r="DN333">
            <v>199</v>
          </cell>
          <cell r="DO333">
            <v>203</v>
          </cell>
          <cell r="DP333">
            <v>195</v>
          </cell>
          <cell r="DQ333">
            <v>184</v>
          </cell>
          <cell r="DR333">
            <v>196</v>
          </cell>
          <cell r="DS333">
            <v>188</v>
          </cell>
          <cell r="DT333">
            <v>221</v>
          </cell>
          <cell r="DU333">
            <v>236</v>
          </cell>
          <cell r="DV333">
            <v>271</v>
          </cell>
          <cell r="DW333">
            <v>325</v>
          </cell>
          <cell r="DX333">
            <v>245</v>
          </cell>
          <cell r="DY333">
            <v>238</v>
          </cell>
          <cell r="DZ333">
            <v>177</v>
          </cell>
          <cell r="EA333">
            <v>219</v>
          </cell>
          <cell r="EB333">
            <v>214</v>
          </cell>
          <cell r="EC333">
            <v>231</v>
          </cell>
          <cell r="ED333">
            <v>251</v>
          </cell>
          <cell r="EE333">
            <v>216</v>
          </cell>
          <cell r="EF333">
            <v>190</v>
          </cell>
          <cell r="EG333">
            <v>206</v>
          </cell>
          <cell r="EH333">
            <v>191</v>
          </cell>
          <cell r="EI333">
            <v>196</v>
          </cell>
          <cell r="EJ333">
            <v>215</v>
          </cell>
          <cell r="EK333">
            <v>195</v>
          </cell>
          <cell r="EL333">
            <v>210</v>
          </cell>
          <cell r="EM333">
            <v>230</v>
          </cell>
          <cell r="EN333">
            <v>231</v>
          </cell>
          <cell r="EO333">
            <v>229</v>
          </cell>
          <cell r="EP333">
            <v>236</v>
          </cell>
          <cell r="EQ333">
            <v>244</v>
          </cell>
          <cell r="ER333">
            <v>220</v>
          </cell>
          <cell r="ES333">
            <v>210</v>
          </cell>
          <cell r="ET333">
            <v>212</v>
          </cell>
          <cell r="EU333">
            <v>218</v>
          </cell>
          <cell r="EV333">
            <v>231</v>
          </cell>
          <cell r="EW333">
            <v>243</v>
          </cell>
          <cell r="EX333">
            <v>310</v>
          </cell>
          <cell r="EY333">
            <v>276</v>
          </cell>
          <cell r="EZ333">
            <v>316</v>
          </cell>
          <cell r="FA333">
            <v>268</v>
          </cell>
          <cell r="FB333">
            <v>261</v>
          </cell>
          <cell r="FC333">
            <v>249</v>
          </cell>
          <cell r="FD333">
            <v>239</v>
          </cell>
          <cell r="FE333">
            <v>266</v>
          </cell>
          <cell r="FF333">
            <v>272</v>
          </cell>
          <cell r="FG333">
            <v>307</v>
          </cell>
          <cell r="FH333">
            <v>348</v>
          </cell>
          <cell r="FI333">
            <v>368</v>
          </cell>
          <cell r="FJ333">
            <v>358</v>
          </cell>
          <cell r="FK333">
            <v>347</v>
          </cell>
          <cell r="FL333">
            <v>350</v>
          </cell>
          <cell r="FM333">
            <v>367</v>
          </cell>
          <cell r="FN333">
            <v>362</v>
          </cell>
          <cell r="FO333">
            <v>379</v>
          </cell>
          <cell r="FP333">
            <v>419</v>
          </cell>
          <cell r="FQ333">
            <v>464</v>
          </cell>
          <cell r="FR333">
            <v>498</v>
          </cell>
          <cell r="FS333">
            <v>476</v>
          </cell>
          <cell r="FT333">
            <v>428</v>
          </cell>
          <cell r="FU333">
            <v>480</v>
          </cell>
          <cell r="FV333">
            <v>475</v>
          </cell>
          <cell r="FW333">
            <v>537</v>
          </cell>
          <cell r="FX333">
            <v>522</v>
          </cell>
          <cell r="FY333">
            <v>514</v>
          </cell>
          <cell r="FZ333">
            <v>524</v>
          </cell>
          <cell r="GA333">
            <v>1311</v>
          </cell>
          <cell r="GB333">
            <v>577</v>
          </cell>
          <cell r="GC333">
            <v>467</v>
          </cell>
          <cell r="GD333">
            <v>488</v>
          </cell>
          <cell r="GE333">
            <v>1132</v>
          </cell>
          <cell r="GF333">
            <v>918</v>
          </cell>
          <cell r="GG333">
            <v>737</v>
          </cell>
          <cell r="GH333">
            <v>729</v>
          </cell>
          <cell r="GI333">
            <v>753</v>
          </cell>
          <cell r="GJ333">
            <v>764</v>
          </cell>
          <cell r="GK333">
            <v>1007</v>
          </cell>
          <cell r="GL333">
            <v>1349</v>
          </cell>
          <cell r="GM333">
            <v>1286</v>
          </cell>
          <cell r="GN333">
            <v>1428</v>
          </cell>
          <cell r="GO333">
            <v>1326</v>
          </cell>
          <cell r="GP333">
            <v>1277</v>
          </cell>
          <cell r="GQ333">
            <v>1334</v>
          </cell>
          <cell r="GR333">
            <v>1539</v>
          </cell>
          <cell r="GS333">
            <v>1720</v>
          </cell>
          <cell r="GT333">
            <v>1808</v>
          </cell>
          <cell r="GU333">
            <v>1862</v>
          </cell>
          <cell r="GV333">
            <v>1476</v>
          </cell>
          <cell r="GW333">
            <v>1848</v>
          </cell>
          <cell r="GX333">
            <v>1966</v>
          </cell>
          <cell r="GY333">
            <v>1791</v>
          </cell>
          <cell r="GZ333">
            <v>1771</v>
          </cell>
          <cell r="HA333">
            <v>2049</v>
          </cell>
          <cell r="HB333">
            <v>2226</v>
          </cell>
          <cell r="HC333">
            <v>2068</v>
          </cell>
          <cell r="HD333">
            <v>2067</v>
          </cell>
          <cell r="HE333">
            <v>2024</v>
          </cell>
          <cell r="HF333">
            <v>2219</v>
          </cell>
          <cell r="HG333">
            <v>2675</v>
          </cell>
          <cell r="HH333">
            <v>2304</v>
          </cell>
          <cell r="HI333">
            <v>2243</v>
          </cell>
          <cell r="HJ333">
            <v>2593</v>
          </cell>
          <cell r="HK333">
            <v>3041</v>
          </cell>
          <cell r="HL333">
            <v>3353</v>
          </cell>
          <cell r="HM333">
            <v>3507</v>
          </cell>
          <cell r="HN333">
            <v>3512</v>
          </cell>
          <cell r="HO333">
            <v>3673</v>
          </cell>
          <cell r="HP333">
            <v>4020</v>
          </cell>
          <cell r="HQ333">
            <v>4193</v>
          </cell>
          <cell r="HR333">
            <v>4533</v>
          </cell>
          <cell r="HS333">
            <v>4569</v>
          </cell>
          <cell r="HT333">
            <v>4889</v>
          </cell>
          <cell r="HU333">
            <v>5009</v>
          </cell>
          <cell r="HV333">
            <v>4938</v>
          </cell>
          <cell r="HW333">
            <v>5160</v>
          </cell>
          <cell r="HX333">
            <v>5556</v>
          </cell>
          <cell r="HY333">
            <v>5594</v>
          </cell>
          <cell r="HZ333">
            <v>5941</v>
          </cell>
          <cell r="IA333">
            <v>6038</v>
          </cell>
          <cell r="IB333">
            <v>5425</v>
          </cell>
          <cell r="IC333">
            <v>5742</v>
          </cell>
          <cell r="ID333">
            <v>5437</v>
          </cell>
          <cell r="IE333">
            <v>4890</v>
          </cell>
          <cell r="IF333">
            <v>4919</v>
          </cell>
          <cell r="IG333">
            <v>5007</v>
          </cell>
          <cell r="IH333">
            <v>5559</v>
          </cell>
          <cell r="II333">
            <v>5288</v>
          </cell>
          <cell r="IJ333">
            <v>4821</v>
          </cell>
          <cell r="IK333">
            <v>5333</v>
          </cell>
          <cell r="IL333">
            <v>5044</v>
          </cell>
          <cell r="IM333">
            <v>3644</v>
          </cell>
          <cell r="IN333">
            <v>2413</v>
          </cell>
          <cell r="IO333">
            <v>5837</v>
          </cell>
          <cell r="IP333">
            <v>9834</v>
          </cell>
          <cell r="IQ333">
            <v>9723</v>
          </cell>
          <cell r="IR333">
            <v>9342</v>
          </cell>
          <cell r="IS333">
            <v>9965</v>
          </cell>
          <cell r="IT333">
            <v>9841</v>
          </cell>
          <cell r="IU333">
            <v>10023</v>
          </cell>
          <cell r="IV333">
            <v>10009</v>
          </cell>
          <cell r="IW333">
            <v>10127</v>
          </cell>
          <cell r="IX333">
            <v>11773</v>
          </cell>
          <cell r="IY333">
            <v>12846</v>
          </cell>
          <cell r="IZ333">
            <v>11734</v>
          </cell>
          <cell r="JA333">
            <v>10543</v>
          </cell>
          <cell r="JB333">
            <v>8334</v>
          </cell>
          <cell r="JC333">
            <v>7031</v>
          </cell>
          <cell r="JD333">
            <v>7619</v>
          </cell>
          <cell r="JE333">
            <v>7237</v>
          </cell>
          <cell r="JF333">
            <v>6743</v>
          </cell>
          <cell r="JG333">
            <v>6493</v>
          </cell>
          <cell r="JH333">
            <v>6342</v>
          </cell>
          <cell r="JI333">
            <v>6327</v>
          </cell>
          <cell r="JJ333">
            <v>6041</v>
          </cell>
          <cell r="JK333">
            <v>5928</v>
          </cell>
          <cell r="JL333">
            <v>5057</v>
          </cell>
          <cell r="JM333">
            <v>4812</v>
          </cell>
          <cell r="JN333">
            <v>5192</v>
          </cell>
          <cell r="JO333">
            <v>4946</v>
          </cell>
          <cell r="JP333">
            <v>5392</v>
          </cell>
          <cell r="JQ333">
            <v>5100</v>
          </cell>
          <cell r="JR333">
            <v>5050</v>
          </cell>
          <cell r="JS333">
            <v>5405</v>
          </cell>
          <cell r="JT333">
            <v>6031</v>
          </cell>
          <cell r="JU333">
            <v>5088</v>
          </cell>
          <cell r="JV333">
            <v>4853</v>
          </cell>
          <cell r="JW333">
            <v>4609</v>
          </cell>
          <cell r="JX333">
            <v>5206</v>
          </cell>
          <cell r="JY333">
            <v>5348</v>
          </cell>
          <cell r="JZ333">
            <v>5446</v>
          </cell>
          <cell r="KA333">
            <v>6459</v>
          </cell>
          <cell r="KB333">
            <v>6914</v>
          </cell>
          <cell r="KC333">
            <v>6918</v>
          </cell>
          <cell r="KD333">
            <v>7069</v>
          </cell>
          <cell r="KE333">
            <v>6623</v>
          </cell>
          <cell r="KF333">
            <v>7005</v>
          </cell>
        </row>
        <row r="334">
          <cell r="A334" t="str">
            <v>Nombre de crÃ©ations d'entreprises - Micro-entrepreneurs - Val-de-Marne - DonnÃ©es mensuelles brutes</v>
          </cell>
          <cell r="B334">
            <v>10755403</v>
          </cell>
          <cell r="C334">
            <v>45317.364583333336</v>
          </cell>
          <cell r="ES334">
            <v>700</v>
          </cell>
          <cell r="ET334">
            <v>638</v>
          </cell>
          <cell r="EU334">
            <v>702</v>
          </cell>
          <cell r="EV334">
            <v>524</v>
          </cell>
          <cell r="EW334">
            <v>616</v>
          </cell>
          <cell r="EX334">
            <v>648</v>
          </cell>
          <cell r="EY334">
            <v>507</v>
          </cell>
          <cell r="EZ334">
            <v>436</v>
          </cell>
          <cell r="FA334">
            <v>656</v>
          </cell>
          <cell r="FB334">
            <v>674</v>
          </cell>
          <cell r="FC334">
            <v>630</v>
          </cell>
          <cell r="FD334">
            <v>493</v>
          </cell>
          <cell r="FE334">
            <v>633</v>
          </cell>
          <cell r="FF334">
            <v>563</v>
          </cell>
          <cell r="FG334">
            <v>614</v>
          </cell>
          <cell r="FH334">
            <v>529</v>
          </cell>
          <cell r="FI334">
            <v>506</v>
          </cell>
          <cell r="FJ334">
            <v>537</v>
          </cell>
          <cell r="FK334">
            <v>477</v>
          </cell>
          <cell r="FL334">
            <v>380</v>
          </cell>
          <cell r="FM334">
            <v>588</v>
          </cell>
          <cell r="FN334">
            <v>673</v>
          </cell>
          <cell r="FO334">
            <v>582</v>
          </cell>
          <cell r="FP334">
            <v>452</v>
          </cell>
          <cell r="FQ334">
            <v>625</v>
          </cell>
          <cell r="FR334">
            <v>557</v>
          </cell>
          <cell r="FS334">
            <v>626</v>
          </cell>
          <cell r="FT334">
            <v>579</v>
          </cell>
          <cell r="FU334">
            <v>564</v>
          </cell>
          <cell r="FV334">
            <v>523</v>
          </cell>
          <cell r="FW334">
            <v>513</v>
          </cell>
          <cell r="FX334">
            <v>375</v>
          </cell>
          <cell r="FY334">
            <v>656</v>
          </cell>
          <cell r="FZ334">
            <v>758</v>
          </cell>
          <cell r="GA334">
            <v>662</v>
          </cell>
          <cell r="GB334">
            <v>534</v>
          </cell>
          <cell r="GC334">
            <v>620</v>
          </cell>
          <cell r="GD334">
            <v>536</v>
          </cell>
          <cell r="GE334">
            <v>636</v>
          </cell>
          <cell r="GF334">
            <v>586</v>
          </cell>
          <cell r="GG334">
            <v>504</v>
          </cell>
          <cell r="GH334">
            <v>535</v>
          </cell>
          <cell r="GI334">
            <v>532</v>
          </cell>
          <cell r="GJ334">
            <v>379</v>
          </cell>
          <cell r="GK334">
            <v>685</v>
          </cell>
          <cell r="GL334">
            <v>812</v>
          </cell>
          <cell r="GM334">
            <v>629</v>
          </cell>
          <cell r="GN334">
            <v>587</v>
          </cell>
          <cell r="GO334">
            <v>675</v>
          </cell>
          <cell r="GP334">
            <v>599</v>
          </cell>
          <cell r="GQ334">
            <v>714</v>
          </cell>
          <cell r="GR334">
            <v>701</v>
          </cell>
          <cell r="GS334">
            <v>636</v>
          </cell>
          <cell r="GT334">
            <v>751</v>
          </cell>
          <cell r="GU334">
            <v>616</v>
          </cell>
          <cell r="GV334">
            <v>504</v>
          </cell>
          <cell r="GW334">
            <v>761</v>
          </cell>
          <cell r="GX334">
            <v>766</v>
          </cell>
          <cell r="GY334">
            <v>784</v>
          </cell>
          <cell r="GZ334">
            <v>669</v>
          </cell>
          <cell r="HA334">
            <v>787</v>
          </cell>
          <cell r="HB334">
            <v>784</v>
          </cell>
          <cell r="HC334">
            <v>897</v>
          </cell>
          <cell r="HD334">
            <v>733</v>
          </cell>
          <cell r="HE334">
            <v>832</v>
          </cell>
          <cell r="HF334">
            <v>772</v>
          </cell>
          <cell r="HG334">
            <v>793</v>
          </cell>
          <cell r="HH334">
            <v>648</v>
          </cell>
          <cell r="HI334">
            <v>953</v>
          </cell>
          <cell r="HJ334">
            <v>980</v>
          </cell>
          <cell r="HK334">
            <v>1213</v>
          </cell>
          <cell r="HL334">
            <v>931</v>
          </cell>
          <cell r="HM334">
            <v>1198</v>
          </cell>
          <cell r="HN334">
            <v>1125</v>
          </cell>
          <cell r="HO334">
            <v>1308</v>
          </cell>
          <cell r="HP334">
            <v>1055</v>
          </cell>
          <cell r="HQ334">
            <v>1073</v>
          </cell>
          <cell r="HR334">
            <v>1209</v>
          </cell>
          <cell r="HS334">
            <v>1024</v>
          </cell>
          <cell r="HT334">
            <v>918</v>
          </cell>
          <cell r="HU334">
            <v>1388</v>
          </cell>
          <cell r="HV334">
            <v>1532</v>
          </cell>
          <cell r="HW334">
            <v>1439</v>
          </cell>
          <cell r="HX334">
            <v>1131</v>
          </cell>
          <cell r="HY334">
            <v>1718</v>
          </cell>
          <cell r="HZ334">
            <v>1458</v>
          </cell>
          <cell r="IA334">
            <v>1580</v>
          </cell>
          <cell r="IB334">
            <v>1393</v>
          </cell>
          <cell r="IC334">
            <v>1484</v>
          </cell>
          <cell r="ID334">
            <v>1363</v>
          </cell>
          <cell r="IE334">
            <v>1150</v>
          </cell>
          <cell r="IF334">
            <v>954</v>
          </cell>
          <cell r="IG334">
            <v>1421</v>
          </cell>
          <cell r="IH334">
            <v>1760</v>
          </cell>
          <cell r="II334">
            <v>1413</v>
          </cell>
          <cell r="IJ334">
            <v>1222</v>
          </cell>
          <cell r="IK334">
            <v>1684</v>
          </cell>
          <cell r="IL334">
            <v>1228</v>
          </cell>
          <cell r="IM334">
            <v>1185</v>
          </cell>
          <cell r="IN334">
            <v>784</v>
          </cell>
          <cell r="IO334">
            <v>1284</v>
          </cell>
          <cell r="IP334">
            <v>1672</v>
          </cell>
          <cell r="IQ334">
            <v>1748</v>
          </cell>
          <cell r="IR334">
            <v>1327</v>
          </cell>
          <cell r="IS334">
            <v>2066</v>
          </cell>
          <cell r="IT334">
            <v>2069</v>
          </cell>
          <cell r="IU334">
            <v>1780</v>
          </cell>
          <cell r="IV334">
            <v>1569</v>
          </cell>
          <cell r="IW334">
            <v>1850</v>
          </cell>
          <cell r="IX334">
            <v>1854</v>
          </cell>
          <cell r="IY334">
            <v>2090</v>
          </cell>
          <cell r="IZ334">
            <v>1682</v>
          </cell>
          <cell r="JA334">
            <v>1315</v>
          </cell>
          <cell r="JB334">
            <v>1584</v>
          </cell>
          <cell r="JC334">
            <v>1242</v>
          </cell>
          <cell r="JD334">
            <v>1134</v>
          </cell>
          <cell r="JE334">
            <v>1617</v>
          </cell>
          <cell r="JF334">
            <v>1641</v>
          </cell>
          <cell r="JG334">
            <v>1267</v>
          </cell>
          <cell r="JH334">
            <v>1416</v>
          </cell>
          <cell r="JI334">
            <v>1885</v>
          </cell>
          <cell r="JJ334">
            <v>1564</v>
          </cell>
          <cell r="JK334">
            <v>1591</v>
          </cell>
          <cell r="JL334">
            <v>1311</v>
          </cell>
          <cell r="JM334">
            <v>1286</v>
          </cell>
          <cell r="JN334">
            <v>1357</v>
          </cell>
          <cell r="JO334">
            <v>1317</v>
          </cell>
          <cell r="JP334">
            <v>1396</v>
          </cell>
          <cell r="JQ334">
            <v>1935</v>
          </cell>
          <cell r="JR334">
            <v>1899</v>
          </cell>
          <cell r="JS334">
            <v>1820</v>
          </cell>
          <cell r="JT334">
            <v>1472</v>
          </cell>
          <cell r="JU334">
            <v>1677</v>
          </cell>
          <cell r="JV334">
            <v>1640</v>
          </cell>
          <cell r="JW334">
            <v>1718</v>
          </cell>
          <cell r="JX334">
            <v>1551</v>
          </cell>
          <cell r="JY334">
            <v>1377</v>
          </cell>
          <cell r="JZ334">
            <v>1591</v>
          </cell>
          <cell r="KA334">
            <v>1507</v>
          </cell>
          <cell r="KB334">
            <v>1492</v>
          </cell>
          <cell r="KC334">
            <v>2021</v>
          </cell>
          <cell r="KD334">
            <v>1933</v>
          </cell>
          <cell r="KE334">
            <v>1888</v>
          </cell>
          <cell r="KF334">
            <v>1686</v>
          </cell>
        </row>
        <row r="335">
          <cell r="A335" t="str">
            <v>Nombre de crÃ©ations d'entreprises - Micro-entrepreneurs - Val-d'Oise - DonnÃ©es mensuelles brutes</v>
          </cell>
          <cell r="B335">
            <v>10755404</v>
          </cell>
          <cell r="C335">
            <v>45317.364583333336</v>
          </cell>
          <cell r="ES335">
            <v>557</v>
          </cell>
          <cell r="ET335">
            <v>512</v>
          </cell>
          <cell r="EU335">
            <v>572</v>
          </cell>
          <cell r="EV335">
            <v>453</v>
          </cell>
          <cell r="EW335">
            <v>478</v>
          </cell>
          <cell r="EX335">
            <v>481</v>
          </cell>
          <cell r="EY335">
            <v>337</v>
          </cell>
          <cell r="EZ335">
            <v>380</v>
          </cell>
          <cell r="FA335">
            <v>534</v>
          </cell>
          <cell r="FB335">
            <v>503</v>
          </cell>
          <cell r="FC335">
            <v>535</v>
          </cell>
          <cell r="FD335">
            <v>377</v>
          </cell>
          <cell r="FE335">
            <v>466</v>
          </cell>
          <cell r="FF335">
            <v>420</v>
          </cell>
          <cell r="FG335">
            <v>428</v>
          </cell>
          <cell r="FH335">
            <v>422</v>
          </cell>
          <cell r="FI335">
            <v>402</v>
          </cell>
          <cell r="FJ335">
            <v>413</v>
          </cell>
          <cell r="FK335">
            <v>352</v>
          </cell>
          <cell r="FL335">
            <v>317</v>
          </cell>
          <cell r="FM335">
            <v>432</v>
          </cell>
          <cell r="FN335">
            <v>515</v>
          </cell>
          <cell r="FO335">
            <v>411</v>
          </cell>
          <cell r="FP335">
            <v>368</v>
          </cell>
          <cell r="FQ335">
            <v>494</v>
          </cell>
          <cell r="FR335">
            <v>423</v>
          </cell>
          <cell r="FS335">
            <v>476</v>
          </cell>
          <cell r="FT335">
            <v>450</v>
          </cell>
          <cell r="FU335">
            <v>425</v>
          </cell>
          <cell r="FV335">
            <v>362</v>
          </cell>
          <cell r="FW335">
            <v>418</v>
          </cell>
          <cell r="FX335">
            <v>307</v>
          </cell>
          <cell r="FY335">
            <v>472</v>
          </cell>
          <cell r="FZ335">
            <v>509</v>
          </cell>
          <cell r="GA335">
            <v>541</v>
          </cell>
          <cell r="GB335">
            <v>387</v>
          </cell>
          <cell r="GC335">
            <v>429</v>
          </cell>
          <cell r="GD335">
            <v>488</v>
          </cell>
          <cell r="GE335">
            <v>497</v>
          </cell>
          <cell r="GF335">
            <v>512</v>
          </cell>
          <cell r="GG335">
            <v>402</v>
          </cell>
          <cell r="GH335">
            <v>406</v>
          </cell>
          <cell r="GI335">
            <v>411</v>
          </cell>
          <cell r="GJ335">
            <v>315</v>
          </cell>
          <cell r="GK335">
            <v>511</v>
          </cell>
          <cell r="GL335">
            <v>625</v>
          </cell>
          <cell r="GM335">
            <v>412</v>
          </cell>
          <cell r="GN335">
            <v>457</v>
          </cell>
          <cell r="GO335">
            <v>547</v>
          </cell>
          <cell r="GP335">
            <v>512</v>
          </cell>
          <cell r="GQ335">
            <v>535</v>
          </cell>
          <cell r="GR335">
            <v>584</v>
          </cell>
          <cell r="GS335">
            <v>466</v>
          </cell>
          <cell r="GT335">
            <v>536</v>
          </cell>
          <cell r="GU335">
            <v>404</v>
          </cell>
          <cell r="GV335">
            <v>341</v>
          </cell>
          <cell r="GW335">
            <v>553</v>
          </cell>
          <cell r="GX335">
            <v>602</v>
          </cell>
          <cell r="GY335">
            <v>533</v>
          </cell>
          <cell r="GZ335">
            <v>483</v>
          </cell>
          <cell r="HA335">
            <v>569</v>
          </cell>
          <cell r="HB335">
            <v>608</v>
          </cell>
          <cell r="HC335">
            <v>631</v>
          </cell>
          <cell r="HD335">
            <v>542</v>
          </cell>
          <cell r="HE335">
            <v>522</v>
          </cell>
          <cell r="HF335">
            <v>562</v>
          </cell>
          <cell r="HG335">
            <v>517</v>
          </cell>
          <cell r="HH335">
            <v>487</v>
          </cell>
          <cell r="HI335">
            <v>595</v>
          </cell>
          <cell r="HJ335">
            <v>718</v>
          </cell>
          <cell r="HK335">
            <v>757</v>
          </cell>
          <cell r="HL335">
            <v>602</v>
          </cell>
          <cell r="HM335">
            <v>826</v>
          </cell>
          <cell r="HN335">
            <v>826</v>
          </cell>
          <cell r="HO335">
            <v>938</v>
          </cell>
          <cell r="HP335">
            <v>725</v>
          </cell>
          <cell r="HQ335">
            <v>825</v>
          </cell>
          <cell r="HR335">
            <v>920</v>
          </cell>
          <cell r="HS335">
            <v>704</v>
          </cell>
          <cell r="HT335">
            <v>641</v>
          </cell>
          <cell r="HU335">
            <v>929</v>
          </cell>
          <cell r="HV335">
            <v>1117</v>
          </cell>
          <cell r="HW335">
            <v>991</v>
          </cell>
          <cell r="HX335">
            <v>822</v>
          </cell>
          <cell r="HY335">
            <v>1162</v>
          </cell>
          <cell r="HZ335">
            <v>1175</v>
          </cell>
          <cell r="IA335">
            <v>1188</v>
          </cell>
          <cell r="IB335">
            <v>1095</v>
          </cell>
          <cell r="IC335">
            <v>1166</v>
          </cell>
          <cell r="ID335">
            <v>1037</v>
          </cell>
          <cell r="IE335">
            <v>899</v>
          </cell>
          <cell r="IF335">
            <v>812</v>
          </cell>
          <cell r="IG335">
            <v>1067</v>
          </cell>
          <cell r="IH335">
            <v>1252</v>
          </cell>
          <cell r="II335">
            <v>1141</v>
          </cell>
          <cell r="IJ335">
            <v>987</v>
          </cell>
          <cell r="IK335">
            <v>1259</v>
          </cell>
          <cell r="IL335">
            <v>978</v>
          </cell>
          <cell r="IM335">
            <v>871</v>
          </cell>
          <cell r="IN335">
            <v>556</v>
          </cell>
          <cell r="IO335">
            <v>922</v>
          </cell>
          <cell r="IP335">
            <v>1267</v>
          </cell>
          <cell r="IQ335">
            <v>1405</v>
          </cell>
          <cell r="IR335">
            <v>987</v>
          </cell>
          <cell r="IS335">
            <v>1558</v>
          </cell>
          <cell r="IT335">
            <v>1692</v>
          </cell>
          <cell r="IU335">
            <v>1488</v>
          </cell>
          <cell r="IV335">
            <v>1308</v>
          </cell>
          <cell r="IW335">
            <v>1521</v>
          </cell>
          <cell r="IX335">
            <v>1615</v>
          </cell>
          <cell r="IY335">
            <v>1709</v>
          </cell>
          <cell r="IZ335">
            <v>1406</v>
          </cell>
          <cell r="JA335">
            <v>1199</v>
          </cell>
          <cell r="JB335">
            <v>1221</v>
          </cell>
          <cell r="JC335">
            <v>1049</v>
          </cell>
          <cell r="JD335">
            <v>898</v>
          </cell>
          <cell r="JE335">
            <v>1318</v>
          </cell>
          <cell r="JF335">
            <v>1319</v>
          </cell>
          <cell r="JG335">
            <v>1086</v>
          </cell>
          <cell r="JH335">
            <v>1099</v>
          </cell>
          <cell r="JI335">
            <v>1310</v>
          </cell>
          <cell r="JJ335">
            <v>1421</v>
          </cell>
          <cell r="JK335">
            <v>1355</v>
          </cell>
          <cell r="JL335">
            <v>1117</v>
          </cell>
          <cell r="JM335">
            <v>976</v>
          </cell>
          <cell r="JN335">
            <v>1081</v>
          </cell>
          <cell r="JO335">
            <v>1186</v>
          </cell>
          <cell r="JP335">
            <v>1085</v>
          </cell>
          <cell r="JQ335">
            <v>1490</v>
          </cell>
          <cell r="JR335">
            <v>1615</v>
          </cell>
          <cell r="JS335">
            <v>1481</v>
          </cell>
          <cell r="JT335">
            <v>1308</v>
          </cell>
          <cell r="JU335">
            <v>1467</v>
          </cell>
          <cell r="JV335">
            <v>1275</v>
          </cell>
          <cell r="JW335">
            <v>1403</v>
          </cell>
          <cell r="JX335">
            <v>1279</v>
          </cell>
          <cell r="JY335">
            <v>1125</v>
          </cell>
          <cell r="JZ335">
            <v>1340</v>
          </cell>
          <cell r="KA335">
            <v>1174</v>
          </cell>
          <cell r="KB335">
            <v>1160</v>
          </cell>
          <cell r="KC335">
            <v>1455</v>
          </cell>
          <cell r="KD335">
            <v>1594</v>
          </cell>
          <cell r="KE335">
            <v>1466</v>
          </cell>
          <cell r="KF335">
            <v>1205</v>
          </cell>
        </row>
        <row r="336">
          <cell r="A336" t="str">
            <v>Nombre de crÃ©ations d'entreprises - Micro-entrepreneurs - Var - DonnÃ©es mensuelles brutes</v>
          </cell>
          <cell r="B336">
            <v>10755392</v>
          </cell>
          <cell r="C336">
            <v>45317.364583333336</v>
          </cell>
          <cell r="ES336">
            <v>661</v>
          </cell>
          <cell r="ET336">
            <v>722</v>
          </cell>
          <cell r="EU336">
            <v>835</v>
          </cell>
          <cell r="EV336">
            <v>682</v>
          </cell>
          <cell r="EW336">
            <v>666</v>
          </cell>
          <cell r="EX336">
            <v>692</v>
          </cell>
          <cell r="EY336">
            <v>535</v>
          </cell>
          <cell r="EZ336">
            <v>516</v>
          </cell>
          <cell r="FA336">
            <v>697</v>
          </cell>
          <cell r="FB336">
            <v>710</v>
          </cell>
          <cell r="FC336">
            <v>572</v>
          </cell>
          <cell r="FD336">
            <v>415</v>
          </cell>
          <cell r="FE336">
            <v>541</v>
          </cell>
          <cell r="FF336">
            <v>545</v>
          </cell>
          <cell r="FG336">
            <v>529</v>
          </cell>
          <cell r="FH336">
            <v>587</v>
          </cell>
          <cell r="FI336">
            <v>492</v>
          </cell>
          <cell r="FJ336">
            <v>564</v>
          </cell>
          <cell r="FK336">
            <v>406</v>
          </cell>
          <cell r="FL336">
            <v>375</v>
          </cell>
          <cell r="FM336">
            <v>548</v>
          </cell>
          <cell r="FN336">
            <v>567</v>
          </cell>
          <cell r="FO336">
            <v>454</v>
          </cell>
          <cell r="FP336">
            <v>365</v>
          </cell>
          <cell r="FQ336">
            <v>604</v>
          </cell>
          <cell r="FR336">
            <v>552</v>
          </cell>
          <cell r="FS336">
            <v>554</v>
          </cell>
          <cell r="FT336">
            <v>595</v>
          </cell>
          <cell r="FU336">
            <v>537</v>
          </cell>
          <cell r="FV336">
            <v>481</v>
          </cell>
          <cell r="FW336">
            <v>535</v>
          </cell>
          <cell r="FX336">
            <v>383</v>
          </cell>
          <cell r="FY336">
            <v>574</v>
          </cell>
          <cell r="FZ336">
            <v>570</v>
          </cell>
          <cell r="GA336">
            <v>437</v>
          </cell>
          <cell r="GB336">
            <v>400</v>
          </cell>
          <cell r="GC336">
            <v>545</v>
          </cell>
          <cell r="GD336">
            <v>508</v>
          </cell>
          <cell r="GE336">
            <v>614</v>
          </cell>
          <cell r="GF336">
            <v>627</v>
          </cell>
          <cell r="GG336">
            <v>499</v>
          </cell>
          <cell r="GH336">
            <v>536</v>
          </cell>
          <cell r="GI336">
            <v>537</v>
          </cell>
          <cell r="GJ336">
            <v>407</v>
          </cell>
          <cell r="GK336">
            <v>610</v>
          </cell>
          <cell r="GL336">
            <v>615</v>
          </cell>
          <cell r="GM336">
            <v>432</v>
          </cell>
          <cell r="GN336">
            <v>413</v>
          </cell>
          <cell r="GO336">
            <v>612</v>
          </cell>
          <cell r="GP336">
            <v>545</v>
          </cell>
          <cell r="GQ336">
            <v>614</v>
          </cell>
          <cell r="GR336">
            <v>583</v>
          </cell>
          <cell r="GS336">
            <v>507</v>
          </cell>
          <cell r="GT336">
            <v>546</v>
          </cell>
          <cell r="GU336">
            <v>414</v>
          </cell>
          <cell r="GV336">
            <v>352</v>
          </cell>
          <cell r="GW336">
            <v>572</v>
          </cell>
          <cell r="GX336">
            <v>496</v>
          </cell>
          <cell r="GY336">
            <v>411</v>
          </cell>
          <cell r="GZ336">
            <v>372</v>
          </cell>
          <cell r="HA336">
            <v>537</v>
          </cell>
          <cell r="HB336">
            <v>459</v>
          </cell>
          <cell r="HC336">
            <v>613</v>
          </cell>
          <cell r="HD336">
            <v>616</v>
          </cell>
          <cell r="HE336">
            <v>511</v>
          </cell>
          <cell r="HF336">
            <v>544</v>
          </cell>
          <cell r="HG336">
            <v>533</v>
          </cell>
          <cell r="HH336">
            <v>429</v>
          </cell>
          <cell r="HI336">
            <v>588</v>
          </cell>
          <cell r="HJ336">
            <v>623</v>
          </cell>
          <cell r="HK336">
            <v>499</v>
          </cell>
          <cell r="HL336">
            <v>473</v>
          </cell>
          <cell r="HM336">
            <v>704</v>
          </cell>
          <cell r="HN336">
            <v>650</v>
          </cell>
          <cell r="HO336">
            <v>801</v>
          </cell>
          <cell r="HP336">
            <v>693</v>
          </cell>
          <cell r="HQ336">
            <v>605</v>
          </cell>
          <cell r="HR336">
            <v>772</v>
          </cell>
          <cell r="HS336">
            <v>559</v>
          </cell>
          <cell r="HT336">
            <v>531</v>
          </cell>
          <cell r="HU336">
            <v>657</v>
          </cell>
          <cell r="HV336">
            <v>862</v>
          </cell>
          <cell r="HW336">
            <v>592</v>
          </cell>
          <cell r="HX336">
            <v>484</v>
          </cell>
          <cell r="HY336">
            <v>858</v>
          </cell>
          <cell r="HZ336">
            <v>837</v>
          </cell>
          <cell r="IA336">
            <v>902</v>
          </cell>
          <cell r="IB336">
            <v>806</v>
          </cell>
          <cell r="IC336">
            <v>769</v>
          </cell>
          <cell r="ID336">
            <v>810</v>
          </cell>
          <cell r="IE336">
            <v>751</v>
          </cell>
          <cell r="IF336">
            <v>652</v>
          </cell>
          <cell r="IG336">
            <v>785</v>
          </cell>
          <cell r="IH336">
            <v>1013</v>
          </cell>
          <cell r="II336">
            <v>816</v>
          </cell>
          <cell r="IJ336">
            <v>874</v>
          </cell>
          <cell r="IK336">
            <v>1182</v>
          </cell>
          <cell r="IL336">
            <v>1057</v>
          </cell>
          <cell r="IM336">
            <v>726</v>
          </cell>
          <cell r="IN336">
            <v>585</v>
          </cell>
          <cell r="IO336">
            <v>669</v>
          </cell>
          <cell r="IP336">
            <v>1068</v>
          </cell>
          <cell r="IQ336">
            <v>1029</v>
          </cell>
          <cell r="IR336">
            <v>831</v>
          </cell>
          <cell r="IS336">
            <v>1228</v>
          </cell>
          <cell r="IT336">
            <v>1267</v>
          </cell>
          <cell r="IU336">
            <v>966</v>
          </cell>
          <cell r="IV336">
            <v>865</v>
          </cell>
          <cell r="IW336">
            <v>1213</v>
          </cell>
          <cell r="IX336">
            <v>1303</v>
          </cell>
          <cell r="IY336">
            <v>1349</v>
          </cell>
          <cell r="IZ336">
            <v>1325</v>
          </cell>
          <cell r="JA336">
            <v>1306</v>
          </cell>
          <cell r="JB336">
            <v>1204</v>
          </cell>
          <cell r="JC336">
            <v>1022</v>
          </cell>
          <cell r="JD336">
            <v>772</v>
          </cell>
          <cell r="JE336">
            <v>991</v>
          </cell>
          <cell r="JF336">
            <v>1372</v>
          </cell>
          <cell r="JG336">
            <v>1020</v>
          </cell>
          <cell r="JH336">
            <v>1029</v>
          </cell>
          <cell r="JI336">
            <v>1315</v>
          </cell>
          <cell r="JJ336">
            <v>1244</v>
          </cell>
          <cell r="JK336">
            <v>1450</v>
          </cell>
          <cell r="JL336">
            <v>1294</v>
          </cell>
          <cell r="JM336">
            <v>1080</v>
          </cell>
          <cell r="JN336">
            <v>1232</v>
          </cell>
          <cell r="JO336">
            <v>1068</v>
          </cell>
          <cell r="JP336">
            <v>961</v>
          </cell>
          <cell r="JQ336">
            <v>1277</v>
          </cell>
          <cell r="JR336">
            <v>1371</v>
          </cell>
          <cell r="JS336">
            <v>1108</v>
          </cell>
          <cell r="JT336">
            <v>946</v>
          </cell>
          <cell r="JU336">
            <v>1338</v>
          </cell>
          <cell r="JV336">
            <v>1226</v>
          </cell>
          <cell r="JW336">
            <v>1405</v>
          </cell>
          <cell r="JX336">
            <v>1272</v>
          </cell>
          <cell r="JY336">
            <v>1044</v>
          </cell>
          <cell r="JZ336">
            <v>1238</v>
          </cell>
          <cell r="KA336">
            <v>1043</v>
          </cell>
          <cell r="KB336">
            <v>1021</v>
          </cell>
          <cell r="KC336">
            <v>1317</v>
          </cell>
          <cell r="KD336">
            <v>1369</v>
          </cell>
          <cell r="KE336">
            <v>1064</v>
          </cell>
          <cell r="KF336">
            <v>900</v>
          </cell>
        </row>
        <row r="337">
          <cell r="A337" t="str">
            <v>Nombre de crÃ©ations d'entreprises - Micro-entrepreneurs - Vaucluse - DonnÃ©es mensuelles brutes</v>
          </cell>
          <cell r="B337">
            <v>10755393</v>
          </cell>
          <cell r="C337">
            <v>45317.364583333336</v>
          </cell>
          <cell r="ES337">
            <v>355</v>
          </cell>
          <cell r="ET337">
            <v>324</v>
          </cell>
          <cell r="EU337">
            <v>375</v>
          </cell>
          <cell r="EV337">
            <v>310</v>
          </cell>
          <cell r="EW337">
            <v>277</v>
          </cell>
          <cell r="EX337">
            <v>336</v>
          </cell>
          <cell r="EY337">
            <v>279</v>
          </cell>
          <cell r="EZ337">
            <v>268</v>
          </cell>
          <cell r="FA337">
            <v>327</v>
          </cell>
          <cell r="FB337">
            <v>363</v>
          </cell>
          <cell r="FC337">
            <v>273</v>
          </cell>
          <cell r="FD337">
            <v>217</v>
          </cell>
          <cell r="FE337">
            <v>308</v>
          </cell>
          <cell r="FF337">
            <v>318</v>
          </cell>
          <cell r="FG337">
            <v>386</v>
          </cell>
          <cell r="FH337">
            <v>299</v>
          </cell>
          <cell r="FI337">
            <v>301</v>
          </cell>
          <cell r="FJ337">
            <v>295</v>
          </cell>
          <cell r="FK337">
            <v>225</v>
          </cell>
          <cell r="FL337">
            <v>225</v>
          </cell>
          <cell r="FM337">
            <v>278</v>
          </cell>
          <cell r="FN337">
            <v>344</v>
          </cell>
          <cell r="FO337">
            <v>246</v>
          </cell>
          <cell r="FP337">
            <v>212</v>
          </cell>
          <cell r="FQ337">
            <v>437</v>
          </cell>
          <cell r="FR337">
            <v>317</v>
          </cell>
          <cell r="FS337">
            <v>287</v>
          </cell>
          <cell r="FT337">
            <v>313</v>
          </cell>
          <cell r="FU337">
            <v>296</v>
          </cell>
          <cell r="FV337">
            <v>275</v>
          </cell>
          <cell r="FW337">
            <v>299</v>
          </cell>
          <cell r="FX337">
            <v>203</v>
          </cell>
          <cell r="FY337">
            <v>318</v>
          </cell>
          <cell r="FZ337">
            <v>326</v>
          </cell>
          <cell r="GA337">
            <v>295</v>
          </cell>
          <cell r="GB337">
            <v>205</v>
          </cell>
          <cell r="GC337">
            <v>271</v>
          </cell>
          <cell r="GD337">
            <v>272</v>
          </cell>
          <cell r="GE337">
            <v>329</v>
          </cell>
          <cell r="GF337">
            <v>299</v>
          </cell>
          <cell r="GG337">
            <v>254</v>
          </cell>
          <cell r="GH337">
            <v>241</v>
          </cell>
          <cell r="GI337">
            <v>214</v>
          </cell>
          <cell r="GJ337">
            <v>153</v>
          </cell>
          <cell r="GK337">
            <v>289</v>
          </cell>
          <cell r="GL337">
            <v>300</v>
          </cell>
          <cell r="GM337">
            <v>205</v>
          </cell>
          <cell r="GN337">
            <v>212</v>
          </cell>
          <cell r="GO337">
            <v>227</v>
          </cell>
          <cell r="GP337">
            <v>262</v>
          </cell>
          <cell r="GQ337">
            <v>297</v>
          </cell>
          <cell r="GR337">
            <v>345</v>
          </cell>
          <cell r="GS337">
            <v>236</v>
          </cell>
          <cell r="GT337">
            <v>239</v>
          </cell>
          <cell r="GU337">
            <v>183</v>
          </cell>
          <cell r="GV337">
            <v>163</v>
          </cell>
          <cell r="GW337">
            <v>259</v>
          </cell>
          <cell r="GX337">
            <v>266</v>
          </cell>
          <cell r="GY337">
            <v>211</v>
          </cell>
          <cell r="GZ337">
            <v>160</v>
          </cell>
          <cell r="HA337">
            <v>258</v>
          </cell>
          <cell r="HB337">
            <v>278</v>
          </cell>
          <cell r="HC337">
            <v>330</v>
          </cell>
          <cell r="HD337">
            <v>273</v>
          </cell>
          <cell r="HE337">
            <v>246</v>
          </cell>
          <cell r="HF337">
            <v>246</v>
          </cell>
          <cell r="HG337">
            <v>203</v>
          </cell>
          <cell r="HH337">
            <v>200</v>
          </cell>
          <cell r="HI337">
            <v>308</v>
          </cell>
          <cell r="HJ337">
            <v>277</v>
          </cell>
          <cell r="HK337">
            <v>205</v>
          </cell>
          <cell r="HL337">
            <v>211</v>
          </cell>
          <cell r="HM337">
            <v>287</v>
          </cell>
          <cell r="HN337">
            <v>360</v>
          </cell>
          <cell r="HO337">
            <v>413</v>
          </cell>
          <cell r="HP337">
            <v>288</v>
          </cell>
          <cell r="HQ337">
            <v>270</v>
          </cell>
          <cell r="HR337">
            <v>322</v>
          </cell>
          <cell r="HS337">
            <v>241</v>
          </cell>
          <cell r="HT337">
            <v>229</v>
          </cell>
          <cell r="HU337">
            <v>330</v>
          </cell>
          <cell r="HV337">
            <v>432</v>
          </cell>
          <cell r="HW337">
            <v>360</v>
          </cell>
          <cell r="HX337">
            <v>267</v>
          </cell>
          <cell r="HY337">
            <v>377</v>
          </cell>
          <cell r="HZ337">
            <v>329</v>
          </cell>
          <cell r="IA337">
            <v>366</v>
          </cell>
          <cell r="IB337">
            <v>342</v>
          </cell>
          <cell r="IC337">
            <v>318</v>
          </cell>
          <cell r="ID337">
            <v>359</v>
          </cell>
          <cell r="IE337">
            <v>387</v>
          </cell>
          <cell r="IF337">
            <v>362</v>
          </cell>
          <cell r="IG337">
            <v>405</v>
          </cell>
          <cell r="IH337">
            <v>559</v>
          </cell>
          <cell r="II337">
            <v>450</v>
          </cell>
          <cell r="IJ337">
            <v>441</v>
          </cell>
          <cell r="IK337">
            <v>533</v>
          </cell>
          <cell r="IL337">
            <v>458</v>
          </cell>
          <cell r="IM337">
            <v>309</v>
          </cell>
          <cell r="IN337">
            <v>239</v>
          </cell>
          <cell r="IO337">
            <v>262</v>
          </cell>
          <cell r="IP337">
            <v>523</v>
          </cell>
          <cell r="IQ337">
            <v>553</v>
          </cell>
          <cell r="IR337">
            <v>436</v>
          </cell>
          <cell r="IS337">
            <v>563</v>
          </cell>
          <cell r="IT337">
            <v>569</v>
          </cell>
          <cell r="IU337">
            <v>431</v>
          </cell>
          <cell r="IV337">
            <v>477</v>
          </cell>
          <cell r="IW337">
            <v>523</v>
          </cell>
          <cell r="IX337">
            <v>491</v>
          </cell>
          <cell r="IY337">
            <v>662</v>
          </cell>
          <cell r="IZ337">
            <v>593</v>
          </cell>
          <cell r="JA337">
            <v>574</v>
          </cell>
          <cell r="JB337">
            <v>612</v>
          </cell>
          <cell r="JC337">
            <v>526</v>
          </cell>
          <cell r="JD337">
            <v>452</v>
          </cell>
          <cell r="JE337">
            <v>510</v>
          </cell>
          <cell r="JF337">
            <v>678</v>
          </cell>
          <cell r="JG337">
            <v>507</v>
          </cell>
          <cell r="JH337">
            <v>523</v>
          </cell>
          <cell r="JI337">
            <v>616</v>
          </cell>
          <cell r="JJ337">
            <v>510</v>
          </cell>
          <cell r="JK337">
            <v>716</v>
          </cell>
          <cell r="JL337">
            <v>588</v>
          </cell>
          <cell r="JM337">
            <v>478</v>
          </cell>
          <cell r="JN337">
            <v>497</v>
          </cell>
          <cell r="JO337">
            <v>510</v>
          </cell>
          <cell r="JP337">
            <v>496</v>
          </cell>
          <cell r="JQ337">
            <v>621</v>
          </cell>
          <cell r="JR337">
            <v>602</v>
          </cell>
          <cell r="JS337">
            <v>568</v>
          </cell>
          <cell r="JT337">
            <v>525</v>
          </cell>
          <cell r="JU337">
            <v>650</v>
          </cell>
          <cell r="JV337">
            <v>606</v>
          </cell>
          <cell r="JW337">
            <v>621</v>
          </cell>
          <cell r="JX337">
            <v>546</v>
          </cell>
          <cell r="JY337">
            <v>493</v>
          </cell>
          <cell r="JZ337">
            <v>593</v>
          </cell>
          <cell r="KA337">
            <v>455</v>
          </cell>
          <cell r="KB337">
            <v>506</v>
          </cell>
          <cell r="KC337">
            <v>709</v>
          </cell>
          <cell r="KD337">
            <v>629</v>
          </cell>
          <cell r="KE337">
            <v>590</v>
          </cell>
          <cell r="KF337">
            <v>435</v>
          </cell>
        </row>
        <row r="338">
          <cell r="A338" t="str">
            <v>Nombre de crÃ©ations d'entreprises - Micro-entrepreneurs - VendÃ©e - DonnÃ©es mensuelles brutes</v>
          </cell>
          <cell r="B338">
            <v>10755394</v>
          </cell>
          <cell r="C338">
            <v>45317.364583333336</v>
          </cell>
          <cell r="ES338">
            <v>166</v>
          </cell>
          <cell r="ET338">
            <v>225</v>
          </cell>
          <cell r="EU338">
            <v>216</v>
          </cell>
          <cell r="EV338">
            <v>236</v>
          </cell>
          <cell r="EW338">
            <v>212</v>
          </cell>
          <cell r="EX338">
            <v>197</v>
          </cell>
          <cell r="EY338">
            <v>181</v>
          </cell>
          <cell r="EZ338">
            <v>150</v>
          </cell>
          <cell r="FA338">
            <v>187</v>
          </cell>
          <cell r="FB338">
            <v>211</v>
          </cell>
          <cell r="FC338">
            <v>149</v>
          </cell>
          <cell r="FD338">
            <v>109</v>
          </cell>
          <cell r="FE338">
            <v>178</v>
          </cell>
          <cell r="FF338">
            <v>166</v>
          </cell>
          <cell r="FG338">
            <v>186</v>
          </cell>
          <cell r="FH338">
            <v>166</v>
          </cell>
          <cell r="FI338">
            <v>140</v>
          </cell>
          <cell r="FJ338">
            <v>158</v>
          </cell>
          <cell r="FK338">
            <v>124</v>
          </cell>
          <cell r="FL338">
            <v>98</v>
          </cell>
          <cell r="FM338">
            <v>177</v>
          </cell>
          <cell r="FN338">
            <v>196</v>
          </cell>
          <cell r="FO338">
            <v>118</v>
          </cell>
          <cell r="FP338">
            <v>127</v>
          </cell>
          <cell r="FQ338">
            <v>188</v>
          </cell>
          <cell r="FR338">
            <v>153</v>
          </cell>
          <cell r="FS338">
            <v>192</v>
          </cell>
          <cell r="FT338">
            <v>186</v>
          </cell>
          <cell r="FU338">
            <v>180</v>
          </cell>
          <cell r="FV338">
            <v>162</v>
          </cell>
          <cell r="FW338">
            <v>180</v>
          </cell>
          <cell r="FX338">
            <v>121</v>
          </cell>
          <cell r="FY338">
            <v>176</v>
          </cell>
          <cell r="FZ338">
            <v>211</v>
          </cell>
          <cell r="GA338">
            <v>158</v>
          </cell>
          <cell r="GB338">
            <v>119</v>
          </cell>
          <cell r="GC338">
            <v>184</v>
          </cell>
          <cell r="GD338">
            <v>195</v>
          </cell>
          <cell r="GE338">
            <v>159</v>
          </cell>
          <cell r="GF338">
            <v>206</v>
          </cell>
          <cell r="GG338">
            <v>156</v>
          </cell>
          <cell r="GH338">
            <v>172</v>
          </cell>
          <cell r="GI338">
            <v>159</v>
          </cell>
          <cell r="GJ338">
            <v>121</v>
          </cell>
          <cell r="GK338">
            <v>187</v>
          </cell>
          <cell r="GL338">
            <v>174</v>
          </cell>
          <cell r="GM338">
            <v>138</v>
          </cell>
          <cell r="GN338">
            <v>145</v>
          </cell>
          <cell r="GO338">
            <v>169</v>
          </cell>
          <cell r="GP338">
            <v>166</v>
          </cell>
          <cell r="GQ338">
            <v>192</v>
          </cell>
          <cell r="GR338">
            <v>203</v>
          </cell>
          <cell r="GS338">
            <v>157</v>
          </cell>
          <cell r="GT338">
            <v>179</v>
          </cell>
          <cell r="GU338">
            <v>107</v>
          </cell>
          <cell r="GV338">
            <v>128</v>
          </cell>
          <cell r="GW338">
            <v>180</v>
          </cell>
          <cell r="GX338">
            <v>158</v>
          </cell>
          <cell r="GY338">
            <v>123</v>
          </cell>
          <cell r="GZ338">
            <v>112</v>
          </cell>
          <cell r="HA338">
            <v>163</v>
          </cell>
          <cell r="HB338">
            <v>144</v>
          </cell>
          <cell r="HC338">
            <v>234</v>
          </cell>
          <cell r="HD338">
            <v>164</v>
          </cell>
          <cell r="HE338">
            <v>158</v>
          </cell>
          <cell r="HF338">
            <v>182</v>
          </cell>
          <cell r="HG338">
            <v>164</v>
          </cell>
          <cell r="HH338">
            <v>130</v>
          </cell>
          <cell r="HI338">
            <v>222</v>
          </cell>
          <cell r="HJ338">
            <v>163</v>
          </cell>
          <cell r="HK338">
            <v>129</v>
          </cell>
          <cell r="HL338">
            <v>164</v>
          </cell>
          <cell r="HM338">
            <v>185</v>
          </cell>
          <cell r="HN338">
            <v>215</v>
          </cell>
          <cell r="HO338">
            <v>228</v>
          </cell>
          <cell r="HP338">
            <v>202</v>
          </cell>
          <cell r="HQ338">
            <v>167</v>
          </cell>
          <cell r="HR338">
            <v>236</v>
          </cell>
          <cell r="HS338">
            <v>141</v>
          </cell>
          <cell r="HT338">
            <v>168</v>
          </cell>
          <cell r="HU338">
            <v>175</v>
          </cell>
          <cell r="HV338">
            <v>178</v>
          </cell>
          <cell r="HW338">
            <v>172</v>
          </cell>
          <cell r="HX338">
            <v>149</v>
          </cell>
          <cell r="HY338">
            <v>214</v>
          </cell>
          <cell r="HZ338">
            <v>237</v>
          </cell>
          <cell r="IA338">
            <v>361</v>
          </cell>
          <cell r="IB338">
            <v>277</v>
          </cell>
          <cell r="IC338">
            <v>260</v>
          </cell>
          <cell r="ID338">
            <v>274</v>
          </cell>
          <cell r="IE338">
            <v>206</v>
          </cell>
          <cell r="IF338">
            <v>206</v>
          </cell>
          <cell r="IG338">
            <v>236</v>
          </cell>
          <cell r="IH338">
            <v>338</v>
          </cell>
          <cell r="II338">
            <v>211</v>
          </cell>
          <cell r="IJ338">
            <v>199</v>
          </cell>
          <cell r="IK338">
            <v>278</v>
          </cell>
          <cell r="IL338">
            <v>326</v>
          </cell>
          <cell r="IM338">
            <v>249</v>
          </cell>
          <cell r="IN338">
            <v>151</v>
          </cell>
          <cell r="IO338">
            <v>179</v>
          </cell>
          <cell r="IP338">
            <v>313</v>
          </cell>
          <cell r="IQ338">
            <v>298</v>
          </cell>
          <cell r="IR338">
            <v>216</v>
          </cell>
          <cell r="IS338">
            <v>293</v>
          </cell>
          <cell r="IT338">
            <v>426</v>
          </cell>
          <cell r="IU338">
            <v>361</v>
          </cell>
          <cell r="IV338">
            <v>330</v>
          </cell>
          <cell r="IW338">
            <v>312</v>
          </cell>
          <cell r="IX338">
            <v>337</v>
          </cell>
          <cell r="IY338">
            <v>392</v>
          </cell>
          <cell r="IZ338">
            <v>416</v>
          </cell>
          <cell r="JA338">
            <v>359</v>
          </cell>
          <cell r="JB338">
            <v>345</v>
          </cell>
          <cell r="JC338">
            <v>324</v>
          </cell>
          <cell r="JD338">
            <v>234</v>
          </cell>
          <cell r="JE338">
            <v>401</v>
          </cell>
          <cell r="JF338">
            <v>405</v>
          </cell>
          <cell r="JG338">
            <v>318</v>
          </cell>
          <cell r="JH338">
            <v>297</v>
          </cell>
          <cell r="JI338">
            <v>332</v>
          </cell>
          <cell r="JJ338">
            <v>367</v>
          </cell>
          <cell r="JK338">
            <v>440</v>
          </cell>
          <cell r="JL338">
            <v>436</v>
          </cell>
          <cell r="JM338">
            <v>337</v>
          </cell>
          <cell r="JN338">
            <v>373</v>
          </cell>
          <cell r="JO338">
            <v>374</v>
          </cell>
          <cell r="JP338">
            <v>298</v>
          </cell>
          <cell r="JQ338">
            <v>406</v>
          </cell>
          <cell r="JR338">
            <v>415</v>
          </cell>
          <cell r="JS338">
            <v>357</v>
          </cell>
          <cell r="JT338">
            <v>340</v>
          </cell>
          <cell r="JU338">
            <v>395</v>
          </cell>
          <cell r="JV338">
            <v>346</v>
          </cell>
          <cell r="JW338">
            <v>417</v>
          </cell>
          <cell r="JX338">
            <v>403</v>
          </cell>
          <cell r="JY338">
            <v>342</v>
          </cell>
          <cell r="JZ338">
            <v>349</v>
          </cell>
          <cell r="KA338">
            <v>358</v>
          </cell>
          <cell r="KB338">
            <v>374</v>
          </cell>
          <cell r="KC338">
            <v>476</v>
          </cell>
          <cell r="KD338">
            <v>383</v>
          </cell>
          <cell r="KE338">
            <v>390</v>
          </cell>
          <cell r="KF338">
            <v>267</v>
          </cell>
        </row>
        <row r="339">
          <cell r="A339" t="str">
            <v>Nombre de crÃ©ations d'entreprises - Micro-entrepreneurs - Vienne - DonnÃ©es mensuelles brutes</v>
          </cell>
          <cell r="B339">
            <v>10755395</v>
          </cell>
          <cell r="C339">
            <v>45317.364583333336</v>
          </cell>
          <cell r="ES339">
            <v>131</v>
          </cell>
          <cell r="ET339">
            <v>124</v>
          </cell>
          <cell r="EU339">
            <v>143</v>
          </cell>
          <cell r="EV339">
            <v>156</v>
          </cell>
          <cell r="EW339">
            <v>104</v>
          </cell>
          <cell r="EX339">
            <v>113</v>
          </cell>
          <cell r="EY339">
            <v>132</v>
          </cell>
          <cell r="EZ339">
            <v>103</v>
          </cell>
          <cell r="FA339">
            <v>143</v>
          </cell>
          <cell r="FB339">
            <v>156</v>
          </cell>
          <cell r="FC339">
            <v>141</v>
          </cell>
          <cell r="FD339">
            <v>87</v>
          </cell>
          <cell r="FE339">
            <v>133</v>
          </cell>
          <cell r="FF339">
            <v>109</v>
          </cell>
          <cell r="FG339">
            <v>119</v>
          </cell>
          <cell r="FH339">
            <v>111</v>
          </cell>
          <cell r="FI339">
            <v>119</v>
          </cell>
          <cell r="FJ339">
            <v>120</v>
          </cell>
          <cell r="FK339">
            <v>114</v>
          </cell>
          <cell r="FL339">
            <v>108</v>
          </cell>
          <cell r="FM339">
            <v>101</v>
          </cell>
          <cell r="FN339">
            <v>147</v>
          </cell>
          <cell r="FO339">
            <v>118</v>
          </cell>
          <cell r="FP339">
            <v>105</v>
          </cell>
          <cell r="FQ339">
            <v>140</v>
          </cell>
          <cell r="FR339">
            <v>109</v>
          </cell>
          <cell r="FS339">
            <v>107</v>
          </cell>
          <cell r="FT339">
            <v>107</v>
          </cell>
          <cell r="FU339">
            <v>128</v>
          </cell>
          <cell r="FV339">
            <v>137</v>
          </cell>
          <cell r="FW339">
            <v>116</v>
          </cell>
          <cell r="FX339">
            <v>94</v>
          </cell>
          <cell r="FY339">
            <v>130</v>
          </cell>
          <cell r="FZ339">
            <v>123</v>
          </cell>
          <cell r="GA339">
            <v>131</v>
          </cell>
          <cell r="GB339">
            <v>118</v>
          </cell>
          <cell r="GC339">
            <v>126</v>
          </cell>
          <cell r="GD339">
            <v>144</v>
          </cell>
          <cell r="GE339">
            <v>136</v>
          </cell>
          <cell r="GF339">
            <v>103</v>
          </cell>
          <cell r="GG339">
            <v>102</v>
          </cell>
          <cell r="GH339">
            <v>117</v>
          </cell>
          <cell r="GI339">
            <v>128</v>
          </cell>
          <cell r="GJ339">
            <v>84</v>
          </cell>
          <cell r="GK339">
            <v>135</v>
          </cell>
          <cell r="GL339">
            <v>145</v>
          </cell>
          <cell r="GM339">
            <v>109</v>
          </cell>
          <cell r="GN339">
            <v>120</v>
          </cell>
          <cell r="GO339">
            <v>121</v>
          </cell>
          <cell r="GP339">
            <v>120</v>
          </cell>
          <cell r="GQ339">
            <v>140</v>
          </cell>
          <cell r="GR339">
            <v>135</v>
          </cell>
          <cell r="GS339">
            <v>138</v>
          </cell>
          <cell r="GT339">
            <v>137</v>
          </cell>
          <cell r="GU339">
            <v>108</v>
          </cell>
          <cell r="GV339">
            <v>77</v>
          </cell>
          <cell r="GW339">
            <v>128</v>
          </cell>
          <cell r="GX339">
            <v>145</v>
          </cell>
          <cell r="GY339">
            <v>114</v>
          </cell>
          <cell r="GZ339">
            <v>83</v>
          </cell>
          <cell r="HA339">
            <v>140</v>
          </cell>
          <cell r="HB339">
            <v>130</v>
          </cell>
          <cell r="HC339">
            <v>161</v>
          </cell>
          <cell r="HD339">
            <v>113</v>
          </cell>
          <cell r="HE339">
            <v>116</v>
          </cell>
          <cell r="HF339">
            <v>121</v>
          </cell>
          <cell r="HG339">
            <v>94</v>
          </cell>
          <cell r="HH339">
            <v>92</v>
          </cell>
          <cell r="HI339">
            <v>148</v>
          </cell>
          <cell r="HJ339">
            <v>151</v>
          </cell>
          <cell r="HK339">
            <v>106</v>
          </cell>
          <cell r="HL339">
            <v>134</v>
          </cell>
          <cell r="HM339">
            <v>173</v>
          </cell>
          <cell r="HN339">
            <v>168</v>
          </cell>
          <cell r="HO339">
            <v>180</v>
          </cell>
          <cell r="HP339">
            <v>140</v>
          </cell>
          <cell r="HQ339">
            <v>146</v>
          </cell>
          <cell r="HR339">
            <v>160</v>
          </cell>
          <cell r="HS339">
            <v>149</v>
          </cell>
          <cell r="HT339">
            <v>160</v>
          </cell>
          <cell r="HU339">
            <v>178</v>
          </cell>
          <cell r="HV339">
            <v>174</v>
          </cell>
          <cell r="HW339">
            <v>170</v>
          </cell>
          <cell r="HX339">
            <v>137</v>
          </cell>
          <cell r="HY339">
            <v>225</v>
          </cell>
          <cell r="HZ339">
            <v>187</v>
          </cell>
          <cell r="IA339">
            <v>207</v>
          </cell>
          <cell r="IB339">
            <v>195</v>
          </cell>
          <cell r="IC339">
            <v>191</v>
          </cell>
          <cell r="ID339">
            <v>159</v>
          </cell>
          <cell r="IE339">
            <v>190</v>
          </cell>
          <cell r="IF339">
            <v>151</v>
          </cell>
          <cell r="IG339">
            <v>205</v>
          </cell>
          <cell r="IH339">
            <v>260</v>
          </cell>
          <cell r="II339">
            <v>223</v>
          </cell>
          <cell r="IJ339">
            <v>172</v>
          </cell>
          <cell r="IK339">
            <v>238</v>
          </cell>
          <cell r="IL339">
            <v>199</v>
          </cell>
          <cell r="IM339">
            <v>173</v>
          </cell>
          <cell r="IN339">
            <v>95</v>
          </cell>
          <cell r="IO339">
            <v>131</v>
          </cell>
          <cell r="IP339">
            <v>203</v>
          </cell>
          <cell r="IQ339">
            <v>256</v>
          </cell>
          <cell r="IR339">
            <v>200</v>
          </cell>
          <cell r="IS339">
            <v>267</v>
          </cell>
          <cell r="IT339">
            <v>336</v>
          </cell>
          <cell r="IU339">
            <v>226</v>
          </cell>
          <cell r="IV339">
            <v>237</v>
          </cell>
          <cell r="IW339">
            <v>263</v>
          </cell>
          <cell r="IX339">
            <v>254</v>
          </cell>
          <cell r="IY339">
            <v>274</v>
          </cell>
          <cell r="IZ339">
            <v>251</v>
          </cell>
          <cell r="JA339">
            <v>217</v>
          </cell>
          <cell r="JB339">
            <v>240</v>
          </cell>
          <cell r="JC339">
            <v>231</v>
          </cell>
          <cell r="JD339">
            <v>199</v>
          </cell>
          <cell r="JE339">
            <v>311</v>
          </cell>
          <cell r="JF339">
            <v>268</v>
          </cell>
          <cell r="JG339">
            <v>203</v>
          </cell>
          <cell r="JH339">
            <v>240</v>
          </cell>
          <cell r="JI339">
            <v>403</v>
          </cell>
          <cell r="JJ339">
            <v>310</v>
          </cell>
          <cell r="JK339">
            <v>239</v>
          </cell>
          <cell r="JL339">
            <v>225</v>
          </cell>
          <cell r="JM339">
            <v>205</v>
          </cell>
          <cell r="JN339">
            <v>254</v>
          </cell>
          <cell r="JO339">
            <v>241</v>
          </cell>
          <cell r="JP339">
            <v>219</v>
          </cell>
          <cell r="JQ339">
            <v>321</v>
          </cell>
          <cell r="JR339">
            <v>337</v>
          </cell>
          <cell r="JS339">
            <v>281</v>
          </cell>
          <cell r="JT339">
            <v>229</v>
          </cell>
          <cell r="JU339">
            <v>278</v>
          </cell>
          <cell r="JV339">
            <v>255</v>
          </cell>
          <cell r="JW339">
            <v>289</v>
          </cell>
          <cell r="JX339">
            <v>275</v>
          </cell>
          <cell r="JY339">
            <v>214</v>
          </cell>
          <cell r="JZ339">
            <v>297</v>
          </cell>
          <cell r="KA339">
            <v>271</v>
          </cell>
          <cell r="KB339">
            <v>262</v>
          </cell>
          <cell r="KC339">
            <v>303</v>
          </cell>
          <cell r="KD339">
            <v>335</v>
          </cell>
          <cell r="KE339">
            <v>279</v>
          </cell>
          <cell r="KF339">
            <v>223</v>
          </cell>
        </row>
        <row r="340">
          <cell r="A340" t="str">
            <v>Nombre de crÃ©ations d'entreprises - Micro-entrepreneurs - Vosges - DonnÃ©es mensuelles brutes</v>
          </cell>
          <cell r="B340">
            <v>10755397</v>
          </cell>
          <cell r="C340">
            <v>45317.364583333336</v>
          </cell>
          <cell r="ES340">
            <v>129</v>
          </cell>
          <cell r="ET340">
            <v>130</v>
          </cell>
          <cell r="EU340">
            <v>167</v>
          </cell>
          <cell r="EV340">
            <v>124</v>
          </cell>
          <cell r="EW340">
            <v>117</v>
          </cell>
          <cell r="EX340">
            <v>149</v>
          </cell>
          <cell r="EY340">
            <v>102</v>
          </cell>
          <cell r="EZ340">
            <v>114</v>
          </cell>
          <cell r="FA340">
            <v>91</v>
          </cell>
          <cell r="FB340">
            <v>146</v>
          </cell>
          <cell r="FC340">
            <v>95</v>
          </cell>
          <cell r="FD340">
            <v>70</v>
          </cell>
          <cell r="FE340">
            <v>68</v>
          </cell>
          <cell r="FF340">
            <v>113</v>
          </cell>
          <cell r="FG340">
            <v>113</v>
          </cell>
          <cell r="FH340">
            <v>88</v>
          </cell>
          <cell r="FI340">
            <v>83</v>
          </cell>
          <cell r="FJ340">
            <v>71</v>
          </cell>
          <cell r="FK340">
            <v>67</v>
          </cell>
          <cell r="FL340">
            <v>106</v>
          </cell>
          <cell r="FM340">
            <v>112</v>
          </cell>
          <cell r="FN340">
            <v>81</v>
          </cell>
          <cell r="FO340">
            <v>126</v>
          </cell>
          <cell r="FP340">
            <v>94</v>
          </cell>
          <cell r="FQ340">
            <v>98</v>
          </cell>
          <cell r="FR340">
            <v>70</v>
          </cell>
          <cell r="FS340">
            <v>58</v>
          </cell>
          <cell r="FT340">
            <v>111</v>
          </cell>
          <cell r="FU340">
            <v>132</v>
          </cell>
          <cell r="FV340">
            <v>98</v>
          </cell>
          <cell r="FW340">
            <v>103</v>
          </cell>
          <cell r="FX340">
            <v>98</v>
          </cell>
          <cell r="FY340">
            <v>86</v>
          </cell>
          <cell r="FZ340">
            <v>150</v>
          </cell>
          <cell r="GA340">
            <v>88</v>
          </cell>
          <cell r="GB340">
            <v>81</v>
          </cell>
          <cell r="GC340">
            <v>108</v>
          </cell>
          <cell r="GD340">
            <v>99</v>
          </cell>
          <cell r="GE340">
            <v>100</v>
          </cell>
          <cell r="GF340">
            <v>104</v>
          </cell>
          <cell r="GG340">
            <v>96</v>
          </cell>
          <cell r="GH340">
            <v>99</v>
          </cell>
          <cell r="GI340">
            <v>101</v>
          </cell>
          <cell r="GJ340">
            <v>49</v>
          </cell>
          <cell r="GK340">
            <v>112</v>
          </cell>
          <cell r="GL340">
            <v>104</v>
          </cell>
          <cell r="GM340">
            <v>94</v>
          </cell>
          <cell r="GN340">
            <v>83</v>
          </cell>
          <cell r="GO340">
            <v>111</v>
          </cell>
          <cell r="GP340">
            <v>96</v>
          </cell>
          <cell r="GQ340">
            <v>101</v>
          </cell>
          <cell r="GR340">
            <v>98</v>
          </cell>
          <cell r="GS340">
            <v>96</v>
          </cell>
          <cell r="GT340">
            <v>84</v>
          </cell>
          <cell r="GU340">
            <v>92</v>
          </cell>
          <cell r="GV340">
            <v>72</v>
          </cell>
          <cell r="GW340">
            <v>90</v>
          </cell>
          <cell r="GX340">
            <v>78</v>
          </cell>
          <cell r="GY340">
            <v>75</v>
          </cell>
          <cell r="GZ340">
            <v>72</v>
          </cell>
          <cell r="HA340">
            <v>104</v>
          </cell>
          <cell r="HB340">
            <v>87</v>
          </cell>
          <cell r="HC340">
            <v>103</v>
          </cell>
          <cell r="HD340">
            <v>83</v>
          </cell>
          <cell r="HE340">
            <v>86</v>
          </cell>
          <cell r="HF340">
            <v>91</v>
          </cell>
          <cell r="HG340">
            <v>78</v>
          </cell>
          <cell r="HH340">
            <v>81</v>
          </cell>
          <cell r="HI340">
            <v>90</v>
          </cell>
          <cell r="HJ340">
            <v>88</v>
          </cell>
          <cell r="HK340">
            <v>49</v>
          </cell>
          <cell r="HL340">
            <v>68</v>
          </cell>
          <cell r="HM340">
            <v>109</v>
          </cell>
          <cell r="HN340">
            <v>99</v>
          </cell>
          <cell r="HO340">
            <v>106</v>
          </cell>
          <cell r="HP340">
            <v>71</v>
          </cell>
          <cell r="HQ340">
            <v>78</v>
          </cell>
          <cell r="HR340">
            <v>86</v>
          </cell>
          <cell r="HS340">
            <v>82</v>
          </cell>
          <cell r="HT340">
            <v>79</v>
          </cell>
          <cell r="HU340">
            <v>100</v>
          </cell>
          <cell r="HV340">
            <v>112</v>
          </cell>
          <cell r="HW340">
            <v>86</v>
          </cell>
          <cell r="HX340">
            <v>64</v>
          </cell>
          <cell r="HY340">
            <v>111</v>
          </cell>
          <cell r="HZ340">
            <v>121</v>
          </cell>
          <cell r="IA340">
            <v>126</v>
          </cell>
          <cell r="IB340">
            <v>99</v>
          </cell>
          <cell r="IC340">
            <v>110</v>
          </cell>
          <cell r="ID340">
            <v>125</v>
          </cell>
          <cell r="IE340">
            <v>113</v>
          </cell>
          <cell r="IF340">
            <v>102</v>
          </cell>
          <cell r="IG340">
            <v>128</v>
          </cell>
          <cell r="IH340">
            <v>175</v>
          </cell>
          <cell r="II340">
            <v>129</v>
          </cell>
          <cell r="IJ340">
            <v>127</v>
          </cell>
          <cell r="IK340">
            <v>175</v>
          </cell>
          <cell r="IL340">
            <v>153</v>
          </cell>
          <cell r="IM340">
            <v>105</v>
          </cell>
          <cell r="IN340">
            <v>54</v>
          </cell>
          <cell r="IO340">
            <v>104</v>
          </cell>
          <cell r="IP340">
            <v>123</v>
          </cell>
          <cell r="IQ340">
            <v>185</v>
          </cell>
          <cell r="IR340">
            <v>125</v>
          </cell>
          <cell r="IS340">
            <v>200</v>
          </cell>
          <cell r="IT340">
            <v>176</v>
          </cell>
          <cell r="IU340">
            <v>122</v>
          </cell>
          <cell r="IV340">
            <v>124</v>
          </cell>
          <cell r="IW340">
            <v>133</v>
          </cell>
          <cell r="IX340">
            <v>176</v>
          </cell>
          <cell r="IY340">
            <v>183</v>
          </cell>
          <cell r="IZ340">
            <v>194</v>
          </cell>
          <cell r="JA340">
            <v>135</v>
          </cell>
          <cell r="JB340">
            <v>141</v>
          </cell>
          <cell r="JC340">
            <v>204</v>
          </cell>
          <cell r="JD340">
            <v>133</v>
          </cell>
          <cell r="JE340">
            <v>185</v>
          </cell>
          <cell r="JF340">
            <v>193</v>
          </cell>
          <cell r="JG340">
            <v>166</v>
          </cell>
          <cell r="JH340">
            <v>203</v>
          </cell>
          <cell r="JI340">
            <v>147</v>
          </cell>
          <cell r="JJ340">
            <v>162</v>
          </cell>
          <cell r="JK340">
            <v>199</v>
          </cell>
          <cell r="JL340">
            <v>188</v>
          </cell>
          <cell r="JM340">
            <v>151</v>
          </cell>
          <cell r="JN340">
            <v>175</v>
          </cell>
          <cell r="JO340">
            <v>164</v>
          </cell>
          <cell r="JP340">
            <v>154</v>
          </cell>
          <cell r="JQ340">
            <v>194</v>
          </cell>
          <cell r="JR340">
            <v>177</v>
          </cell>
          <cell r="JS340">
            <v>174</v>
          </cell>
          <cell r="JT340">
            <v>153</v>
          </cell>
          <cell r="JU340">
            <v>199</v>
          </cell>
          <cell r="JV340">
            <v>197</v>
          </cell>
          <cell r="JW340">
            <v>202</v>
          </cell>
          <cell r="JX340">
            <v>178</v>
          </cell>
          <cell r="JY340">
            <v>188</v>
          </cell>
          <cell r="JZ340">
            <v>220</v>
          </cell>
          <cell r="KA340">
            <v>189</v>
          </cell>
          <cell r="KB340">
            <v>178</v>
          </cell>
          <cell r="KC340">
            <v>221</v>
          </cell>
          <cell r="KD340">
            <v>251</v>
          </cell>
          <cell r="KE340">
            <v>214</v>
          </cell>
          <cell r="KF340">
            <v>166</v>
          </cell>
        </row>
        <row r="341">
          <cell r="A341" t="str">
            <v>Nombre de crÃ©ations d'entreprises - Micro-entrepreneurs - Yonne - DonnÃ©es mensuelles brutes</v>
          </cell>
          <cell r="B341">
            <v>10755398</v>
          </cell>
          <cell r="C341">
            <v>45317.364583333336</v>
          </cell>
          <cell r="ES341">
            <v>121</v>
          </cell>
          <cell r="ET341">
            <v>104</v>
          </cell>
          <cell r="EU341">
            <v>135</v>
          </cell>
          <cell r="EV341">
            <v>88</v>
          </cell>
          <cell r="EW341">
            <v>117</v>
          </cell>
          <cell r="EX341">
            <v>140</v>
          </cell>
          <cell r="EY341">
            <v>87</v>
          </cell>
          <cell r="EZ341">
            <v>72</v>
          </cell>
          <cell r="FA341">
            <v>99</v>
          </cell>
          <cell r="FB341">
            <v>114</v>
          </cell>
          <cell r="FC341">
            <v>113</v>
          </cell>
          <cell r="FD341">
            <v>72</v>
          </cell>
          <cell r="FE341">
            <v>125</v>
          </cell>
          <cell r="FF341">
            <v>86</v>
          </cell>
          <cell r="FG341">
            <v>104</v>
          </cell>
          <cell r="FH341">
            <v>95</v>
          </cell>
          <cell r="FI341">
            <v>112</v>
          </cell>
          <cell r="FJ341">
            <v>133</v>
          </cell>
          <cell r="FK341">
            <v>67</v>
          </cell>
          <cell r="FL341">
            <v>70</v>
          </cell>
          <cell r="FM341">
            <v>138</v>
          </cell>
          <cell r="FN341">
            <v>120</v>
          </cell>
          <cell r="FO341">
            <v>88</v>
          </cell>
          <cell r="FP341">
            <v>66</v>
          </cell>
          <cell r="FQ341">
            <v>123</v>
          </cell>
          <cell r="FR341">
            <v>119</v>
          </cell>
          <cell r="FS341">
            <v>121</v>
          </cell>
          <cell r="FT341">
            <v>121</v>
          </cell>
          <cell r="FU341">
            <v>125</v>
          </cell>
          <cell r="FV341">
            <v>90</v>
          </cell>
          <cell r="FW341">
            <v>81</v>
          </cell>
          <cell r="FX341">
            <v>84</v>
          </cell>
          <cell r="FY341">
            <v>116</v>
          </cell>
          <cell r="FZ341">
            <v>116</v>
          </cell>
          <cell r="GA341">
            <v>93</v>
          </cell>
          <cell r="GB341">
            <v>85</v>
          </cell>
          <cell r="GC341">
            <v>98</v>
          </cell>
          <cell r="GD341">
            <v>101</v>
          </cell>
          <cell r="GE341">
            <v>94</v>
          </cell>
          <cell r="GF341">
            <v>111</v>
          </cell>
          <cell r="GG341">
            <v>87</v>
          </cell>
          <cell r="GH341">
            <v>90</v>
          </cell>
          <cell r="GI341">
            <v>68</v>
          </cell>
          <cell r="GJ341">
            <v>60</v>
          </cell>
          <cell r="GK341">
            <v>119</v>
          </cell>
          <cell r="GL341">
            <v>100</v>
          </cell>
          <cell r="GM341">
            <v>81</v>
          </cell>
          <cell r="GN341">
            <v>83</v>
          </cell>
          <cell r="GO341">
            <v>82</v>
          </cell>
          <cell r="GP341">
            <v>104</v>
          </cell>
          <cell r="GQ341">
            <v>93</v>
          </cell>
          <cell r="GR341">
            <v>115</v>
          </cell>
          <cell r="GS341">
            <v>77</v>
          </cell>
          <cell r="GT341">
            <v>94</v>
          </cell>
          <cell r="GU341">
            <v>49</v>
          </cell>
          <cell r="GV341">
            <v>67</v>
          </cell>
          <cell r="GW341">
            <v>96</v>
          </cell>
          <cell r="GX341">
            <v>73</v>
          </cell>
          <cell r="GY341">
            <v>88</v>
          </cell>
          <cell r="GZ341">
            <v>61</v>
          </cell>
          <cell r="HA341">
            <v>99</v>
          </cell>
          <cell r="HB341">
            <v>90</v>
          </cell>
          <cell r="HC341">
            <v>116</v>
          </cell>
          <cell r="HD341">
            <v>98</v>
          </cell>
          <cell r="HE341">
            <v>90</v>
          </cell>
          <cell r="HF341">
            <v>76</v>
          </cell>
          <cell r="HG341">
            <v>63</v>
          </cell>
          <cell r="HH341">
            <v>66</v>
          </cell>
          <cell r="HI341">
            <v>91</v>
          </cell>
          <cell r="HJ341">
            <v>85</v>
          </cell>
          <cell r="HK341">
            <v>75</v>
          </cell>
          <cell r="HL341">
            <v>64</v>
          </cell>
          <cell r="HM341">
            <v>118</v>
          </cell>
          <cell r="HN341">
            <v>115</v>
          </cell>
          <cell r="HO341">
            <v>130</v>
          </cell>
          <cell r="HP341">
            <v>88</v>
          </cell>
          <cell r="HQ341">
            <v>86</v>
          </cell>
          <cell r="HR341">
            <v>72</v>
          </cell>
          <cell r="HS341">
            <v>95</v>
          </cell>
          <cell r="HT341">
            <v>77</v>
          </cell>
          <cell r="HU341">
            <v>123</v>
          </cell>
          <cell r="HV341">
            <v>139</v>
          </cell>
          <cell r="HW341">
            <v>95</v>
          </cell>
          <cell r="HX341">
            <v>79</v>
          </cell>
          <cell r="HY341">
            <v>118</v>
          </cell>
          <cell r="HZ341">
            <v>96</v>
          </cell>
          <cell r="IA341">
            <v>135</v>
          </cell>
          <cell r="IB341">
            <v>94</v>
          </cell>
          <cell r="IC341">
            <v>103</v>
          </cell>
          <cell r="ID341">
            <v>109</v>
          </cell>
          <cell r="IE341">
            <v>107</v>
          </cell>
          <cell r="IF341">
            <v>99</v>
          </cell>
          <cell r="IG341">
            <v>119</v>
          </cell>
          <cell r="IH341">
            <v>142</v>
          </cell>
          <cell r="II341">
            <v>141</v>
          </cell>
          <cell r="IJ341">
            <v>165</v>
          </cell>
          <cell r="IK341">
            <v>204</v>
          </cell>
          <cell r="IL341">
            <v>160</v>
          </cell>
          <cell r="IM341">
            <v>113</v>
          </cell>
          <cell r="IN341">
            <v>76</v>
          </cell>
          <cell r="IO341">
            <v>107</v>
          </cell>
          <cell r="IP341">
            <v>184</v>
          </cell>
          <cell r="IQ341">
            <v>191</v>
          </cell>
          <cell r="IR341">
            <v>180</v>
          </cell>
          <cell r="IS341">
            <v>203</v>
          </cell>
          <cell r="IT341">
            <v>206</v>
          </cell>
          <cell r="IU341">
            <v>170</v>
          </cell>
          <cell r="IV341">
            <v>163</v>
          </cell>
          <cell r="IW341">
            <v>182</v>
          </cell>
          <cell r="IX341">
            <v>197</v>
          </cell>
          <cell r="IY341">
            <v>242</v>
          </cell>
          <cell r="IZ341">
            <v>199</v>
          </cell>
          <cell r="JA341">
            <v>189</v>
          </cell>
          <cell r="JB341">
            <v>198</v>
          </cell>
          <cell r="JC341">
            <v>177</v>
          </cell>
          <cell r="JD341">
            <v>185</v>
          </cell>
          <cell r="JE341">
            <v>208</v>
          </cell>
          <cell r="JF341">
            <v>243</v>
          </cell>
          <cell r="JG341">
            <v>173</v>
          </cell>
          <cell r="JH341">
            <v>174</v>
          </cell>
          <cell r="JI341">
            <v>219</v>
          </cell>
          <cell r="JJ341">
            <v>188</v>
          </cell>
          <cell r="JK341">
            <v>220</v>
          </cell>
          <cell r="JL341">
            <v>180</v>
          </cell>
          <cell r="JM341">
            <v>187</v>
          </cell>
          <cell r="JN341">
            <v>174</v>
          </cell>
          <cell r="JO341">
            <v>196</v>
          </cell>
          <cell r="JP341">
            <v>143</v>
          </cell>
          <cell r="JQ341">
            <v>223</v>
          </cell>
          <cell r="JR341">
            <v>206</v>
          </cell>
          <cell r="JS341">
            <v>180</v>
          </cell>
          <cell r="JT341">
            <v>186</v>
          </cell>
          <cell r="JU341">
            <v>235</v>
          </cell>
          <cell r="JV341">
            <v>214</v>
          </cell>
          <cell r="JW341">
            <v>220</v>
          </cell>
          <cell r="JX341">
            <v>217</v>
          </cell>
          <cell r="JY341">
            <v>177</v>
          </cell>
          <cell r="JZ341">
            <v>194</v>
          </cell>
          <cell r="KA341">
            <v>194</v>
          </cell>
          <cell r="KB341">
            <v>171</v>
          </cell>
          <cell r="KC341">
            <v>230</v>
          </cell>
          <cell r="KD341">
            <v>208</v>
          </cell>
          <cell r="KE341">
            <v>184</v>
          </cell>
          <cell r="KF341">
            <v>152</v>
          </cell>
        </row>
        <row r="342">
          <cell r="A342" t="str">
            <v>Nombre de crÃ©ations d'entreprises - Micro-entrepreneurs - Yvelines - DonnÃ©es mensuelles brutes</v>
          </cell>
          <cell r="B342">
            <v>10755387</v>
          </cell>
          <cell r="C342">
            <v>45317.364583333336</v>
          </cell>
          <cell r="ES342">
            <v>645</v>
          </cell>
          <cell r="ET342">
            <v>618</v>
          </cell>
          <cell r="EU342">
            <v>695</v>
          </cell>
          <cell r="EV342">
            <v>555</v>
          </cell>
          <cell r="EW342">
            <v>543</v>
          </cell>
          <cell r="EX342">
            <v>591</v>
          </cell>
          <cell r="EY342">
            <v>467</v>
          </cell>
          <cell r="EZ342">
            <v>425</v>
          </cell>
          <cell r="FA342">
            <v>610</v>
          </cell>
          <cell r="FB342">
            <v>703</v>
          </cell>
          <cell r="FC342">
            <v>582</v>
          </cell>
          <cell r="FD342">
            <v>491</v>
          </cell>
          <cell r="FE342">
            <v>653</v>
          </cell>
          <cell r="FF342">
            <v>547</v>
          </cell>
          <cell r="FG342">
            <v>584</v>
          </cell>
          <cell r="FH342">
            <v>585</v>
          </cell>
          <cell r="FI342">
            <v>484</v>
          </cell>
          <cell r="FJ342">
            <v>508</v>
          </cell>
          <cell r="FK342">
            <v>474</v>
          </cell>
          <cell r="FL342">
            <v>356</v>
          </cell>
          <cell r="FM342">
            <v>667</v>
          </cell>
          <cell r="FN342">
            <v>698</v>
          </cell>
          <cell r="FO342">
            <v>569</v>
          </cell>
          <cell r="FP342">
            <v>504</v>
          </cell>
          <cell r="FQ342">
            <v>690</v>
          </cell>
          <cell r="FR342">
            <v>554</v>
          </cell>
          <cell r="FS342">
            <v>601</v>
          </cell>
          <cell r="FT342">
            <v>516</v>
          </cell>
          <cell r="FU342">
            <v>548</v>
          </cell>
          <cell r="FV342">
            <v>472</v>
          </cell>
          <cell r="FW342">
            <v>525</v>
          </cell>
          <cell r="FX342">
            <v>440</v>
          </cell>
          <cell r="FY342">
            <v>685</v>
          </cell>
          <cell r="FZ342">
            <v>780</v>
          </cell>
          <cell r="GA342">
            <v>626</v>
          </cell>
          <cell r="GB342">
            <v>548</v>
          </cell>
          <cell r="GC342">
            <v>618</v>
          </cell>
          <cell r="GD342">
            <v>582</v>
          </cell>
          <cell r="GE342">
            <v>597</v>
          </cell>
          <cell r="GF342">
            <v>581</v>
          </cell>
          <cell r="GG342">
            <v>477</v>
          </cell>
          <cell r="GH342">
            <v>529</v>
          </cell>
          <cell r="GI342">
            <v>474</v>
          </cell>
          <cell r="GJ342">
            <v>357</v>
          </cell>
          <cell r="GK342">
            <v>619</v>
          </cell>
          <cell r="GL342">
            <v>673</v>
          </cell>
          <cell r="GM342">
            <v>542</v>
          </cell>
          <cell r="GN342">
            <v>490</v>
          </cell>
          <cell r="GO342">
            <v>647</v>
          </cell>
          <cell r="GP342">
            <v>549</v>
          </cell>
          <cell r="GQ342">
            <v>620</v>
          </cell>
          <cell r="GR342">
            <v>635</v>
          </cell>
          <cell r="GS342">
            <v>562</v>
          </cell>
          <cell r="GT342">
            <v>587</v>
          </cell>
          <cell r="GU342">
            <v>497</v>
          </cell>
          <cell r="GV342">
            <v>391</v>
          </cell>
          <cell r="GW342">
            <v>720</v>
          </cell>
          <cell r="GX342">
            <v>724</v>
          </cell>
          <cell r="GY342">
            <v>591</v>
          </cell>
          <cell r="GZ342">
            <v>513</v>
          </cell>
          <cell r="HA342">
            <v>681</v>
          </cell>
          <cell r="HB342">
            <v>636</v>
          </cell>
          <cell r="HC342">
            <v>742</v>
          </cell>
          <cell r="HD342">
            <v>572</v>
          </cell>
          <cell r="HE342">
            <v>596</v>
          </cell>
          <cell r="HF342">
            <v>664</v>
          </cell>
          <cell r="HG342">
            <v>619</v>
          </cell>
          <cell r="HH342">
            <v>512</v>
          </cell>
          <cell r="HI342">
            <v>800</v>
          </cell>
          <cell r="HJ342">
            <v>847</v>
          </cell>
          <cell r="HK342">
            <v>910</v>
          </cell>
          <cell r="HL342">
            <v>675</v>
          </cell>
          <cell r="HM342">
            <v>906</v>
          </cell>
          <cell r="HN342">
            <v>818</v>
          </cell>
          <cell r="HO342">
            <v>982</v>
          </cell>
          <cell r="HP342">
            <v>822</v>
          </cell>
          <cell r="HQ342">
            <v>903</v>
          </cell>
          <cell r="HR342">
            <v>934</v>
          </cell>
          <cell r="HS342">
            <v>730</v>
          </cell>
          <cell r="HT342">
            <v>656</v>
          </cell>
          <cell r="HU342">
            <v>1044</v>
          </cell>
          <cell r="HV342">
            <v>1150</v>
          </cell>
          <cell r="HW342">
            <v>976</v>
          </cell>
          <cell r="HX342">
            <v>789</v>
          </cell>
          <cell r="HY342">
            <v>1236</v>
          </cell>
          <cell r="HZ342">
            <v>1061</v>
          </cell>
          <cell r="IA342">
            <v>1164</v>
          </cell>
          <cell r="IB342">
            <v>1125</v>
          </cell>
          <cell r="IC342">
            <v>1236</v>
          </cell>
          <cell r="ID342">
            <v>1110</v>
          </cell>
          <cell r="IE342">
            <v>969</v>
          </cell>
          <cell r="IF342">
            <v>732</v>
          </cell>
          <cell r="IG342">
            <v>1274</v>
          </cell>
          <cell r="IH342">
            <v>1483</v>
          </cell>
          <cell r="II342">
            <v>1169</v>
          </cell>
          <cell r="IJ342">
            <v>1057</v>
          </cell>
          <cell r="IK342">
            <v>1418</v>
          </cell>
          <cell r="IL342">
            <v>1025</v>
          </cell>
          <cell r="IM342">
            <v>955</v>
          </cell>
          <cell r="IN342">
            <v>690</v>
          </cell>
          <cell r="IO342">
            <v>1033</v>
          </cell>
          <cell r="IP342">
            <v>1384</v>
          </cell>
          <cell r="IQ342">
            <v>1424</v>
          </cell>
          <cell r="IR342">
            <v>1040</v>
          </cell>
          <cell r="IS342">
            <v>1709</v>
          </cell>
          <cell r="IT342">
            <v>1663</v>
          </cell>
          <cell r="IU342">
            <v>1436</v>
          </cell>
          <cell r="IV342">
            <v>1315</v>
          </cell>
          <cell r="IW342">
            <v>1591</v>
          </cell>
          <cell r="IX342">
            <v>1583</v>
          </cell>
          <cell r="IY342">
            <v>1792</v>
          </cell>
          <cell r="IZ342">
            <v>1559</v>
          </cell>
          <cell r="JA342">
            <v>1372</v>
          </cell>
          <cell r="JB342">
            <v>1414</v>
          </cell>
          <cell r="JC342">
            <v>1116</v>
          </cell>
          <cell r="JD342">
            <v>954</v>
          </cell>
          <cell r="JE342">
            <v>1556</v>
          </cell>
          <cell r="JF342">
            <v>1577</v>
          </cell>
          <cell r="JG342">
            <v>1232</v>
          </cell>
          <cell r="JH342">
            <v>1264</v>
          </cell>
          <cell r="JI342">
            <v>1608</v>
          </cell>
          <cell r="JJ342">
            <v>1422</v>
          </cell>
          <cell r="JK342">
            <v>1444</v>
          </cell>
          <cell r="JL342">
            <v>1314</v>
          </cell>
          <cell r="JM342">
            <v>1170</v>
          </cell>
          <cell r="JN342">
            <v>1270</v>
          </cell>
          <cell r="JO342">
            <v>1163</v>
          </cell>
          <cell r="JP342">
            <v>1194</v>
          </cell>
          <cell r="JQ342">
            <v>1876</v>
          </cell>
          <cell r="JR342">
            <v>1639</v>
          </cell>
          <cell r="JS342">
            <v>1613</v>
          </cell>
          <cell r="JT342">
            <v>1302</v>
          </cell>
          <cell r="JU342">
            <v>1485</v>
          </cell>
          <cell r="JV342">
            <v>1368</v>
          </cell>
          <cell r="JW342">
            <v>1492</v>
          </cell>
          <cell r="JX342">
            <v>1356</v>
          </cell>
          <cell r="JY342">
            <v>1274</v>
          </cell>
          <cell r="JZ342">
            <v>1379</v>
          </cell>
          <cell r="KA342">
            <v>1185</v>
          </cell>
          <cell r="KB342">
            <v>1270</v>
          </cell>
          <cell r="KC342">
            <v>1768</v>
          </cell>
          <cell r="KD342">
            <v>1680</v>
          </cell>
          <cell r="KE342">
            <v>1580</v>
          </cell>
          <cell r="KF342">
            <v>1336</v>
          </cell>
        </row>
        <row r="343">
          <cell r="A343" t="str">
            <v>Nombre de crÃ©ations d'entreprises - Morbihan - DonnÃ©es mensuelles brutes</v>
          </cell>
          <cell r="B343">
            <v>10755492</v>
          </cell>
          <cell r="C343">
            <v>45317.364583333336</v>
          </cell>
          <cell r="ES343">
            <v>529</v>
          </cell>
          <cell r="ET343">
            <v>490</v>
          </cell>
          <cell r="EU343">
            <v>542</v>
          </cell>
          <cell r="EV343">
            <v>435</v>
          </cell>
          <cell r="EW343">
            <v>422</v>
          </cell>
          <cell r="EX343">
            <v>497</v>
          </cell>
          <cell r="EY343">
            <v>372</v>
          </cell>
          <cell r="EZ343">
            <v>372</v>
          </cell>
          <cell r="FA343">
            <v>462</v>
          </cell>
          <cell r="FB343">
            <v>440</v>
          </cell>
          <cell r="FC343">
            <v>400</v>
          </cell>
          <cell r="FD343">
            <v>347</v>
          </cell>
          <cell r="FE343">
            <v>536</v>
          </cell>
          <cell r="FF343">
            <v>450</v>
          </cell>
          <cell r="FG343">
            <v>527</v>
          </cell>
          <cell r="FH343">
            <v>484</v>
          </cell>
          <cell r="FI343">
            <v>425</v>
          </cell>
          <cell r="FJ343">
            <v>490</v>
          </cell>
          <cell r="FK343">
            <v>407</v>
          </cell>
          <cell r="FL343">
            <v>292</v>
          </cell>
          <cell r="FM343">
            <v>423</v>
          </cell>
          <cell r="FN343">
            <v>448</v>
          </cell>
          <cell r="FO343">
            <v>403</v>
          </cell>
          <cell r="FP343">
            <v>351</v>
          </cell>
          <cell r="FQ343">
            <v>507</v>
          </cell>
          <cell r="FR343">
            <v>445</v>
          </cell>
          <cell r="FS343">
            <v>480</v>
          </cell>
          <cell r="FT343">
            <v>466</v>
          </cell>
          <cell r="FU343">
            <v>479</v>
          </cell>
          <cell r="FV343">
            <v>471</v>
          </cell>
          <cell r="FW343">
            <v>480</v>
          </cell>
          <cell r="FX343">
            <v>334</v>
          </cell>
          <cell r="FY343">
            <v>470</v>
          </cell>
          <cell r="FZ343">
            <v>478</v>
          </cell>
          <cell r="GA343">
            <v>384</v>
          </cell>
          <cell r="GB343">
            <v>375</v>
          </cell>
          <cell r="GC343">
            <v>470</v>
          </cell>
          <cell r="GD343">
            <v>439</v>
          </cell>
          <cell r="GE343">
            <v>454</v>
          </cell>
          <cell r="GF343">
            <v>473</v>
          </cell>
          <cell r="GG343">
            <v>429</v>
          </cell>
          <cell r="GH343">
            <v>475</v>
          </cell>
          <cell r="GI343">
            <v>432</v>
          </cell>
          <cell r="GJ343">
            <v>302</v>
          </cell>
          <cell r="GK343">
            <v>411</v>
          </cell>
          <cell r="GL343">
            <v>475</v>
          </cell>
          <cell r="GM343">
            <v>408</v>
          </cell>
          <cell r="GN343">
            <v>409</v>
          </cell>
          <cell r="GO343">
            <v>460</v>
          </cell>
          <cell r="GP343">
            <v>455</v>
          </cell>
          <cell r="GQ343">
            <v>524</v>
          </cell>
          <cell r="GR343">
            <v>502</v>
          </cell>
          <cell r="GS343">
            <v>456</v>
          </cell>
          <cell r="GT343">
            <v>508</v>
          </cell>
          <cell r="GU343">
            <v>411</v>
          </cell>
          <cell r="GV343">
            <v>305</v>
          </cell>
          <cell r="GW343">
            <v>449</v>
          </cell>
          <cell r="GX343">
            <v>438</v>
          </cell>
          <cell r="GY343">
            <v>424</v>
          </cell>
          <cell r="GZ343">
            <v>400</v>
          </cell>
          <cell r="HA343">
            <v>562</v>
          </cell>
          <cell r="HB343">
            <v>430</v>
          </cell>
          <cell r="HC343">
            <v>598</v>
          </cell>
          <cell r="HD343">
            <v>495</v>
          </cell>
          <cell r="HE343">
            <v>443</v>
          </cell>
          <cell r="HF343">
            <v>512</v>
          </cell>
          <cell r="HG343">
            <v>464</v>
          </cell>
          <cell r="HH343">
            <v>336</v>
          </cell>
          <cell r="HI343">
            <v>465</v>
          </cell>
          <cell r="HJ343">
            <v>485</v>
          </cell>
          <cell r="HK343">
            <v>405</v>
          </cell>
          <cell r="HL343">
            <v>399</v>
          </cell>
          <cell r="HM343">
            <v>527</v>
          </cell>
          <cell r="HN343">
            <v>544</v>
          </cell>
          <cell r="HO343">
            <v>673</v>
          </cell>
          <cell r="HP343">
            <v>532</v>
          </cell>
          <cell r="HQ343">
            <v>494</v>
          </cell>
          <cell r="HR343">
            <v>568</v>
          </cell>
          <cell r="HS343">
            <v>482</v>
          </cell>
          <cell r="HT343">
            <v>435</v>
          </cell>
          <cell r="HU343">
            <v>571</v>
          </cell>
          <cell r="HV343">
            <v>594</v>
          </cell>
          <cell r="HW343">
            <v>470</v>
          </cell>
          <cell r="HX343">
            <v>451</v>
          </cell>
          <cell r="HY343">
            <v>635</v>
          </cell>
          <cell r="HZ343">
            <v>622</v>
          </cell>
          <cell r="IA343">
            <v>723</v>
          </cell>
          <cell r="IB343">
            <v>550</v>
          </cell>
          <cell r="IC343">
            <v>583</v>
          </cell>
          <cell r="ID343">
            <v>553</v>
          </cell>
          <cell r="IE343">
            <v>594</v>
          </cell>
          <cell r="IF343">
            <v>448</v>
          </cell>
          <cell r="IG343">
            <v>578</v>
          </cell>
          <cell r="IH343">
            <v>641</v>
          </cell>
          <cell r="II343">
            <v>573</v>
          </cell>
          <cell r="IJ343">
            <v>618</v>
          </cell>
          <cell r="IK343">
            <v>666</v>
          </cell>
          <cell r="IL343">
            <v>634</v>
          </cell>
          <cell r="IM343">
            <v>428</v>
          </cell>
          <cell r="IN343">
            <v>338</v>
          </cell>
          <cell r="IO343">
            <v>481</v>
          </cell>
          <cell r="IP343">
            <v>609</v>
          </cell>
          <cell r="IQ343">
            <v>747</v>
          </cell>
          <cell r="IR343">
            <v>482</v>
          </cell>
          <cell r="IS343">
            <v>653</v>
          </cell>
          <cell r="IT343">
            <v>760</v>
          </cell>
          <cell r="IU343">
            <v>589</v>
          </cell>
          <cell r="IV343">
            <v>653</v>
          </cell>
          <cell r="IW343">
            <v>727</v>
          </cell>
          <cell r="IX343">
            <v>678</v>
          </cell>
          <cell r="IY343">
            <v>752</v>
          </cell>
          <cell r="IZ343">
            <v>808</v>
          </cell>
          <cell r="JA343">
            <v>691</v>
          </cell>
          <cell r="JB343">
            <v>810</v>
          </cell>
          <cell r="JC343">
            <v>679</v>
          </cell>
          <cell r="JD343">
            <v>532</v>
          </cell>
          <cell r="JE343">
            <v>739</v>
          </cell>
          <cell r="JF343">
            <v>787</v>
          </cell>
          <cell r="JG343">
            <v>618</v>
          </cell>
          <cell r="JH343">
            <v>733</v>
          </cell>
          <cell r="JI343">
            <v>791</v>
          </cell>
          <cell r="JJ343">
            <v>766</v>
          </cell>
          <cell r="JK343">
            <v>873</v>
          </cell>
          <cell r="JL343">
            <v>849</v>
          </cell>
          <cell r="JM343">
            <v>677</v>
          </cell>
          <cell r="JN343">
            <v>738</v>
          </cell>
          <cell r="JO343">
            <v>678</v>
          </cell>
          <cell r="JP343">
            <v>535</v>
          </cell>
          <cell r="JQ343">
            <v>767</v>
          </cell>
          <cell r="JR343">
            <v>808</v>
          </cell>
          <cell r="JS343">
            <v>732</v>
          </cell>
          <cell r="JT343">
            <v>690</v>
          </cell>
          <cell r="JU343">
            <v>705</v>
          </cell>
          <cell r="JV343">
            <v>694</v>
          </cell>
          <cell r="JW343">
            <v>885</v>
          </cell>
          <cell r="JX343">
            <v>701</v>
          </cell>
          <cell r="JY343">
            <v>576</v>
          </cell>
          <cell r="JZ343">
            <v>720</v>
          </cell>
          <cell r="KA343">
            <v>628</v>
          </cell>
          <cell r="KB343">
            <v>642</v>
          </cell>
          <cell r="KC343">
            <v>759</v>
          </cell>
          <cell r="KD343">
            <v>991</v>
          </cell>
          <cell r="KE343">
            <v>765</v>
          </cell>
          <cell r="KF343">
            <v>616</v>
          </cell>
        </row>
        <row r="344">
          <cell r="A344" t="str">
            <v>Nombre de crÃ©ations d'entreprises - Moselle - DonnÃ©es mensuelles brutes</v>
          </cell>
          <cell r="B344">
            <v>10755493</v>
          </cell>
          <cell r="C344">
            <v>45317.364583333336</v>
          </cell>
          <cell r="ES344">
            <v>645</v>
          </cell>
          <cell r="ET344">
            <v>566</v>
          </cell>
          <cell r="EU344">
            <v>715</v>
          </cell>
          <cell r="EV344">
            <v>574</v>
          </cell>
          <cell r="EW344">
            <v>491</v>
          </cell>
          <cell r="EX344">
            <v>565</v>
          </cell>
          <cell r="EY344">
            <v>523</v>
          </cell>
          <cell r="EZ344">
            <v>497</v>
          </cell>
          <cell r="FA344">
            <v>542</v>
          </cell>
          <cell r="FB344">
            <v>615</v>
          </cell>
          <cell r="FC344">
            <v>552</v>
          </cell>
          <cell r="FD344">
            <v>410</v>
          </cell>
          <cell r="FE344">
            <v>352</v>
          </cell>
          <cell r="FF344">
            <v>827</v>
          </cell>
          <cell r="FG344">
            <v>765</v>
          </cell>
          <cell r="FH344">
            <v>581</v>
          </cell>
          <cell r="FI344">
            <v>527</v>
          </cell>
          <cell r="FJ344">
            <v>590</v>
          </cell>
          <cell r="FK344">
            <v>520</v>
          </cell>
          <cell r="FL344">
            <v>492</v>
          </cell>
          <cell r="FM344">
            <v>598</v>
          </cell>
          <cell r="FN344">
            <v>640</v>
          </cell>
          <cell r="FO344">
            <v>516</v>
          </cell>
          <cell r="FP344">
            <v>430</v>
          </cell>
          <cell r="FQ344">
            <v>651</v>
          </cell>
          <cell r="FR344">
            <v>595</v>
          </cell>
          <cell r="FS344">
            <v>609</v>
          </cell>
          <cell r="FT344">
            <v>593</v>
          </cell>
          <cell r="FU344">
            <v>545</v>
          </cell>
          <cell r="FV344">
            <v>521</v>
          </cell>
          <cell r="FW344">
            <v>535</v>
          </cell>
          <cell r="FX344">
            <v>501</v>
          </cell>
          <cell r="FY344">
            <v>545</v>
          </cell>
          <cell r="FZ344">
            <v>664</v>
          </cell>
          <cell r="GA344">
            <v>504</v>
          </cell>
          <cell r="GB344">
            <v>505</v>
          </cell>
          <cell r="GC344">
            <v>566</v>
          </cell>
          <cell r="GD344">
            <v>517</v>
          </cell>
          <cell r="GE344">
            <v>548</v>
          </cell>
          <cell r="GF344">
            <v>551</v>
          </cell>
          <cell r="GG344">
            <v>493</v>
          </cell>
          <cell r="GH344">
            <v>507</v>
          </cell>
          <cell r="GI344">
            <v>486</v>
          </cell>
          <cell r="GJ344">
            <v>426</v>
          </cell>
          <cell r="GK344">
            <v>535</v>
          </cell>
          <cell r="GL344">
            <v>584</v>
          </cell>
          <cell r="GM344">
            <v>438</v>
          </cell>
          <cell r="GN344">
            <v>515</v>
          </cell>
          <cell r="GO344">
            <v>565</v>
          </cell>
          <cell r="GP344">
            <v>612</v>
          </cell>
          <cell r="GQ344">
            <v>560</v>
          </cell>
          <cell r="GR344">
            <v>608</v>
          </cell>
          <cell r="GS344">
            <v>507</v>
          </cell>
          <cell r="GT344">
            <v>531</v>
          </cell>
          <cell r="GU344">
            <v>490</v>
          </cell>
          <cell r="GV344">
            <v>425</v>
          </cell>
          <cell r="GW344">
            <v>555</v>
          </cell>
          <cell r="GX344">
            <v>518</v>
          </cell>
          <cell r="GY344">
            <v>519</v>
          </cell>
          <cell r="GZ344">
            <v>404</v>
          </cell>
          <cell r="HA344">
            <v>585</v>
          </cell>
          <cell r="HB344">
            <v>508</v>
          </cell>
          <cell r="HC344">
            <v>629</v>
          </cell>
          <cell r="HD344">
            <v>552</v>
          </cell>
          <cell r="HE344">
            <v>536</v>
          </cell>
          <cell r="HF344">
            <v>596</v>
          </cell>
          <cell r="HG344">
            <v>537</v>
          </cell>
          <cell r="HH344">
            <v>459</v>
          </cell>
          <cell r="HI344">
            <v>599</v>
          </cell>
          <cell r="HJ344">
            <v>605</v>
          </cell>
          <cell r="HK344">
            <v>562</v>
          </cell>
          <cell r="HL344">
            <v>475</v>
          </cell>
          <cell r="HM344">
            <v>618</v>
          </cell>
          <cell r="HN344">
            <v>667</v>
          </cell>
          <cell r="HO344">
            <v>692</v>
          </cell>
          <cell r="HP344">
            <v>599</v>
          </cell>
          <cell r="HQ344">
            <v>639</v>
          </cell>
          <cell r="HR344">
            <v>630</v>
          </cell>
          <cell r="HS344">
            <v>547</v>
          </cell>
          <cell r="HT344">
            <v>513</v>
          </cell>
          <cell r="HU344">
            <v>645</v>
          </cell>
          <cell r="HV344">
            <v>656</v>
          </cell>
          <cell r="HW344">
            <v>592</v>
          </cell>
          <cell r="HX344">
            <v>471</v>
          </cell>
          <cell r="HY344">
            <v>714</v>
          </cell>
          <cell r="HZ344">
            <v>713</v>
          </cell>
          <cell r="IA344">
            <v>813</v>
          </cell>
          <cell r="IB344">
            <v>636</v>
          </cell>
          <cell r="IC344">
            <v>694</v>
          </cell>
          <cell r="ID344">
            <v>581</v>
          </cell>
          <cell r="IE344">
            <v>616</v>
          </cell>
          <cell r="IF344">
            <v>673</v>
          </cell>
          <cell r="IG344">
            <v>721</v>
          </cell>
          <cell r="IH344">
            <v>896</v>
          </cell>
          <cell r="II344">
            <v>662</v>
          </cell>
          <cell r="IJ344">
            <v>609</v>
          </cell>
          <cell r="IK344">
            <v>829</v>
          </cell>
          <cell r="IL344">
            <v>821</v>
          </cell>
          <cell r="IM344">
            <v>599</v>
          </cell>
          <cell r="IN344">
            <v>313</v>
          </cell>
          <cell r="IO344">
            <v>539</v>
          </cell>
          <cell r="IP344">
            <v>721</v>
          </cell>
          <cell r="IQ344">
            <v>858</v>
          </cell>
          <cell r="IR344">
            <v>773</v>
          </cell>
          <cell r="IS344">
            <v>1017</v>
          </cell>
          <cell r="IT344">
            <v>990</v>
          </cell>
          <cell r="IU344">
            <v>798</v>
          </cell>
          <cell r="IV344">
            <v>735</v>
          </cell>
          <cell r="IW344">
            <v>914</v>
          </cell>
          <cell r="IX344">
            <v>1025</v>
          </cell>
          <cell r="IY344">
            <v>1073</v>
          </cell>
          <cell r="IZ344">
            <v>996</v>
          </cell>
          <cell r="JA344">
            <v>934</v>
          </cell>
          <cell r="JB344">
            <v>992</v>
          </cell>
          <cell r="JC344">
            <v>831</v>
          </cell>
          <cell r="JD344">
            <v>808</v>
          </cell>
          <cell r="JE344">
            <v>893</v>
          </cell>
          <cell r="JF344">
            <v>1033</v>
          </cell>
          <cell r="JG344">
            <v>886</v>
          </cell>
          <cell r="JH344">
            <v>870</v>
          </cell>
          <cell r="JI344">
            <v>897</v>
          </cell>
          <cell r="JJ344">
            <v>986</v>
          </cell>
          <cell r="JK344">
            <v>1119</v>
          </cell>
          <cell r="JL344">
            <v>914</v>
          </cell>
          <cell r="JM344">
            <v>889</v>
          </cell>
          <cell r="JN344">
            <v>892</v>
          </cell>
          <cell r="JO344">
            <v>819</v>
          </cell>
          <cell r="JP344">
            <v>821</v>
          </cell>
          <cell r="JQ344">
            <v>1062</v>
          </cell>
          <cell r="JR344">
            <v>1034</v>
          </cell>
          <cell r="JS344">
            <v>921</v>
          </cell>
          <cell r="JT344">
            <v>879</v>
          </cell>
          <cell r="JU344">
            <v>952</v>
          </cell>
          <cell r="JV344">
            <v>950</v>
          </cell>
          <cell r="JW344">
            <v>1098</v>
          </cell>
          <cell r="JX344">
            <v>904</v>
          </cell>
          <cell r="JY344">
            <v>886</v>
          </cell>
          <cell r="JZ344">
            <v>910</v>
          </cell>
          <cell r="KA344">
            <v>914</v>
          </cell>
          <cell r="KB344">
            <v>971</v>
          </cell>
          <cell r="KC344">
            <v>1070</v>
          </cell>
          <cell r="KD344">
            <v>1117</v>
          </cell>
          <cell r="KE344">
            <v>969</v>
          </cell>
          <cell r="KF344">
            <v>822</v>
          </cell>
        </row>
        <row r="345">
          <cell r="A345" t="str">
            <v>Nombre de crÃ©ations d'entreprises - NiÃ¨vre - DonnÃ©es mensuelles brutes</v>
          </cell>
          <cell r="B345">
            <v>10755494</v>
          </cell>
          <cell r="C345">
            <v>45317.364583333336</v>
          </cell>
          <cell r="ES345">
            <v>97</v>
          </cell>
          <cell r="ET345">
            <v>95</v>
          </cell>
          <cell r="EU345">
            <v>106</v>
          </cell>
          <cell r="EV345">
            <v>91</v>
          </cell>
          <cell r="EW345">
            <v>99</v>
          </cell>
          <cell r="EX345">
            <v>116</v>
          </cell>
          <cell r="EY345">
            <v>92</v>
          </cell>
          <cell r="EZ345">
            <v>89</v>
          </cell>
          <cell r="FA345">
            <v>99</v>
          </cell>
          <cell r="FB345">
            <v>107</v>
          </cell>
          <cell r="FC345">
            <v>105</v>
          </cell>
          <cell r="FD345">
            <v>77</v>
          </cell>
          <cell r="FE345">
            <v>120</v>
          </cell>
          <cell r="FF345">
            <v>92</v>
          </cell>
          <cell r="FG345">
            <v>118</v>
          </cell>
          <cell r="FH345">
            <v>103</v>
          </cell>
          <cell r="FI345">
            <v>96</v>
          </cell>
          <cell r="FJ345">
            <v>79</v>
          </cell>
          <cell r="FK345">
            <v>97</v>
          </cell>
          <cell r="FL345">
            <v>71</v>
          </cell>
          <cell r="FM345">
            <v>90</v>
          </cell>
          <cell r="FN345">
            <v>103</v>
          </cell>
          <cell r="FO345">
            <v>92</v>
          </cell>
          <cell r="FP345">
            <v>89</v>
          </cell>
          <cell r="FQ345">
            <v>115</v>
          </cell>
          <cell r="FR345">
            <v>90</v>
          </cell>
          <cell r="FS345">
            <v>113</v>
          </cell>
          <cell r="FT345">
            <v>105</v>
          </cell>
          <cell r="FU345">
            <v>93</v>
          </cell>
          <cell r="FV345">
            <v>100</v>
          </cell>
          <cell r="FW345">
            <v>116</v>
          </cell>
          <cell r="FX345">
            <v>72</v>
          </cell>
          <cell r="FY345">
            <v>103</v>
          </cell>
          <cell r="FZ345">
            <v>106</v>
          </cell>
          <cell r="GA345">
            <v>84</v>
          </cell>
          <cell r="GB345">
            <v>87</v>
          </cell>
          <cell r="GC345">
            <v>96</v>
          </cell>
          <cell r="GD345">
            <v>85</v>
          </cell>
          <cell r="GE345">
            <v>87</v>
          </cell>
          <cell r="GF345">
            <v>134</v>
          </cell>
          <cell r="GG345">
            <v>98</v>
          </cell>
          <cell r="GH345">
            <v>89</v>
          </cell>
          <cell r="GI345">
            <v>94</v>
          </cell>
          <cell r="GJ345">
            <v>64</v>
          </cell>
          <cell r="GK345">
            <v>91</v>
          </cell>
          <cell r="GL345">
            <v>109</v>
          </cell>
          <cell r="GM345">
            <v>77</v>
          </cell>
          <cell r="GN345">
            <v>81</v>
          </cell>
          <cell r="GO345">
            <v>95</v>
          </cell>
          <cell r="GP345">
            <v>98</v>
          </cell>
          <cell r="GQ345">
            <v>129</v>
          </cell>
          <cell r="GR345">
            <v>114</v>
          </cell>
          <cell r="GS345">
            <v>84</v>
          </cell>
          <cell r="GT345">
            <v>118</v>
          </cell>
          <cell r="GU345">
            <v>70</v>
          </cell>
          <cell r="GV345">
            <v>68</v>
          </cell>
          <cell r="GW345">
            <v>82</v>
          </cell>
          <cell r="GX345">
            <v>103</v>
          </cell>
          <cell r="GY345">
            <v>77</v>
          </cell>
          <cell r="GZ345">
            <v>90</v>
          </cell>
          <cell r="HA345">
            <v>95</v>
          </cell>
          <cell r="HB345">
            <v>85</v>
          </cell>
          <cell r="HC345">
            <v>85</v>
          </cell>
          <cell r="HD345">
            <v>110</v>
          </cell>
          <cell r="HE345">
            <v>103</v>
          </cell>
          <cell r="HF345">
            <v>94</v>
          </cell>
          <cell r="HG345">
            <v>106</v>
          </cell>
          <cell r="HH345">
            <v>105</v>
          </cell>
          <cell r="HI345">
            <v>113</v>
          </cell>
          <cell r="HJ345">
            <v>120</v>
          </cell>
          <cell r="HK345">
            <v>91</v>
          </cell>
          <cell r="HL345">
            <v>95</v>
          </cell>
          <cell r="HM345">
            <v>115</v>
          </cell>
          <cell r="HN345">
            <v>100</v>
          </cell>
          <cell r="HO345">
            <v>141</v>
          </cell>
          <cell r="HP345">
            <v>108</v>
          </cell>
          <cell r="HQ345">
            <v>114</v>
          </cell>
          <cell r="HR345">
            <v>101</v>
          </cell>
          <cell r="HS345">
            <v>104</v>
          </cell>
          <cell r="HT345">
            <v>89</v>
          </cell>
          <cell r="HU345">
            <v>99</v>
          </cell>
          <cell r="HV345">
            <v>121</v>
          </cell>
          <cell r="HW345">
            <v>104</v>
          </cell>
          <cell r="HX345">
            <v>89</v>
          </cell>
          <cell r="HY345">
            <v>122</v>
          </cell>
          <cell r="HZ345">
            <v>130</v>
          </cell>
          <cell r="IA345">
            <v>128</v>
          </cell>
          <cell r="IB345">
            <v>115</v>
          </cell>
          <cell r="IC345">
            <v>127</v>
          </cell>
          <cell r="ID345">
            <v>118</v>
          </cell>
          <cell r="IE345">
            <v>145</v>
          </cell>
          <cell r="IF345">
            <v>97</v>
          </cell>
          <cell r="IG345">
            <v>132</v>
          </cell>
          <cell r="IH345">
            <v>126</v>
          </cell>
          <cell r="II345">
            <v>105</v>
          </cell>
          <cell r="IJ345">
            <v>112</v>
          </cell>
          <cell r="IK345">
            <v>150</v>
          </cell>
          <cell r="IL345">
            <v>130</v>
          </cell>
          <cell r="IM345">
            <v>98</v>
          </cell>
          <cell r="IN345">
            <v>73</v>
          </cell>
          <cell r="IO345">
            <v>90</v>
          </cell>
          <cell r="IP345">
            <v>115</v>
          </cell>
          <cell r="IQ345">
            <v>153</v>
          </cell>
          <cell r="IR345">
            <v>94</v>
          </cell>
          <cell r="IS345">
            <v>175</v>
          </cell>
          <cell r="IT345">
            <v>149</v>
          </cell>
          <cell r="IU345">
            <v>132</v>
          </cell>
          <cell r="IV345">
            <v>147</v>
          </cell>
          <cell r="IW345">
            <v>145</v>
          </cell>
          <cell r="IX345">
            <v>157</v>
          </cell>
          <cell r="IY345">
            <v>168</v>
          </cell>
          <cell r="IZ345">
            <v>161</v>
          </cell>
          <cell r="JA345">
            <v>155</v>
          </cell>
          <cell r="JB345">
            <v>186</v>
          </cell>
          <cell r="JC345">
            <v>153</v>
          </cell>
          <cell r="JD345">
            <v>119</v>
          </cell>
          <cell r="JE345">
            <v>147</v>
          </cell>
          <cell r="JF345">
            <v>170</v>
          </cell>
          <cell r="JG345">
            <v>122</v>
          </cell>
          <cell r="JH345">
            <v>143</v>
          </cell>
          <cell r="JI345">
            <v>170</v>
          </cell>
          <cell r="JJ345">
            <v>139</v>
          </cell>
          <cell r="JK345">
            <v>180</v>
          </cell>
          <cell r="JL345">
            <v>161</v>
          </cell>
          <cell r="JM345">
            <v>157</v>
          </cell>
          <cell r="JN345">
            <v>168</v>
          </cell>
          <cell r="JO345">
            <v>140</v>
          </cell>
          <cell r="JP345">
            <v>112</v>
          </cell>
          <cell r="JQ345">
            <v>172</v>
          </cell>
          <cell r="JR345">
            <v>184</v>
          </cell>
          <cell r="JS345">
            <v>154</v>
          </cell>
          <cell r="JT345">
            <v>139</v>
          </cell>
          <cell r="JU345">
            <v>151</v>
          </cell>
          <cell r="JV345">
            <v>145</v>
          </cell>
          <cell r="JW345">
            <v>194</v>
          </cell>
          <cell r="JX345">
            <v>145</v>
          </cell>
          <cell r="JY345">
            <v>145</v>
          </cell>
          <cell r="JZ345">
            <v>157</v>
          </cell>
          <cell r="KA345">
            <v>152</v>
          </cell>
          <cell r="KB345">
            <v>149</v>
          </cell>
          <cell r="KC345">
            <v>180</v>
          </cell>
          <cell r="KD345">
            <v>155</v>
          </cell>
          <cell r="KE345">
            <v>165</v>
          </cell>
          <cell r="KF345">
            <v>136</v>
          </cell>
        </row>
        <row r="346">
          <cell r="A346" t="str">
            <v>Nombre de crÃ©ations d'entreprises - Nord - DonnÃ©es mensuelles brutes</v>
          </cell>
          <cell r="B346">
            <v>10755495</v>
          </cell>
          <cell r="C346">
            <v>45317.364583333336</v>
          </cell>
          <cell r="ES346">
            <v>1555</v>
          </cell>
          <cell r="ET346">
            <v>1450</v>
          </cell>
          <cell r="EU346">
            <v>1660</v>
          </cell>
          <cell r="EV346">
            <v>1313</v>
          </cell>
          <cell r="EW346">
            <v>1116</v>
          </cell>
          <cell r="EX346">
            <v>1576</v>
          </cell>
          <cell r="EY346">
            <v>1432</v>
          </cell>
          <cell r="EZ346">
            <v>1164</v>
          </cell>
          <cell r="FA346">
            <v>1360</v>
          </cell>
          <cell r="FB346">
            <v>1599</v>
          </cell>
          <cell r="FC346">
            <v>1327</v>
          </cell>
          <cell r="FD346">
            <v>1040</v>
          </cell>
          <cell r="FE346">
            <v>1511</v>
          </cell>
          <cell r="FF346">
            <v>1354</v>
          </cell>
          <cell r="FG346">
            <v>1560</v>
          </cell>
          <cell r="FH346">
            <v>1362</v>
          </cell>
          <cell r="FI346">
            <v>1334</v>
          </cell>
          <cell r="FJ346">
            <v>1387</v>
          </cell>
          <cell r="FK346">
            <v>1244</v>
          </cell>
          <cell r="FL346">
            <v>1104</v>
          </cell>
          <cell r="FM346">
            <v>1354</v>
          </cell>
          <cell r="FN346">
            <v>1672</v>
          </cell>
          <cell r="FO346">
            <v>1452</v>
          </cell>
          <cell r="FP346">
            <v>1297</v>
          </cell>
          <cell r="FQ346">
            <v>1534</v>
          </cell>
          <cell r="FR346">
            <v>1483</v>
          </cell>
          <cell r="FS346">
            <v>1490</v>
          </cell>
          <cell r="FT346">
            <v>1519</v>
          </cell>
          <cell r="FU346">
            <v>1358</v>
          </cell>
          <cell r="FV346">
            <v>1300</v>
          </cell>
          <cell r="FW346">
            <v>1351</v>
          </cell>
          <cell r="FX346">
            <v>1260</v>
          </cell>
          <cell r="FY346">
            <v>1515</v>
          </cell>
          <cell r="FZ346">
            <v>1610</v>
          </cell>
          <cell r="GA346">
            <v>1389</v>
          </cell>
          <cell r="GB346">
            <v>1306</v>
          </cell>
          <cell r="GC346">
            <v>1524</v>
          </cell>
          <cell r="GD346">
            <v>1437</v>
          </cell>
          <cell r="GE346">
            <v>1349</v>
          </cell>
          <cell r="GF346">
            <v>1524</v>
          </cell>
          <cell r="GG346">
            <v>1131</v>
          </cell>
          <cell r="GH346">
            <v>1380</v>
          </cell>
          <cell r="GI346">
            <v>1480</v>
          </cell>
          <cell r="GJ346">
            <v>1055</v>
          </cell>
          <cell r="GK346">
            <v>1351</v>
          </cell>
          <cell r="GL346">
            <v>1673</v>
          </cell>
          <cell r="GM346">
            <v>1182</v>
          </cell>
          <cell r="GN346">
            <v>1353</v>
          </cell>
          <cell r="GO346">
            <v>1492</v>
          </cell>
          <cell r="GP346">
            <v>1625</v>
          </cell>
          <cell r="GQ346">
            <v>1668</v>
          </cell>
          <cell r="GR346">
            <v>1614</v>
          </cell>
          <cell r="GS346">
            <v>1406</v>
          </cell>
          <cell r="GT346">
            <v>1577</v>
          </cell>
          <cell r="GU346">
            <v>1439</v>
          </cell>
          <cell r="GV346">
            <v>1069</v>
          </cell>
          <cell r="GW346">
            <v>1433</v>
          </cell>
          <cell r="GX346">
            <v>1531</v>
          </cell>
          <cell r="GY346">
            <v>1500</v>
          </cell>
          <cell r="GZ346">
            <v>1677</v>
          </cell>
          <cell r="HA346">
            <v>1729</v>
          </cell>
          <cell r="HB346">
            <v>1541</v>
          </cell>
          <cell r="HC346">
            <v>1792</v>
          </cell>
          <cell r="HD346">
            <v>1586</v>
          </cell>
          <cell r="HE346">
            <v>1409</v>
          </cell>
          <cell r="HF346">
            <v>1561</v>
          </cell>
          <cell r="HG346">
            <v>1576</v>
          </cell>
          <cell r="HH346">
            <v>1342</v>
          </cell>
          <cell r="HI346">
            <v>1676</v>
          </cell>
          <cell r="HJ346">
            <v>1898</v>
          </cell>
          <cell r="HK346">
            <v>1614</v>
          </cell>
          <cell r="HL346">
            <v>1603</v>
          </cell>
          <cell r="HM346">
            <v>1962</v>
          </cell>
          <cell r="HN346">
            <v>1843</v>
          </cell>
          <cell r="HO346">
            <v>2131</v>
          </cell>
          <cell r="HP346">
            <v>1705</v>
          </cell>
          <cell r="HQ346">
            <v>1643</v>
          </cell>
          <cell r="HR346">
            <v>1904</v>
          </cell>
          <cell r="HS346">
            <v>1686</v>
          </cell>
          <cell r="HT346">
            <v>1553</v>
          </cell>
          <cell r="HU346">
            <v>1868</v>
          </cell>
          <cell r="HV346">
            <v>2251</v>
          </cell>
          <cell r="HW346">
            <v>1973</v>
          </cell>
          <cell r="HX346">
            <v>1737</v>
          </cell>
          <cell r="HY346">
            <v>2448</v>
          </cell>
          <cell r="HZ346">
            <v>2153</v>
          </cell>
          <cell r="IA346">
            <v>2341</v>
          </cell>
          <cell r="IB346">
            <v>2110</v>
          </cell>
          <cell r="IC346">
            <v>2249</v>
          </cell>
          <cell r="ID346">
            <v>2168</v>
          </cell>
          <cell r="IE346">
            <v>2366</v>
          </cell>
          <cell r="IF346">
            <v>1856</v>
          </cell>
          <cell r="IG346">
            <v>2276</v>
          </cell>
          <cell r="IH346">
            <v>2719</v>
          </cell>
          <cell r="II346">
            <v>2259</v>
          </cell>
          <cell r="IJ346">
            <v>2241</v>
          </cell>
          <cell r="IK346">
            <v>2745</v>
          </cell>
          <cell r="IL346">
            <v>2399</v>
          </cell>
          <cell r="IM346">
            <v>1699</v>
          </cell>
          <cell r="IN346">
            <v>1254</v>
          </cell>
          <cell r="IO346">
            <v>1816</v>
          </cell>
          <cell r="IP346">
            <v>2442</v>
          </cell>
          <cell r="IQ346">
            <v>2965</v>
          </cell>
          <cell r="IR346">
            <v>2153</v>
          </cell>
          <cell r="IS346">
            <v>2985</v>
          </cell>
          <cell r="IT346">
            <v>3319</v>
          </cell>
          <cell r="IU346">
            <v>2710</v>
          </cell>
          <cell r="IV346">
            <v>2591</v>
          </cell>
          <cell r="IW346">
            <v>3032</v>
          </cell>
          <cell r="IX346">
            <v>3313</v>
          </cell>
          <cell r="IY346">
            <v>3578</v>
          </cell>
          <cell r="IZ346">
            <v>3271</v>
          </cell>
          <cell r="JA346">
            <v>2673</v>
          </cell>
          <cell r="JB346">
            <v>2757</v>
          </cell>
          <cell r="JC346">
            <v>2698</v>
          </cell>
          <cell r="JD346">
            <v>2116</v>
          </cell>
          <cell r="JE346">
            <v>2700</v>
          </cell>
          <cell r="JF346">
            <v>3032</v>
          </cell>
          <cell r="JG346">
            <v>2370</v>
          </cell>
          <cell r="JH346">
            <v>2748</v>
          </cell>
          <cell r="JI346">
            <v>3076</v>
          </cell>
          <cell r="JJ346">
            <v>2928</v>
          </cell>
          <cell r="JK346">
            <v>3176</v>
          </cell>
          <cell r="JL346">
            <v>2629</v>
          </cell>
          <cell r="JM346">
            <v>2481</v>
          </cell>
          <cell r="JN346">
            <v>2548</v>
          </cell>
          <cell r="JO346">
            <v>2699</v>
          </cell>
          <cell r="JP346">
            <v>2027</v>
          </cell>
          <cell r="JQ346">
            <v>2942</v>
          </cell>
          <cell r="JR346">
            <v>3047</v>
          </cell>
          <cell r="JS346">
            <v>2621</v>
          </cell>
          <cell r="JT346">
            <v>2514</v>
          </cell>
          <cell r="JU346">
            <v>2638</v>
          </cell>
          <cell r="JV346">
            <v>2392</v>
          </cell>
          <cell r="JW346">
            <v>2895</v>
          </cell>
          <cell r="JX346">
            <v>2441</v>
          </cell>
          <cell r="JY346">
            <v>2227</v>
          </cell>
          <cell r="JZ346">
            <v>2498</v>
          </cell>
          <cell r="KA346">
            <v>2596</v>
          </cell>
          <cell r="KB346">
            <v>2318</v>
          </cell>
          <cell r="KC346">
            <v>2984</v>
          </cell>
          <cell r="KD346">
            <v>3296</v>
          </cell>
          <cell r="KE346">
            <v>3084</v>
          </cell>
          <cell r="KF346">
            <v>2574</v>
          </cell>
        </row>
        <row r="347">
          <cell r="A347" t="str">
            <v>Nombre de crÃ©ations d'entreprises - Oise - DonnÃ©es mensuelles brutes</v>
          </cell>
          <cell r="B347">
            <v>10755496</v>
          </cell>
          <cell r="C347">
            <v>45317.364583333336</v>
          </cell>
          <cell r="ES347">
            <v>512</v>
          </cell>
          <cell r="ET347">
            <v>504</v>
          </cell>
          <cell r="EU347">
            <v>540</v>
          </cell>
          <cell r="EV347">
            <v>408</v>
          </cell>
          <cell r="EW347">
            <v>407</v>
          </cell>
          <cell r="EX347">
            <v>499</v>
          </cell>
          <cell r="EY347">
            <v>389</v>
          </cell>
          <cell r="EZ347">
            <v>375</v>
          </cell>
          <cell r="FA347">
            <v>459</v>
          </cell>
          <cell r="FB347">
            <v>498</v>
          </cell>
          <cell r="FC347">
            <v>405</v>
          </cell>
          <cell r="FD347">
            <v>328</v>
          </cell>
          <cell r="FE347">
            <v>491</v>
          </cell>
          <cell r="FF347">
            <v>469</v>
          </cell>
          <cell r="FG347">
            <v>502</v>
          </cell>
          <cell r="FH347">
            <v>420</v>
          </cell>
          <cell r="FI347">
            <v>410</v>
          </cell>
          <cell r="FJ347">
            <v>441</v>
          </cell>
          <cell r="FK347">
            <v>380</v>
          </cell>
          <cell r="FL347">
            <v>358</v>
          </cell>
          <cell r="FM347">
            <v>475</v>
          </cell>
          <cell r="FN347">
            <v>517</v>
          </cell>
          <cell r="FO347">
            <v>419</v>
          </cell>
          <cell r="FP347">
            <v>379</v>
          </cell>
          <cell r="FQ347">
            <v>518</v>
          </cell>
          <cell r="FR347">
            <v>455</v>
          </cell>
          <cell r="FS347">
            <v>523</v>
          </cell>
          <cell r="FT347">
            <v>540</v>
          </cell>
          <cell r="FU347">
            <v>471</v>
          </cell>
          <cell r="FV347">
            <v>410</v>
          </cell>
          <cell r="FW347">
            <v>463</v>
          </cell>
          <cell r="FX347">
            <v>359</v>
          </cell>
          <cell r="FY347">
            <v>468</v>
          </cell>
          <cell r="FZ347">
            <v>498</v>
          </cell>
          <cell r="GA347">
            <v>335</v>
          </cell>
          <cell r="GB347">
            <v>436</v>
          </cell>
          <cell r="GC347">
            <v>499</v>
          </cell>
          <cell r="GD347">
            <v>461</v>
          </cell>
          <cell r="GE347">
            <v>507</v>
          </cell>
          <cell r="GF347">
            <v>488</v>
          </cell>
          <cell r="GG347">
            <v>396</v>
          </cell>
          <cell r="GH347">
            <v>419</v>
          </cell>
          <cell r="GI347">
            <v>400</v>
          </cell>
          <cell r="GJ347">
            <v>277</v>
          </cell>
          <cell r="GK347">
            <v>449</v>
          </cell>
          <cell r="GL347">
            <v>535</v>
          </cell>
          <cell r="GM347">
            <v>379</v>
          </cell>
          <cell r="GN347">
            <v>466</v>
          </cell>
          <cell r="GO347">
            <v>454</v>
          </cell>
          <cell r="GP347">
            <v>516</v>
          </cell>
          <cell r="GQ347">
            <v>510</v>
          </cell>
          <cell r="GR347">
            <v>502</v>
          </cell>
          <cell r="GS347">
            <v>442</v>
          </cell>
          <cell r="GT347">
            <v>482</v>
          </cell>
          <cell r="GU347">
            <v>388</v>
          </cell>
          <cell r="GV347">
            <v>361</v>
          </cell>
          <cell r="GW347">
            <v>468</v>
          </cell>
          <cell r="GX347">
            <v>470</v>
          </cell>
          <cell r="GY347">
            <v>446</v>
          </cell>
          <cell r="GZ347">
            <v>451</v>
          </cell>
          <cell r="HA347">
            <v>520</v>
          </cell>
          <cell r="HB347">
            <v>461</v>
          </cell>
          <cell r="HC347">
            <v>604</v>
          </cell>
          <cell r="HD347">
            <v>447</v>
          </cell>
          <cell r="HE347">
            <v>492</v>
          </cell>
          <cell r="HF347">
            <v>489</v>
          </cell>
          <cell r="HG347">
            <v>420</v>
          </cell>
          <cell r="HH347">
            <v>373</v>
          </cell>
          <cell r="HI347">
            <v>525</v>
          </cell>
          <cell r="HJ347">
            <v>589</v>
          </cell>
          <cell r="HK347">
            <v>516</v>
          </cell>
          <cell r="HL347">
            <v>439</v>
          </cell>
          <cell r="HM347">
            <v>572</v>
          </cell>
          <cell r="HN347">
            <v>605</v>
          </cell>
          <cell r="HO347">
            <v>656</v>
          </cell>
          <cell r="HP347">
            <v>542</v>
          </cell>
          <cell r="HQ347">
            <v>529</v>
          </cell>
          <cell r="HR347">
            <v>545</v>
          </cell>
          <cell r="HS347">
            <v>486</v>
          </cell>
          <cell r="HT347">
            <v>459</v>
          </cell>
          <cell r="HU347">
            <v>529</v>
          </cell>
          <cell r="HV347">
            <v>603</v>
          </cell>
          <cell r="HW347">
            <v>524</v>
          </cell>
          <cell r="HX347">
            <v>475</v>
          </cell>
          <cell r="HY347">
            <v>688</v>
          </cell>
          <cell r="HZ347">
            <v>633</v>
          </cell>
          <cell r="IA347">
            <v>706</v>
          </cell>
          <cell r="IB347">
            <v>629</v>
          </cell>
          <cell r="IC347">
            <v>633</v>
          </cell>
          <cell r="ID347">
            <v>488</v>
          </cell>
          <cell r="IE347">
            <v>643</v>
          </cell>
          <cell r="IF347">
            <v>510</v>
          </cell>
          <cell r="IG347">
            <v>635</v>
          </cell>
          <cell r="IH347">
            <v>711</v>
          </cell>
          <cell r="II347">
            <v>587</v>
          </cell>
          <cell r="IJ347">
            <v>553</v>
          </cell>
          <cell r="IK347">
            <v>647</v>
          </cell>
          <cell r="IL347">
            <v>700</v>
          </cell>
          <cell r="IM347">
            <v>506</v>
          </cell>
          <cell r="IN347">
            <v>382</v>
          </cell>
          <cell r="IO347">
            <v>449</v>
          </cell>
          <cell r="IP347">
            <v>690</v>
          </cell>
          <cell r="IQ347">
            <v>770</v>
          </cell>
          <cell r="IR347">
            <v>531</v>
          </cell>
          <cell r="IS347">
            <v>695</v>
          </cell>
          <cell r="IT347">
            <v>872</v>
          </cell>
          <cell r="IU347">
            <v>684</v>
          </cell>
          <cell r="IV347">
            <v>732</v>
          </cell>
          <cell r="IW347">
            <v>828</v>
          </cell>
          <cell r="IX347">
            <v>832</v>
          </cell>
          <cell r="IY347">
            <v>947</v>
          </cell>
          <cell r="IZ347">
            <v>874</v>
          </cell>
          <cell r="JA347">
            <v>721</v>
          </cell>
          <cell r="JB347">
            <v>774</v>
          </cell>
          <cell r="JC347">
            <v>745</v>
          </cell>
          <cell r="JD347">
            <v>636</v>
          </cell>
          <cell r="JE347">
            <v>799</v>
          </cell>
          <cell r="JF347">
            <v>920</v>
          </cell>
          <cell r="JG347">
            <v>645</v>
          </cell>
          <cell r="JH347">
            <v>752</v>
          </cell>
          <cell r="JI347">
            <v>828</v>
          </cell>
          <cell r="JJ347">
            <v>864</v>
          </cell>
          <cell r="JK347">
            <v>943</v>
          </cell>
          <cell r="JL347">
            <v>779</v>
          </cell>
          <cell r="JM347">
            <v>755</v>
          </cell>
          <cell r="JN347">
            <v>710</v>
          </cell>
          <cell r="JO347">
            <v>770</v>
          </cell>
          <cell r="JP347">
            <v>582</v>
          </cell>
          <cell r="JQ347">
            <v>923</v>
          </cell>
          <cell r="JR347">
            <v>986</v>
          </cell>
          <cell r="JS347">
            <v>748</v>
          </cell>
          <cell r="JT347">
            <v>801</v>
          </cell>
          <cell r="JU347">
            <v>804</v>
          </cell>
          <cell r="JV347">
            <v>777</v>
          </cell>
          <cell r="JW347">
            <v>910</v>
          </cell>
          <cell r="JX347">
            <v>769</v>
          </cell>
          <cell r="JY347">
            <v>774</v>
          </cell>
          <cell r="JZ347">
            <v>810</v>
          </cell>
          <cell r="KA347">
            <v>772</v>
          </cell>
          <cell r="KB347">
            <v>645</v>
          </cell>
          <cell r="KC347">
            <v>950</v>
          </cell>
          <cell r="KD347">
            <v>949</v>
          </cell>
          <cell r="KE347">
            <v>818</v>
          </cell>
          <cell r="KF347">
            <v>755</v>
          </cell>
        </row>
        <row r="348">
          <cell r="A348" t="str">
            <v>Nombre de crÃ©ations d'entreprises - Orne - DonnÃ©es mensuelles brutes</v>
          </cell>
          <cell r="B348">
            <v>10755497</v>
          </cell>
          <cell r="C348">
            <v>45317.364583333336</v>
          </cell>
          <cell r="ES348">
            <v>134</v>
          </cell>
          <cell r="ET348">
            <v>100</v>
          </cell>
          <cell r="EU348">
            <v>174</v>
          </cell>
          <cell r="EV348">
            <v>116</v>
          </cell>
          <cell r="EW348">
            <v>130</v>
          </cell>
          <cell r="EX348">
            <v>144</v>
          </cell>
          <cell r="EY348">
            <v>100</v>
          </cell>
          <cell r="EZ348">
            <v>107</v>
          </cell>
          <cell r="FA348">
            <v>110</v>
          </cell>
          <cell r="FB348">
            <v>127</v>
          </cell>
          <cell r="FC348">
            <v>98</v>
          </cell>
          <cell r="FD348">
            <v>113</v>
          </cell>
          <cell r="FE348">
            <v>126</v>
          </cell>
          <cell r="FF348">
            <v>142</v>
          </cell>
          <cell r="FG348">
            <v>140</v>
          </cell>
          <cell r="FH348">
            <v>131</v>
          </cell>
          <cell r="FI348">
            <v>110</v>
          </cell>
          <cell r="FJ348">
            <v>123</v>
          </cell>
          <cell r="FK348">
            <v>119</v>
          </cell>
          <cell r="FL348">
            <v>107</v>
          </cell>
          <cell r="FM348">
            <v>140</v>
          </cell>
          <cell r="FN348">
            <v>131</v>
          </cell>
          <cell r="FO348">
            <v>132</v>
          </cell>
          <cell r="FP348">
            <v>114</v>
          </cell>
          <cell r="FQ348">
            <v>131</v>
          </cell>
          <cell r="FR348">
            <v>113</v>
          </cell>
          <cell r="FS348">
            <v>151</v>
          </cell>
          <cell r="FT348">
            <v>128</v>
          </cell>
          <cell r="FU348">
            <v>140</v>
          </cell>
          <cell r="FV348">
            <v>112</v>
          </cell>
          <cell r="FW348">
            <v>119</v>
          </cell>
          <cell r="FX348">
            <v>88</v>
          </cell>
          <cell r="FY348">
            <v>127</v>
          </cell>
          <cell r="FZ348">
            <v>181</v>
          </cell>
          <cell r="GA348">
            <v>129</v>
          </cell>
          <cell r="GB348">
            <v>105</v>
          </cell>
          <cell r="GC348">
            <v>140</v>
          </cell>
          <cell r="GD348">
            <v>136</v>
          </cell>
          <cell r="GE348">
            <v>109</v>
          </cell>
          <cell r="GF348">
            <v>129</v>
          </cell>
          <cell r="GG348">
            <v>102</v>
          </cell>
          <cell r="GH348">
            <v>118</v>
          </cell>
          <cell r="GI348">
            <v>125</v>
          </cell>
          <cell r="GJ348">
            <v>94</v>
          </cell>
          <cell r="GK348">
            <v>151</v>
          </cell>
          <cell r="GL348">
            <v>148</v>
          </cell>
          <cell r="GM348">
            <v>94</v>
          </cell>
          <cell r="GN348">
            <v>120</v>
          </cell>
          <cell r="GO348">
            <v>121</v>
          </cell>
          <cell r="GP348">
            <v>134</v>
          </cell>
          <cell r="GQ348">
            <v>133</v>
          </cell>
          <cell r="GR348">
            <v>124</v>
          </cell>
          <cell r="GS348">
            <v>139</v>
          </cell>
          <cell r="GT348">
            <v>152</v>
          </cell>
          <cell r="GU348">
            <v>133</v>
          </cell>
          <cell r="GV348">
            <v>84</v>
          </cell>
          <cell r="GW348">
            <v>119</v>
          </cell>
          <cell r="GX348">
            <v>162</v>
          </cell>
          <cell r="GY348">
            <v>98</v>
          </cell>
          <cell r="GZ348">
            <v>135</v>
          </cell>
          <cell r="HA348">
            <v>158</v>
          </cell>
          <cell r="HB348">
            <v>129</v>
          </cell>
          <cell r="HC348">
            <v>147</v>
          </cell>
          <cell r="HD348">
            <v>129</v>
          </cell>
          <cell r="HE348">
            <v>104</v>
          </cell>
          <cell r="HF348">
            <v>138</v>
          </cell>
          <cell r="HG348">
            <v>133</v>
          </cell>
          <cell r="HH348">
            <v>101</v>
          </cell>
          <cell r="HI348">
            <v>146</v>
          </cell>
          <cell r="HJ348">
            <v>157</v>
          </cell>
          <cell r="HK348">
            <v>133</v>
          </cell>
          <cell r="HL348">
            <v>144</v>
          </cell>
          <cell r="HM348">
            <v>156</v>
          </cell>
          <cell r="HN348">
            <v>146</v>
          </cell>
          <cell r="HO348">
            <v>161</v>
          </cell>
          <cell r="HP348">
            <v>120</v>
          </cell>
          <cell r="HQ348">
            <v>154</v>
          </cell>
          <cell r="HR348">
            <v>159</v>
          </cell>
          <cell r="HS348">
            <v>122</v>
          </cell>
          <cell r="HT348">
            <v>111</v>
          </cell>
          <cell r="HU348">
            <v>154</v>
          </cell>
          <cell r="HV348">
            <v>170</v>
          </cell>
          <cell r="HW348">
            <v>141</v>
          </cell>
          <cell r="HX348">
            <v>129</v>
          </cell>
          <cell r="HY348">
            <v>189</v>
          </cell>
          <cell r="HZ348">
            <v>144</v>
          </cell>
          <cell r="IA348">
            <v>191</v>
          </cell>
          <cell r="IB348">
            <v>165</v>
          </cell>
          <cell r="IC348">
            <v>154</v>
          </cell>
          <cell r="ID348">
            <v>142</v>
          </cell>
          <cell r="IE348">
            <v>165</v>
          </cell>
          <cell r="IF348">
            <v>97</v>
          </cell>
          <cell r="IG348">
            <v>175</v>
          </cell>
          <cell r="IH348">
            <v>209</v>
          </cell>
          <cell r="II348">
            <v>150</v>
          </cell>
          <cell r="IJ348">
            <v>161</v>
          </cell>
          <cell r="IK348">
            <v>195</v>
          </cell>
          <cell r="IL348">
            <v>165</v>
          </cell>
          <cell r="IM348">
            <v>155</v>
          </cell>
          <cell r="IN348">
            <v>109</v>
          </cell>
          <cell r="IO348">
            <v>135</v>
          </cell>
          <cell r="IP348">
            <v>159</v>
          </cell>
          <cell r="IQ348">
            <v>210</v>
          </cell>
          <cell r="IR348">
            <v>133</v>
          </cell>
          <cell r="IS348">
            <v>221</v>
          </cell>
          <cell r="IT348">
            <v>208</v>
          </cell>
          <cell r="IU348">
            <v>218</v>
          </cell>
          <cell r="IV348">
            <v>157</v>
          </cell>
          <cell r="IW348">
            <v>209</v>
          </cell>
          <cell r="IX348">
            <v>183</v>
          </cell>
          <cell r="IY348">
            <v>218</v>
          </cell>
          <cell r="IZ348">
            <v>224</v>
          </cell>
          <cell r="JA348">
            <v>166</v>
          </cell>
          <cell r="JB348">
            <v>212</v>
          </cell>
          <cell r="JC348">
            <v>249</v>
          </cell>
          <cell r="JD348">
            <v>182</v>
          </cell>
          <cell r="JE348">
            <v>228</v>
          </cell>
          <cell r="JF348">
            <v>226</v>
          </cell>
          <cell r="JG348">
            <v>198</v>
          </cell>
          <cell r="JH348">
            <v>193</v>
          </cell>
          <cell r="JI348">
            <v>172</v>
          </cell>
          <cell r="JJ348">
            <v>211</v>
          </cell>
          <cell r="JK348">
            <v>252</v>
          </cell>
          <cell r="JL348">
            <v>229</v>
          </cell>
          <cell r="JM348">
            <v>160</v>
          </cell>
          <cell r="JN348">
            <v>190</v>
          </cell>
          <cell r="JO348">
            <v>212</v>
          </cell>
          <cell r="JP348">
            <v>158</v>
          </cell>
          <cell r="JQ348">
            <v>250</v>
          </cell>
          <cell r="JR348">
            <v>228</v>
          </cell>
          <cell r="JS348">
            <v>202</v>
          </cell>
          <cell r="JT348">
            <v>210</v>
          </cell>
          <cell r="JU348">
            <v>160</v>
          </cell>
          <cell r="JV348">
            <v>197</v>
          </cell>
          <cell r="JW348">
            <v>244</v>
          </cell>
          <cell r="JX348">
            <v>204</v>
          </cell>
          <cell r="JY348">
            <v>208</v>
          </cell>
          <cell r="JZ348">
            <v>213</v>
          </cell>
          <cell r="KA348">
            <v>176</v>
          </cell>
          <cell r="KB348">
            <v>179</v>
          </cell>
          <cell r="KC348">
            <v>231</v>
          </cell>
          <cell r="KD348">
            <v>211</v>
          </cell>
          <cell r="KE348">
            <v>198</v>
          </cell>
          <cell r="KF348">
            <v>201</v>
          </cell>
        </row>
        <row r="349">
          <cell r="A349" t="str">
            <v>Nombre de crÃ©ations d'entreprises - Paris - DonnÃ©es mensuelles brutes</v>
          </cell>
          <cell r="B349">
            <v>10755511</v>
          </cell>
          <cell r="C349">
            <v>45317.364583333336</v>
          </cell>
          <cell r="ES349">
            <v>4151</v>
          </cell>
          <cell r="ET349">
            <v>4218</v>
          </cell>
          <cell r="EU349">
            <v>4661</v>
          </cell>
          <cell r="EV349">
            <v>3581</v>
          </cell>
          <cell r="EW349">
            <v>3327</v>
          </cell>
          <cell r="EX349">
            <v>3815</v>
          </cell>
          <cell r="EY349">
            <v>3712</v>
          </cell>
          <cell r="EZ349">
            <v>2874</v>
          </cell>
          <cell r="FA349">
            <v>3426</v>
          </cell>
          <cell r="FB349">
            <v>4275</v>
          </cell>
          <cell r="FC349">
            <v>3911</v>
          </cell>
          <cell r="FD349">
            <v>3633</v>
          </cell>
          <cell r="FE349">
            <v>4174</v>
          </cell>
          <cell r="FF349">
            <v>4057</v>
          </cell>
          <cell r="FG349">
            <v>4158</v>
          </cell>
          <cell r="FH349">
            <v>3722</v>
          </cell>
          <cell r="FI349">
            <v>3252</v>
          </cell>
          <cell r="FJ349">
            <v>3796</v>
          </cell>
          <cell r="FK349">
            <v>3650</v>
          </cell>
          <cell r="FL349">
            <v>2604</v>
          </cell>
          <cell r="FM349">
            <v>3390</v>
          </cell>
          <cell r="FN349">
            <v>4592</v>
          </cell>
          <cell r="FO349">
            <v>3872</v>
          </cell>
          <cell r="FP349">
            <v>3661</v>
          </cell>
          <cell r="FQ349">
            <v>4270</v>
          </cell>
          <cell r="FR349">
            <v>4159</v>
          </cell>
          <cell r="FS349">
            <v>4302</v>
          </cell>
          <cell r="FT349">
            <v>4012</v>
          </cell>
          <cell r="FU349">
            <v>3762</v>
          </cell>
          <cell r="FV349">
            <v>3688</v>
          </cell>
          <cell r="FW349">
            <v>3960</v>
          </cell>
          <cell r="FX349">
            <v>2788</v>
          </cell>
          <cell r="FY349">
            <v>3813</v>
          </cell>
          <cell r="FZ349">
            <v>4809</v>
          </cell>
          <cell r="GA349">
            <v>4185</v>
          </cell>
          <cell r="GB349">
            <v>4184</v>
          </cell>
          <cell r="GC349">
            <v>4238</v>
          </cell>
          <cell r="GD349">
            <v>4326</v>
          </cell>
          <cell r="GE349">
            <v>4212</v>
          </cell>
          <cell r="GF349">
            <v>4375</v>
          </cell>
          <cell r="GG349">
            <v>3518</v>
          </cell>
          <cell r="GH349">
            <v>3979</v>
          </cell>
          <cell r="GI349">
            <v>4496</v>
          </cell>
          <cell r="GJ349">
            <v>2926</v>
          </cell>
          <cell r="GK349">
            <v>4093</v>
          </cell>
          <cell r="GL349">
            <v>5306</v>
          </cell>
          <cell r="GM349">
            <v>4276</v>
          </cell>
          <cell r="GN349">
            <v>4879</v>
          </cell>
          <cell r="GO349">
            <v>4725</v>
          </cell>
          <cell r="GP349">
            <v>4967</v>
          </cell>
          <cell r="GQ349">
            <v>5086</v>
          </cell>
          <cell r="GR349">
            <v>4947</v>
          </cell>
          <cell r="GS349">
            <v>4379</v>
          </cell>
          <cell r="GT349">
            <v>5020</v>
          </cell>
          <cell r="GU349">
            <v>4554</v>
          </cell>
          <cell r="GV349">
            <v>3362</v>
          </cell>
          <cell r="GW349">
            <v>5016</v>
          </cell>
          <cell r="GX349">
            <v>5638</v>
          </cell>
          <cell r="GY349">
            <v>5074</v>
          </cell>
          <cell r="GZ349">
            <v>5778</v>
          </cell>
          <cell r="HA349">
            <v>5182</v>
          </cell>
          <cell r="HB349">
            <v>5477</v>
          </cell>
          <cell r="HC349">
            <v>6136</v>
          </cell>
          <cell r="HD349">
            <v>4680</v>
          </cell>
          <cell r="HE349">
            <v>4584</v>
          </cell>
          <cell r="HF349">
            <v>5348</v>
          </cell>
          <cell r="HG349">
            <v>5003</v>
          </cell>
          <cell r="HH349">
            <v>3822</v>
          </cell>
          <cell r="HI349">
            <v>5063</v>
          </cell>
          <cell r="HJ349">
            <v>6026</v>
          </cell>
          <cell r="HK349">
            <v>6433</v>
          </cell>
          <cell r="HL349">
            <v>5806</v>
          </cell>
          <cell r="HM349">
            <v>6052</v>
          </cell>
          <cell r="HN349">
            <v>6069</v>
          </cell>
          <cell r="HO349">
            <v>6627</v>
          </cell>
          <cell r="HP349">
            <v>5331</v>
          </cell>
          <cell r="HQ349">
            <v>5203</v>
          </cell>
          <cell r="HR349">
            <v>6174</v>
          </cell>
          <cell r="HS349">
            <v>5284</v>
          </cell>
          <cell r="HT349">
            <v>4341</v>
          </cell>
          <cell r="HU349">
            <v>5813</v>
          </cell>
          <cell r="HV349">
            <v>7048</v>
          </cell>
          <cell r="HW349">
            <v>6387</v>
          </cell>
          <cell r="HX349">
            <v>6366</v>
          </cell>
          <cell r="HY349">
            <v>7393</v>
          </cell>
          <cell r="HZ349">
            <v>6591</v>
          </cell>
          <cell r="IA349">
            <v>7230</v>
          </cell>
          <cell r="IB349">
            <v>6200</v>
          </cell>
          <cell r="IC349">
            <v>6538</v>
          </cell>
          <cell r="ID349">
            <v>5894</v>
          </cell>
          <cell r="IE349">
            <v>6193</v>
          </cell>
          <cell r="IF349">
            <v>4675</v>
          </cell>
          <cell r="IG349">
            <v>6281</v>
          </cell>
          <cell r="IH349">
            <v>8067</v>
          </cell>
          <cell r="II349">
            <v>6944</v>
          </cell>
          <cell r="IJ349">
            <v>6145</v>
          </cell>
          <cell r="IK349">
            <v>7306</v>
          </cell>
          <cell r="IL349">
            <v>6225</v>
          </cell>
          <cell r="IM349">
            <v>5484</v>
          </cell>
          <cell r="IN349">
            <v>3291</v>
          </cell>
          <cell r="IO349">
            <v>4626</v>
          </cell>
          <cell r="IP349">
            <v>6091</v>
          </cell>
          <cell r="IQ349">
            <v>6953</v>
          </cell>
          <cell r="IR349">
            <v>5022</v>
          </cell>
          <cell r="IS349">
            <v>7974</v>
          </cell>
          <cell r="IT349">
            <v>8908</v>
          </cell>
          <cell r="IU349">
            <v>7290</v>
          </cell>
          <cell r="IV349">
            <v>7611</v>
          </cell>
          <cell r="IW349">
            <v>7895</v>
          </cell>
          <cell r="IX349">
            <v>7535</v>
          </cell>
          <cell r="IY349">
            <v>7919</v>
          </cell>
          <cell r="IZ349">
            <v>6829</v>
          </cell>
          <cell r="JA349">
            <v>6067</v>
          </cell>
          <cell r="JB349">
            <v>7169</v>
          </cell>
          <cell r="JC349">
            <v>6555</v>
          </cell>
          <cell r="JD349">
            <v>4680</v>
          </cell>
          <cell r="JE349">
            <v>7101</v>
          </cell>
          <cell r="JF349">
            <v>8015</v>
          </cell>
          <cell r="JG349">
            <v>6573</v>
          </cell>
          <cell r="JH349">
            <v>7652</v>
          </cell>
          <cell r="JI349">
            <v>7810</v>
          </cell>
          <cell r="JJ349">
            <v>7347</v>
          </cell>
          <cell r="JK349">
            <v>8052</v>
          </cell>
          <cell r="JL349">
            <v>6811</v>
          </cell>
          <cell r="JM349">
            <v>6202</v>
          </cell>
          <cell r="JN349">
            <v>7101</v>
          </cell>
          <cell r="JO349">
            <v>6737</v>
          </cell>
          <cell r="JP349">
            <v>5901</v>
          </cell>
          <cell r="JQ349">
            <v>8052</v>
          </cell>
          <cell r="JR349">
            <v>8375</v>
          </cell>
          <cell r="JS349">
            <v>8156</v>
          </cell>
          <cell r="JT349">
            <v>8381</v>
          </cell>
          <cell r="JU349">
            <v>7223</v>
          </cell>
          <cell r="JV349">
            <v>7457</v>
          </cell>
          <cell r="JW349">
            <v>8144</v>
          </cell>
          <cell r="JX349">
            <v>7149</v>
          </cell>
          <cell r="JY349">
            <v>6691</v>
          </cell>
          <cell r="JZ349">
            <v>7554</v>
          </cell>
          <cell r="KA349">
            <v>6772</v>
          </cell>
          <cell r="KB349">
            <v>6312</v>
          </cell>
          <cell r="KC349">
            <v>8620</v>
          </cell>
          <cell r="KD349">
            <v>8545</v>
          </cell>
          <cell r="KE349">
            <v>7982</v>
          </cell>
          <cell r="KF349">
            <v>8521</v>
          </cell>
        </row>
        <row r="350">
          <cell r="A350" t="str">
            <v>Nombre de crÃ©ations d'entreprises - Pas-de-Calais - DonnÃ©es mensuelles brutes</v>
          </cell>
          <cell r="B350">
            <v>10755498</v>
          </cell>
          <cell r="C350">
            <v>45317.364583333336</v>
          </cell>
          <cell r="ES350">
            <v>758</v>
          </cell>
          <cell r="ET350">
            <v>618</v>
          </cell>
          <cell r="EU350">
            <v>792</v>
          </cell>
          <cell r="EV350">
            <v>697</v>
          </cell>
          <cell r="EW350">
            <v>653</v>
          </cell>
          <cell r="EX350">
            <v>711</v>
          </cell>
          <cell r="EY350">
            <v>635</v>
          </cell>
          <cell r="EZ350">
            <v>679</v>
          </cell>
          <cell r="FA350">
            <v>630</v>
          </cell>
          <cell r="FB350">
            <v>762</v>
          </cell>
          <cell r="FC350">
            <v>610</v>
          </cell>
          <cell r="FD350">
            <v>507</v>
          </cell>
          <cell r="FE350">
            <v>716</v>
          </cell>
          <cell r="FF350">
            <v>708</v>
          </cell>
          <cell r="FG350">
            <v>727</v>
          </cell>
          <cell r="FH350">
            <v>625</v>
          </cell>
          <cell r="FI350">
            <v>600</v>
          </cell>
          <cell r="FJ350">
            <v>703</v>
          </cell>
          <cell r="FK350">
            <v>573</v>
          </cell>
          <cell r="FL350">
            <v>652</v>
          </cell>
          <cell r="FM350">
            <v>627</v>
          </cell>
          <cell r="FN350">
            <v>711</v>
          </cell>
          <cell r="FO350">
            <v>616</v>
          </cell>
          <cell r="FP350">
            <v>542</v>
          </cell>
          <cell r="FQ350">
            <v>686</v>
          </cell>
          <cell r="FR350">
            <v>650</v>
          </cell>
          <cell r="FS350">
            <v>718</v>
          </cell>
          <cell r="FT350">
            <v>714</v>
          </cell>
          <cell r="FU350">
            <v>660</v>
          </cell>
          <cell r="FV350">
            <v>657</v>
          </cell>
          <cell r="FW350">
            <v>615</v>
          </cell>
          <cell r="FX350">
            <v>609</v>
          </cell>
          <cell r="FY350">
            <v>655</v>
          </cell>
          <cell r="FZ350">
            <v>733</v>
          </cell>
          <cell r="GA350">
            <v>647</v>
          </cell>
          <cell r="GB350">
            <v>575</v>
          </cell>
          <cell r="GC350">
            <v>693</v>
          </cell>
          <cell r="GD350">
            <v>671</v>
          </cell>
          <cell r="GE350">
            <v>626</v>
          </cell>
          <cell r="GF350">
            <v>775</v>
          </cell>
          <cell r="GG350">
            <v>516</v>
          </cell>
          <cell r="GH350">
            <v>597</v>
          </cell>
          <cell r="GI350">
            <v>644</v>
          </cell>
          <cell r="GJ350">
            <v>452</v>
          </cell>
          <cell r="GK350">
            <v>606</v>
          </cell>
          <cell r="GL350">
            <v>676</v>
          </cell>
          <cell r="GM350">
            <v>484</v>
          </cell>
          <cell r="GN350">
            <v>512</v>
          </cell>
          <cell r="GO350">
            <v>603</v>
          </cell>
          <cell r="GP350">
            <v>619</v>
          </cell>
          <cell r="GQ350">
            <v>740</v>
          </cell>
          <cell r="GR350">
            <v>641</v>
          </cell>
          <cell r="GS350">
            <v>602</v>
          </cell>
          <cell r="GT350">
            <v>669</v>
          </cell>
          <cell r="GU350">
            <v>588</v>
          </cell>
          <cell r="GV350">
            <v>401</v>
          </cell>
          <cell r="GW350">
            <v>586</v>
          </cell>
          <cell r="GX350">
            <v>572</v>
          </cell>
          <cell r="GY350">
            <v>508</v>
          </cell>
          <cell r="GZ350">
            <v>556</v>
          </cell>
          <cell r="HA350">
            <v>679</v>
          </cell>
          <cell r="HB350">
            <v>555</v>
          </cell>
          <cell r="HC350">
            <v>805</v>
          </cell>
          <cell r="HD350">
            <v>574</v>
          </cell>
          <cell r="HE350">
            <v>612</v>
          </cell>
          <cell r="HF350">
            <v>665</v>
          </cell>
          <cell r="HG350">
            <v>571</v>
          </cell>
          <cell r="HH350">
            <v>548</v>
          </cell>
          <cell r="HI350">
            <v>700</v>
          </cell>
          <cell r="HJ350">
            <v>739</v>
          </cell>
          <cell r="HK350">
            <v>604</v>
          </cell>
          <cell r="HL350">
            <v>672</v>
          </cell>
          <cell r="HM350">
            <v>775</v>
          </cell>
          <cell r="HN350">
            <v>701</v>
          </cell>
          <cell r="HO350">
            <v>897</v>
          </cell>
          <cell r="HP350">
            <v>708</v>
          </cell>
          <cell r="HQ350">
            <v>696</v>
          </cell>
          <cell r="HR350">
            <v>767</v>
          </cell>
          <cell r="HS350">
            <v>664</v>
          </cell>
          <cell r="HT350">
            <v>601</v>
          </cell>
          <cell r="HU350">
            <v>677</v>
          </cell>
          <cell r="HV350">
            <v>769</v>
          </cell>
          <cell r="HW350">
            <v>658</v>
          </cell>
          <cell r="HX350">
            <v>663</v>
          </cell>
          <cell r="HY350">
            <v>978</v>
          </cell>
          <cell r="HZ350">
            <v>833</v>
          </cell>
          <cell r="IA350">
            <v>987</v>
          </cell>
          <cell r="IB350">
            <v>836</v>
          </cell>
          <cell r="IC350">
            <v>878</v>
          </cell>
          <cell r="ID350">
            <v>841</v>
          </cell>
          <cell r="IE350">
            <v>926</v>
          </cell>
          <cell r="IF350">
            <v>660</v>
          </cell>
          <cell r="IG350">
            <v>828</v>
          </cell>
          <cell r="IH350">
            <v>982</v>
          </cell>
          <cell r="II350">
            <v>894</v>
          </cell>
          <cell r="IJ350">
            <v>884</v>
          </cell>
          <cell r="IK350">
            <v>1130</v>
          </cell>
          <cell r="IL350">
            <v>979</v>
          </cell>
          <cell r="IM350">
            <v>684</v>
          </cell>
          <cell r="IN350">
            <v>527</v>
          </cell>
          <cell r="IO350">
            <v>708</v>
          </cell>
          <cell r="IP350">
            <v>982</v>
          </cell>
          <cell r="IQ350">
            <v>1137</v>
          </cell>
          <cell r="IR350">
            <v>832</v>
          </cell>
          <cell r="IS350">
            <v>1040</v>
          </cell>
          <cell r="IT350">
            <v>1161</v>
          </cell>
          <cell r="IU350">
            <v>1011</v>
          </cell>
          <cell r="IV350">
            <v>972</v>
          </cell>
          <cell r="IW350">
            <v>1257</v>
          </cell>
          <cell r="IX350">
            <v>1158</v>
          </cell>
          <cell r="IY350">
            <v>1304</v>
          </cell>
          <cell r="IZ350">
            <v>1268</v>
          </cell>
          <cell r="JA350">
            <v>1061</v>
          </cell>
          <cell r="JB350">
            <v>1135</v>
          </cell>
          <cell r="JC350">
            <v>1084</v>
          </cell>
          <cell r="JD350">
            <v>851</v>
          </cell>
          <cell r="JE350">
            <v>1015</v>
          </cell>
          <cell r="JF350">
            <v>1227</v>
          </cell>
          <cell r="JG350">
            <v>952</v>
          </cell>
          <cell r="JH350">
            <v>1064</v>
          </cell>
          <cell r="JI350">
            <v>1212</v>
          </cell>
          <cell r="JJ350">
            <v>1076</v>
          </cell>
          <cell r="JK350">
            <v>1303</v>
          </cell>
          <cell r="JL350">
            <v>1127</v>
          </cell>
          <cell r="JM350">
            <v>1047</v>
          </cell>
          <cell r="JN350">
            <v>1117</v>
          </cell>
          <cell r="JO350">
            <v>1034</v>
          </cell>
          <cell r="JP350">
            <v>868</v>
          </cell>
          <cell r="JQ350">
            <v>1206</v>
          </cell>
          <cell r="JR350">
            <v>1210</v>
          </cell>
          <cell r="JS350">
            <v>1061</v>
          </cell>
          <cell r="JT350">
            <v>1046</v>
          </cell>
          <cell r="JU350">
            <v>1033</v>
          </cell>
          <cell r="JV350">
            <v>1038</v>
          </cell>
          <cell r="JW350">
            <v>1288</v>
          </cell>
          <cell r="JX350">
            <v>1092</v>
          </cell>
          <cell r="JY350">
            <v>975</v>
          </cell>
          <cell r="JZ350">
            <v>1080</v>
          </cell>
          <cell r="KA350">
            <v>1030</v>
          </cell>
          <cell r="KB350">
            <v>960</v>
          </cell>
          <cell r="KC350">
            <v>1217</v>
          </cell>
          <cell r="KD350">
            <v>1186</v>
          </cell>
          <cell r="KE350">
            <v>1116</v>
          </cell>
          <cell r="KF350">
            <v>914</v>
          </cell>
        </row>
        <row r="351">
          <cell r="A351" t="str">
            <v>Nombre de crÃ©ations d'entreprises - Puy-de-DÃ´me - DonnÃ©es mensuelles brutes</v>
          </cell>
          <cell r="B351">
            <v>10755499</v>
          </cell>
          <cell r="C351">
            <v>45317.364583333336</v>
          </cell>
          <cell r="ES351">
            <v>378</v>
          </cell>
          <cell r="ET351">
            <v>412</v>
          </cell>
          <cell r="EU351">
            <v>436</v>
          </cell>
          <cell r="EV351">
            <v>350</v>
          </cell>
          <cell r="EW351">
            <v>342</v>
          </cell>
          <cell r="EX351">
            <v>434</v>
          </cell>
          <cell r="EY351">
            <v>304</v>
          </cell>
          <cell r="EZ351">
            <v>334</v>
          </cell>
          <cell r="FA351">
            <v>322</v>
          </cell>
          <cell r="FB351">
            <v>405</v>
          </cell>
          <cell r="FC351">
            <v>347</v>
          </cell>
          <cell r="FD351">
            <v>320</v>
          </cell>
          <cell r="FE351">
            <v>412</v>
          </cell>
          <cell r="FF351">
            <v>427</v>
          </cell>
          <cell r="FG351">
            <v>373</v>
          </cell>
          <cell r="FH351">
            <v>454</v>
          </cell>
          <cell r="FI351">
            <v>319</v>
          </cell>
          <cell r="FJ351">
            <v>410</v>
          </cell>
          <cell r="FK351">
            <v>417</v>
          </cell>
          <cell r="FL351">
            <v>265</v>
          </cell>
          <cell r="FM351">
            <v>387</v>
          </cell>
          <cell r="FN351">
            <v>421</v>
          </cell>
          <cell r="FO351">
            <v>366</v>
          </cell>
          <cell r="FP351">
            <v>349</v>
          </cell>
          <cell r="FQ351">
            <v>360</v>
          </cell>
          <cell r="FR351">
            <v>449</v>
          </cell>
          <cell r="FS351">
            <v>409</v>
          </cell>
          <cell r="FT351">
            <v>443</v>
          </cell>
          <cell r="FU351">
            <v>374</v>
          </cell>
          <cell r="FV351">
            <v>365</v>
          </cell>
          <cell r="FW351">
            <v>380</v>
          </cell>
          <cell r="FX351">
            <v>267</v>
          </cell>
          <cell r="FY351">
            <v>377</v>
          </cell>
          <cell r="FZ351">
            <v>432</v>
          </cell>
          <cell r="GA351">
            <v>349</v>
          </cell>
          <cell r="GB351">
            <v>381</v>
          </cell>
          <cell r="GC351">
            <v>341</v>
          </cell>
          <cell r="GD351">
            <v>359</v>
          </cell>
          <cell r="GE351">
            <v>358</v>
          </cell>
          <cell r="GF351">
            <v>350</v>
          </cell>
          <cell r="GG351">
            <v>307</v>
          </cell>
          <cell r="GH351">
            <v>338</v>
          </cell>
          <cell r="GI351">
            <v>387</v>
          </cell>
          <cell r="GJ351">
            <v>292</v>
          </cell>
          <cell r="GK351">
            <v>400</v>
          </cell>
          <cell r="GL351">
            <v>400</v>
          </cell>
          <cell r="GM351">
            <v>377</v>
          </cell>
          <cell r="GN351">
            <v>357</v>
          </cell>
          <cell r="GO351">
            <v>381</v>
          </cell>
          <cell r="GP351">
            <v>353</v>
          </cell>
          <cell r="GQ351">
            <v>438</v>
          </cell>
          <cell r="GR351">
            <v>355</v>
          </cell>
          <cell r="GS351">
            <v>341</v>
          </cell>
          <cell r="GT351">
            <v>331</v>
          </cell>
          <cell r="GU351">
            <v>364</v>
          </cell>
          <cell r="GV351">
            <v>292</v>
          </cell>
          <cell r="GW351">
            <v>345</v>
          </cell>
          <cell r="GX351">
            <v>387</v>
          </cell>
          <cell r="GY351">
            <v>328</v>
          </cell>
          <cell r="GZ351">
            <v>387</v>
          </cell>
          <cell r="HA351">
            <v>442</v>
          </cell>
          <cell r="HB351">
            <v>375</v>
          </cell>
          <cell r="HC351">
            <v>443</v>
          </cell>
          <cell r="HD351">
            <v>350</v>
          </cell>
          <cell r="HE351">
            <v>363</v>
          </cell>
          <cell r="HF351">
            <v>458</v>
          </cell>
          <cell r="HG351">
            <v>406</v>
          </cell>
          <cell r="HH351">
            <v>348</v>
          </cell>
          <cell r="HI351">
            <v>434</v>
          </cell>
          <cell r="HJ351">
            <v>412</v>
          </cell>
          <cell r="HK351">
            <v>392</v>
          </cell>
          <cell r="HL351">
            <v>447</v>
          </cell>
          <cell r="HM351">
            <v>457</v>
          </cell>
          <cell r="HN351">
            <v>449</v>
          </cell>
          <cell r="HO351">
            <v>508</v>
          </cell>
          <cell r="HP351">
            <v>445</v>
          </cell>
          <cell r="HQ351">
            <v>471</v>
          </cell>
          <cell r="HR351">
            <v>507</v>
          </cell>
          <cell r="HS351">
            <v>444</v>
          </cell>
          <cell r="HT351">
            <v>386</v>
          </cell>
          <cell r="HU351">
            <v>469</v>
          </cell>
          <cell r="HV351">
            <v>523</v>
          </cell>
          <cell r="HW351">
            <v>495</v>
          </cell>
          <cell r="HX351">
            <v>408</v>
          </cell>
          <cell r="HY351">
            <v>498</v>
          </cell>
          <cell r="HZ351">
            <v>507</v>
          </cell>
          <cell r="IA351">
            <v>555</v>
          </cell>
          <cell r="IB351">
            <v>483</v>
          </cell>
          <cell r="IC351">
            <v>485</v>
          </cell>
          <cell r="ID351">
            <v>429</v>
          </cell>
          <cell r="IE351">
            <v>552</v>
          </cell>
          <cell r="IF351">
            <v>438</v>
          </cell>
          <cell r="IG351">
            <v>502</v>
          </cell>
          <cell r="IH351">
            <v>540</v>
          </cell>
          <cell r="II351">
            <v>530</v>
          </cell>
          <cell r="IJ351">
            <v>555</v>
          </cell>
          <cell r="IK351">
            <v>608</v>
          </cell>
          <cell r="IL351">
            <v>543</v>
          </cell>
          <cell r="IM351">
            <v>393</v>
          </cell>
          <cell r="IN351">
            <v>295</v>
          </cell>
          <cell r="IO351">
            <v>408</v>
          </cell>
          <cell r="IP351">
            <v>518</v>
          </cell>
          <cell r="IQ351">
            <v>600</v>
          </cell>
          <cell r="IR351">
            <v>578</v>
          </cell>
          <cell r="IS351">
            <v>645</v>
          </cell>
          <cell r="IT351">
            <v>681</v>
          </cell>
          <cell r="IU351">
            <v>647</v>
          </cell>
          <cell r="IV351">
            <v>723</v>
          </cell>
          <cell r="IW351">
            <v>814</v>
          </cell>
          <cell r="IX351">
            <v>704</v>
          </cell>
          <cell r="IY351">
            <v>770</v>
          </cell>
          <cell r="IZ351">
            <v>678</v>
          </cell>
          <cell r="JA351">
            <v>672</v>
          </cell>
          <cell r="JB351">
            <v>701</v>
          </cell>
          <cell r="JC351">
            <v>711</v>
          </cell>
          <cell r="JD351">
            <v>451</v>
          </cell>
          <cell r="JE351">
            <v>626</v>
          </cell>
          <cell r="JF351">
            <v>826</v>
          </cell>
          <cell r="JG351">
            <v>555</v>
          </cell>
          <cell r="JH351">
            <v>705</v>
          </cell>
          <cell r="JI351">
            <v>663</v>
          </cell>
          <cell r="JJ351">
            <v>710</v>
          </cell>
          <cell r="JK351">
            <v>911</v>
          </cell>
          <cell r="JL351">
            <v>574</v>
          </cell>
          <cell r="JM351">
            <v>671</v>
          </cell>
          <cell r="JN351">
            <v>691</v>
          </cell>
          <cell r="JO351">
            <v>720</v>
          </cell>
          <cell r="JP351">
            <v>550</v>
          </cell>
          <cell r="JQ351">
            <v>645</v>
          </cell>
          <cell r="JR351">
            <v>910</v>
          </cell>
          <cell r="JS351">
            <v>669</v>
          </cell>
          <cell r="JT351">
            <v>813</v>
          </cell>
          <cell r="JU351">
            <v>648</v>
          </cell>
          <cell r="JV351">
            <v>585</v>
          </cell>
          <cell r="JW351">
            <v>728</v>
          </cell>
          <cell r="JX351">
            <v>615</v>
          </cell>
          <cell r="JY351">
            <v>577</v>
          </cell>
          <cell r="JZ351">
            <v>731</v>
          </cell>
          <cell r="KA351">
            <v>569</v>
          </cell>
          <cell r="KB351">
            <v>559</v>
          </cell>
          <cell r="KC351">
            <v>655</v>
          </cell>
          <cell r="KD351">
            <v>768</v>
          </cell>
          <cell r="KE351">
            <v>636</v>
          </cell>
          <cell r="KF351">
            <v>654</v>
          </cell>
        </row>
        <row r="352">
          <cell r="A352" t="str">
            <v>Nombre de crÃ©ations d'entreprises - PyrÃ©nÃ©es-Atlantiques - DonnÃ©es mensuelles brutes</v>
          </cell>
          <cell r="B352">
            <v>10755500</v>
          </cell>
          <cell r="C352">
            <v>45317.364583333336</v>
          </cell>
          <cell r="ES352">
            <v>611</v>
          </cell>
          <cell r="ET352">
            <v>501</v>
          </cell>
          <cell r="EU352">
            <v>635</v>
          </cell>
          <cell r="EV352">
            <v>454</v>
          </cell>
          <cell r="EW352">
            <v>487</v>
          </cell>
          <cell r="EX352">
            <v>527</v>
          </cell>
          <cell r="EY352">
            <v>473</v>
          </cell>
          <cell r="EZ352">
            <v>457</v>
          </cell>
          <cell r="FA352">
            <v>481</v>
          </cell>
          <cell r="FB352">
            <v>526</v>
          </cell>
          <cell r="FC352">
            <v>423</v>
          </cell>
          <cell r="FD352">
            <v>376</v>
          </cell>
          <cell r="FE352">
            <v>570</v>
          </cell>
          <cell r="FF352">
            <v>499</v>
          </cell>
          <cell r="FG352">
            <v>587</v>
          </cell>
          <cell r="FH352">
            <v>528</v>
          </cell>
          <cell r="FI352">
            <v>484</v>
          </cell>
          <cell r="FJ352">
            <v>481</v>
          </cell>
          <cell r="FK352">
            <v>517</v>
          </cell>
          <cell r="FL352">
            <v>394</v>
          </cell>
          <cell r="FM352">
            <v>509</v>
          </cell>
          <cell r="FN352">
            <v>584</v>
          </cell>
          <cell r="FO352">
            <v>470</v>
          </cell>
          <cell r="FP352">
            <v>416</v>
          </cell>
          <cell r="FQ352">
            <v>570</v>
          </cell>
          <cell r="FR352">
            <v>511</v>
          </cell>
          <cell r="FS352">
            <v>603</v>
          </cell>
          <cell r="FT352">
            <v>480</v>
          </cell>
          <cell r="FU352">
            <v>502</v>
          </cell>
          <cell r="FV352">
            <v>508</v>
          </cell>
          <cell r="FW352">
            <v>558</v>
          </cell>
          <cell r="FX352">
            <v>393</v>
          </cell>
          <cell r="FY352">
            <v>550</v>
          </cell>
          <cell r="FZ352">
            <v>509</v>
          </cell>
          <cell r="GA352">
            <v>381</v>
          </cell>
          <cell r="GB352">
            <v>477</v>
          </cell>
          <cell r="GC352">
            <v>539</v>
          </cell>
          <cell r="GD352">
            <v>517</v>
          </cell>
          <cell r="GE352">
            <v>564</v>
          </cell>
          <cell r="GF352">
            <v>546</v>
          </cell>
          <cell r="GG352">
            <v>450</v>
          </cell>
          <cell r="GH352">
            <v>535</v>
          </cell>
          <cell r="GI352">
            <v>526</v>
          </cell>
          <cell r="GJ352">
            <v>359</v>
          </cell>
          <cell r="GK352">
            <v>500</v>
          </cell>
          <cell r="GL352">
            <v>583</v>
          </cell>
          <cell r="GM352">
            <v>446</v>
          </cell>
          <cell r="GN352">
            <v>509</v>
          </cell>
          <cell r="GO352">
            <v>511</v>
          </cell>
          <cell r="GP352">
            <v>522</v>
          </cell>
          <cell r="GQ352">
            <v>563</v>
          </cell>
          <cell r="GR352">
            <v>556</v>
          </cell>
          <cell r="GS352">
            <v>523</v>
          </cell>
          <cell r="GT352">
            <v>564</v>
          </cell>
          <cell r="GU352">
            <v>482</v>
          </cell>
          <cell r="GV352">
            <v>412</v>
          </cell>
          <cell r="GW352">
            <v>515</v>
          </cell>
          <cell r="GX352">
            <v>547</v>
          </cell>
          <cell r="GY352">
            <v>481</v>
          </cell>
          <cell r="GZ352">
            <v>485</v>
          </cell>
          <cell r="HA352">
            <v>574</v>
          </cell>
          <cell r="HB352">
            <v>619</v>
          </cell>
          <cell r="HC352">
            <v>653</v>
          </cell>
          <cell r="HD352">
            <v>529</v>
          </cell>
          <cell r="HE352">
            <v>466</v>
          </cell>
          <cell r="HF352">
            <v>593</v>
          </cell>
          <cell r="HG352">
            <v>478</v>
          </cell>
          <cell r="HH352">
            <v>447</v>
          </cell>
          <cell r="HI352">
            <v>533</v>
          </cell>
          <cell r="HJ352">
            <v>649</v>
          </cell>
          <cell r="HK352">
            <v>497</v>
          </cell>
          <cell r="HL352">
            <v>559</v>
          </cell>
          <cell r="HM352">
            <v>582</v>
          </cell>
          <cell r="HN352">
            <v>806</v>
          </cell>
          <cell r="HO352">
            <v>719</v>
          </cell>
          <cell r="HP352">
            <v>548</v>
          </cell>
          <cell r="HQ352">
            <v>653</v>
          </cell>
          <cell r="HR352">
            <v>749</v>
          </cell>
          <cell r="HS352">
            <v>540</v>
          </cell>
          <cell r="HT352">
            <v>495</v>
          </cell>
          <cell r="HU352">
            <v>672</v>
          </cell>
          <cell r="HV352">
            <v>654</v>
          </cell>
          <cell r="HW352">
            <v>706</v>
          </cell>
          <cell r="HX352">
            <v>552</v>
          </cell>
          <cell r="HY352">
            <v>895</v>
          </cell>
          <cell r="HZ352">
            <v>777</v>
          </cell>
          <cell r="IA352">
            <v>764</v>
          </cell>
          <cell r="IB352">
            <v>603</v>
          </cell>
          <cell r="IC352">
            <v>762</v>
          </cell>
          <cell r="ID352">
            <v>644</v>
          </cell>
          <cell r="IE352">
            <v>829</v>
          </cell>
          <cell r="IF352">
            <v>608</v>
          </cell>
          <cell r="IG352">
            <v>685</v>
          </cell>
          <cell r="IH352">
            <v>824</v>
          </cell>
          <cell r="II352">
            <v>733</v>
          </cell>
          <cell r="IJ352">
            <v>610</v>
          </cell>
          <cell r="IK352">
            <v>726</v>
          </cell>
          <cell r="IL352">
            <v>857</v>
          </cell>
          <cell r="IM352">
            <v>717</v>
          </cell>
          <cell r="IN352">
            <v>424</v>
          </cell>
          <cell r="IO352">
            <v>585</v>
          </cell>
          <cell r="IP352">
            <v>817</v>
          </cell>
          <cell r="IQ352">
            <v>800</v>
          </cell>
          <cell r="IR352">
            <v>749</v>
          </cell>
          <cell r="IS352">
            <v>698</v>
          </cell>
          <cell r="IT352">
            <v>991</v>
          </cell>
          <cell r="IU352">
            <v>888</v>
          </cell>
          <cell r="IV352">
            <v>827</v>
          </cell>
          <cell r="IW352">
            <v>977</v>
          </cell>
          <cell r="IX352">
            <v>919</v>
          </cell>
          <cell r="IY352">
            <v>1030</v>
          </cell>
          <cell r="IZ352">
            <v>959</v>
          </cell>
          <cell r="JA352">
            <v>849</v>
          </cell>
          <cell r="JB352">
            <v>839</v>
          </cell>
          <cell r="JC352">
            <v>927</v>
          </cell>
          <cell r="JD352">
            <v>719</v>
          </cell>
          <cell r="JE352">
            <v>883</v>
          </cell>
          <cell r="JF352">
            <v>978</v>
          </cell>
          <cell r="JG352">
            <v>782</v>
          </cell>
          <cell r="JH352">
            <v>842</v>
          </cell>
          <cell r="JI352">
            <v>978</v>
          </cell>
          <cell r="JJ352">
            <v>925</v>
          </cell>
          <cell r="JK352">
            <v>1069</v>
          </cell>
          <cell r="JL352">
            <v>911</v>
          </cell>
          <cell r="JM352">
            <v>897</v>
          </cell>
          <cell r="JN352">
            <v>889</v>
          </cell>
          <cell r="JO352">
            <v>850</v>
          </cell>
          <cell r="JP352">
            <v>616</v>
          </cell>
          <cell r="JQ352">
            <v>892</v>
          </cell>
          <cell r="JR352">
            <v>933</v>
          </cell>
          <cell r="JS352">
            <v>820</v>
          </cell>
          <cell r="JT352">
            <v>928</v>
          </cell>
          <cell r="JU352">
            <v>929</v>
          </cell>
          <cell r="JV352">
            <v>902</v>
          </cell>
          <cell r="JW352">
            <v>1029</v>
          </cell>
          <cell r="JX352">
            <v>907</v>
          </cell>
          <cell r="JY352">
            <v>798</v>
          </cell>
          <cell r="JZ352">
            <v>843</v>
          </cell>
          <cell r="KA352">
            <v>764</v>
          </cell>
          <cell r="KB352">
            <v>732</v>
          </cell>
          <cell r="KC352">
            <v>832</v>
          </cell>
          <cell r="KD352">
            <v>938</v>
          </cell>
          <cell r="KE352">
            <v>823</v>
          </cell>
          <cell r="KF352">
            <v>823</v>
          </cell>
        </row>
        <row r="353">
          <cell r="A353" t="str">
            <v>Nombre de crÃ©ations d'entreprises - PyrÃ©nÃ©es-Orientales - DonnÃ©es mensuelles brutes</v>
          </cell>
          <cell r="B353">
            <v>10755502</v>
          </cell>
          <cell r="C353">
            <v>45317.364583333336</v>
          </cell>
          <cell r="ES353">
            <v>409</v>
          </cell>
          <cell r="ET353">
            <v>444</v>
          </cell>
          <cell r="EU353">
            <v>543</v>
          </cell>
          <cell r="EV353">
            <v>423</v>
          </cell>
          <cell r="EW353">
            <v>397</v>
          </cell>
          <cell r="EX353">
            <v>599</v>
          </cell>
          <cell r="EY353">
            <v>442</v>
          </cell>
          <cell r="EZ353">
            <v>289</v>
          </cell>
          <cell r="FA353">
            <v>375</v>
          </cell>
          <cell r="FB353">
            <v>490</v>
          </cell>
          <cell r="FC353">
            <v>388</v>
          </cell>
          <cell r="FD353">
            <v>316</v>
          </cell>
          <cell r="FE353">
            <v>389</v>
          </cell>
          <cell r="FF353">
            <v>466</v>
          </cell>
          <cell r="FG353">
            <v>497</v>
          </cell>
          <cell r="FH353">
            <v>505</v>
          </cell>
          <cell r="FI353">
            <v>453</v>
          </cell>
          <cell r="FJ353">
            <v>504</v>
          </cell>
          <cell r="FK353">
            <v>485</v>
          </cell>
          <cell r="FL353">
            <v>299</v>
          </cell>
          <cell r="FM353">
            <v>391</v>
          </cell>
          <cell r="FN353">
            <v>509</v>
          </cell>
          <cell r="FO353">
            <v>390</v>
          </cell>
          <cell r="FP353">
            <v>365</v>
          </cell>
          <cell r="FQ353">
            <v>520</v>
          </cell>
          <cell r="FR353">
            <v>445</v>
          </cell>
          <cell r="FS353">
            <v>558</v>
          </cell>
          <cell r="FT353">
            <v>537</v>
          </cell>
          <cell r="FU353">
            <v>444</v>
          </cell>
          <cell r="FV353">
            <v>466</v>
          </cell>
          <cell r="FW353">
            <v>432</v>
          </cell>
          <cell r="FX353">
            <v>292</v>
          </cell>
          <cell r="FY353">
            <v>357</v>
          </cell>
          <cell r="FZ353">
            <v>458</v>
          </cell>
          <cell r="GA353">
            <v>392</v>
          </cell>
          <cell r="GB353">
            <v>367</v>
          </cell>
          <cell r="GC353">
            <v>472</v>
          </cell>
          <cell r="GD353">
            <v>432</v>
          </cell>
          <cell r="GE353">
            <v>477</v>
          </cell>
          <cell r="GF353">
            <v>506</v>
          </cell>
          <cell r="GG353">
            <v>382</v>
          </cell>
          <cell r="GH353">
            <v>471</v>
          </cell>
          <cell r="GI353">
            <v>398</v>
          </cell>
          <cell r="GJ353">
            <v>265</v>
          </cell>
          <cell r="GK353">
            <v>438</v>
          </cell>
          <cell r="GL353">
            <v>411</v>
          </cell>
          <cell r="GM353">
            <v>335</v>
          </cell>
          <cell r="GN353">
            <v>365</v>
          </cell>
          <cell r="GO353">
            <v>449</v>
          </cell>
          <cell r="GP353">
            <v>462</v>
          </cell>
          <cell r="GQ353">
            <v>506</v>
          </cell>
          <cell r="GR353">
            <v>486</v>
          </cell>
          <cell r="GS353">
            <v>409</v>
          </cell>
          <cell r="GT353">
            <v>457</v>
          </cell>
          <cell r="GU353">
            <v>360</v>
          </cell>
          <cell r="GV353">
            <v>297</v>
          </cell>
          <cell r="GW353">
            <v>364</v>
          </cell>
          <cell r="GX353">
            <v>370</v>
          </cell>
          <cell r="GY353">
            <v>358</v>
          </cell>
          <cell r="GZ353">
            <v>405</v>
          </cell>
          <cell r="HA353">
            <v>429</v>
          </cell>
          <cell r="HB353">
            <v>400</v>
          </cell>
          <cell r="HC353">
            <v>551</v>
          </cell>
          <cell r="HD353">
            <v>429</v>
          </cell>
          <cell r="HE353">
            <v>438</v>
          </cell>
          <cell r="HF353">
            <v>460</v>
          </cell>
          <cell r="HG353">
            <v>375</v>
          </cell>
          <cell r="HH353">
            <v>330</v>
          </cell>
          <cell r="HI353">
            <v>447</v>
          </cell>
          <cell r="HJ353">
            <v>451</v>
          </cell>
          <cell r="HK353">
            <v>406</v>
          </cell>
          <cell r="HL353">
            <v>418</v>
          </cell>
          <cell r="HM353">
            <v>504</v>
          </cell>
          <cell r="HN353">
            <v>532</v>
          </cell>
          <cell r="HO353">
            <v>617</v>
          </cell>
          <cell r="HP353">
            <v>509</v>
          </cell>
          <cell r="HQ353">
            <v>467</v>
          </cell>
          <cell r="HR353">
            <v>530</v>
          </cell>
          <cell r="HS353">
            <v>460</v>
          </cell>
          <cell r="HT353">
            <v>333</v>
          </cell>
          <cell r="HU353">
            <v>445</v>
          </cell>
          <cell r="HV353">
            <v>495</v>
          </cell>
          <cell r="HW353">
            <v>398</v>
          </cell>
          <cell r="HX353">
            <v>406</v>
          </cell>
          <cell r="HY353">
            <v>570</v>
          </cell>
          <cell r="HZ353">
            <v>545</v>
          </cell>
          <cell r="IA353">
            <v>611</v>
          </cell>
          <cell r="IB353">
            <v>572</v>
          </cell>
          <cell r="IC353">
            <v>574</v>
          </cell>
          <cell r="ID353">
            <v>491</v>
          </cell>
          <cell r="IE353">
            <v>473</v>
          </cell>
          <cell r="IF353">
            <v>403</v>
          </cell>
          <cell r="IG353">
            <v>547</v>
          </cell>
          <cell r="IH353">
            <v>576</v>
          </cell>
          <cell r="II353">
            <v>525</v>
          </cell>
          <cell r="IJ353">
            <v>426</v>
          </cell>
          <cell r="IK353">
            <v>612</v>
          </cell>
          <cell r="IL353">
            <v>618</v>
          </cell>
          <cell r="IM353">
            <v>421</v>
          </cell>
          <cell r="IN353">
            <v>204</v>
          </cell>
          <cell r="IO353">
            <v>363</v>
          </cell>
          <cell r="IP353">
            <v>559</v>
          </cell>
          <cell r="IQ353">
            <v>625</v>
          </cell>
          <cell r="IR353">
            <v>481</v>
          </cell>
          <cell r="IS353">
            <v>622</v>
          </cell>
          <cell r="IT353">
            <v>712</v>
          </cell>
          <cell r="IU353">
            <v>525</v>
          </cell>
          <cell r="IV353">
            <v>574</v>
          </cell>
          <cell r="IW353">
            <v>633</v>
          </cell>
          <cell r="IX353">
            <v>664</v>
          </cell>
          <cell r="IY353">
            <v>783</v>
          </cell>
          <cell r="IZ353">
            <v>720</v>
          </cell>
          <cell r="JA353">
            <v>629</v>
          </cell>
          <cell r="JB353">
            <v>794</v>
          </cell>
          <cell r="JC353">
            <v>634</v>
          </cell>
          <cell r="JD353">
            <v>519</v>
          </cell>
          <cell r="JE353">
            <v>714</v>
          </cell>
          <cell r="JF353">
            <v>671</v>
          </cell>
          <cell r="JG353">
            <v>548</v>
          </cell>
          <cell r="JH353">
            <v>632</v>
          </cell>
          <cell r="JI353">
            <v>673</v>
          </cell>
          <cell r="JJ353">
            <v>690</v>
          </cell>
          <cell r="JK353">
            <v>793</v>
          </cell>
          <cell r="JL353">
            <v>729</v>
          </cell>
          <cell r="JM353">
            <v>647</v>
          </cell>
          <cell r="JN353">
            <v>695</v>
          </cell>
          <cell r="JO353">
            <v>578</v>
          </cell>
          <cell r="JP353">
            <v>485</v>
          </cell>
          <cell r="JQ353">
            <v>643</v>
          </cell>
          <cell r="JR353">
            <v>692</v>
          </cell>
          <cell r="JS353">
            <v>685</v>
          </cell>
          <cell r="JT353">
            <v>724</v>
          </cell>
          <cell r="JU353">
            <v>589</v>
          </cell>
          <cell r="JV353">
            <v>604</v>
          </cell>
          <cell r="JW353">
            <v>778</v>
          </cell>
          <cell r="JX353">
            <v>674</v>
          </cell>
          <cell r="JY353">
            <v>619</v>
          </cell>
          <cell r="JZ353">
            <v>673</v>
          </cell>
          <cell r="KA353">
            <v>554</v>
          </cell>
          <cell r="KB353">
            <v>516</v>
          </cell>
          <cell r="KC353">
            <v>709</v>
          </cell>
          <cell r="KD353">
            <v>725</v>
          </cell>
          <cell r="KE353">
            <v>690</v>
          </cell>
          <cell r="KF353">
            <v>637</v>
          </cell>
        </row>
        <row r="354">
          <cell r="A354" t="str">
            <v>Nombre de crÃ©ations d'entreprises - RhÃ´ne - DonnÃ©es mensuelles brutes</v>
          </cell>
          <cell r="B354">
            <v>10755505</v>
          </cell>
          <cell r="C354">
            <v>45317.364583333336</v>
          </cell>
          <cell r="ES354">
            <v>1623</v>
          </cell>
          <cell r="ET354">
            <v>1916</v>
          </cell>
          <cell r="EU354">
            <v>1878</v>
          </cell>
          <cell r="EV354">
            <v>1399</v>
          </cell>
          <cell r="EW354">
            <v>1410</v>
          </cell>
          <cell r="EX354">
            <v>1629</v>
          </cell>
          <cell r="EY354">
            <v>1434</v>
          </cell>
          <cell r="EZ354">
            <v>1226</v>
          </cell>
          <cell r="FA354">
            <v>1586</v>
          </cell>
          <cell r="FB354">
            <v>1742</v>
          </cell>
          <cell r="FC354">
            <v>1442</v>
          </cell>
          <cell r="FD354">
            <v>1390</v>
          </cell>
          <cell r="FE354">
            <v>1809</v>
          </cell>
          <cell r="FF354">
            <v>1668</v>
          </cell>
          <cell r="FG354">
            <v>1671</v>
          </cell>
          <cell r="FH354">
            <v>1448</v>
          </cell>
          <cell r="FI354">
            <v>1512</v>
          </cell>
          <cell r="FJ354">
            <v>1542</v>
          </cell>
          <cell r="FK354">
            <v>1470</v>
          </cell>
          <cell r="FL354">
            <v>1196</v>
          </cell>
          <cell r="FM354">
            <v>1306</v>
          </cell>
          <cell r="FN354">
            <v>1792</v>
          </cell>
          <cell r="FO354">
            <v>2083</v>
          </cell>
          <cell r="FP354">
            <v>1339</v>
          </cell>
          <cell r="FQ354">
            <v>1766</v>
          </cell>
          <cell r="FR354">
            <v>1817</v>
          </cell>
          <cell r="FS354">
            <v>1788</v>
          </cell>
          <cell r="FT354">
            <v>1685</v>
          </cell>
          <cell r="FU354">
            <v>1486</v>
          </cell>
          <cell r="FV354">
            <v>1339</v>
          </cell>
          <cell r="FW354">
            <v>1597</v>
          </cell>
          <cell r="FX354">
            <v>1246</v>
          </cell>
          <cell r="FY354">
            <v>1639</v>
          </cell>
          <cell r="FZ354">
            <v>1988</v>
          </cell>
          <cell r="GA354">
            <v>1549</v>
          </cell>
          <cell r="GB354">
            <v>1526</v>
          </cell>
          <cell r="GC354">
            <v>1817</v>
          </cell>
          <cell r="GD354">
            <v>1731</v>
          </cell>
          <cell r="GE354">
            <v>1718</v>
          </cell>
          <cell r="GF354">
            <v>1656</v>
          </cell>
          <cell r="GG354">
            <v>1434</v>
          </cell>
          <cell r="GH354">
            <v>1584</v>
          </cell>
          <cell r="GI354">
            <v>1556</v>
          </cell>
          <cell r="GJ354">
            <v>1182</v>
          </cell>
          <cell r="GK354">
            <v>1787</v>
          </cell>
          <cell r="GL354">
            <v>2018</v>
          </cell>
          <cell r="GM354">
            <v>1542</v>
          </cell>
          <cell r="GN354">
            <v>1690</v>
          </cell>
          <cell r="GO354">
            <v>2041</v>
          </cell>
          <cell r="GP354">
            <v>1869</v>
          </cell>
          <cell r="GQ354">
            <v>2034</v>
          </cell>
          <cell r="GR354">
            <v>1913</v>
          </cell>
          <cell r="GS354">
            <v>1728</v>
          </cell>
          <cell r="GT354">
            <v>1885</v>
          </cell>
          <cell r="GU354">
            <v>1569</v>
          </cell>
          <cell r="GV354">
            <v>1276</v>
          </cell>
          <cell r="GW354">
            <v>1897</v>
          </cell>
          <cell r="GX354">
            <v>1871</v>
          </cell>
          <cell r="GY354">
            <v>1915</v>
          </cell>
          <cell r="GZ354">
            <v>1949</v>
          </cell>
          <cell r="HA354">
            <v>2245</v>
          </cell>
          <cell r="HB354">
            <v>2106</v>
          </cell>
          <cell r="HC354">
            <v>2346</v>
          </cell>
          <cell r="HD354">
            <v>2022</v>
          </cell>
          <cell r="HE354">
            <v>1894</v>
          </cell>
          <cell r="HF354">
            <v>2194</v>
          </cell>
          <cell r="HG354">
            <v>1896</v>
          </cell>
          <cell r="HH354">
            <v>1664</v>
          </cell>
          <cell r="HI354">
            <v>2260</v>
          </cell>
          <cell r="HJ354">
            <v>2427</v>
          </cell>
          <cell r="HK354">
            <v>2226</v>
          </cell>
          <cell r="HL354">
            <v>2060</v>
          </cell>
          <cell r="HM354">
            <v>2661</v>
          </cell>
          <cell r="HN354">
            <v>2260</v>
          </cell>
          <cell r="HO354">
            <v>2639</v>
          </cell>
          <cell r="HP354">
            <v>2253</v>
          </cell>
          <cell r="HQ354">
            <v>2119</v>
          </cell>
          <cell r="HR354">
            <v>2700</v>
          </cell>
          <cell r="HS354">
            <v>2475</v>
          </cell>
          <cell r="HT354">
            <v>1947</v>
          </cell>
          <cell r="HU354">
            <v>2602</v>
          </cell>
          <cell r="HV354">
            <v>3028</v>
          </cell>
          <cell r="HW354">
            <v>2587</v>
          </cell>
          <cell r="HX354">
            <v>2349</v>
          </cell>
          <cell r="HY354">
            <v>3475</v>
          </cell>
          <cell r="HZ354">
            <v>3006</v>
          </cell>
          <cell r="IA354">
            <v>3290</v>
          </cell>
          <cell r="IB354">
            <v>2924</v>
          </cell>
          <cell r="IC354">
            <v>3089</v>
          </cell>
          <cell r="ID354">
            <v>2831</v>
          </cell>
          <cell r="IE354">
            <v>2940</v>
          </cell>
          <cell r="IF354">
            <v>2237</v>
          </cell>
          <cell r="IG354">
            <v>3021</v>
          </cell>
          <cell r="IH354">
            <v>3661</v>
          </cell>
          <cell r="II354">
            <v>3025</v>
          </cell>
          <cell r="IJ354">
            <v>2759</v>
          </cell>
          <cell r="IK354">
            <v>3552</v>
          </cell>
          <cell r="IL354">
            <v>3212</v>
          </cell>
          <cell r="IM354">
            <v>2281</v>
          </cell>
          <cell r="IN354">
            <v>1582</v>
          </cell>
          <cell r="IO354">
            <v>2048</v>
          </cell>
          <cell r="IP354">
            <v>3044</v>
          </cell>
          <cell r="IQ354">
            <v>3347</v>
          </cell>
          <cell r="IR354">
            <v>2534</v>
          </cell>
          <cell r="IS354">
            <v>3663</v>
          </cell>
          <cell r="IT354">
            <v>4182</v>
          </cell>
          <cell r="IU354">
            <v>3487</v>
          </cell>
          <cell r="IV354">
            <v>3241</v>
          </cell>
          <cell r="IW354">
            <v>3352</v>
          </cell>
          <cell r="IX354">
            <v>3309</v>
          </cell>
          <cell r="IY354">
            <v>3737</v>
          </cell>
          <cell r="IZ354">
            <v>3453</v>
          </cell>
          <cell r="JA354">
            <v>2904</v>
          </cell>
          <cell r="JB354">
            <v>3301</v>
          </cell>
          <cell r="JC354">
            <v>3085</v>
          </cell>
          <cell r="JD354">
            <v>2309</v>
          </cell>
          <cell r="JE354">
            <v>3495</v>
          </cell>
          <cell r="JF354">
            <v>3804</v>
          </cell>
          <cell r="JG354">
            <v>2985</v>
          </cell>
          <cell r="JH354">
            <v>3385</v>
          </cell>
          <cell r="JI354">
            <v>3805</v>
          </cell>
          <cell r="JJ354">
            <v>3336</v>
          </cell>
          <cell r="JK354">
            <v>3793</v>
          </cell>
          <cell r="JL354">
            <v>3027</v>
          </cell>
          <cell r="JM354">
            <v>2835</v>
          </cell>
          <cell r="JN354">
            <v>3076</v>
          </cell>
          <cell r="JO354">
            <v>2917</v>
          </cell>
          <cell r="JP354">
            <v>2319</v>
          </cell>
          <cell r="JQ354">
            <v>3462</v>
          </cell>
          <cell r="JR354">
            <v>3804</v>
          </cell>
          <cell r="JS354">
            <v>3366</v>
          </cell>
          <cell r="JT354">
            <v>3272</v>
          </cell>
          <cell r="JU354">
            <v>3316</v>
          </cell>
          <cell r="JV354">
            <v>2962</v>
          </cell>
          <cell r="JW354">
            <v>3323</v>
          </cell>
          <cell r="JX354">
            <v>2908</v>
          </cell>
          <cell r="JY354">
            <v>2602</v>
          </cell>
          <cell r="JZ354">
            <v>2964</v>
          </cell>
          <cell r="KA354">
            <v>2719</v>
          </cell>
          <cell r="KB354">
            <v>2652</v>
          </cell>
          <cell r="KC354">
            <v>3372</v>
          </cell>
          <cell r="KD354">
            <v>4053</v>
          </cell>
          <cell r="KE354">
            <v>3374</v>
          </cell>
          <cell r="KF354">
            <v>3236</v>
          </cell>
        </row>
        <row r="355">
          <cell r="A355" t="str">
            <v>Nombre de crÃ©ations d'entreprises - SaÃ´ne-et-Loire - DonnÃ©es mensuelles brutes</v>
          </cell>
          <cell r="B355">
            <v>10755507</v>
          </cell>
          <cell r="C355">
            <v>45317.364583333336</v>
          </cell>
          <cell r="ES355">
            <v>282</v>
          </cell>
          <cell r="ET355">
            <v>374</v>
          </cell>
          <cell r="EU355">
            <v>344</v>
          </cell>
          <cell r="EV355">
            <v>287</v>
          </cell>
          <cell r="EW355">
            <v>272</v>
          </cell>
          <cell r="EX355">
            <v>335</v>
          </cell>
          <cell r="EY355">
            <v>265</v>
          </cell>
          <cell r="EZ355">
            <v>263</v>
          </cell>
          <cell r="FA355">
            <v>307</v>
          </cell>
          <cell r="FB355">
            <v>293</v>
          </cell>
          <cell r="FC355">
            <v>233</v>
          </cell>
          <cell r="FD355">
            <v>245</v>
          </cell>
          <cell r="FE355">
            <v>320</v>
          </cell>
          <cell r="FF355">
            <v>295</v>
          </cell>
          <cell r="FG355">
            <v>404</v>
          </cell>
          <cell r="FH355">
            <v>283</v>
          </cell>
          <cell r="FI355">
            <v>290</v>
          </cell>
          <cell r="FJ355">
            <v>286</v>
          </cell>
          <cell r="FK355">
            <v>265</v>
          </cell>
          <cell r="FL355">
            <v>231</v>
          </cell>
          <cell r="FM355">
            <v>288</v>
          </cell>
          <cell r="FN355">
            <v>311</v>
          </cell>
          <cell r="FO355">
            <v>281</v>
          </cell>
          <cell r="FP355">
            <v>252</v>
          </cell>
          <cell r="FQ355">
            <v>324</v>
          </cell>
          <cell r="FR355">
            <v>318</v>
          </cell>
          <cell r="FS355">
            <v>342</v>
          </cell>
          <cell r="FT355">
            <v>302</v>
          </cell>
          <cell r="FU355">
            <v>313</v>
          </cell>
          <cell r="FV355">
            <v>265</v>
          </cell>
          <cell r="FW355">
            <v>291</v>
          </cell>
          <cell r="FX355">
            <v>234</v>
          </cell>
          <cell r="FY355">
            <v>312</v>
          </cell>
          <cell r="FZ355">
            <v>336</v>
          </cell>
          <cell r="GA355">
            <v>257</v>
          </cell>
          <cell r="GB355">
            <v>286</v>
          </cell>
          <cell r="GC355">
            <v>328</v>
          </cell>
          <cell r="GD355">
            <v>319</v>
          </cell>
          <cell r="GE355">
            <v>282</v>
          </cell>
          <cell r="GF355">
            <v>330</v>
          </cell>
          <cell r="GG355">
            <v>249</v>
          </cell>
          <cell r="GH355">
            <v>264</v>
          </cell>
          <cell r="GI355">
            <v>286</v>
          </cell>
          <cell r="GJ355">
            <v>224</v>
          </cell>
          <cell r="GK355">
            <v>288</v>
          </cell>
          <cell r="GL355">
            <v>303</v>
          </cell>
          <cell r="GM355">
            <v>287</v>
          </cell>
          <cell r="GN355">
            <v>256</v>
          </cell>
          <cell r="GO355">
            <v>335</v>
          </cell>
          <cell r="GP355">
            <v>323</v>
          </cell>
          <cell r="GQ355">
            <v>316</v>
          </cell>
          <cell r="GR355">
            <v>319</v>
          </cell>
          <cell r="GS355">
            <v>279</v>
          </cell>
          <cell r="GT355">
            <v>317</v>
          </cell>
          <cell r="GU355">
            <v>292</v>
          </cell>
          <cell r="GV355">
            <v>200</v>
          </cell>
          <cell r="GW355">
            <v>318</v>
          </cell>
          <cell r="GX355">
            <v>303</v>
          </cell>
          <cell r="GY355">
            <v>269</v>
          </cell>
          <cell r="GZ355">
            <v>279</v>
          </cell>
          <cell r="HA355">
            <v>331</v>
          </cell>
          <cell r="HB355">
            <v>320</v>
          </cell>
          <cell r="HC355">
            <v>384</v>
          </cell>
          <cell r="HD355">
            <v>347</v>
          </cell>
          <cell r="HE355">
            <v>269</v>
          </cell>
          <cell r="HF355">
            <v>280</v>
          </cell>
          <cell r="HG355">
            <v>280</v>
          </cell>
          <cell r="HH355">
            <v>271</v>
          </cell>
          <cell r="HI355">
            <v>330</v>
          </cell>
          <cell r="HJ355">
            <v>313</v>
          </cell>
          <cell r="HK355">
            <v>280</v>
          </cell>
          <cell r="HL355">
            <v>276</v>
          </cell>
          <cell r="HM355">
            <v>357</v>
          </cell>
          <cell r="HN355">
            <v>331</v>
          </cell>
          <cell r="HO355">
            <v>411</v>
          </cell>
          <cell r="HP355">
            <v>290</v>
          </cell>
          <cell r="HQ355">
            <v>355</v>
          </cell>
          <cell r="HR355">
            <v>340</v>
          </cell>
          <cell r="HS355">
            <v>290</v>
          </cell>
          <cell r="HT355">
            <v>257</v>
          </cell>
          <cell r="HU355">
            <v>336</v>
          </cell>
          <cell r="HV355">
            <v>379</v>
          </cell>
          <cell r="HW355">
            <v>272</v>
          </cell>
          <cell r="HX355">
            <v>296</v>
          </cell>
          <cell r="HY355">
            <v>428</v>
          </cell>
          <cell r="HZ355">
            <v>392</v>
          </cell>
          <cell r="IA355">
            <v>426</v>
          </cell>
          <cell r="IB355">
            <v>375</v>
          </cell>
          <cell r="IC355">
            <v>381</v>
          </cell>
          <cell r="ID355">
            <v>371</v>
          </cell>
          <cell r="IE355">
            <v>394</v>
          </cell>
          <cell r="IF355">
            <v>313</v>
          </cell>
          <cell r="IG355">
            <v>362</v>
          </cell>
          <cell r="IH355">
            <v>454</v>
          </cell>
          <cell r="II355">
            <v>355</v>
          </cell>
          <cell r="IJ355">
            <v>394</v>
          </cell>
          <cell r="IK355">
            <v>499</v>
          </cell>
          <cell r="IL355">
            <v>461</v>
          </cell>
          <cell r="IM355">
            <v>294</v>
          </cell>
          <cell r="IN355">
            <v>217</v>
          </cell>
          <cell r="IO355">
            <v>327</v>
          </cell>
          <cell r="IP355">
            <v>418</v>
          </cell>
          <cell r="IQ355">
            <v>511</v>
          </cell>
          <cell r="IR355">
            <v>370</v>
          </cell>
          <cell r="IS355">
            <v>475</v>
          </cell>
          <cell r="IT355">
            <v>494</v>
          </cell>
          <cell r="IU355">
            <v>427</v>
          </cell>
          <cell r="IV355">
            <v>490</v>
          </cell>
          <cell r="IW355">
            <v>530</v>
          </cell>
          <cell r="IX355">
            <v>492</v>
          </cell>
          <cell r="IY355">
            <v>642</v>
          </cell>
          <cell r="IZ355">
            <v>603</v>
          </cell>
          <cell r="JA355">
            <v>476</v>
          </cell>
          <cell r="JB355">
            <v>536</v>
          </cell>
          <cell r="JC355">
            <v>481</v>
          </cell>
          <cell r="JD355">
            <v>387</v>
          </cell>
          <cell r="JE355">
            <v>454</v>
          </cell>
          <cell r="JF355">
            <v>513</v>
          </cell>
          <cell r="JG355">
            <v>414</v>
          </cell>
          <cell r="JH355">
            <v>457</v>
          </cell>
          <cell r="JI355">
            <v>531</v>
          </cell>
          <cell r="JJ355">
            <v>496</v>
          </cell>
          <cell r="JK355">
            <v>584</v>
          </cell>
          <cell r="JL355">
            <v>499</v>
          </cell>
          <cell r="JM355">
            <v>425</v>
          </cell>
          <cell r="JN355">
            <v>497</v>
          </cell>
          <cell r="JO355">
            <v>436</v>
          </cell>
          <cell r="JP355">
            <v>405</v>
          </cell>
          <cell r="JQ355">
            <v>565</v>
          </cell>
          <cell r="JR355">
            <v>549</v>
          </cell>
          <cell r="JS355">
            <v>489</v>
          </cell>
          <cell r="JT355">
            <v>489</v>
          </cell>
          <cell r="JU355">
            <v>483</v>
          </cell>
          <cell r="JV355">
            <v>474</v>
          </cell>
          <cell r="JW355">
            <v>604</v>
          </cell>
          <cell r="JX355">
            <v>483</v>
          </cell>
          <cell r="JY355">
            <v>485</v>
          </cell>
          <cell r="JZ355">
            <v>487</v>
          </cell>
          <cell r="KA355">
            <v>466</v>
          </cell>
          <cell r="KB355">
            <v>446</v>
          </cell>
          <cell r="KC355">
            <v>566</v>
          </cell>
          <cell r="KD355">
            <v>505</v>
          </cell>
          <cell r="KE355">
            <v>568</v>
          </cell>
          <cell r="KF355">
            <v>496</v>
          </cell>
        </row>
        <row r="356">
          <cell r="A356" t="str">
            <v>Nombre de crÃ©ations d'entreprises - Sarthe - DonnÃ©es mensuelles brutes</v>
          </cell>
          <cell r="B356">
            <v>10755508</v>
          </cell>
          <cell r="C356">
            <v>45317.364583333336</v>
          </cell>
          <cell r="ES356">
            <v>230</v>
          </cell>
          <cell r="ET356">
            <v>251</v>
          </cell>
          <cell r="EU356">
            <v>273</v>
          </cell>
          <cell r="EV356">
            <v>218</v>
          </cell>
          <cell r="EW356">
            <v>222</v>
          </cell>
          <cell r="EX356">
            <v>262</v>
          </cell>
          <cell r="EY356">
            <v>188</v>
          </cell>
          <cell r="EZ356">
            <v>191</v>
          </cell>
          <cell r="FA356">
            <v>222</v>
          </cell>
          <cell r="FB356">
            <v>253</v>
          </cell>
          <cell r="FC356">
            <v>196</v>
          </cell>
          <cell r="FD356">
            <v>211</v>
          </cell>
          <cell r="FE356">
            <v>279</v>
          </cell>
          <cell r="FF356">
            <v>248</v>
          </cell>
          <cell r="FG356">
            <v>256</v>
          </cell>
          <cell r="FH356">
            <v>296</v>
          </cell>
          <cell r="FI356">
            <v>213</v>
          </cell>
          <cell r="FJ356">
            <v>253</v>
          </cell>
          <cell r="FK356">
            <v>208</v>
          </cell>
          <cell r="FL356">
            <v>198</v>
          </cell>
          <cell r="FM356">
            <v>240</v>
          </cell>
          <cell r="FN356">
            <v>293</v>
          </cell>
          <cell r="FO356">
            <v>236</v>
          </cell>
          <cell r="FP356">
            <v>222</v>
          </cell>
          <cell r="FQ356">
            <v>257</v>
          </cell>
          <cell r="FR356">
            <v>239</v>
          </cell>
          <cell r="FS356">
            <v>255</v>
          </cell>
          <cell r="FT356">
            <v>236</v>
          </cell>
          <cell r="FU356">
            <v>249</v>
          </cell>
          <cell r="FV356">
            <v>223</v>
          </cell>
          <cell r="FW356">
            <v>258</v>
          </cell>
          <cell r="FX356">
            <v>194</v>
          </cell>
          <cell r="FY356">
            <v>254</v>
          </cell>
          <cell r="FZ356">
            <v>272</v>
          </cell>
          <cell r="GA356">
            <v>229</v>
          </cell>
          <cell r="GB356">
            <v>185</v>
          </cell>
          <cell r="GC356">
            <v>250</v>
          </cell>
          <cell r="GD356">
            <v>254</v>
          </cell>
          <cell r="GE356">
            <v>245</v>
          </cell>
          <cell r="GF356">
            <v>281</v>
          </cell>
          <cell r="GG356">
            <v>227</v>
          </cell>
          <cell r="GH356">
            <v>214</v>
          </cell>
          <cell r="GI356">
            <v>213</v>
          </cell>
          <cell r="GJ356">
            <v>167</v>
          </cell>
          <cell r="GK356">
            <v>246</v>
          </cell>
          <cell r="GL356">
            <v>276</v>
          </cell>
          <cell r="GM356">
            <v>234</v>
          </cell>
          <cell r="GN356">
            <v>232</v>
          </cell>
          <cell r="GO356">
            <v>229</v>
          </cell>
          <cell r="GP356">
            <v>261</v>
          </cell>
          <cell r="GQ356">
            <v>245</v>
          </cell>
          <cell r="GR356">
            <v>258</v>
          </cell>
          <cell r="GS356">
            <v>198</v>
          </cell>
          <cell r="GT356">
            <v>248</v>
          </cell>
          <cell r="GU356">
            <v>212</v>
          </cell>
          <cell r="GV356">
            <v>177</v>
          </cell>
          <cell r="GW356">
            <v>236</v>
          </cell>
          <cell r="GX356">
            <v>263</v>
          </cell>
          <cell r="GY356">
            <v>204</v>
          </cell>
          <cell r="GZ356">
            <v>208</v>
          </cell>
          <cell r="HA356">
            <v>295</v>
          </cell>
          <cell r="HB356">
            <v>239</v>
          </cell>
          <cell r="HC356">
            <v>341</v>
          </cell>
          <cell r="HD356">
            <v>254</v>
          </cell>
          <cell r="HE356">
            <v>265</v>
          </cell>
          <cell r="HF356">
            <v>248</v>
          </cell>
          <cell r="HG356">
            <v>219</v>
          </cell>
          <cell r="HH356">
            <v>226</v>
          </cell>
          <cell r="HI356">
            <v>270</v>
          </cell>
          <cell r="HJ356">
            <v>276</v>
          </cell>
          <cell r="HK356">
            <v>252</v>
          </cell>
          <cell r="HL356">
            <v>257</v>
          </cell>
          <cell r="HM356">
            <v>272</v>
          </cell>
          <cell r="HN356">
            <v>277</v>
          </cell>
          <cell r="HO356">
            <v>318</v>
          </cell>
          <cell r="HP356">
            <v>313</v>
          </cell>
          <cell r="HQ356">
            <v>260</v>
          </cell>
          <cell r="HR356">
            <v>344</v>
          </cell>
          <cell r="HS356">
            <v>263</v>
          </cell>
          <cell r="HT356">
            <v>240</v>
          </cell>
          <cell r="HU356">
            <v>283</v>
          </cell>
          <cell r="HV356">
            <v>348</v>
          </cell>
          <cell r="HW356">
            <v>308</v>
          </cell>
          <cell r="HX356">
            <v>252</v>
          </cell>
          <cell r="HY356">
            <v>351</v>
          </cell>
          <cell r="HZ356">
            <v>314</v>
          </cell>
          <cell r="IA356">
            <v>438</v>
          </cell>
          <cell r="IB356">
            <v>313</v>
          </cell>
          <cell r="IC356">
            <v>326</v>
          </cell>
          <cell r="ID356">
            <v>330</v>
          </cell>
          <cell r="IE356">
            <v>305</v>
          </cell>
          <cell r="IF356">
            <v>287</v>
          </cell>
          <cell r="IG356">
            <v>286</v>
          </cell>
          <cell r="IH356">
            <v>405</v>
          </cell>
          <cell r="II356">
            <v>291</v>
          </cell>
          <cell r="IJ356">
            <v>342</v>
          </cell>
          <cell r="IK356">
            <v>315</v>
          </cell>
          <cell r="IL356">
            <v>360</v>
          </cell>
          <cell r="IM356">
            <v>328</v>
          </cell>
          <cell r="IN356">
            <v>165</v>
          </cell>
          <cell r="IO356">
            <v>240</v>
          </cell>
          <cell r="IP356">
            <v>401</v>
          </cell>
          <cell r="IQ356">
            <v>443</v>
          </cell>
          <cell r="IR356">
            <v>363</v>
          </cell>
          <cell r="IS356">
            <v>360</v>
          </cell>
          <cell r="IT356">
            <v>448</v>
          </cell>
          <cell r="IU356">
            <v>395</v>
          </cell>
          <cell r="IV356">
            <v>506</v>
          </cell>
          <cell r="IW356">
            <v>387</v>
          </cell>
          <cell r="IX356">
            <v>467</v>
          </cell>
          <cell r="IY356">
            <v>477</v>
          </cell>
          <cell r="IZ356">
            <v>455</v>
          </cell>
          <cell r="JA356">
            <v>427</v>
          </cell>
          <cell r="JB356">
            <v>472</v>
          </cell>
          <cell r="JC356">
            <v>412</v>
          </cell>
          <cell r="JD356">
            <v>310</v>
          </cell>
          <cell r="JE356">
            <v>454</v>
          </cell>
          <cell r="JF356">
            <v>409</v>
          </cell>
          <cell r="JG356">
            <v>398</v>
          </cell>
          <cell r="JH356">
            <v>467</v>
          </cell>
          <cell r="JI356">
            <v>475</v>
          </cell>
          <cell r="JJ356">
            <v>409</v>
          </cell>
          <cell r="JK356">
            <v>562</v>
          </cell>
          <cell r="JL356">
            <v>427</v>
          </cell>
          <cell r="JM356">
            <v>365</v>
          </cell>
          <cell r="JN356">
            <v>391</v>
          </cell>
          <cell r="JO356">
            <v>449</v>
          </cell>
          <cell r="JP356">
            <v>392</v>
          </cell>
          <cell r="JQ356">
            <v>502</v>
          </cell>
          <cell r="JR356">
            <v>473</v>
          </cell>
          <cell r="JS356">
            <v>467</v>
          </cell>
          <cell r="JT356">
            <v>491</v>
          </cell>
          <cell r="JU356">
            <v>460</v>
          </cell>
          <cell r="JV356">
            <v>430</v>
          </cell>
          <cell r="JW356">
            <v>540</v>
          </cell>
          <cell r="JX356">
            <v>400</v>
          </cell>
          <cell r="JY356">
            <v>417</v>
          </cell>
          <cell r="JZ356">
            <v>475</v>
          </cell>
          <cell r="KA356">
            <v>455</v>
          </cell>
          <cell r="KB356">
            <v>396</v>
          </cell>
          <cell r="KC356">
            <v>551</v>
          </cell>
          <cell r="KD356">
            <v>459</v>
          </cell>
          <cell r="KE356">
            <v>479</v>
          </cell>
          <cell r="KF356">
            <v>425</v>
          </cell>
        </row>
        <row r="357">
          <cell r="A357" t="str">
            <v>Nombre de crÃ©ations d'entreprises - Savoie - DonnÃ©es mensuelles brutes</v>
          </cell>
          <cell r="B357">
            <v>10755509</v>
          </cell>
          <cell r="C357">
            <v>45317.364583333336</v>
          </cell>
          <cell r="ES357">
            <v>417</v>
          </cell>
          <cell r="ET357">
            <v>419</v>
          </cell>
          <cell r="EU357">
            <v>441</v>
          </cell>
          <cell r="EV357">
            <v>334</v>
          </cell>
          <cell r="EW357">
            <v>350</v>
          </cell>
          <cell r="EX357">
            <v>410</v>
          </cell>
          <cell r="EY357">
            <v>343</v>
          </cell>
          <cell r="EZ357">
            <v>268</v>
          </cell>
          <cell r="FA357">
            <v>349</v>
          </cell>
          <cell r="FB357">
            <v>383</v>
          </cell>
          <cell r="FC357">
            <v>371</v>
          </cell>
          <cell r="FD357">
            <v>369</v>
          </cell>
          <cell r="FE357">
            <v>454</v>
          </cell>
          <cell r="FF357">
            <v>402</v>
          </cell>
          <cell r="FG357">
            <v>351</v>
          </cell>
          <cell r="FH357">
            <v>367</v>
          </cell>
          <cell r="FI357">
            <v>328</v>
          </cell>
          <cell r="FJ357">
            <v>363</v>
          </cell>
          <cell r="FK357">
            <v>365</v>
          </cell>
          <cell r="FL357">
            <v>274</v>
          </cell>
          <cell r="FM357">
            <v>347</v>
          </cell>
          <cell r="FN357">
            <v>432</v>
          </cell>
          <cell r="FO357">
            <v>418</v>
          </cell>
          <cell r="FP357">
            <v>388</v>
          </cell>
          <cell r="FQ357">
            <v>491</v>
          </cell>
          <cell r="FR357">
            <v>371</v>
          </cell>
          <cell r="FS357">
            <v>385</v>
          </cell>
          <cell r="FT357">
            <v>386</v>
          </cell>
          <cell r="FU357">
            <v>360</v>
          </cell>
          <cell r="FV357">
            <v>314</v>
          </cell>
          <cell r="FW357">
            <v>393</v>
          </cell>
          <cell r="FX357">
            <v>270</v>
          </cell>
          <cell r="FY357">
            <v>383</v>
          </cell>
          <cell r="FZ357">
            <v>418</v>
          </cell>
          <cell r="GA357">
            <v>400</v>
          </cell>
          <cell r="GB357">
            <v>458</v>
          </cell>
          <cell r="GC357">
            <v>447</v>
          </cell>
          <cell r="GD357">
            <v>364</v>
          </cell>
          <cell r="GE357">
            <v>351</v>
          </cell>
          <cell r="GF357">
            <v>335</v>
          </cell>
          <cell r="GG357">
            <v>338</v>
          </cell>
          <cell r="GH357">
            <v>356</v>
          </cell>
          <cell r="GI357">
            <v>317</v>
          </cell>
          <cell r="GJ357">
            <v>232</v>
          </cell>
          <cell r="GK357">
            <v>335</v>
          </cell>
          <cell r="GL357">
            <v>394</v>
          </cell>
          <cell r="GM357">
            <v>381</v>
          </cell>
          <cell r="GN357">
            <v>434</v>
          </cell>
          <cell r="GO357">
            <v>446</v>
          </cell>
          <cell r="GP357">
            <v>412</v>
          </cell>
          <cell r="GQ357">
            <v>404</v>
          </cell>
          <cell r="GR357">
            <v>360</v>
          </cell>
          <cell r="GS357">
            <v>308</v>
          </cell>
          <cell r="GT357">
            <v>375</v>
          </cell>
          <cell r="GU357">
            <v>334</v>
          </cell>
          <cell r="GV357">
            <v>280</v>
          </cell>
          <cell r="GW357">
            <v>347</v>
          </cell>
          <cell r="GX357">
            <v>362</v>
          </cell>
          <cell r="GY357">
            <v>398</v>
          </cell>
          <cell r="GZ357">
            <v>409</v>
          </cell>
          <cell r="HA357">
            <v>428</v>
          </cell>
          <cell r="HB357">
            <v>379</v>
          </cell>
          <cell r="HC357">
            <v>420</v>
          </cell>
          <cell r="HD357">
            <v>362</v>
          </cell>
          <cell r="HE357">
            <v>315</v>
          </cell>
          <cell r="HF357">
            <v>353</v>
          </cell>
          <cell r="HG357">
            <v>352</v>
          </cell>
          <cell r="HH357">
            <v>332</v>
          </cell>
          <cell r="HI357">
            <v>406</v>
          </cell>
          <cell r="HJ357">
            <v>452</v>
          </cell>
          <cell r="HK357">
            <v>466</v>
          </cell>
          <cell r="HL357">
            <v>511</v>
          </cell>
          <cell r="HM357">
            <v>544</v>
          </cell>
          <cell r="HN357">
            <v>472</v>
          </cell>
          <cell r="HO357">
            <v>469</v>
          </cell>
          <cell r="HP357">
            <v>397</v>
          </cell>
          <cell r="HQ357">
            <v>410</v>
          </cell>
          <cell r="HR357">
            <v>494</v>
          </cell>
          <cell r="HS357">
            <v>422</v>
          </cell>
          <cell r="HT357">
            <v>352</v>
          </cell>
          <cell r="HU357">
            <v>477</v>
          </cell>
          <cell r="HV357">
            <v>531</v>
          </cell>
          <cell r="HW357">
            <v>473</v>
          </cell>
          <cell r="HX357">
            <v>452</v>
          </cell>
          <cell r="HY357">
            <v>632</v>
          </cell>
          <cell r="HZ357">
            <v>489</v>
          </cell>
          <cell r="IA357">
            <v>487</v>
          </cell>
          <cell r="IB357">
            <v>475</v>
          </cell>
          <cell r="IC357">
            <v>503</v>
          </cell>
          <cell r="ID357">
            <v>481</v>
          </cell>
          <cell r="IE357">
            <v>485</v>
          </cell>
          <cell r="IF357">
            <v>414</v>
          </cell>
          <cell r="IG357">
            <v>481</v>
          </cell>
          <cell r="IH357">
            <v>626</v>
          </cell>
          <cell r="II357">
            <v>498</v>
          </cell>
          <cell r="IJ357">
            <v>571</v>
          </cell>
          <cell r="IK357">
            <v>699</v>
          </cell>
          <cell r="IL357">
            <v>551</v>
          </cell>
          <cell r="IM357">
            <v>426</v>
          </cell>
          <cell r="IN357">
            <v>300</v>
          </cell>
          <cell r="IO357">
            <v>390</v>
          </cell>
          <cell r="IP357">
            <v>548</v>
          </cell>
          <cell r="IQ357">
            <v>624</v>
          </cell>
          <cell r="IR357">
            <v>507</v>
          </cell>
          <cell r="IS357">
            <v>608</v>
          </cell>
          <cell r="IT357">
            <v>673</v>
          </cell>
          <cell r="IU357">
            <v>587</v>
          </cell>
          <cell r="IV357">
            <v>617</v>
          </cell>
          <cell r="IW357">
            <v>660</v>
          </cell>
          <cell r="IX357">
            <v>533</v>
          </cell>
          <cell r="IY357">
            <v>696</v>
          </cell>
          <cell r="IZ357">
            <v>644</v>
          </cell>
          <cell r="JA357">
            <v>573</v>
          </cell>
          <cell r="JB357">
            <v>648</v>
          </cell>
          <cell r="JC357">
            <v>572</v>
          </cell>
          <cell r="JD357">
            <v>442</v>
          </cell>
          <cell r="JE357">
            <v>672</v>
          </cell>
          <cell r="JF357">
            <v>658</v>
          </cell>
          <cell r="JG357">
            <v>620</v>
          </cell>
          <cell r="JH357">
            <v>713</v>
          </cell>
          <cell r="JI357">
            <v>628</v>
          </cell>
          <cell r="JJ357">
            <v>602</v>
          </cell>
          <cell r="JK357">
            <v>697</v>
          </cell>
          <cell r="JL357">
            <v>589</v>
          </cell>
          <cell r="JM357">
            <v>644</v>
          </cell>
          <cell r="JN357">
            <v>562</v>
          </cell>
          <cell r="JO357">
            <v>560</v>
          </cell>
          <cell r="JP357">
            <v>426</v>
          </cell>
          <cell r="JQ357">
            <v>648</v>
          </cell>
          <cell r="JR357">
            <v>747</v>
          </cell>
          <cell r="JS357">
            <v>674</v>
          </cell>
          <cell r="JT357">
            <v>738</v>
          </cell>
          <cell r="JU357">
            <v>599</v>
          </cell>
          <cell r="JV357">
            <v>615</v>
          </cell>
          <cell r="JW357">
            <v>611</v>
          </cell>
          <cell r="JX357">
            <v>556</v>
          </cell>
          <cell r="JY357">
            <v>517</v>
          </cell>
          <cell r="JZ357">
            <v>605</v>
          </cell>
          <cell r="KA357">
            <v>553</v>
          </cell>
          <cell r="KB357">
            <v>530</v>
          </cell>
          <cell r="KC357">
            <v>613</v>
          </cell>
          <cell r="KD357">
            <v>729</v>
          </cell>
          <cell r="KE357">
            <v>673</v>
          </cell>
          <cell r="KF357">
            <v>631</v>
          </cell>
        </row>
        <row r="358">
          <cell r="A358" t="str">
            <v>Nombre de crÃ©ations d'entreprises - Seine-et-Marne - DonnÃ©es mensuelles brutes</v>
          </cell>
          <cell r="B358">
            <v>10755513</v>
          </cell>
          <cell r="C358">
            <v>45317.364583333336</v>
          </cell>
          <cell r="ES358">
            <v>719</v>
          </cell>
          <cell r="ET358">
            <v>1151</v>
          </cell>
          <cell r="EU358">
            <v>1302</v>
          </cell>
          <cell r="EV358">
            <v>908</v>
          </cell>
          <cell r="EW358">
            <v>711</v>
          </cell>
          <cell r="EX358">
            <v>1022</v>
          </cell>
          <cell r="EY358">
            <v>774</v>
          </cell>
          <cell r="EZ358">
            <v>698</v>
          </cell>
          <cell r="FA358">
            <v>868</v>
          </cell>
          <cell r="FB358">
            <v>963</v>
          </cell>
          <cell r="FC358">
            <v>983</v>
          </cell>
          <cell r="FD358">
            <v>811</v>
          </cell>
          <cell r="FE358">
            <v>934</v>
          </cell>
          <cell r="FF358">
            <v>1116</v>
          </cell>
          <cell r="FG358">
            <v>1015</v>
          </cell>
          <cell r="FH358">
            <v>949</v>
          </cell>
          <cell r="FI358">
            <v>836</v>
          </cell>
          <cell r="FJ358">
            <v>927</v>
          </cell>
          <cell r="FK358">
            <v>855</v>
          </cell>
          <cell r="FL358">
            <v>660</v>
          </cell>
          <cell r="FM358">
            <v>947</v>
          </cell>
          <cell r="FN358">
            <v>1175</v>
          </cell>
          <cell r="FO358">
            <v>872</v>
          </cell>
          <cell r="FP358">
            <v>782</v>
          </cell>
          <cell r="FQ358">
            <v>1072</v>
          </cell>
          <cell r="FR358">
            <v>999</v>
          </cell>
          <cell r="FS358">
            <v>1049</v>
          </cell>
          <cell r="FT358">
            <v>942</v>
          </cell>
          <cell r="FU358">
            <v>906</v>
          </cell>
          <cell r="FV358">
            <v>897</v>
          </cell>
          <cell r="FW358">
            <v>960</v>
          </cell>
          <cell r="FX358">
            <v>681</v>
          </cell>
          <cell r="FY358">
            <v>901</v>
          </cell>
          <cell r="FZ358">
            <v>1139</v>
          </cell>
          <cell r="GA358">
            <v>932</v>
          </cell>
          <cell r="GB358">
            <v>814</v>
          </cell>
          <cell r="GC358">
            <v>1007</v>
          </cell>
          <cell r="GD358">
            <v>871</v>
          </cell>
          <cell r="GE358">
            <v>1007</v>
          </cell>
          <cell r="GF358">
            <v>1044</v>
          </cell>
          <cell r="GG358">
            <v>805</v>
          </cell>
          <cell r="GH358">
            <v>829</v>
          </cell>
          <cell r="GI358">
            <v>904</v>
          </cell>
          <cell r="GJ358">
            <v>669</v>
          </cell>
          <cell r="GK358">
            <v>998</v>
          </cell>
          <cell r="GL358">
            <v>1113</v>
          </cell>
          <cell r="GM358">
            <v>884</v>
          </cell>
          <cell r="GN358">
            <v>953</v>
          </cell>
          <cell r="GO358">
            <v>1039</v>
          </cell>
          <cell r="GP358">
            <v>1097</v>
          </cell>
          <cell r="GQ358">
            <v>1080</v>
          </cell>
          <cell r="GR358">
            <v>1117</v>
          </cell>
          <cell r="GS358">
            <v>938</v>
          </cell>
          <cell r="GT358">
            <v>1023</v>
          </cell>
          <cell r="GU358">
            <v>910</v>
          </cell>
          <cell r="GV358">
            <v>683</v>
          </cell>
          <cell r="GW358">
            <v>1120</v>
          </cell>
          <cell r="GX358">
            <v>1136</v>
          </cell>
          <cell r="GY358">
            <v>1015</v>
          </cell>
          <cell r="GZ358">
            <v>998</v>
          </cell>
          <cell r="HA358">
            <v>1154</v>
          </cell>
          <cell r="HB358">
            <v>1086</v>
          </cell>
          <cell r="HC358">
            <v>1306</v>
          </cell>
          <cell r="HD358">
            <v>1055</v>
          </cell>
          <cell r="HE358">
            <v>995</v>
          </cell>
          <cell r="HF358">
            <v>1035</v>
          </cell>
          <cell r="HG358">
            <v>1016</v>
          </cell>
          <cell r="HH358">
            <v>823</v>
          </cell>
          <cell r="HI358">
            <v>1168</v>
          </cell>
          <cell r="HJ358">
            <v>1238</v>
          </cell>
          <cell r="HK358">
            <v>1338</v>
          </cell>
          <cell r="HL358">
            <v>1101</v>
          </cell>
          <cell r="HM358">
            <v>1290</v>
          </cell>
          <cell r="HN358">
            <v>1279</v>
          </cell>
          <cell r="HO358">
            <v>1393</v>
          </cell>
          <cell r="HP358">
            <v>1183</v>
          </cell>
          <cell r="HQ358">
            <v>1230</v>
          </cell>
          <cell r="HR358">
            <v>1284</v>
          </cell>
          <cell r="HS358">
            <v>1122</v>
          </cell>
          <cell r="HT358">
            <v>1019</v>
          </cell>
          <cell r="HU358">
            <v>1284</v>
          </cell>
          <cell r="HV358">
            <v>1573</v>
          </cell>
          <cell r="HW358">
            <v>1362</v>
          </cell>
          <cell r="HX358">
            <v>1205</v>
          </cell>
          <cell r="HY358">
            <v>1686</v>
          </cell>
          <cell r="HZ358">
            <v>1548</v>
          </cell>
          <cell r="IA358">
            <v>1820</v>
          </cell>
          <cell r="IB358">
            <v>1543</v>
          </cell>
          <cell r="IC358">
            <v>1511</v>
          </cell>
          <cell r="ID358">
            <v>1501</v>
          </cell>
          <cell r="IE358">
            <v>1421</v>
          </cell>
          <cell r="IF358">
            <v>1165</v>
          </cell>
          <cell r="IG358">
            <v>1579</v>
          </cell>
          <cell r="IH358">
            <v>1925</v>
          </cell>
          <cell r="II358">
            <v>1645</v>
          </cell>
          <cell r="IJ358">
            <v>1350</v>
          </cell>
          <cell r="IK358">
            <v>1724</v>
          </cell>
          <cell r="IL358">
            <v>1658</v>
          </cell>
          <cell r="IM358">
            <v>1345</v>
          </cell>
          <cell r="IN358">
            <v>757</v>
          </cell>
          <cell r="IO358">
            <v>1179</v>
          </cell>
          <cell r="IP358">
            <v>1740</v>
          </cell>
          <cell r="IQ358">
            <v>1999</v>
          </cell>
          <cell r="IR358">
            <v>1486</v>
          </cell>
          <cell r="IS358">
            <v>2052</v>
          </cell>
          <cell r="IT358">
            <v>2250</v>
          </cell>
          <cell r="IU358">
            <v>1935</v>
          </cell>
          <cell r="IV358">
            <v>1740</v>
          </cell>
          <cell r="IW358">
            <v>2065</v>
          </cell>
          <cell r="IX358">
            <v>2294</v>
          </cell>
          <cell r="IY358">
            <v>2586</v>
          </cell>
          <cell r="IZ358">
            <v>2150</v>
          </cell>
          <cell r="JA358">
            <v>1765</v>
          </cell>
          <cell r="JB358">
            <v>1935</v>
          </cell>
          <cell r="JC358">
            <v>1756</v>
          </cell>
          <cell r="JD358">
            <v>1360</v>
          </cell>
          <cell r="JE358">
            <v>1982</v>
          </cell>
          <cell r="JF358">
            <v>2208</v>
          </cell>
          <cell r="JG358">
            <v>1747</v>
          </cell>
          <cell r="JH358">
            <v>1869</v>
          </cell>
          <cell r="JI358">
            <v>2121</v>
          </cell>
          <cell r="JJ358">
            <v>2002</v>
          </cell>
          <cell r="JK358">
            <v>2200</v>
          </cell>
          <cell r="JL358">
            <v>1852</v>
          </cell>
          <cell r="JM358">
            <v>1689</v>
          </cell>
          <cell r="JN358">
            <v>1835</v>
          </cell>
          <cell r="JO358">
            <v>1835</v>
          </cell>
          <cell r="JP358">
            <v>1611</v>
          </cell>
          <cell r="JQ358">
            <v>2173</v>
          </cell>
          <cell r="JR358">
            <v>2318</v>
          </cell>
          <cell r="JS358">
            <v>2048</v>
          </cell>
          <cell r="JT358">
            <v>1998</v>
          </cell>
          <cell r="JU358">
            <v>1990</v>
          </cell>
          <cell r="JV358">
            <v>2011</v>
          </cell>
          <cell r="JW358">
            <v>2204</v>
          </cell>
          <cell r="JX358">
            <v>2020</v>
          </cell>
          <cell r="JY358">
            <v>1650</v>
          </cell>
          <cell r="JZ358">
            <v>2121</v>
          </cell>
          <cell r="KA358">
            <v>1790</v>
          </cell>
          <cell r="KB358">
            <v>1742</v>
          </cell>
          <cell r="KC358">
            <v>2176</v>
          </cell>
          <cell r="KD358">
            <v>2405</v>
          </cell>
          <cell r="KE358">
            <v>2269</v>
          </cell>
          <cell r="KF358">
            <v>2152</v>
          </cell>
        </row>
        <row r="359">
          <cell r="A359" t="str">
            <v>Nombre de crÃ©ations d'entreprises - Seine-Maritime - DonnÃ©es mensuelles brutes</v>
          </cell>
          <cell r="B359">
            <v>10755512</v>
          </cell>
          <cell r="C359">
            <v>45317.364583333336</v>
          </cell>
          <cell r="ES359">
            <v>618</v>
          </cell>
          <cell r="ET359">
            <v>598</v>
          </cell>
          <cell r="EU359">
            <v>725</v>
          </cell>
          <cell r="EV359">
            <v>547</v>
          </cell>
          <cell r="EW359">
            <v>490</v>
          </cell>
          <cell r="EX359">
            <v>625</v>
          </cell>
          <cell r="EY359">
            <v>529</v>
          </cell>
          <cell r="EZ359">
            <v>520</v>
          </cell>
          <cell r="FA359">
            <v>537</v>
          </cell>
          <cell r="FB359">
            <v>649</v>
          </cell>
          <cell r="FC359">
            <v>516</v>
          </cell>
          <cell r="FD359">
            <v>499</v>
          </cell>
          <cell r="FE359">
            <v>677</v>
          </cell>
          <cell r="FF359">
            <v>549</v>
          </cell>
          <cell r="FG359">
            <v>624</v>
          </cell>
          <cell r="FH359">
            <v>600</v>
          </cell>
          <cell r="FI359">
            <v>552</v>
          </cell>
          <cell r="FJ359">
            <v>572</v>
          </cell>
          <cell r="FK359">
            <v>541</v>
          </cell>
          <cell r="FL359">
            <v>504</v>
          </cell>
          <cell r="FM359">
            <v>573</v>
          </cell>
          <cell r="FN359">
            <v>653</v>
          </cell>
          <cell r="FO359">
            <v>554</v>
          </cell>
          <cell r="FP359">
            <v>506</v>
          </cell>
          <cell r="FQ359">
            <v>652</v>
          </cell>
          <cell r="FR359">
            <v>632</v>
          </cell>
          <cell r="FS359">
            <v>600</v>
          </cell>
          <cell r="FT359">
            <v>639</v>
          </cell>
          <cell r="FU359">
            <v>558</v>
          </cell>
          <cell r="FV359">
            <v>623</v>
          </cell>
          <cell r="FW359">
            <v>596</v>
          </cell>
          <cell r="FX359">
            <v>532</v>
          </cell>
          <cell r="FY359">
            <v>668</v>
          </cell>
          <cell r="FZ359">
            <v>715</v>
          </cell>
          <cell r="GA359">
            <v>577</v>
          </cell>
          <cell r="GB359">
            <v>526</v>
          </cell>
          <cell r="GC359">
            <v>629</v>
          </cell>
          <cell r="GD359">
            <v>589</v>
          </cell>
          <cell r="GE359">
            <v>599</v>
          </cell>
          <cell r="GF359">
            <v>577</v>
          </cell>
          <cell r="GG359">
            <v>482</v>
          </cell>
          <cell r="GH359">
            <v>626</v>
          </cell>
          <cell r="GI359">
            <v>518</v>
          </cell>
          <cell r="GJ359">
            <v>481</v>
          </cell>
          <cell r="GK359">
            <v>626</v>
          </cell>
          <cell r="GL359">
            <v>644</v>
          </cell>
          <cell r="GM359">
            <v>497</v>
          </cell>
          <cell r="GN359">
            <v>533</v>
          </cell>
          <cell r="GO359">
            <v>550</v>
          </cell>
          <cell r="GP359">
            <v>628</v>
          </cell>
          <cell r="GQ359">
            <v>688</v>
          </cell>
          <cell r="GR359">
            <v>635</v>
          </cell>
          <cell r="GS359">
            <v>559</v>
          </cell>
          <cell r="GT359">
            <v>624</v>
          </cell>
          <cell r="GU359">
            <v>551</v>
          </cell>
          <cell r="GV359">
            <v>510</v>
          </cell>
          <cell r="GW359">
            <v>585</v>
          </cell>
          <cell r="GX359">
            <v>652</v>
          </cell>
          <cell r="GY359">
            <v>618</v>
          </cell>
          <cell r="GZ359">
            <v>630</v>
          </cell>
          <cell r="HA359">
            <v>714</v>
          </cell>
          <cell r="HB359">
            <v>716</v>
          </cell>
          <cell r="HC359">
            <v>736</v>
          </cell>
          <cell r="HD359">
            <v>538</v>
          </cell>
          <cell r="HE359">
            <v>571</v>
          </cell>
          <cell r="HF359">
            <v>744</v>
          </cell>
          <cell r="HG359">
            <v>568</v>
          </cell>
          <cell r="HH359">
            <v>531</v>
          </cell>
          <cell r="HI359">
            <v>705</v>
          </cell>
          <cell r="HJ359">
            <v>740</v>
          </cell>
          <cell r="HK359">
            <v>715</v>
          </cell>
          <cell r="HL359">
            <v>692</v>
          </cell>
          <cell r="HM359">
            <v>711</v>
          </cell>
          <cell r="HN359">
            <v>790</v>
          </cell>
          <cell r="HO359">
            <v>896</v>
          </cell>
          <cell r="HP359">
            <v>779</v>
          </cell>
          <cell r="HQ359">
            <v>664</v>
          </cell>
          <cell r="HR359">
            <v>893</v>
          </cell>
          <cell r="HS359">
            <v>753</v>
          </cell>
          <cell r="HT359">
            <v>750</v>
          </cell>
          <cell r="HU359">
            <v>788</v>
          </cell>
          <cell r="HV359">
            <v>992</v>
          </cell>
          <cell r="HW359">
            <v>847</v>
          </cell>
          <cell r="HX359">
            <v>772</v>
          </cell>
          <cell r="HY359">
            <v>1016</v>
          </cell>
          <cell r="HZ359">
            <v>846</v>
          </cell>
          <cell r="IA359">
            <v>1029</v>
          </cell>
          <cell r="IB359">
            <v>867</v>
          </cell>
          <cell r="IC359">
            <v>917</v>
          </cell>
          <cell r="ID359">
            <v>809</v>
          </cell>
          <cell r="IE359">
            <v>859</v>
          </cell>
          <cell r="IF359">
            <v>756</v>
          </cell>
          <cell r="IG359">
            <v>961</v>
          </cell>
          <cell r="IH359">
            <v>1022</v>
          </cell>
          <cell r="II359">
            <v>924</v>
          </cell>
          <cell r="IJ359">
            <v>868</v>
          </cell>
          <cell r="IK359">
            <v>1049</v>
          </cell>
          <cell r="IL359">
            <v>1052</v>
          </cell>
          <cell r="IM359">
            <v>810</v>
          </cell>
          <cell r="IN359">
            <v>473</v>
          </cell>
          <cell r="IO359">
            <v>715</v>
          </cell>
          <cell r="IP359">
            <v>1125</v>
          </cell>
          <cell r="IQ359">
            <v>1001</v>
          </cell>
          <cell r="IR359">
            <v>878</v>
          </cell>
          <cell r="IS359">
            <v>1563</v>
          </cell>
          <cell r="IT359">
            <v>1472</v>
          </cell>
          <cell r="IU359">
            <v>1130</v>
          </cell>
          <cell r="IV359">
            <v>1060</v>
          </cell>
          <cell r="IW359">
            <v>1234</v>
          </cell>
          <cell r="IX359">
            <v>1201</v>
          </cell>
          <cell r="IY359">
            <v>1314</v>
          </cell>
          <cell r="IZ359">
            <v>1462</v>
          </cell>
          <cell r="JA359">
            <v>1098</v>
          </cell>
          <cell r="JB359">
            <v>1273</v>
          </cell>
          <cell r="JC359">
            <v>1191</v>
          </cell>
          <cell r="JD359">
            <v>899</v>
          </cell>
          <cell r="JE359">
            <v>1180</v>
          </cell>
          <cell r="JF359">
            <v>1274</v>
          </cell>
          <cell r="JG359">
            <v>1068</v>
          </cell>
          <cell r="JH359">
            <v>988</v>
          </cell>
          <cell r="JI359">
            <v>1210</v>
          </cell>
          <cell r="JJ359">
            <v>1158</v>
          </cell>
          <cell r="JK359">
            <v>1422</v>
          </cell>
          <cell r="JL359">
            <v>1287</v>
          </cell>
          <cell r="JM359">
            <v>868</v>
          </cell>
          <cell r="JN359">
            <v>955</v>
          </cell>
          <cell r="JO359">
            <v>1008</v>
          </cell>
          <cell r="JP359">
            <v>888</v>
          </cell>
          <cell r="JQ359">
            <v>1208</v>
          </cell>
          <cell r="JR359">
            <v>1420</v>
          </cell>
          <cell r="JS359">
            <v>1072</v>
          </cell>
          <cell r="JT359">
            <v>1050</v>
          </cell>
          <cell r="JU359">
            <v>1046</v>
          </cell>
          <cell r="JV359">
            <v>1053</v>
          </cell>
          <cell r="JW359">
            <v>1270</v>
          </cell>
          <cell r="JX359">
            <v>1012</v>
          </cell>
          <cell r="JY359">
            <v>1028</v>
          </cell>
          <cell r="JZ359">
            <v>1141</v>
          </cell>
          <cell r="KA359">
            <v>1115</v>
          </cell>
          <cell r="KB359">
            <v>1033</v>
          </cell>
          <cell r="KC359">
            <v>1267</v>
          </cell>
          <cell r="KD359">
            <v>1320</v>
          </cell>
          <cell r="KE359">
            <v>1220</v>
          </cell>
          <cell r="KF359">
            <v>1134</v>
          </cell>
        </row>
        <row r="360">
          <cell r="A360" t="str">
            <v>Nombre de crÃ©ations d'entreprises - Seine-Saint-Denis - DonnÃ©es mensuelles brutes</v>
          </cell>
          <cell r="B360">
            <v>10755529</v>
          </cell>
          <cell r="C360">
            <v>45317.364583333336</v>
          </cell>
          <cell r="ES360">
            <v>1402</v>
          </cell>
          <cell r="ET360">
            <v>1353</v>
          </cell>
          <cell r="EU360">
            <v>1549</v>
          </cell>
          <cell r="EV360">
            <v>1238</v>
          </cell>
          <cell r="EW360">
            <v>1246</v>
          </cell>
          <cell r="EX360">
            <v>1365</v>
          </cell>
          <cell r="EY360">
            <v>1224</v>
          </cell>
          <cell r="EZ360">
            <v>950</v>
          </cell>
          <cell r="FA360">
            <v>1236</v>
          </cell>
          <cell r="FB360">
            <v>1481</v>
          </cell>
          <cell r="FC360">
            <v>1361</v>
          </cell>
          <cell r="FD360">
            <v>1153</v>
          </cell>
          <cell r="FE360">
            <v>1532</v>
          </cell>
          <cell r="FF360">
            <v>1452</v>
          </cell>
          <cell r="FG360">
            <v>1433</v>
          </cell>
          <cell r="FH360">
            <v>1335</v>
          </cell>
          <cell r="FI360">
            <v>1286</v>
          </cell>
          <cell r="FJ360">
            <v>1402</v>
          </cell>
          <cell r="FK360">
            <v>1331</v>
          </cell>
          <cell r="FL360">
            <v>995</v>
          </cell>
          <cell r="FM360">
            <v>1264</v>
          </cell>
          <cell r="FN360">
            <v>1622</v>
          </cell>
          <cell r="FO360">
            <v>1393</v>
          </cell>
          <cell r="FP360">
            <v>1238</v>
          </cell>
          <cell r="FQ360">
            <v>1643</v>
          </cell>
          <cell r="FR360">
            <v>1519</v>
          </cell>
          <cell r="FS360">
            <v>1653</v>
          </cell>
          <cell r="FT360">
            <v>1474</v>
          </cell>
          <cell r="FU360">
            <v>1392</v>
          </cell>
          <cell r="FV360">
            <v>1302</v>
          </cell>
          <cell r="FW360">
            <v>1398</v>
          </cell>
          <cell r="FX360">
            <v>1026</v>
          </cell>
          <cell r="FY360">
            <v>1411</v>
          </cell>
          <cell r="FZ360">
            <v>1765</v>
          </cell>
          <cell r="GA360">
            <v>1668</v>
          </cell>
          <cell r="GB360">
            <v>1463</v>
          </cell>
          <cell r="GC360">
            <v>1588</v>
          </cell>
          <cell r="GD360">
            <v>1483</v>
          </cell>
          <cell r="GE360">
            <v>1559</v>
          </cell>
          <cell r="GF360">
            <v>1638</v>
          </cell>
          <cell r="GG360">
            <v>1344</v>
          </cell>
          <cell r="GH360">
            <v>1413</v>
          </cell>
          <cell r="GI360">
            <v>1473</v>
          </cell>
          <cell r="GJ360">
            <v>1069</v>
          </cell>
          <cell r="GK360">
            <v>1482</v>
          </cell>
          <cell r="GL360">
            <v>1870</v>
          </cell>
          <cell r="GM360">
            <v>1585</v>
          </cell>
          <cell r="GN360">
            <v>1612</v>
          </cell>
          <cell r="GO360">
            <v>1661</v>
          </cell>
          <cell r="GP360">
            <v>1837</v>
          </cell>
          <cell r="GQ360">
            <v>1810</v>
          </cell>
          <cell r="GR360">
            <v>1846</v>
          </cell>
          <cell r="GS360">
            <v>1507</v>
          </cell>
          <cell r="GT360">
            <v>1781</v>
          </cell>
          <cell r="GU360">
            <v>1515</v>
          </cell>
          <cell r="GV360">
            <v>1192</v>
          </cell>
          <cell r="GW360">
            <v>1675</v>
          </cell>
          <cell r="GX360">
            <v>1822</v>
          </cell>
          <cell r="GY360">
            <v>1778</v>
          </cell>
          <cell r="GZ360">
            <v>1777</v>
          </cell>
          <cell r="HA360">
            <v>1866</v>
          </cell>
          <cell r="HB360">
            <v>2014</v>
          </cell>
          <cell r="HC360">
            <v>2283</v>
          </cell>
          <cell r="HD360">
            <v>1819</v>
          </cell>
          <cell r="HE360">
            <v>1757</v>
          </cell>
          <cell r="HF360">
            <v>1830</v>
          </cell>
          <cell r="HG360">
            <v>1727</v>
          </cell>
          <cell r="HH360">
            <v>1469</v>
          </cell>
          <cell r="HI360">
            <v>1769</v>
          </cell>
          <cell r="HJ360">
            <v>2143</v>
          </cell>
          <cell r="HK360">
            <v>2448</v>
          </cell>
          <cell r="HL360">
            <v>2174</v>
          </cell>
          <cell r="HM360">
            <v>2437</v>
          </cell>
          <cell r="HN360">
            <v>2415</v>
          </cell>
          <cell r="HO360">
            <v>2814</v>
          </cell>
          <cell r="HP360">
            <v>2284</v>
          </cell>
          <cell r="HQ360">
            <v>2233</v>
          </cell>
          <cell r="HR360">
            <v>2529</v>
          </cell>
          <cell r="HS360">
            <v>2179</v>
          </cell>
          <cell r="HT360">
            <v>1743</v>
          </cell>
          <cell r="HU360">
            <v>2300</v>
          </cell>
          <cell r="HV360">
            <v>2963</v>
          </cell>
          <cell r="HW360">
            <v>2762</v>
          </cell>
          <cell r="HX360">
            <v>2334</v>
          </cell>
          <cell r="HY360">
            <v>3103</v>
          </cell>
          <cell r="HZ360">
            <v>3007</v>
          </cell>
          <cell r="IA360">
            <v>3160</v>
          </cell>
          <cell r="IB360">
            <v>2722</v>
          </cell>
          <cell r="IC360">
            <v>2794</v>
          </cell>
          <cell r="ID360">
            <v>2697</v>
          </cell>
          <cell r="IE360">
            <v>2591</v>
          </cell>
          <cell r="IF360">
            <v>1912</v>
          </cell>
          <cell r="IG360">
            <v>2427</v>
          </cell>
          <cell r="IH360">
            <v>3364</v>
          </cell>
          <cell r="II360">
            <v>2793</v>
          </cell>
          <cell r="IJ360">
            <v>2184</v>
          </cell>
          <cell r="IK360">
            <v>3008</v>
          </cell>
          <cell r="IL360">
            <v>2679</v>
          </cell>
          <cell r="IM360">
            <v>2309</v>
          </cell>
          <cell r="IN360">
            <v>1263</v>
          </cell>
          <cell r="IO360">
            <v>1964</v>
          </cell>
          <cell r="IP360">
            <v>3028</v>
          </cell>
          <cell r="IQ360">
            <v>3539</v>
          </cell>
          <cell r="IR360">
            <v>2476</v>
          </cell>
          <cell r="IS360">
            <v>3825</v>
          </cell>
          <cell r="IT360">
            <v>4309</v>
          </cell>
          <cell r="IU360">
            <v>3371</v>
          </cell>
          <cell r="IV360">
            <v>3545</v>
          </cell>
          <cell r="IW360">
            <v>3813</v>
          </cell>
          <cell r="IX360">
            <v>3829</v>
          </cell>
          <cell r="IY360">
            <v>4062</v>
          </cell>
          <cell r="IZ360">
            <v>3188</v>
          </cell>
          <cell r="JA360">
            <v>2701</v>
          </cell>
          <cell r="JB360">
            <v>3095</v>
          </cell>
          <cell r="JC360">
            <v>2675</v>
          </cell>
          <cell r="JD360">
            <v>2060</v>
          </cell>
          <cell r="JE360">
            <v>3162</v>
          </cell>
          <cell r="JF360">
            <v>3268</v>
          </cell>
          <cell r="JG360">
            <v>3051</v>
          </cell>
          <cell r="JH360">
            <v>3138</v>
          </cell>
          <cell r="JI360">
            <v>3639</v>
          </cell>
          <cell r="JJ360">
            <v>3103</v>
          </cell>
          <cell r="JK360">
            <v>3738</v>
          </cell>
          <cell r="JL360">
            <v>3012</v>
          </cell>
          <cell r="JM360">
            <v>2667</v>
          </cell>
          <cell r="JN360">
            <v>2982</v>
          </cell>
          <cell r="JO360">
            <v>2687</v>
          </cell>
          <cell r="JP360">
            <v>2650</v>
          </cell>
          <cell r="JQ360">
            <v>3472</v>
          </cell>
          <cell r="JR360">
            <v>3798</v>
          </cell>
          <cell r="JS360">
            <v>3612</v>
          </cell>
          <cell r="JT360">
            <v>3366</v>
          </cell>
          <cell r="JU360">
            <v>3053</v>
          </cell>
          <cell r="JV360">
            <v>3074</v>
          </cell>
          <cell r="JW360">
            <v>3632</v>
          </cell>
          <cell r="JX360">
            <v>3197</v>
          </cell>
          <cell r="JY360">
            <v>2933</v>
          </cell>
          <cell r="JZ360">
            <v>3461</v>
          </cell>
          <cell r="KA360">
            <v>2975</v>
          </cell>
          <cell r="KB360">
            <v>3074</v>
          </cell>
          <cell r="KC360">
            <v>4110</v>
          </cell>
          <cell r="KD360">
            <v>4332</v>
          </cell>
          <cell r="KE360">
            <v>3889</v>
          </cell>
          <cell r="KF360">
            <v>3467</v>
          </cell>
        </row>
        <row r="361">
          <cell r="A361" t="str">
            <v>Nombre de crÃ©ations d'entreprises - SociÃ©tÃ©s - Ain - DonnÃ©es mensuelles brutes</v>
          </cell>
          <cell r="B361">
            <v>10755569</v>
          </cell>
          <cell r="C361">
            <v>45317.364583333336</v>
          </cell>
          <cell r="ES361">
            <v>80</v>
          </cell>
          <cell r="ET361">
            <v>110</v>
          </cell>
          <cell r="EU361">
            <v>112</v>
          </cell>
          <cell r="EV361">
            <v>90</v>
          </cell>
          <cell r="EW361">
            <v>76</v>
          </cell>
          <cell r="EX361">
            <v>94</v>
          </cell>
          <cell r="EY361">
            <v>99</v>
          </cell>
          <cell r="EZ361">
            <v>78</v>
          </cell>
          <cell r="FA361">
            <v>68</v>
          </cell>
          <cell r="FB361">
            <v>101</v>
          </cell>
          <cell r="FC361">
            <v>94</v>
          </cell>
          <cell r="FD361">
            <v>84</v>
          </cell>
          <cell r="FE361">
            <v>100</v>
          </cell>
          <cell r="FF361">
            <v>80</v>
          </cell>
          <cell r="FG361">
            <v>99</v>
          </cell>
          <cell r="FH361">
            <v>78</v>
          </cell>
          <cell r="FI361">
            <v>102</v>
          </cell>
          <cell r="FJ361">
            <v>84</v>
          </cell>
          <cell r="FK361">
            <v>75</v>
          </cell>
          <cell r="FL361">
            <v>67</v>
          </cell>
          <cell r="FM361">
            <v>78</v>
          </cell>
          <cell r="FN361">
            <v>126</v>
          </cell>
          <cell r="FO361">
            <v>80</v>
          </cell>
          <cell r="FP361">
            <v>102</v>
          </cell>
          <cell r="FQ361">
            <v>105</v>
          </cell>
          <cell r="FR361">
            <v>107</v>
          </cell>
          <cell r="FS361">
            <v>101</v>
          </cell>
          <cell r="FT361">
            <v>96</v>
          </cell>
          <cell r="FU361">
            <v>93</v>
          </cell>
          <cell r="FV361">
            <v>90</v>
          </cell>
          <cell r="FW361">
            <v>107</v>
          </cell>
          <cell r="FX361">
            <v>75</v>
          </cell>
          <cell r="FY361">
            <v>107</v>
          </cell>
          <cell r="FZ361">
            <v>101</v>
          </cell>
          <cell r="GA361">
            <v>81</v>
          </cell>
          <cell r="GB361">
            <v>86</v>
          </cell>
          <cell r="GC361">
            <v>112</v>
          </cell>
          <cell r="GD361">
            <v>105</v>
          </cell>
          <cell r="GE361">
            <v>110</v>
          </cell>
          <cell r="GF361">
            <v>99</v>
          </cell>
          <cell r="GG361">
            <v>91</v>
          </cell>
          <cell r="GH361">
            <v>92</v>
          </cell>
          <cell r="GI361">
            <v>92</v>
          </cell>
          <cell r="GJ361">
            <v>71</v>
          </cell>
          <cell r="GK361">
            <v>77</v>
          </cell>
          <cell r="GL361">
            <v>95</v>
          </cell>
          <cell r="GM361">
            <v>111</v>
          </cell>
          <cell r="GN361">
            <v>109</v>
          </cell>
          <cell r="GO361">
            <v>94</v>
          </cell>
          <cell r="GP361">
            <v>104</v>
          </cell>
          <cell r="GQ361">
            <v>130</v>
          </cell>
          <cell r="GR361">
            <v>110</v>
          </cell>
          <cell r="GS361">
            <v>117</v>
          </cell>
          <cell r="GT361">
            <v>105</v>
          </cell>
          <cell r="GU361">
            <v>127</v>
          </cell>
          <cell r="GV361">
            <v>78</v>
          </cell>
          <cell r="GW361">
            <v>101</v>
          </cell>
          <cell r="GX361">
            <v>126</v>
          </cell>
          <cell r="GY361">
            <v>104</v>
          </cell>
          <cell r="GZ361">
            <v>126</v>
          </cell>
          <cell r="HA361">
            <v>150</v>
          </cell>
          <cell r="HB361">
            <v>121</v>
          </cell>
          <cell r="HC361">
            <v>142</v>
          </cell>
          <cell r="HD361">
            <v>116</v>
          </cell>
          <cell r="HE361">
            <v>100</v>
          </cell>
          <cell r="HF361">
            <v>126</v>
          </cell>
          <cell r="HG361">
            <v>126</v>
          </cell>
          <cell r="HH361">
            <v>92</v>
          </cell>
          <cell r="HI361">
            <v>110</v>
          </cell>
          <cell r="HJ361">
            <v>124</v>
          </cell>
          <cell r="HK361">
            <v>98</v>
          </cell>
          <cell r="HL361">
            <v>113</v>
          </cell>
          <cell r="HM361">
            <v>145</v>
          </cell>
          <cell r="HN361">
            <v>130</v>
          </cell>
          <cell r="HO361">
            <v>153</v>
          </cell>
          <cell r="HP361">
            <v>131</v>
          </cell>
          <cell r="HQ361">
            <v>106</v>
          </cell>
          <cell r="HR361">
            <v>127</v>
          </cell>
          <cell r="HS361">
            <v>105</v>
          </cell>
          <cell r="HT361">
            <v>94</v>
          </cell>
          <cell r="HU361">
            <v>109</v>
          </cell>
          <cell r="HV361">
            <v>137</v>
          </cell>
          <cell r="HW361">
            <v>121</v>
          </cell>
          <cell r="HX361">
            <v>120</v>
          </cell>
          <cell r="HY361">
            <v>158</v>
          </cell>
          <cell r="HZ361">
            <v>142</v>
          </cell>
          <cell r="IA361">
            <v>161</v>
          </cell>
          <cell r="IB361">
            <v>134</v>
          </cell>
          <cell r="IC361">
            <v>144</v>
          </cell>
          <cell r="ID361">
            <v>110</v>
          </cell>
          <cell r="IE361">
            <v>138</v>
          </cell>
          <cell r="IF361">
            <v>85</v>
          </cell>
          <cell r="IG361">
            <v>110</v>
          </cell>
          <cell r="IH361">
            <v>142</v>
          </cell>
          <cell r="II361">
            <v>134</v>
          </cell>
          <cell r="IJ361">
            <v>136</v>
          </cell>
          <cell r="IK361">
            <v>158</v>
          </cell>
          <cell r="IL361">
            <v>149</v>
          </cell>
          <cell r="IM361">
            <v>127</v>
          </cell>
          <cell r="IN361">
            <v>67</v>
          </cell>
          <cell r="IO361">
            <v>83</v>
          </cell>
          <cell r="IP361">
            <v>105</v>
          </cell>
          <cell r="IQ361">
            <v>161</v>
          </cell>
          <cell r="IR361">
            <v>116</v>
          </cell>
          <cell r="IS361">
            <v>147</v>
          </cell>
          <cell r="IT361">
            <v>170</v>
          </cell>
          <cell r="IU361">
            <v>125</v>
          </cell>
          <cell r="IV361">
            <v>177</v>
          </cell>
          <cell r="IW361">
            <v>152</v>
          </cell>
          <cell r="IX361">
            <v>178</v>
          </cell>
          <cell r="IY361">
            <v>186</v>
          </cell>
          <cell r="IZ361">
            <v>176</v>
          </cell>
          <cell r="JA361">
            <v>162</v>
          </cell>
          <cell r="JB361">
            <v>179</v>
          </cell>
          <cell r="JC361">
            <v>184</v>
          </cell>
          <cell r="JD361">
            <v>105</v>
          </cell>
          <cell r="JE361">
            <v>144</v>
          </cell>
          <cell r="JF361">
            <v>174</v>
          </cell>
          <cell r="JG361">
            <v>155</v>
          </cell>
          <cell r="JH361">
            <v>189</v>
          </cell>
          <cell r="JI361">
            <v>140</v>
          </cell>
          <cell r="JJ361">
            <v>169</v>
          </cell>
          <cell r="JK361">
            <v>196</v>
          </cell>
          <cell r="JL361">
            <v>183</v>
          </cell>
          <cell r="JM361">
            <v>172</v>
          </cell>
          <cell r="JN361">
            <v>194</v>
          </cell>
          <cell r="JO361">
            <v>192</v>
          </cell>
          <cell r="JP361">
            <v>116</v>
          </cell>
          <cell r="JQ361">
            <v>165</v>
          </cell>
          <cell r="JR361">
            <v>176</v>
          </cell>
          <cell r="JS361">
            <v>173</v>
          </cell>
          <cell r="JT361">
            <v>218</v>
          </cell>
          <cell r="JU361">
            <v>155</v>
          </cell>
          <cell r="JV361">
            <v>155</v>
          </cell>
          <cell r="JW361">
            <v>160</v>
          </cell>
          <cell r="JX361">
            <v>151</v>
          </cell>
          <cell r="JY361">
            <v>149</v>
          </cell>
          <cell r="JZ361">
            <v>163</v>
          </cell>
          <cell r="KA361">
            <v>153</v>
          </cell>
          <cell r="KB361">
            <v>102</v>
          </cell>
          <cell r="KC361">
            <v>118</v>
          </cell>
          <cell r="KD361">
            <v>150</v>
          </cell>
          <cell r="KE361">
            <v>154</v>
          </cell>
          <cell r="KF361">
            <v>211</v>
          </cell>
        </row>
        <row r="362">
          <cell r="A362" t="str">
            <v>Nombre de crÃ©ations d'entreprises - SociÃ©tÃ©s - Aisne - DonnÃ©es mensuelles brutes</v>
          </cell>
          <cell r="B362">
            <v>10755570</v>
          </cell>
          <cell r="C362">
            <v>45317.364583333336</v>
          </cell>
          <cell r="ES362">
            <v>56</v>
          </cell>
          <cell r="ET362">
            <v>51</v>
          </cell>
          <cell r="EU362">
            <v>54</v>
          </cell>
          <cell r="EV362">
            <v>47</v>
          </cell>
          <cell r="EW362">
            <v>46</v>
          </cell>
          <cell r="EX362">
            <v>53</v>
          </cell>
          <cell r="EY362">
            <v>54</v>
          </cell>
          <cell r="EZ362">
            <v>43</v>
          </cell>
          <cell r="FA362">
            <v>49</v>
          </cell>
          <cell r="FB362">
            <v>53</v>
          </cell>
          <cell r="FC362">
            <v>50</v>
          </cell>
          <cell r="FD362">
            <v>41</v>
          </cell>
          <cell r="FE362">
            <v>61</v>
          </cell>
          <cell r="FF362">
            <v>39</v>
          </cell>
          <cell r="FG362">
            <v>59</v>
          </cell>
          <cell r="FH362">
            <v>56</v>
          </cell>
          <cell r="FI362">
            <v>57</v>
          </cell>
          <cell r="FJ362">
            <v>70</v>
          </cell>
          <cell r="FK362">
            <v>61</v>
          </cell>
          <cell r="FL362">
            <v>33</v>
          </cell>
          <cell r="FM362">
            <v>36</v>
          </cell>
          <cell r="FN362">
            <v>65</v>
          </cell>
          <cell r="FO362">
            <v>39</v>
          </cell>
          <cell r="FP362">
            <v>62</v>
          </cell>
          <cell r="FQ362">
            <v>79</v>
          </cell>
          <cell r="FR362">
            <v>50</v>
          </cell>
          <cell r="FS362">
            <v>66</v>
          </cell>
          <cell r="FT362">
            <v>54</v>
          </cell>
          <cell r="FU362">
            <v>41</v>
          </cell>
          <cell r="FV362">
            <v>52</v>
          </cell>
          <cell r="FW362">
            <v>50</v>
          </cell>
          <cell r="FX362">
            <v>43</v>
          </cell>
          <cell r="FY362">
            <v>41</v>
          </cell>
          <cell r="FZ362">
            <v>54</v>
          </cell>
          <cell r="GA362">
            <v>45</v>
          </cell>
          <cell r="GB362">
            <v>59</v>
          </cell>
          <cell r="GC362">
            <v>50</v>
          </cell>
          <cell r="GD362">
            <v>61</v>
          </cell>
          <cell r="GE362">
            <v>61</v>
          </cell>
          <cell r="GF362">
            <v>66</v>
          </cell>
          <cell r="GG362">
            <v>36</v>
          </cell>
          <cell r="GH362">
            <v>59</v>
          </cell>
          <cell r="GI362">
            <v>62</v>
          </cell>
          <cell r="GJ362">
            <v>41</v>
          </cell>
          <cell r="GK362">
            <v>50</v>
          </cell>
          <cell r="GL362">
            <v>62</v>
          </cell>
          <cell r="GM362">
            <v>64</v>
          </cell>
          <cell r="GN362">
            <v>63</v>
          </cell>
          <cell r="GO362">
            <v>54</v>
          </cell>
          <cell r="GP362">
            <v>59</v>
          </cell>
          <cell r="GQ362">
            <v>69</v>
          </cell>
          <cell r="GR362">
            <v>56</v>
          </cell>
          <cell r="GS362">
            <v>50</v>
          </cell>
          <cell r="GT362">
            <v>72</v>
          </cell>
          <cell r="GU362">
            <v>56</v>
          </cell>
          <cell r="GV362">
            <v>38</v>
          </cell>
          <cell r="GW362">
            <v>60</v>
          </cell>
          <cell r="GX362">
            <v>59</v>
          </cell>
          <cell r="GY362">
            <v>49</v>
          </cell>
          <cell r="GZ362">
            <v>69</v>
          </cell>
          <cell r="HA362">
            <v>69</v>
          </cell>
          <cell r="HB362">
            <v>65</v>
          </cell>
          <cell r="HC362">
            <v>77</v>
          </cell>
          <cell r="HD362">
            <v>65</v>
          </cell>
          <cell r="HE362">
            <v>68</v>
          </cell>
          <cell r="HF362">
            <v>64</v>
          </cell>
          <cell r="HG362">
            <v>66</v>
          </cell>
          <cell r="HH362">
            <v>52</v>
          </cell>
          <cell r="HI362">
            <v>53</v>
          </cell>
          <cell r="HJ362">
            <v>72</v>
          </cell>
          <cell r="HK362">
            <v>52</v>
          </cell>
          <cell r="HL362">
            <v>65</v>
          </cell>
          <cell r="HM362">
            <v>48</v>
          </cell>
          <cell r="HN362">
            <v>57</v>
          </cell>
          <cell r="HO362">
            <v>82</v>
          </cell>
          <cell r="HP362">
            <v>63</v>
          </cell>
          <cell r="HQ362">
            <v>53</v>
          </cell>
          <cell r="HR362">
            <v>54</v>
          </cell>
          <cell r="HS362">
            <v>58</v>
          </cell>
          <cell r="HT362">
            <v>57</v>
          </cell>
          <cell r="HU362">
            <v>46</v>
          </cell>
          <cell r="HV362">
            <v>79</v>
          </cell>
          <cell r="HW362">
            <v>49</v>
          </cell>
          <cell r="HX362">
            <v>63</v>
          </cell>
          <cell r="HY362">
            <v>63</v>
          </cell>
          <cell r="HZ362">
            <v>78</v>
          </cell>
          <cell r="IA362">
            <v>76</v>
          </cell>
          <cell r="IB362">
            <v>59</v>
          </cell>
          <cell r="IC362">
            <v>74</v>
          </cell>
          <cell r="ID362">
            <v>71</v>
          </cell>
          <cell r="IE362">
            <v>66</v>
          </cell>
          <cell r="IF362">
            <v>40</v>
          </cell>
          <cell r="IG362">
            <v>47</v>
          </cell>
          <cell r="IH362">
            <v>58</v>
          </cell>
          <cell r="II362">
            <v>50</v>
          </cell>
          <cell r="IJ362">
            <v>62</v>
          </cell>
          <cell r="IK362">
            <v>95</v>
          </cell>
          <cell r="IL362">
            <v>86</v>
          </cell>
          <cell r="IM362">
            <v>55</v>
          </cell>
          <cell r="IN362">
            <v>26</v>
          </cell>
          <cell r="IO362">
            <v>40</v>
          </cell>
          <cell r="IP362">
            <v>58</v>
          </cell>
          <cell r="IQ362">
            <v>81</v>
          </cell>
          <cell r="IR362">
            <v>40</v>
          </cell>
          <cell r="IS362">
            <v>75</v>
          </cell>
          <cell r="IT362">
            <v>94</v>
          </cell>
          <cell r="IU362">
            <v>60</v>
          </cell>
          <cell r="IV362">
            <v>73</v>
          </cell>
          <cell r="IW362">
            <v>83</v>
          </cell>
          <cell r="IX362">
            <v>89</v>
          </cell>
          <cell r="IY362">
            <v>100</v>
          </cell>
          <cell r="IZ362">
            <v>82</v>
          </cell>
          <cell r="JA362">
            <v>40</v>
          </cell>
          <cell r="JB362">
            <v>92</v>
          </cell>
          <cell r="JC362">
            <v>95</v>
          </cell>
          <cell r="JD362">
            <v>48</v>
          </cell>
          <cell r="JE362">
            <v>74</v>
          </cell>
          <cell r="JF362">
            <v>93</v>
          </cell>
          <cell r="JG362">
            <v>63</v>
          </cell>
          <cell r="JH362">
            <v>88</v>
          </cell>
          <cell r="JI362">
            <v>67</v>
          </cell>
          <cell r="JJ362">
            <v>88</v>
          </cell>
          <cell r="JK362">
            <v>98</v>
          </cell>
          <cell r="JL362">
            <v>80</v>
          </cell>
          <cell r="JM362">
            <v>67</v>
          </cell>
          <cell r="JN362">
            <v>86</v>
          </cell>
          <cell r="JO362">
            <v>62</v>
          </cell>
          <cell r="JP362">
            <v>57</v>
          </cell>
          <cell r="JQ362">
            <v>76</v>
          </cell>
          <cell r="JR362">
            <v>85</v>
          </cell>
          <cell r="JS362">
            <v>73</v>
          </cell>
          <cell r="JT362">
            <v>86</v>
          </cell>
          <cell r="JU362">
            <v>65</v>
          </cell>
          <cell r="JV362">
            <v>77</v>
          </cell>
          <cell r="JW362">
            <v>104</v>
          </cell>
          <cell r="JX362">
            <v>77</v>
          </cell>
          <cell r="JY362">
            <v>52</v>
          </cell>
          <cell r="JZ362">
            <v>77</v>
          </cell>
          <cell r="KA362">
            <v>56</v>
          </cell>
          <cell r="KB362">
            <v>58</v>
          </cell>
          <cell r="KC362">
            <v>68</v>
          </cell>
          <cell r="KD362">
            <v>80</v>
          </cell>
          <cell r="KE362">
            <v>95</v>
          </cell>
          <cell r="KF362">
            <v>64</v>
          </cell>
        </row>
        <row r="363">
          <cell r="A363" t="str">
            <v>Nombre de crÃ©ations d'entreprises - SociÃ©tÃ©s - Allier - DonnÃ©es mensuelles brutes</v>
          </cell>
          <cell r="B363">
            <v>10755571</v>
          </cell>
          <cell r="C363">
            <v>45317.364583333336</v>
          </cell>
          <cell r="ES363">
            <v>24</v>
          </cell>
          <cell r="ET363">
            <v>46</v>
          </cell>
          <cell r="EU363">
            <v>23</v>
          </cell>
          <cell r="EV363">
            <v>30</v>
          </cell>
          <cell r="EW363">
            <v>24</v>
          </cell>
          <cell r="EX363">
            <v>37</v>
          </cell>
          <cell r="EY363">
            <v>28</v>
          </cell>
          <cell r="EZ363">
            <v>30</v>
          </cell>
          <cell r="FA363">
            <v>40</v>
          </cell>
          <cell r="FB363">
            <v>35</v>
          </cell>
          <cell r="FC363">
            <v>27</v>
          </cell>
          <cell r="FD363">
            <v>39</v>
          </cell>
          <cell r="FE363">
            <v>56</v>
          </cell>
          <cell r="FF363">
            <v>32</v>
          </cell>
          <cell r="FG363">
            <v>47</v>
          </cell>
          <cell r="FH363">
            <v>48</v>
          </cell>
          <cell r="FI363">
            <v>22</v>
          </cell>
          <cell r="FJ363">
            <v>39</v>
          </cell>
          <cell r="FK363">
            <v>42</v>
          </cell>
          <cell r="FL363">
            <v>32</v>
          </cell>
          <cell r="FM363">
            <v>28</v>
          </cell>
          <cell r="FN363">
            <v>56</v>
          </cell>
          <cell r="FO363">
            <v>27</v>
          </cell>
          <cell r="FP363">
            <v>41</v>
          </cell>
          <cell r="FQ363">
            <v>43</v>
          </cell>
          <cell r="FR363">
            <v>42</v>
          </cell>
          <cell r="FS363">
            <v>35</v>
          </cell>
          <cell r="FT363">
            <v>40</v>
          </cell>
          <cell r="FU363">
            <v>32</v>
          </cell>
          <cell r="FV363">
            <v>35</v>
          </cell>
          <cell r="FW363">
            <v>49</v>
          </cell>
          <cell r="FX363">
            <v>23</v>
          </cell>
          <cell r="FY363">
            <v>40</v>
          </cell>
          <cell r="FZ363">
            <v>42</v>
          </cell>
          <cell r="GA363">
            <v>40</v>
          </cell>
          <cell r="GB363">
            <v>39</v>
          </cell>
          <cell r="GC363">
            <v>31</v>
          </cell>
          <cell r="GD363">
            <v>31</v>
          </cell>
          <cell r="GE363">
            <v>33</v>
          </cell>
          <cell r="GF363">
            <v>30</v>
          </cell>
          <cell r="GG363">
            <v>36</v>
          </cell>
          <cell r="GH363">
            <v>36</v>
          </cell>
          <cell r="GI363">
            <v>38</v>
          </cell>
          <cell r="GJ363">
            <v>33</v>
          </cell>
          <cell r="GK363">
            <v>30</v>
          </cell>
          <cell r="GL363">
            <v>37</v>
          </cell>
          <cell r="GM363">
            <v>30</v>
          </cell>
          <cell r="GN363">
            <v>47</v>
          </cell>
          <cell r="GO363">
            <v>35</v>
          </cell>
          <cell r="GP363">
            <v>36</v>
          </cell>
          <cell r="GQ363">
            <v>51</v>
          </cell>
          <cell r="GR363">
            <v>48</v>
          </cell>
          <cell r="GS363">
            <v>33</v>
          </cell>
          <cell r="GT363">
            <v>47</v>
          </cell>
          <cell r="GU363">
            <v>57</v>
          </cell>
          <cell r="GV363">
            <v>31</v>
          </cell>
          <cell r="GW363">
            <v>32</v>
          </cell>
          <cell r="GX363">
            <v>39</v>
          </cell>
          <cell r="GY363">
            <v>40</v>
          </cell>
          <cell r="GZ363">
            <v>50</v>
          </cell>
          <cell r="HA363">
            <v>46</v>
          </cell>
          <cell r="HB363">
            <v>45</v>
          </cell>
          <cell r="HC363">
            <v>37</v>
          </cell>
          <cell r="HD363">
            <v>41</v>
          </cell>
          <cell r="HE363">
            <v>30</v>
          </cell>
          <cell r="HF363">
            <v>43</v>
          </cell>
          <cell r="HG363">
            <v>44</v>
          </cell>
          <cell r="HH363">
            <v>32</v>
          </cell>
          <cell r="HI363">
            <v>37</v>
          </cell>
          <cell r="HJ363">
            <v>36</v>
          </cell>
          <cell r="HK363">
            <v>35</v>
          </cell>
          <cell r="HL363">
            <v>44</v>
          </cell>
          <cell r="HM363">
            <v>38</v>
          </cell>
          <cell r="HN363">
            <v>27</v>
          </cell>
          <cell r="HO363">
            <v>38</v>
          </cell>
          <cell r="HP363">
            <v>44</v>
          </cell>
          <cell r="HQ363">
            <v>25</v>
          </cell>
          <cell r="HR363">
            <v>50</v>
          </cell>
          <cell r="HS363">
            <v>44</v>
          </cell>
          <cell r="HT363">
            <v>27</v>
          </cell>
          <cell r="HU363">
            <v>27</v>
          </cell>
          <cell r="HV363">
            <v>53</v>
          </cell>
          <cell r="HW363">
            <v>54</v>
          </cell>
          <cell r="HX363">
            <v>53</v>
          </cell>
          <cell r="HY363">
            <v>46</v>
          </cell>
          <cell r="HZ363">
            <v>46</v>
          </cell>
          <cell r="IA363">
            <v>40</v>
          </cell>
          <cell r="IB363">
            <v>48</v>
          </cell>
          <cell r="IC363">
            <v>35</v>
          </cell>
          <cell r="ID363">
            <v>45</v>
          </cell>
          <cell r="IE363">
            <v>47</v>
          </cell>
          <cell r="IF363">
            <v>31</v>
          </cell>
          <cell r="IG363">
            <v>25</v>
          </cell>
          <cell r="IH363">
            <v>46</v>
          </cell>
          <cell r="II363">
            <v>41</v>
          </cell>
          <cell r="IJ363">
            <v>40</v>
          </cell>
          <cell r="IK363">
            <v>54</v>
          </cell>
          <cell r="IL363">
            <v>53</v>
          </cell>
          <cell r="IM363">
            <v>40</v>
          </cell>
          <cell r="IN363">
            <v>20</v>
          </cell>
          <cell r="IO363">
            <v>26</v>
          </cell>
          <cell r="IP363">
            <v>45</v>
          </cell>
          <cell r="IQ363">
            <v>51</v>
          </cell>
          <cell r="IR363">
            <v>31</v>
          </cell>
          <cell r="IS363">
            <v>48</v>
          </cell>
          <cell r="IT363">
            <v>52</v>
          </cell>
          <cell r="IU363">
            <v>41</v>
          </cell>
          <cell r="IV363">
            <v>53</v>
          </cell>
          <cell r="IW363">
            <v>57</v>
          </cell>
          <cell r="IX363">
            <v>66</v>
          </cell>
          <cell r="IY363">
            <v>50</v>
          </cell>
          <cell r="IZ363">
            <v>67</v>
          </cell>
          <cell r="JA363">
            <v>45</v>
          </cell>
          <cell r="JB363">
            <v>75</v>
          </cell>
          <cell r="JC363">
            <v>68</v>
          </cell>
          <cell r="JD363">
            <v>42</v>
          </cell>
          <cell r="JE363">
            <v>61</v>
          </cell>
          <cell r="JF363">
            <v>62</v>
          </cell>
          <cell r="JG363">
            <v>51</v>
          </cell>
          <cell r="JH363">
            <v>83</v>
          </cell>
          <cell r="JI363">
            <v>60</v>
          </cell>
          <cell r="JJ363">
            <v>61</v>
          </cell>
          <cell r="JK363">
            <v>50</v>
          </cell>
          <cell r="JL363">
            <v>61</v>
          </cell>
          <cell r="JM363">
            <v>57</v>
          </cell>
          <cell r="JN363">
            <v>67</v>
          </cell>
          <cell r="JO363">
            <v>84</v>
          </cell>
          <cell r="JP363">
            <v>41</v>
          </cell>
          <cell r="JQ363">
            <v>61</v>
          </cell>
          <cell r="JR363">
            <v>66</v>
          </cell>
          <cell r="JS363">
            <v>60</v>
          </cell>
          <cell r="JT363">
            <v>78</v>
          </cell>
          <cell r="JU363">
            <v>56</v>
          </cell>
          <cell r="JV363">
            <v>58</v>
          </cell>
          <cell r="JW363">
            <v>79</v>
          </cell>
          <cell r="JX363">
            <v>42</v>
          </cell>
          <cell r="JY363">
            <v>60</v>
          </cell>
          <cell r="JZ363">
            <v>49</v>
          </cell>
          <cell r="KA363">
            <v>65</v>
          </cell>
          <cell r="KB363">
            <v>51</v>
          </cell>
          <cell r="KC363">
            <v>46</v>
          </cell>
          <cell r="KD363">
            <v>68</v>
          </cell>
          <cell r="KE363">
            <v>65</v>
          </cell>
          <cell r="KF363">
            <v>82</v>
          </cell>
        </row>
        <row r="364">
          <cell r="A364" t="str">
            <v>Nombre de crÃ©ations d'entreprises - SociÃ©tÃ©s - Alpes-de-Haute-Provence - DonnÃ©es mensuelles brutes</v>
          </cell>
          <cell r="B364">
            <v>10755572</v>
          </cell>
          <cell r="C364">
            <v>45317.364583333336</v>
          </cell>
          <cell r="ES364">
            <v>47</v>
          </cell>
          <cell r="ET364">
            <v>25</v>
          </cell>
          <cell r="EU364">
            <v>46</v>
          </cell>
          <cell r="EV364">
            <v>44</v>
          </cell>
          <cell r="EW364">
            <v>26</v>
          </cell>
          <cell r="EX364">
            <v>20</v>
          </cell>
          <cell r="EY364">
            <v>29</v>
          </cell>
          <cell r="EZ364">
            <v>19</v>
          </cell>
          <cell r="FA364">
            <v>26</v>
          </cell>
          <cell r="FB364">
            <v>28</v>
          </cell>
          <cell r="FC364">
            <v>32</v>
          </cell>
          <cell r="FD364">
            <v>25</v>
          </cell>
          <cell r="FE364">
            <v>40</v>
          </cell>
          <cell r="FF364">
            <v>26</v>
          </cell>
          <cell r="FG364">
            <v>37</v>
          </cell>
          <cell r="FH364">
            <v>31</v>
          </cell>
          <cell r="FI364">
            <v>28</v>
          </cell>
          <cell r="FJ364">
            <v>32</v>
          </cell>
          <cell r="FK364">
            <v>30</v>
          </cell>
          <cell r="FL364">
            <v>27</v>
          </cell>
          <cell r="FM364">
            <v>20</v>
          </cell>
          <cell r="FN364">
            <v>39</v>
          </cell>
          <cell r="FO364">
            <v>30</v>
          </cell>
          <cell r="FP364">
            <v>34</v>
          </cell>
          <cell r="FQ364">
            <v>20</v>
          </cell>
          <cell r="FR364">
            <v>36</v>
          </cell>
          <cell r="FS364">
            <v>45</v>
          </cell>
          <cell r="FT364">
            <v>31</v>
          </cell>
          <cell r="FU364">
            <v>31</v>
          </cell>
          <cell r="FV364">
            <v>25</v>
          </cell>
          <cell r="FW364">
            <v>39</v>
          </cell>
          <cell r="FX364">
            <v>18</v>
          </cell>
          <cell r="FY364">
            <v>16</v>
          </cell>
          <cell r="FZ364">
            <v>35</v>
          </cell>
          <cell r="GA364">
            <v>32</v>
          </cell>
          <cell r="GB364">
            <v>34</v>
          </cell>
          <cell r="GC364">
            <v>39</v>
          </cell>
          <cell r="GD364">
            <v>33</v>
          </cell>
          <cell r="GE364">
            <v>31</v>
          </cell>
          <cell r="GF364">
            <v>29</v>
          </cell>
          <cell r="GG364">
            <v>38</v>
          </cell>
          <cell r="GH364">
            <v>30</v>
          </cell>
          <cell r="GI364">
            <v>30</v>
          </cell>
          <cell r="GJ364">
            <v>23</v>
          </cell>
          <cell r="GK364">
            <v>24</v>
          </cell>
          <cell r="GL364">
            <v>23</v>
          </cell>
          <cell r="GM364">
            <v>32</v>
          </cell>
          <cell r="GN364">
            <v>27</v>
          </cell>
          <cell r="GO364">
            <v>34</v>
          </cell>
          <cell r="GP364">
            <v>29</v>
          </cell>
          <cell r="GQ364">
            <v>37</v>
          </cell>
          <cell r="GR364">
            <v>40</v>
          </cell>
          <cell r="GS364">
            <v>26</v>
          </cell>
          <cell r="GT364">
            <v>43</v>
          </cell>
          <cell r="GU364">
            <v>25</v>
          </cell>
          <cell r="GV364">
            <v>29</v>
          </cell>
          <cell r="GW364">
            <v>21</v>
          </cell>
          <cell r="GX364">
            <v>35</v>
          </cell>
          <cell r="GY364">
            <v>19</v>
          </cell>
          <cell r="GZ364">
            <v>39</v>
          </cell>
          <cell r="HA364">
            <v>25</v>
          </cell>
          <cell r="HB364">
            <v>36</v>
          </cell>
          <cell r="HC364">
            <v>50</v>
          </cell>
          <cell r="HD364">
            <v>36</v>
          </cell>
          <cell r="HE364">
            <v>31</v>
          </cell>
          <cell r="HF364">
            <v>33</v>
          </cell>
          <cell r="HG364">
            <v>36</v>
          </cell>
          <cell r="HH364">
            <v>21</v>
          </cell>
          <cell r="HI364">
            <v>24</v>
          </cell>
          <cell r="HJ364">
            <v>26</v>
          </cell>
          <cell r="HK364">
            <v>41</v>
          </cell>
          <cell r="HL364">
            <v>40</v>
          </cell>
          <cell r="HM364">
            <v>43</v>
          </cell>
          <cell r="HN364">
            <v>27</v>
          </cell>
          <cell r="HO364">
            <v>44</v>
          </cell>
          <cell r="HP364">
            <v>39</v>
          </cell>
          <cell r="HQ364">
            <v>37</v>
          </cell>
          <cell r="HR364">
            <v>40</v>
          </cell>
          <cell r="HS364">
            <v>44</v>
          </cell>
          <cell r="HT364">
            <v>16</v>
          </cell>
          <cell r="HU364">
            <v>26</v>
          </cell>
          <cell r="HV364">
            <v>24</v>
          </cell>
          <cell r="HW364">
            <v>34</v>
          </cell>
          <cell r="HX364">
            <v>27</v>
          </cell>
          <cell r="HY364">
            <v>43</v>
          </cell>
          <cell r="HZ364">
            <v>47</v>
          </cell>
          <cell r="IA364">
            <v>55</v>
          </cell>
          <cell r="IB364">
            <v>39</v>
          </cell>
          <cell r="IC364">
            <v>50</v>
          </cell>
          <cell r="ID364">
            <v>37</v>
          </cell>
          <cell r="IE364">
            <v>51</v>
          </cell>
          <cell r="IF364">
            <v>27</v>
          </cell>
          <cell r="IG364">
            <v>28</v>
          </cell>
          <cell r="IH364">
            <v>47</v>
          </cell>
          <cell r="II364">
            <v>39</v>
          </cell>
          <cell r="IJ364">
            <v>33</v>
          </cell>
          <cell r="IK364">
            <v>46</v>
          </cell>
          <cell r="IL364">
            <v>51</v>
          </cell>
          <cell r="IM364">
            <v>33</v>
          </cell>
          <cell r="IN364">
            <v>31</v>
          </cell>
          <cell r="IO364">
            <v>26</v>
          </cell>
          <cell r="IP364">
            <v>22</v>
          </cell>
          <cell r="IQ364">
            <v>43</v>
          </cell>
          <cell r="IR364">
            <v>17</v>
          </cell>
          <cell r="IS364">
            <v>31</v>
          </cell>
          <cell r="IT364">
            <v>38</v>
          </cell>
          <cell r="IU364">
            <v>37</v>
          </cell>
          <cell r="IV364">
            <v>47</v>
          </cell>
          <cell r="IW364">
            <v>53</v>
          </cell>
          <cell r="IX364">
            <v>33</v>
          </cell>
          <cell r="IY364">
            <v>45</v>
          </cell>
          <cell r="IZ364">
            <v>60</v>
          </cell>
          <cell r="JA364">
            <v>59</v>
          </cell>
          <cell r="JB364">
            <v>70</v>
          </cell>
          <cell r="JC364">
            <v>47</v>
          </cell>
          <cell r="JD364">
            <v>24</v>
          </cell>
          <cell r="JE364">
            <v>34</v>
          </cell>
          <cell r="JF364">
            <v>41</v>
          </cell>
          <cell r="JG364">
            <v>36</v>
          </cell>
          <cell r="JH364">
            <v>64</v>
          </cell>
          <cell r="JI364">
            <v>53</v>
          </cell>
          <cell r="JJ364">
            <v>41</v>
          </cell>
          <cell r="JK364">
            <v>45</v>
          </cell>
          <cell r="JL364">
            <v>49</v>
          </cell>
          <cell r="JM364">
            <v>54</v>
          </cell>
          <cell r="JN364">
            <v>61</v>
          </cell>
          <cell r="JO364">
            <v>49</v>
          </cell>
          <cell r="JP364">
            <v>30</v>
          </cell>
          <cell r="JQ364">
            <v>40</v>
          </cell>
          <cell r="JR364">
            <v>47</v>
          </cell>
          <cell r="JS364">
            <v>35</v>
          </cell>
          <cell r="JT364">
            <v>73</v>
          </cell>
          <cell r="JU364">
            <v>40</v>
          </cell>
          <cell r="JV364">
            <v>56</v>
          </cell>
          <cell r="JW364">
            <v>57</v>
          </cell>
          <cell r="JX364">
            <v>47</v>
          </cell>
          <cell r="JY364">
            <v>37</v>
          </cell>
          <cell r="JZ364">
            <v>48</v>
          </cell>
          <cell r="KA364">
            <v>41</v>
          </cell>
          <cell r="KB364">
            <v>34</v>
          </cell>
          <cell r="KC364">
            <v>34</v>
          </cell>
          <cell r="KD364">
            <v>47</v>
          </cell>
          <cell r="KE364">
            <v>42</v>
          </cell>
          <cell r="KF364">
            <v>56</v>
          </cell>
        </row>
        <row r="365">
          <cell r="A365" t="str">
            <v>Nombre de crÃ©ations d'entreprises - SociÃ©tÃ©s - Alpes-Maritimes - DonnÃ©es mensuelles brutes</v>
          </cell>
          <cell r="B365">
            <v>10755574</v>
          </cell>
          <cell r="C365">
            <v>45317.364583333336</v>
          </cell>
          <cell r="ES365">
            <v>497</v>
          </cell>
          <cell r="ET365">
            <v>471</v>
          </cell>
          <cell r="EU365">
            <v>431</v>
          </cell>
          <cell r="EV365">
            <v>372</v>
          </cell>
          <cell r="EW365">
            <v>377</v>
          </cell>
          <cell r="EX365">
            <v>410</v>
          </cell>
          <cell r="EY365">
            <v>391</v>
          </cell>
          <cell r="EZ365">
            <v>304</v>
          </cell>
          <cell r="FA365">
            <v>323</v>
          </cell>
          <cell r="FB365">
            <v>425</v>
          </cell>
          <cell r="FC365">
            <v>342</v>
          </cell>
          <cell r="FD365">
            <v>333</v>
          </cell>
          <cell r="FE365">
            <v>450</v>
          </cell>
          <cell r="FF365">
            <v>403</v>
          </cell>
          <cell r="FG365">
            <v>446</v>
          </cell>
          <cell r="FH365">
            <v>414</v>
          </cell>
          <cell r="FI365">
            <v>381</v>
          </cell>
          <cell r="FJ365">
            <v>421</v>
          </cell>
          <cell r="FK365">
            <v>416</v>
          </cell>
          <cell r="FL365">
            <v>315</v>
          </cell>
          <cell r="FM365">
            <v>300</v>
          </cell>
          <cell r="FN365">
            <v>397</v>
          </cell>
          <cell r="FO365">
            <v>376</v>
          </cell>
          <cell r="FP365">
            <v>378</v>
          </cell>
          <cell r="FQ365">
            <v>426</v>
          </cell>
          <cell r="FR365">
            <v>453</v>
          </cell>
          <cell r="FS365">
            <v>439</v>
          </cell>
          <cell r="FT365">
            <v>418</v>
          </cell>
          <cell r="FU365">
            <v>396</v>
          </cell>
          <cell r="FV365">
            <v>414</v>
          </cell>
          <cell r="FW365">
            <v>403</v>
          </cell>
          <cell r="FX365">
            <v>278</v>
          </cell>
          <cell r="FY365">
            <v>328</v>
          </cell>
          <cell r="FZ365">
            <v>456</v>
          </cell>
          <cell r="GA365">
            <v>373</v>
          </cell>
          <cell r="GB365">
            <v>375</v>
          </cell>
          <cell r="GC365">
            <v>434</v>
          </cell>
          <cell r="GD365">
            <v>457</v>
          </cell>
          <cell r="GE365">
            <v>373</v>
          </cell>
          <cell r="GF365">
            <v>477</v>
          </cell>
          <cell r="GG365">
            <v>348</v>
          </cell>
          <cell r="GH365">
            <v>426</v>
          </cell>
          <cell r="GI365">
            <v>426</v>
          </cell>
          <cell r="GJ365">
            <v>330</v>
          </cell>
          <cell r="GK365">
            <v>342</v>
          </cell>
          <cell r="GL365">
            <v>469</v>
          </cell>
          <cell r="GM365">
            <v>382</v>
          </cell>
          <cell r="GN365">
            <v>475</v>
          </cell>
          <cell r="GO365">
            <v>486</v>
          </cell>
          <cell r="GP365">
            <v>478</v>
          </cell>
          <cell r="GQ365">
            <v>608</v>
          </cell>
          <cell r="GR365">
            <v>522</v>
          </cell>
          <cell r="GS365">
            <v>459</v>
          </cell>
          <cell r="GT365">
            <v>492</v>
          </cell>
          <cell r="GU365">
            <v>391</v>
          </cell>
          <cell r="GV365">
            <v>371</v>
          </cell>
          <cell r="GW365">
            <v>353</v>
          </cell>
          <cell r="GX365">
            <v>462</v>
          </cell>
          <cell r="GY365">
            <v>420</v>
          </cell>
          <cell r="GZ365">
            <v>479</v>
          </cell>
          <cell r="HA365">
            <v>466</v>
          </cell>
          <cell r="HB365">
            <v>477</v>
          </cell>
          <cell r="HC365">
            <v>537</v>
          </cell>
          <cell r="HD365">
            <v>472</v>
          </cell>
          <cell r="HE365">
            <v>445</v>
          </cell>
          <cell r="HF365">
            <v>466</v>
          </cell>
          <cell r="HG365">
            <v>474</v>
          </cell>
          <cell r="HH365">
            <v>337</v>
          </cell>
          <cell r="HI365">
            <v>376</v>
          </cell>
          <cell r="HJ365">
            <v>447</v>
          </cell>
          <cell r="HK365">
            <v>429</v>
          </cell>
          <cell r="HL365">
            <v>471</v>
          </cell>
          <cell r="HM365">
            <v>494</v>
          </cell>
          <cell r="HN365">
            <v>504</v>
          </cell>
          <cell r="HO365">
            <v>514</v>
          </cell>
          <cell r="HP365">
            <v>508</v>
          </cell>
          <cell r="HQ365">
            <v>401</v>
          </cell>
          <cell r="HR365">
            <v>456</v>
          </cell>
          <cell r="HS365">
            <v>480</v>
          </cell>
          <cell r="HT365">
            <v>394</v>
          </cell>
          <cell r="HU365">
            <v>381</v>
          </cell>
          <cell r="HV365">
            <v>456</v>
          </cell>
          <cell r="HW365">
            <v>411</v>
          </cell>
          <cell r="HX365">
            <v>390</v>
          </cell>
          <cell r="HY365">
            <v>517</v>
          </cell>
          <cell r="HZ365">
            <v>565</v>
          </cell>
          <cell r="IA365">
            <v>551</v>
          </cell>
          <cell r="IB365">
            <v>505</v>
          </cell>
          <cell r="IC365">
            <v>525</v>
          </cell>
          <cell r="ID365">
            <v>461</v>
          </cell>
          <cell r="IE365">
            <v>472</v>
          </cell>
          <cell r="IF365">
            <v>332</v>
          </cell>
          <cell r="IG365">
            <v>378</v>
          </cell>
          <cell r="IH365">
            <v>520</v>
          </cell>
          <cell r="II365">
            <v>465</v>
          </cell>
          <cell r="IJ365">
            <v>404</v>
          </cell>
          <cell r="IK365">
            <v>522</v>
          </cell>
          <cell r="IL365">
            <v>566</v>
          </cell>
          <cell r="IM365">
            <v>460</v>
          </cell>
          <cell r="IN365">
            <v>205</v>
          </cell>
          <cell r="IO365">
            <v>267</v>
          </cell>
          <cell r="IP365">
            <v>421</v>
          </cell>
          <cell r="IQ365">
            <v>525</v>
          </cell>
          <cell r="IR365">
            <v>449</v>
          </cell>
          <cell r="IS365">
            <v>436</v>
          </cell>
          <cell r="IT365">
            <v>547</v>
          </cell>
          <cell r="IU365">
            <v>459</v>
          </cell>
          <cell r="IV365">
            <v>580</v>
          </cell>
          <cell r="IW365">
            <v>566</v>
          </cell>
          <cell r="IX365">
            <v>576</v>
          </cell>
          <cell r="IY365">
            <v>603</v>
          </cell>
          <cell r="IZ365">
            <v>659</v>
          </cell>
          <cell r="JA365">
            <v>543</v>
          </cell>
          <cell r="JB365">
            <v>669</v>
          </cell>
          <cell r="JC365">
            <v>616</v>
          </cell>
          <cell r="JD365">
            <v>416</v>
          </cell>
          <cell r="JE365">
            <v>479</v>
          </cell>
          <cell r="JF365">
            <v>545</v>
          </cell>
          <cell r="JG365">
            <v>555</v>
          </cell>
          <cell r="JH365">
            <v>570</v>
          </cell>
          <cell r="JI365">
            <v>589</v>
          </cell>
          <cell r="JJ365">
            <v>709</v>
          </cell>
          <cell r="JK365">
            <v>770</v>
          </cell>
          <cell r="JL365">
            <v>741</v>
          </cell>
          <cell r="JM365">
            <v>525</v>
          </cell>
          <cell r="JN365">
            <v>693</v>
          </cell>
          <cell r="JO365">
            <v>570</v>
          </cell>
          <cell r="JP365">
            <v>438</v>
          </cell>
          <cell r="JQ365">
            <v>557</v>
          </cell>
          <cell r="JR365">
            <v>616</v>
          </cell>
          <cell r="JS365">
            <v>568</v>
          </cell>
          <cell r="JT365">
            <v>659</v>
          </cell>
          <cell r="JU365">
            <v>524</v>
          </cell>
          <cell r="JV365">
            <v>574</v>
          </cell>
          <cell r="JW365">
            <v>718</v>
          </cell>
          <cell r="JX365">
            <v>596</v>
          </cell>
          <cell r="JY365">
            <v>572</v>
          </cell>
          <cell r="JZ365">
            <v>666</v>
          </cell>
          <cell r="KA365">
            <v>540</v>
          </cell>
          <cell r="KB365">
            <v>419</v>
          </cell>
          <cell r="KC365">
            <v>515</v>
          </cell>
          <cell r="KD365">
            <v>570</v>
          </cell>
          <cell r="KE365">
            <v>631</v>
          </cell>
          <cell r="KF365">
            <v>547</v>
          </cell>
        </row>
        <row r="366">
          <cell r="A366" t="str">
            <v>Nombre de crÃ©ations d'entreprises - SociÃ©tÃ©s - ArdÃ¨che - DonnÃ©es mensuelles brutes</v>
          </cell>
          <cell r="B366">
            <v>10755575</v>
          </cell>
          <cell r="C366">
            <v>45317.364583333336</v>
          </cell>
          <cell r="ES366">
            <v>53</v>
          </cell>
          <cell r="ET366">
            <v>33</v>
          </cell>
          <cell r="EU366">
            <v>61</v>
          </cell>
          <cell r="EV366">
            <v>39</v>
          </cell>
          <cell r="EW366">
            <v>41</v>
          </cell>
          <cell r="EX366">
            <v>47</v>
          </cell>
          <cell r="EY366">
            <v>44</v>
          </cell>
          <cell r="EZ366">
            <v>42</v>
          </cell>
          <cell r="FA366">
            <v>34</v>
          </cell>
          <cell r="FB366">
            <v>41</v>
          </cell>
          <cell r="FC366">
            <v>37</v>
          </cell>
          <cell r="FD366">
            <v>46</v>
          </cell>
          <cell r="FE366">
            <v>56</v>
          </cell>
          <cell r="FF366">
            <v>42</v>
          </cell>
          <cell r="FG366">
            <v>71</v>
          </cell>
          <cell r="FH366">
            <v>38</v>
          </cell>
          <cell r="FI366">
            <v>63</v>
          </cell>
          <cell r="FJ366">
            <v>47</v>
          </cell>
          <cell r="FK366">
            <v>31</v>
          </cell>
          <cell r="FL366">
            <v>34</v>
          </cell>
          <cell r="FM366">
            <v>31</v>
          </cell>
          <cell r="FN366">
            <v>37</v>
          </cell>
          <cell r="FO366">
            <v>36</v>
          </cell>
          <cell r="FP366">
            <v>40</v>
          </cell>
          <cell r="FQ366">
            <v>63</v>
          </cell>
          <cell r="FR366">
            <v>64</v>
          </cell>
          <cell r="FS366">
            <v>52</v>
          </cell>
          <cell r="FT366">
            <v>50</v>
          </cell>
          <cell r="FU366">
            <v>53</v>
          </cell>
          <cell r="FV366">
            <v>41</v>
          </cell>
          <cell r="FW366">
            <v>49</v>
          </cell>
          <cell r="FX366">
            <v>21</v>
          </cell>
          <cell r="FY366">
            <v>35</v>
          </cell>
          <cell r="FZ366">
            <v>39</v>
          </cell>
          <cell r="GA366">
            <v>31</v>
          </cell>
          <cell r="GB366">
            <v>51</v>
          </cell>
          <cell r="GC366">
            <v>42</v>
          </cell>
          <cell r="GD366">
            <v>40</v>
          </cell>
          <cell r="GE366">
            <v>43</v>
          </cell>
          <cell r="GF366">
            <v>75</v>
          </cell>
          <cell r="GG366">
            <v>43</v>
          </cell>
          <cell r="GH366">
            <v>52</v>
          </cell>
          <cell r="GI366">
            <v>39</v>
          </cell>
          <cell r="GJ366">
            <v>29</v>
          </cell>
          <cell r="GK366">
            <v>41</v>
          </cell>
          <cell r="GL366">
            <v>56</v>
          </cell>
          <cell r="GM366">
            <v>34</v>
          </cell>
          <cell r="GN366">
            <v>49</v>
          </cell>
          <cell r="GO366">
            <v>66</v>
          </cell>
          <cell r="GP366">
            <v>50</v>
          </cell>
          <cell r="GQ366">
            <v>60</v>
          </cell>
          <cell r="GR366">
            <v>66</v>
          </cell>
          <cell r="GS366">
            <v>41</v>
          </cell>
          <cell r="GT366">
            <v>47</v>
          </cell>
          <cell r="GU366">
            <v>54</v>
          </cell>
          <cell r="GV366">
            <v>27</v>
          </cell>
          <cell r="GW366">
            <v>36</v>
          </cell>
          <cell r="GX366">
            <v>50</v>
          </cell>
          <cell r="GY366">
            <v>36</v>
          </cell>
          <cell r="GZ366">
            <v>49</v>
          </cell>
          <cell r="HA366">
            <v>59</v>
          </cell>
          <cell r="HB366">
            <v>63</v>
          </cell>
          <cell r="HC366">
            <v>80</v>
          </cell>
          <cell r="HD366">
            <v>51</v>
          </cell>
          <cell r="HE366">
            <v>56</v>
          </cell>
          <cell r="HF366">
            <v>46</v>
          </cell>
          <cell r="HG366">
            <v>51</v>
          </cell>
          <cell r="HH366">
            <v>37</v>
          </cell>
          <cell r="HI366">
            <v>48</v>
          </cell>
          <cell r="HJ366">
            <v>38</v>
          </cell>
          <cell r="HK366">
            <v>36</v>
          </cell>
          <cell r="HL366">
            <v>44</v>
          </cell>
          <cell r="HM366">
            <v>50</v>
          </cell>
          <cell r="HN366">
            <v>55</v>
          </cell>
          <cell r="HO366">
            <v>44</v>
          </cell>
          <cell r="HP366">
            <v>75</v>
          </cell>
          <cell r="HQ366">
            <v>61</v>
          </cell>
          <cell r="HR366">
            <v>48</v>
          </cell>
          <cell r="HS366">
            <v>39</v>
          </cell>
          <cell r="HT366">
            <v>36</v>
          </cell>
          <cell r="HU366">
            <v>37</v>
          </cell>
          <cell r="HV366">
            <v>55</v>
          </cell>
          <cell r="HW366">
            <v>54</v>
          </cell>
          <cell r="HX366">
            <v>40</v>
          </cell>
          <cell r="HY366">
            <v>61</v>
          </cell>
          <cell r="HZ366">
            <v>56</v>
          </cell>
          <cell r="IA366">
            <v>58</v>
          </cell>
          <cell r="IB366">
            <v>58</v>
          </cell>
          <cell r="IC366">
            <v>41</v>
          </cell>
          <cell r="ID366">
            <v>58</v>
          </cell>
          <cell r="IE366">
            <v>64</v>
          </cell>
          <cell r="IF366">
            <v>43</v>
          </cell>
          <cell r="IG366">
            <v>45</v>
          </cell>
          <cell r="IH366">
            <v>52</v>
          </cell>
          <cell r="II366">
            <v>38</v>
          </cell>
          <cell r="IJ366">
            <v>62</v>
          </cell>
          <cell r="IK366">
            <v>47</v>
          </cell>
          <cell r="IL366">
            <v>65</v>
          </cell>
          <cell r="IM366">
            <v>55</v>
          </cell>
          <cell r="IN366">
            <v>25</v>
          </cell>
          <cell r="IO366">
            <v>37</v>
          </cell>
          <cell r="IP366">
            <v>48</v>
          </cell>
          <cell r="IQ366">
            <v>58</v>
          </cell>
          <cell r="IR366">
            <v>30</v>
          </cell>
          <cell r="IS366">
            <v>57</v>
          </cell>
          <cell r="IT366">
            <v>71</v>
          </cell>
          <cell r="IU366">
            <v>57</v>
          </cell>
          <cell r="IV366">
            <v>71</v>
          </cell>
          <cell r="IW366">
            <v>67</v>
          </cell>
          <cell r="IX366">
            <v>67</v>
          </cell>
          <cell r="IY366">
            <v>68</v>
          </cell>
          <cell r="IZ366">
            <v>92</v>
          </cell>
          <cell r="JA366">
            <v>78</v>
          </cell>
          <cell r="JB366">
            <v>87</v>
          </cell>
          <cell r="JC366">
            <v>72</v>
          </cell>
          <cell r="JD366">
            <v>50</v>
          </cell>
          <cell r="JE366">
            <v>64</v>
          </cell>
          <cell r="JF366">
            <v>74</v>
          </cell>
          <cell r="JG366">
            <v>59</v>
          </cell>
          <cell r="JH366">
            <v>62</v>
          </cell>
          <cell r="JI366">
            <v>85</v>
          </cell>
          <cell r="JJ366">
            <v>77</v>
          </cell>
          <cell r="JK366">
            <v>107</v>
          </cell>
          <cell r="JL366">
            <v>90</v>
          </cell>
          <cell r="JM366">
            <v>68</v>
          </cell>
          <cell r="JN366">
            <v>95</v>
          </cell>
          <cell r="JO366">
            <v>81</v>
          </cell>
          <cell r="JP366">
            <v>49</v>
          </cell>
          <cell r="JQ366">
            <v>60</v>
          </cell>
          <cell r="JR366">
            <v>85</v>
          </cell>
          <cell r="JS366">
            <v>63</v>
          </cell>
          <cell r="JT366">
            <v>108</v>
          </cell>
          <cell r="JU366">
            <v>74</v>
          </cell>
          <cell r="JV366">
            <v>86</v>
          </cell>
          <cell r="JW366">
            <v>80</v>
          </cell>
          <cell r="JX366">
            <v>83</v>
          </cell>
          <cell r="JY366">
            <v>56</v>
          </cell>
          <cell r="JZ366">
            <v>66</v>
          </cell>
          <cell r="KA366">
            <v>55</v>
          </cell>
          <cell r="KB366">
            <v>43</v>
          </cell>
          <cell r="KC366">
            <v>53</v>
          </cell>
          <cell r="KD366">
            <v>81</v>
          </cell>
          <cell r="KE366">
            <v>64</v>
          </cell>
          <cell r="KF366">
            <v>55</v>
          </cell>
        </row>
        <row r="367">
          <cell r="A367" t="str">
            <v>Nombre de crÃ©ations d'entreprises - SociÃ©tÃ©s - Ardennes - DonnÃ©es mensuelles brutes</v>
          </cell>
          <cell r="B367">
            <v>10755576</v>
          </cell>
          <cell r="C367">
            <v>45317.364583333336</v>
          </cell>
          <cell r="ES367">
            <v>41</v>
          </cell>
          <cell r="ET367">
            <v>34</v>
          </cell>
          <cell r="EU367">
            <v>24</v>
          </cell>
          <cell r="EV367">
            <v>37</v>
          </cell>
          <cell r="EW367">
            <v>30</v>
          </cell>
          <cell r="EX367">
            <v>28</v>
          </cell>
          <cell r="EY367">
            <v>34</v>
          </cell>
          <cell r="EZ367">
            <v>17</v>
          </cell>
          <cell r="FA367">
            <v>20</v>
          </cell>
          <cell r="FB367">
            <v>36</v>
          </cell>
          <cell r="FC367">
            <v>25</v>
          </cell>
          <cell r="FD367">
            <v>25</v>
          </cell>
          <cell r="FE367">
            <v>27</v>
          </cell>
          <cell r="FF367">
            <v>35</v>
          </cell>
          <cell r="FG367">
            <v>32</v>
          </cell>
          <cell r="FH367">
            <v>33</v>
          </cell>
          <cell r="FI367">
            <v>30</v>
          </cell>
          <cell r="FJ367">
            <v>28</v>
          </cell>
          <cell r="FK367">
            <v>40</v>
          </cell>
          <cell r="FL367">
            <v>41</v>
          </cell>
          <cell r="FM367">
            <v>32</v>
          </cell>
          <cell r="FN367">
            <v>31</v>
          </cell>
          <cell r="FO367">
            <v>39</v>
          </cell>
          <cell r="FP367">
            <v>94</v>
          </cell>
          <cell r="FQ367">
            <v>31</v>
          </cell>
          <cell r="FR367">
            <v>21</v>
          </cell>
          <cell r="FS367">
            <v>35</v>
          </cell>
          <cell r="FT367">
            <v>37</v>
          </cell>
          <cell r="FU367">
            <v>29</v>
          </cell>
          <cell r="FV367">
            <v>25</v>
          </cell>
          <cell r="FW367">
            <v>32</v>
          </cell>
          <cell r="FX367">
            <v>20</v>
          </cell>
          <cell r="FY367">
            <v>23</v>
          </cell>
          <cell r="FZ367">
            <v>33</v>
          </cell>
          <cell r="GA367">
            <v>25</v>
          </cell>
          <cell r="GB367">
            <v>41</v>
          </cell>
          <cell r="GC367">
            <v>28</v>
          </cell>
          <cell r="GD367">
            <v>27</v>
          </cell>
          <cell r="GE367">
            <v>19</v>
          </cell>
          <cell r="GF367">
            <v>22</v>
          </cell>
          <cell r="GG367">
            <v>23</v>
          </cell>
          <cell r="GH367">
            <v>28</v>
          </cell>
          <cell r="GI367">
            <v>37</v>
          </cell>
          <cell r="GJ367">
            <v>26</v>
          </cell>
          <cell r="GK367">
            <v>21</v>
          </cell>
          <cell r="GL367">
            <v>42</v>
          </cell>
          <cell r="GM367">
            <v>29</v>
          </cell>
          <cell r="GN367">
            <v>31</v>
          </cell>
          <cell r="GO367">
            <v>32</v>
          </cell>
          <cell r="GP367">
            <v>25</v>
          </cell>
          <cell r="GQ367">
            <v>38</v>
          </cell>
          <cell r="GR367">
            <v>30</v>
          </cell>
          <cell r="GS367">
            <v>27</v>
          </cell>
          <cell r="GT367">
            <v>34</v>
          </cell>
          <cell r="GU367">
            <v>35</v>
          </cell>
          <cell r="GV367">
            <v>21</v>
          </cell>
          <cell r="GW367">
            <v>25</v>
          </cell>
          <cell r="GX367">
            <v>34</v>
          </cell>
          <cell r="GY367">
            <v>28</v>
          </cell>
          <cell r="GZ367">
            <v>43</v>
          </cell>
          <cell r="HA367">
            <v>21</v>
          </cell>
          <cell r="HB367">
            <v>34</v>
          </cell>
          <cell r="HC367">
            <v>45</v>
          </cell>
          <cell r="HD367">
            <v>29</v>
          </cell>
          <cell r="HE367">
            <v>48</v>
          </cell>
          <cell r="HF367">
            <v>37</v>
          </cell>
          <cell r="HG367">
            <v>30</v>
          </cell>
          <cell r="HH367">
            <v>36</v>
          </cell>
          <cell r="HI367">
            <v>23</v>
          </cell>
          <cell r="HJ367">
            <v>26</v>
          </cell>
          <cell r="HK367">
            <v>31</v>
          </cell>
          <cell r="HL367">
            <v>34</v>
          </cell>
          <cell r="HM367">
            <v>33</v>
          </cell>
          <cell r="HN367">
            <v>28</v>
          </cell>
          <cell r="HO367">
            <v>27</v>
          </cell>
          <cell r="HP367">
            <v>38</v>
          </cell>
          <cell r="HQ367">
            <v>23</v>
          </cell>
          <cell r="HR367">
            <v>28</v>
          </cell>
          <cell r="HS367">
            <v>35</v>
          </cell>
          <cell r="HT367">
            <v>23</v>
          </cell>
          <cell r="HU367">
            <v>44</v>
          </cell>
          <cell r="HV367">
            <v>27</v>
          </cell>
          <cell r="HW367">
            <v>25</v>
          </cell>
          <cell r="HX367">
            <v>29</v>
          </cell>
          <cell r="HY367">
            <v>39</v>
          </cell>
          <cell r="HZ367">
            <v>29</v>
          </cell>
          <cell r="IA367">
            <v>20</v>
          </cell>
          <cell r="IB367">
            <v>41</v>
          </cell>
          <cell r="IC367">
            <v>31</v>
          </cell>
          <cell r="ID367">
            <v>38</v>
          </cell>
          <cell r="IE367">
            <v>36</v>
          </cell>
          <cell r="IF367">
            <v>22</v>
          </cell>
          <cell r="IG367">
            <v>35</v>
          </cell>
          <cell r="IH367">
            <v>45</v>
          </cell>
          <cell r="II367">
            <v>49</v>
          </cell>
          <cell r="IJ367">
            <v>28</v>
          </cell>
          <cell r="IK367">
            <v>29</v>
          </cell>
          <cell r="IL367">
            <v>32</v>
          </cell>
          <cell r="IM367">
            <v>22</v>
          </cell>
          <cell r="IN367">
            <v>16</v>
          </cell>
          <cell r="IO367">
            <v>24</v>
          </cell>
          <cell r="IP367">
            <v>47</v>
          </cell>
          <cell r="IQ367">
            <v>39</v>
          </cell>
          <cell r="IR367">
            <v>39</v>
          </cell>
          <cell r="IS367">
            <v>34</v>
          </cell>
          <cell r="IT367">
            <v>42</v>
          </cell>
          <cell r="IU367">
            <v>40</v>
          </cell>
          <cell r="IV367">
            <v>48</v>
          </cell>
          <cell r="IW367">
            <v>46</v>
          </cell>
          <cell r="IX367">
            <v>28</v>
          </cell>
          <cell r="IY367">
            <v>52</v>
          </cell>
          <cell r="IZ367">
            <v>55</v>
          </cell>
          <cell r="JA367">
            <v>32</v>
          </cell>
          <cell r="JB367">
            <v>57</v>
          </cell>
          <cell r="JC367">
            <v>56</v>
          </cell>
          <cell r="JD367">
            <v>26</v>
          </cell>
          <cell r="JE367">
            <v>41</v>
          </cell>
          <cell r="JF367">
            <v>47</v>
          </cell>
          <cell r="JG367">
            <v>37</v>
          </cell>
          <cell r="JH367">
            <v>52</v>
          </cell>
          <cell r="JI367">
            <v>36</v>
          </cell>
          <cell r="JJ367">
            <v>50</v>
          </cell>
          <cell r="JK367">
            <v>63</v>
          </cell>
          <cell r="JL367">
            <v>50</v>
          </cell>
          <cell r="JM367">
            <v>37</v>
          </cell>
          <cell r="JN367">
            <v>52</v>
          </cell>
          <cell r="JO367">
            <v>33</v>
          </cell>
          <cell r="JP367">
            <v>27</v>
          </cell>
          <cell r="JQ367">
            <v>29</v>
          </cell>
          <cell r="JR367">
            <v>39</v>
          </cell>
          <cell r="JS367">
            <v>48</v>
          </cell>
          <cell r="JT367">
            <v>56</v>
          </cell>
          <cell r="JU367">
            <v>33</v>
          </cell>
          <cell r="JV367">
            <v>47</v>
          </cell>
          <cell r="JW367">
            <v>46</v>
          </cell>
          <cell r="JX367">
            <v>41</v>
          </cell>
          <cell r="JY367">
            <v>40</v>
          </cell>
          <cell r="JZ367">
            <v>53</v>
          </cell>
          <cell r="KA367">
            <v>30</v>
          </cell>
          <cell r="KB367">
            <v>30</v>
          </cell>
          <cell r="KC367">
            <v>44</v>
          </cell>
          <cell r="KD367">
            <v>46</v>
          </cell>
          <cell r="KE367">
            <v>41</v>
          </cell>
          <cell r="KF367">
            <v>57</v>
          </cell>
        </row>
        <row r="368">
          <cell r="A368" t="str">
            <v>Nombre de crÃ©ations d'entreprises - SociÃ©tÃ©s - AriÃ¨ge - DonnÃ©es mensuelles brutes</v>
          </cell>
          <cell r="B368">
            <v>10755577</v>
          </cell>
          <cell r="C368">
            <v>45317.364583333336</v>
          </cell>
          <cell r="ES368">
            <v>25</v>
          </cell>
          <cell r="ET368">
            <v>22</v>
          </cell>
          <cell r="EU368">
            <v>26</v>
          </cell>
          <cell r="EV368">
            <v>17</v>
          </cell>
          <cell r="EW368">
            <v>12</v>
          </cell>
          <cell r="EX368">
            <v>26</v>
          </cell>
          <cell r="EY368">
            <v>23</v>
          </cell>
          <cell r="EZ368">
            <v>23</v>
          </cell>
          <cell r="FA368">
            <v>19</v>
          </cell>
          <cell r="FB368">
            <v>23</v>
          </cell>
          <cell r="FC368">
            <v>18</v>
          </cell>
          <cell r="FD368">
            <v>19</v>
          </cell>
          <cell r="FE368">
            <v>26</v>
          </cell>
          <cell r="FF368">
            <v>20</v>
          </cell>
          <cell r="FG368">
            <v>19</v>
          </cell>
          <cell r="FH368">
            <v>26</v>
          </cell>
          <cell r="FI368">
            <v>23</v>
          </cell>
          <cell r="FJ368">
            <v>26</v>
          </cell>
          <cell r="FK368">
            <v>16</v>
          </cell>
          <cell r="FL368">
            <v>21</v>
          </cell>
          <cell r="FM368">
            <v>21</v>
          </cell>
          <cell r="FN368">
            <v>22</v>
          </cell>
          <cell r="FO368">
            <v>19</v>
          </cell>
          <cell r="FP368">
            <v>21</v>
          </cell>
          <cell r="FQ368">
            <v>26</v>
          </cell>
          <cell r="FR368">
            <v>18</v>
          </cell>
          <cell r="FS368">
            <v>26</v>
          </cell>
          <cell r="FT368">
            <v>22</v>
          </cell>
          <cell r="FU368">
            <v>11</v>
          </cell>
          <cell r="FV368">
            <v>24</v>
          </cell>
          <cell r="FW368">
            <v>19</v>
          </cell>
          <cell r="FX368">
            <v>15</v>
          </cell>
          <cell r="FY368">
            <v>14</v>
          </cell>
          <cell r="FZ368">
            <v>19</v>
          </cell>
          <cell r="GA368">
            <v>18</v>
          </cell>
          <cell r="GB368">
            <v>18</v>
          </cell>
          <cell r="GC368">
            <v>25</v>
          </cell>
          <cell r="GD368">
            <v>21</v>
          </cell>
          <cell r="GE368">
            <v>21</v>
          </cell>
          <cell r="GF368">
            <v>20</v>
          </cell>
          <cell r="GG368">
            <v>21</v>
          </cell>
          <cell r="GH368">
            <v>16</v>
          </cell>
          <cell r="GI368">
            <v>28</v>
          </cell>
          <cell r="GJ368">
            <v>23</v>
          </cell>
          <cell r="GK368">
            <v>14</v>
          </cell>
          <cell r="GL368">
            <v>22</v>
          </cell>
          <cell r="GM368">
            <v>18</v>
          </cell>
          <cell r="GN368">
            <v>32</v>
          </cell>
          <cell r="GO368">
            <v>21</v>
          </cell>
          <cell r="GP368">
            <v>22</v>
          </cell>
          <cell r="GQ368">
            <v>21</v>
          </cell>
          <cell r="GR368">
            <v>24</v>
          </cell>
          <cell r="GS368">
            <v>13</v>
          </cell>
          <cell r="GT368">
            <v>23</v>
          </cell>
          <cell r="GU368">
            <v>28</v>
          </cell>
          <cell r="GV368">
            <v>13</v>
          </cell>
          <cell r="GW368">
            <v>29</v>
          </cell>
          <cell r="GX368">
            <v>17</v>
          </cell>
          <cell r="GY368">
            <v>25</v>
          </cell>
          <cell r="GZ368">
            <v>28</v>
          </cell>
          <cell r="HA368">
            <v>22</v>
          </cell>
          <cell r="HB368">
            <v>19</v>
          </cell>
          <cell r="HC368">
            <v>39</v>
          </cell>
          <cell r="HD368">
            <v>21</v>
          </cell>
          <cell r="HE368">
            <v>27</v>
          </cell>
          <cell r="HF368">
            <v>23</v>
          </cell>
          <cell r="HG368">
            <v>30</v>
          </cell>
          <cell r="HH368">
            <v>20</v>
          </cell>
          <cell r="HI368">
            <v>29</v>
          </cell>
          <cell r="HJ368">
            <v>29</v>
          </cell>
          <cell r="HK368">
            <v>20</v>
          </cell>
          <cell r="HL368">
            <v>19</v>
          </cell>
          <cell r="HM368">
            <v>28</v>
          </cell>
          <cell r="HN368">
            <v>22</v>
          </cell>
          <cell r="HO368">
            <v>33</v>
          </cell>
          <cell r="HP368">
            <v>32</v>
          </cell>
          <cell r="HQ368">
            <v>21</v>
          </cell>
          <cell r="HR368">
            <v>28</v>
          </cell>
          <cell r="HS368">
            <v>22</v>
          </cell>
          <cell r="HT368">
            <v>19</v>
          </cell>
          <cell r="HU368">
            <v>23</v>
          </cell>
          <cell r="HV368">
            <v>16</v>
          </cell>
          <cell r="HW368">
            <v>16</v>
          </cell>
          <cell r="HX368">
            <v>27</v>
          </cell>
          <cell r="HY368">
            <v>29</v>
          </cell>
          <cell r="HZ368">
            <v>23</v>
          </cell>
          <cell r="IA368">
            <v>27</v>
          </cell>
          <cell r="IB368">
            <v>26</v>
          </cell>
          <cell r="IC368">
            <v>22</v>
          </cell>
          <cell r="ID368">
            <v>26</v>
          </cell>
          <cell r="IE368">
            <v>26</v>
          </cell>
          <cell r="IF368">
            <v>14</v>
          </cell>
          <cell r="IG368">
            <v>25</v>
          </cell>
          <cell r="IH368">
            <v>28</v>
          </cell>
          <cell r="II368">
            <v>28</v>
          </cell>
          <cell r="IJ368">
            <v>18</v>
          </cell>
          <cell r="IK368">
            <v>26</v>
          </cell>
          <cell r="IL368">
            <v>29</v>
          </cell>
          <cell r="IM368">
            <v>27</v>
          </cell>
          <cell r="IN368">
            <v>14</v>
          </cell>
          <cell r="IO368">
            <v>14</v>
          </cell>
          <cell r="IP368">
            <v>27</v>
          </cell>
          <cell r="IQ368">
            <v>34</v>
          </cell>
          <cell r="IR368">
            <v>26</v>
          </cell>
          <cell r="IS368">
            <v>27</v>
          </cell>
          <cell r="IT368">
            <v>43</v>
          </cell>
          <cell r="IU368">
            <v>36</v>
          </cell>
          <cell r="IV368">
            <v>42</v>
          </cell>
          <cell r="IW368">
            <v>26</v>
          </cell>
          <cell r="IX368">
            <v>29</v>
          </cell>
          <cell r="IY368">
            <v>32</v>
          </cell>
          <cell r="IZ368">
            <v>34</v>
          </cell>
          <cell r="JA368">
            <v>42</v>
          </cell>
          <cell r="JB368">
            <v>40</v>
          </cell>
          <cell r="JC368">
            <v>33</v>
          </cell>
          <cell r="JD368">
            <v>24</v>
          </cell>
          <cell r="JE368">
            <v>19</v>
          </cell>
          <cell r="JF368">
            <v>28</v>
          </cell>
          <cell r="JG368">
            <v>41</v>
          </cell>
          <cell r="JH368">
            <v>43</v>
          </cell>
          <cell r="JI368">
            <v>33</v>
          </cell>
          <cell r="JJ368">
            <v>30</v>
          </cell>
          <cell r="JK368">
            <v>48</v>
          </cell>
          <cell r="JL368">
            <v>28</v>
          </cell>
          <cell r="JM368">
            <v>28</v>
          </cell>
          <cell r="JN368">
            <v>46</v>
          </cell>
          <cell r="JO368">
            <v>39</v>
          </cell>
          <cell r="JP368">
            <v>18</v>
          </cell>
          <cell r="JQ368">
            <v>36</v>
          </cell>
          <cell r="JR368">
            <v>21</v>
          </cell>
          <cell r="JS368">
            <v>32</v>
          </cell>
          <cell r="JT368">
            <v>32</v>
          </cell>
          <cell r="JU368">
            <v>23</v>
          </cell>
          <cell r="JV368">
            <v>35</v>
          </cell>
          <cell r="JW368">
            <v>29</v>
          </cell>
          <cell r="JX368">
            <v>39</v>
          </cell>
          <cell r="JY368">
            <v>30</v>
          </cell>
          <cell r="JZ368">
            <v>31</v>
          </cell>
          <cell r="KA368">
            <v>31</v>
          </cell>
          <cell r="KB368">
            <v>19</v>
          </cell>
          <cell r="KC368">
            <v>28</v>
          </cell>
          <cell r="KD368">
            <v>25</v>
          </cell>
          <cell r="KE368">
            <v>32</v>
          </cell>
          <cell r="KF368">
            <v>24</v>
          </cell>
        </row>
        <row r="369">
          <cell r="A369" t="str">
            <v>Nombre de crÃ©ations d'entreprises - SociÃ©tÃ©s - Aube - DonnÃ©es mensuelles brutes</v>
          </cell>
          <cell r="B369">
            <v>10755578</v>
          </cell>
          <cell r="C369">
            <v>45317.364583333336</v>
          </cell>
          <cell r="ES369">
            <v>46</v>
          </cell>
          <cell r="ET369">
            <v>33</v>
          </cell>
          <cell r="EU369">
            <v>36</v>
          </cell>
          <cell r="EV369">
            <v>34</v>
          </cell>
          <cell r="EW369">
            <v>33</v>
          </cell>
          <cell r="EX369">
            <v>54</v>
          </cell>
          <cell r="EY369">
            <v>48</v>
          </cell>
          <cell r="EZ369">
            <v>32</v>
          </cell>
          <cell r="FA369">
            <v>27</v>
          </cell>
          <cell r="FB369">
            <v>42</v>
          </cell>
          <cell r="FC369">
            <v>34</v>
          </cell>
          <cell r="FD369">
            <v>35</v>
          </cell>
          <cell r="FE369">
            <v>44</v>
          </cell>
          <cell r="FF369">
            <v>32</v>
          </cell>
          <cell r="FG369">
            <v>44</v>
          </cell>
          <cell r="FH369">
            <v>42</v>
          </cell>
          <cell r="FI369">
            <v>37</v>
          </cell>
          <cell r="FJ369">
            <v>39</v>
          </cell>
          <cell r="FK369">
            <v>48</v>
          </cell>
          <cell r="FL369">
            <v>28</v>
          </cell>
          <cell r="FM369">
            <v>32</v>
          </cell>
          <cell r="FN369">
            <v>39</v>
          </cell>
          <cell r="FO369">
            <v>36</v>
          </cell>
          <cell r="FP369">
            <v>33</v>
          </cell>
          <cell r="FQ369">
            <v>33</v>
          </cell>
          <cell r="FR369">
            <v>32</v>
          </cell>
          <cell r="FS369">
            <v>42</v>
          </cell>
          <cell r="FT369">
            <v>37</v>
          </cell>
          <cell r="FU369">
            <v>45</v>
          </cell>
          <cell r="FV369">
            <v>36</v>
          </cell>
          <cell r="FW369">
            <v>53</v>
          </cell>
          <cell r="FX369">
            <v>38</v>
          </cell>
          <cell r="FY369">
            <v>49</v>
          </cell>
          <cell r="FZ369">
            <v>43</v>
          </cell>
          <cell r="GA369">
            <v>36</v>
          </cell>
          <cell r="GB369">
            <v>43</v>
          </cell>
          <cell r="GC369">
            <v>38</v>
          </cell>
          <cell r="GD369">
            <v>41</v>
          </cell>
          <cell r="GE369">
            <v>34</v>
          </cell>
          <cell r="GF369">
            <v>35</v>
          </cell>
          <cell r="GG369">
            <v>32</v>
          </cell>
          <cell r="GH369">
            <v>56</v>
          </cell>
          <cell r="GI369">
            <v>53</v>
          </cell>
          <cell r="GJ369">
            <v>30</v>
          </cell>
          <cell r="GK369">
            <v>27</v>
          </cell>
          <cell r="GL369">
            <v>46</v>
          </cell>
          <cell r="GM369">
            <v>43</v>
          </cell>
          <cell r="GN369">
            <v>45</v>
          </cell>
          <cell r="GO369">
            <v>29</v>
          </cell>
          <cell r="GP369">
            <v>36</v>
          </cell>
          <cell r="GQ369">
            <v>52</v>
          </cell>
          <cell r="GR369">
            <v>35</v>
          </cell>
          <cell r="GS369">
            <v>34</v>
          </cell>
          <cell r="GT369">
            <v>48</v>
          </cell>
          <cell r="GU369">
            <v>44</v>
          </cell>
          <cell r="GV369">
            <v>31</v>
          </cell>
          <cell r="GW369">
            <v>37</v>
          </cell>
          <cell r="GX369">
            <v>51</v>
          </cell>
          <cell r="GY369">
            <v>38</v>
          </cell>
          <cell r="GZ369">
            <v>42</v>
          </cell>
          <cell r="HA369">
            <v>51</v>
          </cell>
          <cell r="HB369">
            <v>31</v>
          </cell>
          <cell r="HC369">
            <v>41</v>
          </cell>
          <cell r="HD369">
            <v>47</v>
          </cell>
          <cell r="HE369">
            <v>57</v>
          </cell>
          <cell r="HF369">
            <v>46</v>
          </cell>
          <cell r="HG369">
            <v>42</v>
          </cell>
          <cell r="HH369">
            <v>44</v>
          </cell>
          <cell r="HI369">
            <v>30</v>
          </cell>
          <cell r="HJ369">
            <v>37</v>
          </cell>
          <cell r="HK369">
            <v>47</v>
          </cell>
          <cell r="HL369">
            <v>52</v>
          </cell>
          <cell r="HM369">
            <v>36</v>
          </cell>
          <cell r="HN369">
            <v>49</v>
          </cell>
          <cell r="HO369">
            <v>59</v>
          </cell>
          <cell r="HP369">
            <v>51</v>
          </cell>
          <cell r="HQ369">
            <v>42</v>
          </cell>
          <cell r="HR369">
            <v>40</v>
          </cell>
          <cell r="HS369">
            <v>51</v>
          </cell>
          <cell r="HT369">
            <v>40</v>
          </cell>
          <cell r="HU369">
            <v>43</v>
          </cell>
          <cell r="HV369">
            <v>55</v>
          </cell>
          <cell r="HW369">
            <v>56</v>
          </cell>
          <cell r="HX369">
            <v>57</v>
          </cell>
          <cell r="HY369">
            <v>45</v>
          </cell>
          <cell r="HZ369">
            <v>50</v>
          </cell>
          <cell r="IA369">
            <v>62</v>
          </cell>
          <cell r="IB369">
            <v>41</v>
          </cell>
          <cell r="IC369">
            <v>50</v>
          </cell>
          <cell r="ID369">
            <v>46</v>
          </cell>
          <cell r="IE369">
            <v>44</v>
          </cell>
          <cell r="IF369">
            <v>39</v>
          </cell>
          <cell r="IG369">
            <v>36</v>
          </cell>
          <cell r="IH369">
            <v>68</v>
          </cell>
          <cell r="II369">
            <v>42</v>
          </cell>
          <cell r="IJ369">
            <v>73</v>
          </cell>
          <cell r="IK369">
            <v>51</v>
          </cell>
          <cell r="IL369">
            <v>70</v>
          </cell>
          <cell r="IM369">
            <v>44</v>
          </cell>
          <cell r="IN369">
            <v>16</v>
          </cell>
          <cell r="IO369">
            <v>26</v>
          </cell>
          <cell r="IP369">
            <v>37</v>
          </cell>
          <cell r="IQ369">
            <v>62</v>
          </cell>
          <cell r="IR369">
            <v>29</v>
          </cell>
          <cell r="IS369">
            <v>74</v>
          </cell>
          <cell r="IT369">
            <v>55</v>
          </cell>
          <cell r="IU369">
            <v>53</v>
          </cell>
          <cell r="IV369">
            <v>71</v>
          </cell>
          <cell r="IW369">
            <v>58</v>
          </cell>
          <cell r="IX369">
            <v>72</v>
          </cell>
          <cell r="IY369">
            <v>75</v>
          </cell>
          <cell r="IZ369">
            <v>73</v>
          </cell>
          <cell r="JA369">
            <v>76</v>
          </cell>
          <cell r="JB369">
            <v>51</v>
          </cell>
          <cell r="JC369">
            <v>63</v>
          </cell>
          <cell r="JD369">
            <v>44</v>
          </cell>
          <cell r="JE369">
            <v>56</v>
          </cell>
          <cell r="JF369">
            <v>59</v>
          </cell>
          <cell r="JG369">
            <v>51</v>
          </cell>
          <cell r="JH369">
            <v>77</v>
          </cell>
          <cell r="JI369">
            <v>77</v>
          </cell>
          <cell r="JJ369">
            <v>78</v>
          </cell>
          <cell r="JK369">
            <v>62</v>
          </cell>
          <cell r="JL369">
            <v>71</v>
          </cell>
          <cell r="JM369">
            <v>46</v>
          </cell>
          <cell r="JN369">
            <v>60</v>
          </cell>
          <cell r="JO369">
            <v>71</v>
          </cell>
          <cell r="JP369">
            <v>47</v>
          </cell>
          <cell r="JQ369">
            <v>66</v>
          </cell>
          <cell r="JR369">
            <v>43</v>
          </cell>
          <cell r="JS369">
            <v>52</v>
          </cell>
          <cell r="JT369">
            <v>78</v>
          </cell>
          <cell r="JU369">
            <v>48</v>
          </cell>
          <cell r="JV369">
            <v>51</v>
          </cell>
          <cell r="JW369">
            <v>63</v>
          </cell>
          <cell r="JX369">
            <v>48</v>
          </cell>
          <cell r="JY369">
            <v>47</v>
          </cell>
          <cell r="JZ369">
            <v>73</v>
          </cell>
          <cell r="KA369">
            <v>58</v>
          </cell>
          <cell r="KB369">
            <v>40</v>
          </cell>
          <cell r="KC369">
            <v>61</v>
          </cell>
          <cell r="KD369">
            <v>34</v>
          </cell>
          <cell r="KE369">
            <v>65</v>
          </cell>
          <cell r="KF369">
            <v>76</v>
          </cell>
        </row>
        <row r="370">
          <cell r="A370" t="str">
            <v>Nombre de crÃ©ations d'entreprises - SociÃ©tÃ©s - Aude - DonnÃ©es mensuelles brutes</v>
          </cell>
          <cell r="B370">
            <v>10755579</v>
          </cell>
          <cell r="C370">
            <v>45317.364583333336</v>
          </cell>
          <cell r="ES370">
            <v>69</v>
          </cell>
          <cell r="ET370">
            <v>70</v>
          </cell>
          <cell r="EU370">
            <v>79</v>
          </cell>
          <cell r="EV370">
            <v>67</v>
          </cell>
          <cell r="EW370">
            <v>61</v>
          </cell>
          <cell r="EX370">
            <v>75</v>
          </cell>
          <cell r="EY370">
            <v>57</v>
          </cell>
          <cell r="EZ370">
            <v>51</v>
          </cell>
          <cell r="FA370">
            <v>54</v>
          </cell>
          <cell r="FB370">
            <v>54</v>
          </cell>
          <cell r="FC370">
            <v>42</v>
          </cell>
          <cell r="FD370">
            <v>70</v>
          </cell>
          <cell r="FE370">
            <v>73</v>
          </cell>
          <cell r="FF370">
            <v>78</v>
          </cell>
          <cell r="FG370">
            <v>79</v>
          </cell>
          <cell r="FH370">
            <v>77</v>
          </cell>
          <cell r="FI370">
            <v>58</v>
          </cell>
          <cell r="FJ370">
            <v>51</v>
          </cell>
          <cell r="FK370">
            <v>81</v>
          </cell>
          <cell r="FL370">
            <v>48</v>
          </cell>
          <cell r="FM370">
            <v>50</v>
          </cell>
          <cell r="FN370">
            <v>59</v>
          </cell>
          <cell r="FO370">
            <v>52</v>
          </cell>
          <cell r="FP370">
            <v>65</v>
          </cell>
          <cell r="FQ370">
            <v>63</v>
          </cell>
          <cell r="FR370">
            <v>63</v>
          </cell>
          <cell r="FS370">
            <v>64</v>
          </cell>
          <cell r="FT370">
            <v>81</v>
          </cell>
          <cell r="FU370">
            <v>50</v>
          </cell>
          <cell r="FV370">
            <v>64</v>
          </cell>
          <cell r="FW370">
            <v>53</v>
          </cell>
          <cell r="FX370">
            <v>36</v>
          </cell>
          <cell r="FY370">
            <v>47</v>
          </cell>
          <cell r="FZ370">
            <v>73</v>
          </cell>
          <cell r="GA370">
            <v>50</v>
          </cell>
          <cell r="GB370">
            <v>62</v>
          </cell>
          <cell r="GC370">
            <v>69</v>
          </cell>
          <cell r="GD370">
            <v>84</v>
          </cell>
          <cell r="GE370">
            <v>79</v>
          </cell>
          <cell r="GF370">
            <v>82</v>
          </cell>
          <cell r="GG370">
            <v>66</v>
          </cell>
          <cell r="GH370">
            <v>83</v>
          </cell>
          <cell r="GI370">
            <v>58</v>
          </cell>
          <cell r="GJ370">
            <v>46</v>
          </cell>
          <cell r="GK370">
            <v>58</v>
          </cell>
          <cell r="GL370">
            <v>71</v>
          </cell>
          <cell r="GM370">
            <v>53</v>
          </cell>
          <cell r="GN370">
            <v>71</v>
          </cell>
          <cell r="GO370">
            <v>72</v>
          </cell>
          <cell r="GP370">
            <v>98</v>
          </cell>
          <cell r="GQ370">
            <v>80</v>
          </cell>
          <cell r="GR370">
            <v>102</v>
          </cell>
          <cell r="GS370">
            <v>66</v>
          </cell>
          <cell r="GT370">
            <v>82</v>
          </cell>
          <cell r="GU370">
            <v>66</v>
          </cell>
          <cell r="GV370">
            <v>46</v>
          </cell>
          <cell r="GW370">
            <v>70</v>
          </cell>
          <cell r="GX370">
            <v>65</v>
          </cell>
          <cell r="GY370">
            <v>57</v>
          </cell>
          <cell r="GZ370">
            <v>71</v>
          </cell>
          <cell r="HA370">
            <v>71</v>
          </cell>
          <cell r="HB370">
            <v>71</v>
          </cell>
          <cell r="HC370">
            <v>108</v>
          </cell>
          <cell r="HD370">
            <v>78</v>
          </cell>
          <cell r="HE370">
            <v>72</v>
          </cell>
          <cell r="HF370">
            <v>54</v>
          </cell>
          <cell r="HG370">
            <v>60</v>
          </cell>
          <cell r="HH370">
            <v>61</v>
          </cell>
          <cell r="HI370">
            <v>51</v>
          </cell>
          <cell r="HJ370">
            <v>59</v>
          </cell>
          <cell r="HK370">
            <v>53</v>
          </cell>
          <cell r="HL370">
            <v>80</v>
          </cell>
          <cell r="HM370">
            <v>80</v>
          </cell>
          <cell r="HN370">
            <v>66</v>
          </cell>
          <cell r="HO370">
            <v>97</v>
          </cell>
          <cell r="HP370">
            <v>52</v>
          </cell>
          <cell r="HQ370">
            <v>62</v>
          </cell>
          <cell r="HR370">
            <v>79</v>
          </cell>
          <cell r="HS370">
            <v>62</v>
          </cell>
          <cell r="HT370">
            <v>48</v>
          </cell>
          <cell r="HU370">
            <v>48</v>
          </cell>
          <cell r="HV370">
            <v>55</v>
          </cell>
          <cell r="HW370">
            <v>59</v>
          </cell>
          <cell r="HX370">
            <v>81</v>
          </cell>
          <cell r="HY370">
            <v>73</v>
          </cell>
          <cell r="HZ370">
            <v>84</v>
          </cell>
          <cell r="IA370">
            <v>75</v>
          </cell>
          <cell r="IB370">
            <v>79</v>
          </cell>
          <cell r="IC370">
            <v>79</v>
          </cell>
          <cell r="ID370">
            <v>49</v>
          </cell>
          <cell r="IE370">
            <v>75</v>
          </cell>
          <cell r="IF370">
            <v>69</v>
          </cell>
          <cell r="IG370">
            <v>59</v>
          </cell>
          <cell r="IH370">
            <v>94</v>
          </cell>
          <cell r="II370">
            <v>64</v>
          </cell>
          <cell r="IJ370">
            <v>74</v>
          </cell>
          <cell r="IK370">
            <v>78</v>
          </cell>
          <cell r="IL370">
            <v>109</v>
          </cell>
          <cell r="IM370">
            <v>64</v>
          </cell>
          <cell r="IN370">
            <v>42</v>
          </cell>
          <cell r="IO370">
            <v>39</v>
          </cell>
          <cell r="IP370">
            <v>87</v>
          </cell>
          <cell r="IQ370">
            <v>110</v>
          </cell>
          <cell r="IR370">
            <v>60</v>
          </cell>
          <cell r="IS370">
            <v>83</v>
          </cell>
          <cell r="IT370">
            <v>88</v>
          </cell>
          <cell r="IU370">
            <v>70</v>
          </cell>
          <cell r="IV370">
            <v>84</v>
          </cell>
          <cell r="IW370">
            <v>74</v>
          </cell>
          <cell r="IX370">
            <v>79</v>
          </cell>
          <cell r="IY370">
            <v>99</v>
          </cell>
          <cell r="IZ370">
            <v>128</v>
          </cell>
          <cell r="JA370">
            <v>101</v>
          </cell>
          <cell r="JB370">
            <v>96</v>
          </cell>
          <cell r="JC370">
            <v>124</v>
          </cell>
          <cell r="JD370">
            <v>63</v>
          </cell>
          <cell r="JE370">
            <v>70</v>
          </cell>
          <cell r="JF370">
            <v>102</v>
          </cell>
          <cell r="JG370">
            <v>68</v>
          </cell>
          <cell r="JH370">
            <v>82</v>
          </cell>
          <cell r="JI370">
            <v>84</v>
          </cell>
          <cell r="JJ370">
            <v>123</v>
          </cell>
          <cell r="JK370">
            <v>130</v>
          </cell>
          <cell r="JL370">
            <v>139</v>
          </cell>
          <cell r="JM370">
            <v>85</v>
          </cell>
          <cell r="JN370">
            <v>129</v>
          </cell>
          <cell r="JO370">
            <v>107</v>
          </cell>
          <cell r="JP370">
            <v>68</v>
          </cell>
          <cell r="JQ370">
            <v>101</v>
          </cell>
          <cell r="JR370">
            <v>86</v>
          </cell>
          <cell r="JS370">
            <v>91</v>
          </cell>
          <cell r="JT370">
            <v>138</v>
          </cell>
          <cell r="JU370">
            <v>106</v>
          </cell>
          <cell r="JV370">
            <v>84</v>
          </cell>
          <cell r="JW370">
            <v>99</v>
          </cell>
          <cell r="JX370">
            <v>100</v>
          </cell>
          <cell r="JY370">
            <v>67</v>
          </cell>
          <cell r="JZ370">
            <v>103</v>
          </cell>
          <cell r="KA370">
            <v>82</v>
          </cell>
          <cell r="KB370">
            <v>58</v>
          </cell>
          <cell r="KC370">
            <v>91</v>
          </cell>
          <cell r="KD370">
            <v>64</v>
          </cell>
          <cell r="KE370">
            <v>95</v>
          </cell>
          <cell r="KF370">
            <v>96</v>
          </cell>
        </row>
        <row r="371">
          <cell r="A371" t="str">
            <v>Nombre de crÃ©ations d'entreprises - SociÃ©tÃ©s - Aveyron - DonnÃ©es mensuelles brutes</v>
          </cell>
          <cell r="B371">
            <v>10755580</v>
          </cell>
          <cell r="C371">
            <v>45317.364583333336</v>
          </cell>
          <cell r="ES371">
            <v>33</v>
          </cell>
          <cell r="ET371">
            <v>35</v>
          </cell>
          <cell r="EU371">
            <v>52</v>
          </cell>
          <cell r="EV371">
            <v>36</v>
          </cell>
          <cell r="EW371">
            <v>28</v>
          </cell>
          <cell r="EX371">
            <v>36</v>
          </cell>
          <cell r="EY371">
            <v>30</v>
          </cell>
          <cell r="EZ371">
            <v>26</v>
          </cell>
          <cell r="FA371">
            <v>24</v>
          </cell>
          <cell r="FB371">
            <v>27</v>
          </cell>
          <cell r="FC371">
            <v>32</v>
          </cell>
          <cell r="FD371">
            <v>39</v>
          </cell>
          <cell r="FE371">
            <v>37</v>
          </cell>
          <cell r="FF371">
            <v>29</v>
          </cell>
          <cell r="FG371">
            <v>42</v>
          </cell>
          <cell r="FH371">
            <v>48</v>
          </cell>
          <cell r="FI371">
            <v>40</v>
          </cell>
          <cell r="FJ371">
            <v>29</v>
          </cell>
          <cell r="FK371">
            <v>55</v>
          </cell>
          <cell r="FL371">
            <v>22</v>
          </cell>
          <cell r="FM371">
            <v>29</v>
          </cell>
          <cell r="FN371">
            <v>34</v>
          </cell>
          <cell r="FO371">
            <v>33</v>
          </cell>
          <cell r="FP371">
            <v>37</v>
          </cell>
          <cell r="FQ371">
            <v>33</v>
          </cell>
          <cell r="FR371">
            <v>35</v>
          </cell>
          <cell r="FS371">
            <v>34</v>
          </cell>
          <cell r="FT371">
            <v>42</v>
          </cell>
          <cell r="FU371">
            <v>30</v>
          </cell>
          <cell r="FV371">
            <v>33</v>
          </cell>
          <cell r="FW371">
            <v>40</v>
          </cell>
          <cell r="FX371">
            <v>23</v>
          </cell>
          <cell r="FY371">
            <v>38</v>
          </cell>
          <cell r="FZ371">
            <v>30</v>
          </cell>
          <cell r="GA371">
            <v>40</v>
          </cell>
          <cell r="GB371">
            <v>40</v>
          </cell>
          <cell r="GC371">
            <v>28</v>
          </cell>
          <cell r="GD371">
            <v>32</v>
          </cell>
          <cell r="GE371">
            <v>30</v>
          </cell>
          <cell r="GF371">
            <v>38</v>
          </cell>
          <cell r="GG371">
            <v>31</v>
          </cell>
          <cell r="GH371">
            <v>31</v>
          </cell>
          <cell r="GI371">
            <v>32</v>
          </cell>
          <cell r="GJ371">
            <v>23</v>
          </cell>
          <cell r="GK371">
            <v>42</v>
          </cell>
          <cell r="GL371">
            <v>39</v>
          </cell>
          <cell r="GM371">
            <v>30</v>
          </cell>
          <cell r="GN371">
            <v>40</v>
          </cell>
          <cell r="GO371">
            <v>39</v>
          </cell>
          <cell r="GP371">
            <v>38</v>
          </cell>
          <cell r="GQ371">
            <v>40</v>
          </cell>
          <cell r="GR371">
            <v>43</v>
          </cell>
          <cell r="GS371">
            <v>36</v>
          </cell>
          <cell r="GT371">
            <v>43</v>
          </cell>
          <cell r="GU371">
            <v>36</v>
          </cell>
          <cell r="GV371">
            <v>23</v>
          </cell>
          <cell r="GW371">
            <v>28</v>
          </cell>
          <cell r="GX371">
            <v>35</v>
          </cell>
          <cell r="GY371">
            <v>32</v>
          </cell>
          <cell r="GZ371">
            <v>46</v>
          </cell>
          <cell r="HA371">
            <v>32</v>
          </cell>
          <cell r="HB371">
            <v>36</v>
          </cell>
          <cell r="HC371">
            <v>42</v>
          </cell>
          <cell r="HD371">
            <v>40</v>
          </cell>
          <cell r="HE371">
            <v>40</v>
          </cell>
          <cell r="HF371">
            <v>45</v>
          </cell>
          <cell r="HG371">
            <v>30</v>
          </cell>
          <cell r="HH371">
            <v>37</v>
          </cell>
          <cell r="HI371">
            <v>30</v>
          </cell>
          <cell r="HJ371">
            <v>38</v>
          </cell>
          <cell r="HK371">
            <v>33</v>
          </cell>
          <cell r="HL371">
            <v>35</v>
          </cell>
          <cell r="HM371">
            <v>44</v>
          </cell>
          <cell r="HN371">
            <v>38</v>
          </cell>
          <cell r="HO371">
            <v>55</v>
          </cell>
          <cell r="HP371">
            <v>37</v>
          </cell>
          <cell r="HQ371">
            <v>42</v>
          </cell>
          <cell r="HR371">
            <v>39</v>
          </cell>
          <cell r="HS371">
            <v>36</v>
          </cell>
          <cell r="HT371">
            <v>41</v>
          </cell>
          <cell r="HU371">
            <v>35</v>
          </cell>
          <cell r="HV371">
            <v>30</v>
          </cell>
          <cell r="HW371">
            <v>34</v>
          </cell>
          <cell r="HX371">
            <v>48</v>
          </cell>
          <cell r="HY371">
            <v>28</v>
          </cell>
          <cell r="HZ371">
            <v>42</v>
          </cell>
          <cell r="IA371">
            <v>52</v>
          </cell>
          <cell r="IB371">
            <v>53</v>
          </cell>
          <cell r="IC371">
            <v>44</v>
          </cell>
          <cell r="ID371">
            <v>49</v>
          </cell>
          <cell r="IE371">
            <v>41</v>
          </cell>
          <cell r="IF371">
            <v>36</v>
          </cell>
          <cell r="IG371">
            <v>34</v>
          </cell>
          <cell r="IH371">
            <v>45</v>
          </cell>
          <cell r="II371">
            <v>54</v>
          </cell>
          <cell r="IJ371">
            <v>52</v>
          </cell>
          <cell r="IK371">
            <v>46</v>
          </cell>
          <cell r="IL371">
            <v>52</v>
          </cell>
          <cell r="IM371">
            <v>41</v>
          </cell>
          <cell r="IN371">
            <v>28</v>
          </cell>
          <cell r="IO371">
            <v>41</v>
          </cell>
          <cell r="IP371">
            <v>47</v>
          </cell>
          <cell r="IQ371">
            <v>42</v>
          </cell>
          <cell r="IR371">
            <v>57</v>
          </cell>
          <cell r="IS371">
            <v>54</v>
          </cell>
          <cell r="IT371">
            <v>58</v>
          </cell>
          <cell r="IU371">
            <v>46</v>
          </cell>
          <cell r="IV371">
            <v>71</v>
          </cell>
          <cell r="IW371">
            <v>57</v>
          </cell>
          <cell r="IX371">
            <v>69</v>
          </cell>
          <cell r="IY371">
            <v>78</v>
          </cell>
          <cell r="IZ371">
            <v>86</v>
          </cell>
          <cell r="JA371">
            <v>73</v>
          </cell>
          <cell r="JB371">
            <v>76</v>
          </cell>
          <cell r="JC371">
            <v>64</v>
          </cell>
          <cell r="JD371">
            <v>64</v>
          </cell>
          <cell r="JE371">
            <v>37</v>
          </cell>
          <cell r="JF371">
            <v>68</v>
          </cell>
          <cell r="JG371">
            <v>54</v>
          </cell>
          <cell r="JH371">
            <v>69</v>
          </cell>
          <cell r="JI371">
            <v>65</v>
          </cell>
          <cell r="JJ371">
            <v>81</v>
          </cell>
          <cell r="JK371">
            <v>81</v>
          </cell>
          <cell r="JL371">
            <v>101</v>
          </cell>
          <cell r="JM371">
            <v>58</v>
          </cell>
          <cell r="JN371">
            <v>67</v>
          </cell>
          <cell r="JO371">
            <v>59</v>
          </cell>
          <cell r="JP371">
            <v>69</v>
          </cell>
          <cell r="JQ371">
            <v>50</v>
          </cell>
          <cell r="JR371">
            <v>73</v>
          </cell>
          <cell r="JS371">
            <v>55</v>
          </cell>
          <cell r="JT371">
            <v>82</v>
          </cell>
          <cell r="JU371">
            <v>64</v>
          </cell>
          <cell r="JV371">
            <v>69</v>
          </cell>
          <cell r="JW371">
            <v>57</v>
          </cell>
          <cell r="JX371">
            <v>64</v>
          </cell>
          <cell r="JY371">
            <v>64</v>
          </cell>
          <cell r="JZ371">
            <v>66</v>
          </cell>
          <cell r="KA371">
            <v>77</v>
          </cell>
          <cell r="KB371">
            <v>49</v>
          </cell>
          <cell r="KC371">
            <v>61</v>
          </cell>
          <cell r="KD371">
            <v>62</v>
          </cell>
          <cell r="KE371">
            <v>75</v>
          </cell>
          <cell r="KF371">
            <v>92</v>
          </cell>
        </row>
        <row r="372">
          <cell r="A372" t="str">
            <v>Nombre de crÃ©ations d'entreprises - SociÃ©tÃ©s - Bas-Rhin - DonnÃ©es mensuelles brutes</v>
          </cell>
          <cell r="B372">
            <v>10755636</v>
          </cell>
          <cell r="C372">
            <v>45317.364583333336</v>
          </cell>
          <cell r="ES372">
            <v>244</v>
          </cell>
          <cell r="ET372">
            <v>245</v>
          </cell>
          <cell r="EU372">
            <v>278</v>
          </cell>
          <cell r="EV372">
            <v>233</v>
          </cell>
          <cell r="EW372">
            <v>193</v>
          </cell>
          <cell r="EX372">
            <v>229</v>
          </cell>
          <cell r="EY372">
            <v>210</v>
          </cell>
          <cell r="EZ372">
            <v>191</v>
          </cell>
          <cell r="FA372">
            <v>206</v>
          </cell>
          <cell r="FB372">
            <v>195</v>
          </cell>
          <cell r="FC372">
            <v>200</v>
          </cell>
          <cell r="FD372">
            <v>169</v>
          </cell>
          <cell r="FE372">
            <v>255</v>
          </cell>
          <cell r="FF372">
            <v>237</v>
          </cell>
          <cell r="FG372">
            <v>261</v>
          </cell>
          <cell r="FH372">
            <v>222</v>
          </cell>
          <cell r="FI372">
            <v>157</v>
          </cell>
          <cell r="FJ372">
            <v>210</v>
          </cell>
          <cell r="FK372">
            <v>237</v>
          </cell>
          <cell r="FL372">
            <v>187</v>
          </cell>
          <cell r="FM372">
            <v>182</v>
          </cell>
          <cell r="FN372">
            <v>246</v>
          </cell>
          <cell r="FO372">
            <v>207</v>
          </cell>
          <cell r="FP372">
            <v>187</v>
          </cell>
          <cell r="FQ372">
            <v>255</v>
          </cell>
          <cell r="FR372">
            <v>227</v>
          </cell>
          <cell r="FS372">
            <v>279</v>
          </cell>
          <cell r="FT372">
            <v>223</v>
          </cell>
          <cell r="FU372">
            <v>234</v>
          </cell>
          <cell r="FV372">
            <v>216</v>
          </cell>
          <cell r="FW372">
            <v>236</v>
          </cell>
          <cell r="FX372">
            <v>178</v>
          </cell>
          <cell r="FY372">
            <v>202</v>
          </cell>
          <cell r="FZ372">
            <v>232</v>
          </cell>
          <cell r="GA372">
            <v>174</v>
          </cell>
          <cell r="GB372">
            <v>229</v>
          </cell>
          <cell r="GC372">
            <v>217</v>
          </cell>
          <cell r="GD372">
            <v>271</v>
          </cell>
          <cell r="GE372">
            <v>238</v>
          </cell>
          <cell r="GF372">
            <v>238</v>
          </cell>
          <cell r="GG372">
            <v>198</v>
          </cell>
          <cell r="GH372">
            <v>241</v>
          </cell>
          <cell r="GI372">
            <v>208</v>
          </cell>
          <cell r="GJ372">
            <v>184</v>
          </cell>
          <cell r="GK372">
            <v>219</v>
          </cell>
          <cell r="GL372">
            <v>258</v>
          </cell>
          <cell r="GM372">
            <v>213</v>
          </cell>
          <cell r="GN372">
            <v>235</v>
          </cell>
          <cell r="GO372">
            <v>235</v>
          </cell>
          <cell r="GP372">
            <v>270</v>
          </cell>
          <cell r="GQ372">
            <v>257</v>
          </cell>
          <cell r="GR372">
            <v>239</v>
          </cell>
          <cell r="GS372">
            <v>210</v>
          </cell>
          <cell r="GT372">
            <v>258</v>
          </cell>
          <cell r="GU372">
            <v>208</v>
          </cell>
          <cell r="GV372">
            <v>226</v>
          </cell>
          <cell r="GW372">
            <v>262</v>
          </cell>
          <cell r="GX372">
            <v>230</v>
          </cell>
          <cell r="GY372">
            <v>216</v>
          </cell>
          <cell r="GZ372">
            <v>240</v>
          </cell>
          <cell r="HA372">
            <v>240</v>
          </cell>
          <cell r="HB372">
            <v>261</v>
          </cell>
          <cell r="HC372">
            <v>322</v>
          </cell>
          <cell r="HD372">
            <v>277</v>
          </cell>
          <cell r="HE372">
            <v>233</v>
          </cell>
          <cell r="HF372">
            <v>255</v>
          </cell>
          <cell r="HG372">
            <v>229</v>
          </cell>
          <cell r="HH372">
            <v>223</v>
          </cell>
          <cell r="HI372">
            <v>253</v>
          </cell>
          <cell r="HJ372">
            <v>238</v>
          </cell>
          <cell r="HK372">
            <v>273</v>
          </cell>
          <cell r="HL372">
            <v>242</v>
          </cell>
          <cell r="HM372">
            <v>273</v>
          </cell>
          <cell r="HN372">
            <v>229</v>
          </cell>
          <cell r="HO372">
            <v>293</v>
          </cell>
          <cell r="HP372">
            <v>246</v>
          </cell>
          <cell r="HQ372">
            <v>255</v>
          </cell>
          <cell r="HR372">
            <v>310</v>
          </cell>
          <cell r="HS372">
            <v>209</v>
          </cell>
          <cell r="HT372">
            <v>205</v>
          </cell>
          <cell r="HU372">
            <v>242</v>
          </cell>
          <cell r="HV372">
            <v>248</v>
          </cell>
          <cell r="HW372">
            <v>222</v>
          </cell>
          <cell r="HX372">
            <v>282</v>
          </cell>
          <cell r="HY372">
            <v>285</v>
          </cell>
          <cell r="HZ372">
            <v>266</v>
          </cell>
          <cell r="IA372">
            <v>309</v>
          </cell>
          <cell r="IB372">
            <v>235</v>
          </cell>
          <cell r="IC372">
            <v>278</v>
          </cell>
          <cell r="ID372">
            <v>274</v>
          </cell>
          <cell r="IE372">
            <v>325</v>
          </cell>
          <cell r="IF372">
            <v>229</v>
          </cell>
          <cell r="IG372">
            <v>222</v>
          </cell>
          <cell r="IH372">
            <v>330</v>
          </cell>
          <cell r="II372">
            <v>292</v>
          </cell>
          <cell r="IJ372">
            <v>235</v>
          </cell>
          <cell r="IK372">
            <v>286</v>
          </cell>
          <cell r="IL372">
            <v>312</v>
          </cell>
          <cell r="IM372">
            <v>253</v>
          </cell>
          <cell r="IN372">
            <v>86</v>
          </cell>
          <cell r="IO372">
            <v>198</v>
          </cell>
          <cell r="IP372">
            <v>272</v>
          </cell>
          <cell r="IQ372">
            <v>306</v>
          </cell>
          <cell r="IR372">
            <v>277</v>
          </cell>
          <cell r="IS372">
            <v>318</v>
          </cell>
          <cell r="IT372">
            <v>334</v>
          </cell>
          <cell r="IU372">
            <v>287</v>
          </cell>
          <cell r="IV372">
            <v>343</v>
          </cell>
          <cell r="IW372">
            <v>268</v>
          </cell>
          <cell r="IX372">
            <v>351</v>
          </cell>
          <cell r="IY372">
            <v>406</v>
          </cell>
          <cell r="IZ372">
            <v>319</v>
          </cell>
          <cell r="JA372">
            <v>305</v>
          </cell>
          <cell r="JB372">
            <v>400</v>
          </cell>
          <cell r="JC372">
            <v>327</v>
          </cell>
          <cell r="JD372">
            <v>257</v>
          </cell>
          <cell r="JE372">
            <v>320</v>
          </cell>
          <cell r="JF372">
            <v>372</v>
          </cell>
          <cell r="JG372">
            <v>348</v>
          </cell>
          <cell r="JH372">
            <v>364</v>
          </cell>
          <cell r="JI372">
            <v>334</v>
          </cell>
          <cell r="JJ372">
            <v>380</v>
          </cell>
          <cell r="JK372">
            <v>381</v>
          </cell>
          <cell r="JL372">
            <v>357</v>
          </cell>
          <cell r="JM372">
            <v>306</v>
          </cell>
          <cell r="JN372">
            <v>367</v>
          </cell>
          <cell r="JO372">
            <v>322</v>
          </cell>
          <cell r="JP372">
            <v>258</v>
          </cell>
          <cell r="JQ372">
            <v>328</v>
          </cell>
          <cell r="JR372">
            <v>282</v>
          </cell>
          <cell r="JS372">
            <v>310</v>
          </cell>
          <cell r="JT372">
            <v>304</v>
          </cell>
          <cell r="JU372">
            <v>479</v>
          </cell>
          <cell r="JV372">
            <v>275</v>
          </cell>
          <cell r="JW372">
            <v>321</v>
          </cell>
          <cell r="JX372">
            <v>257</v>
          </cell>
          <cell r="JY372">
            <v>245</v>
          </cell>
          <cell r="JZ372">
            <v>273</v>
          </cell>
          <cell r="KA372">
            <v>265</v>
          </cell>
          <cell r="KB372">
            <v>207</v>
          </cell>
          <cell r="KC372">
            <v>255</v>
          </cell>
          <cell r="KD372">
            <v>357</v>
          </cell>
          <cell r="KE372">
            <v>270</v>
          </cell>
          <cell r="KF372">
            <v>291</v>
          </cell>
        </row>
        <row r="373">
          <cell r="A373" t="str">
            <v>Nombre de crÃ©ations d'entreprises - SociÃ©tÃ©s - Bouches-du-RhÃ´ne - DonnÃ©es mensuelles brutes</v>
          </cell>
          <cell r="B373">
            <v>10755581</v>
          </cell>
          <cell r="C373">
            <v>45317.364583333336</v>
          </cell>
          <cell r="ES373">
            <v>712</v>
          </cell>
          <cell r="ET373">
            <v>615</v>
          </cell>
          <cell r="EU373">
            <v>632</v>
          </cell>
          <cell r="EV373">
            <v>540</v>
          </cell>
          <cell r="EW373">
            <v>470</v>
          </cell>
          <cell r="EX373">
            <v>577</v>
          </cell>
          <cell r="EY373">
            <v>574</v>
          </cell>
          <cell r="EZ373">
            <v>436</v>
          </cell>
          <cell r="FA373">
            <v>493</v>
          </cell>
          <cell r="FB373">
            <v>623</v>
          </cell>
          <cell r="FC373">
            <v>520</v>
          </cell>
          <cell r="FD373">
            <v>569</v>
          </cell>
          <cell r="FE373">
            <v>679</v>
          </cell>
          <cell r="FF373">
            <v>642</v>
          </cell>
          <cell r="FG373">
            <v>686</v>
          </cell>
          <cell r="FH373">
            <v>619</v>
          </cell>
          <cell r="FI373">
            <v>507</v>
          </cell>
          <cell r="FJ373">
            <v>576</v>
          </cell>
          <cell r="FK373">
            <v>616</v>
          </cell>
          <cell r="FL373">
            <v>459</v>
          </cell>
          <cell r="FM373">
            <v>478</v>
          </cell>
          <cell r="FN373">
            <v>616</v>
          </cell>
          <cell r="FO373">
            <v>557</v>
          </cell>
          <cell r="FP373">
            <v>539</v>
          </cell>
          <cell r="FQ373">
            <v>635</v>
          </cell>
          <cell r="FR373">
            <v>599</v>
          </cell>
          <cell r="FS373">
            <v>632</v>
          </cell>
          <cell r="FT373">
            <v>691</v>
          </cell>
          <cell r="FU373">
            <v>552</v>
          </cell>
          <cell r="FV373">
            <v>562</v>
          </cell>
          <cell r="FW373">
            <v>613</v>
          </cell>
          <cell r="FX373">
            <v>460</v>
          </cell>
          <cell r="FY373">
            <v>483</v>
          </cell>
          <cell r="FZ373">
            <v>636</v>
          </cell>
          <cell r="GA373">
            <v>563</v>
          </cell>
          <cell r="GB373">
            <v>684</v>
          </cell>
          <cell r="GC373">
            <v>604</v>
          </cell>
          <cell r="GD373">
            <v>626</v>
          </cell>
          <cell r="GE373">
            <v>632</v>
          </cell>
          <cell r="GF373">
            <v>719</v>
          </cell>
          <cell r="GG373">
            <v>546</v>
          </cell>
          <cell r="GH373">
            <v>599</v>
          </cell>
          <cell r="GI373">
            <v>589</v>
          </cell>
          <cell r="GJ373">
            <v>483</v>
          </cell>
          <cell r="GK373">
            <v>526</v>
          </cell>
          <cell r="GL373">
            <v>695</v>
          </cell>
          <cell r="GM373">
            <v>551</v>
          </cell>
          <cell r="GN373">
            <v>771</v>
          </cell>
          <cell r="GO373">
            <v>698</v>
          </cell>
          <cell r="GP373">
            <v>651</v>
          </cell>
          <cell r="GQ373">
            <v>795</v>
          </cell>
          <cell r="GR373">
            <v>763</v>
          </cell>
          <cell r="GS373">
            <v>571</v>
          </cell>
          <cell r="GT373">
            <v>751</v>
          </cell>
          <cell r="GU373">
            <v>626</v>
          </cell>
          <cell r="GV373">
            <v>513</v>
          </cell>
          <cell r="GW373">
            <v>600</v>
          </cell>
          <cell r="GX373">
            <v>644</v>
          </cell>
          <cell r="GY373">
            <v>593</v>
          </cell>
          <cell r="GZ373">
            <v>755</v>
          </cell>
          <cell r="HA373">
            <v>652</v>
          </cell>
          <cell r="HB373">
            <v>753</v>
          </cell>
          <cell r="HC373">
            <v>861</v>
          </cell>
          <cell r="HD373">
            <v>722</v>
          </cell>
          <cell r="HE373">
            <v>604</v>
          </cell>
          <cell r="HF373">
            <v>772</v>
          </cell>
          <cell r="HG373">
            <v>652</v>
          </cell>
          <cell r="HH373">
            <v>580</v>
          </cell>
          <cell r="HI373">
            <v>642</v>
          </cell>
          <cell r="HJ373">
            <v>727</v>
          </cell>
          <cell r="HK373">
            <v>701</v>
          </cell>
          <cell r="HL373">
            <v>758</v>
          </cell>
          <cell r="HM373">
            <v>736</v>
          </cell>
          <cell r="HN373">
            <v>719</v>
          </cell>
          <cell r="HO373">
            <v>813</v>
          </cell>
          <cell r="HP373">
            <v>782</v>
          </cell>
          <cell r="HQ373">
            <v>668</v>
          </cell>
          <cell r="HR373">
            <v>779</v>
          </cell>
          <cell r="HS373">
            <v>700</v>
          </cell>
          <cell r="HT373">
            <v>573</v>
          </cell>
          <cell r="HU373">
            <v>588</v>
          </cell>
          <cell r="HV373">
            <v>749</v>
          </cell>
          <cell r="HW373">
            <v>684</v>
          </cell>
          <cell r="HX373">
            <v>758</v>
          </cell>
          <cell r="HY373">
            <v>786</v>
          </cell>
          <cell r="HZ373">
            <v>854</v>
          </cell>
          <cell r="IA373">
            <v>933</v>
          </cell>
          <cell r="IB373">
            <v>843</v>
          </cell>
          <cell r="IC373">
            <v>827</v>
          </cell>
          <cell r="ID373">
            <v>769</v>
          </cell>
          <cell r="IE373">
            <v>815</v>
          </cell>
          <cell r="IF373">
            <v>590</v>
          </cell>
          <cell r="IG373">
            <v>582</v>
          </cell>
          <cell r="IH373">
            <v>853</v>
          </cell>
          <cell r="II373">
            <v>699</v>
          </cell>
          <cell r="IJ373">
            <v>765</v>
          </cell>
          <cell r="IK373">
            <v>979</v>
          </cell>
          <cell r="IL373">
            <v>954</v>
          </cell>
          <cell r="IM373">
            <v>743</v>
          </cell>
          <cell r="IN373">
            <v>342</v>
          </cell>
          <cell r="IO373">
            <v>540</v>
          </cell>
          <cell r="IP373">
            <v>791</v>
          </cell>
          <cell r="IQ373">
            <v>769</v>
          </cell>
          <cell r="IR373">
            <v>641</v>
          </cell>
          <cell r="IS373">
            <v>889</v>
          </cell>
          <cell r="IT373">
            <v>887</v>
          </cell>
          <cell r="IU373">
            <v>775</v>
          </cell>
          <cell r="IV373">
            <v>996</v>
          </cell>
          <cell r="IW373">
            <v>948</v>
          </cell>
          <cell r="IX373">
            <v>1038</v>
          </cell>
          <cell r="IY373">
            <v>1247</v>
          </cell>
          <cell r="IZ373">
            <v>1015</v>
          </cell>
          <cell r="JA373">
            <v>926</v>
          </cell>
          <cell r="JB373">
            <v>1172</v>
          </cell>
          <cell r="JC373">
            <v>955</v>
          </cell>
          <cell r="JD373">
            <v>663</v>
          </cell>
          <cell r="JE373">
            <v>902</v>
          </cell>
          <cell r="JF373">
            <v>928</v>
          </cell>
          <cell r="JG373">
            <v>938</v>
          </cell>
          <cell r="JH373">
            <v>1081</v>
          </cell>
          <cell r="JI373">
            <v>1003</v>
          </cell>
          <cell r="JJ373">
            <v>920</v>
          </cell>
          <cell r="JK373">
            <v>1127</v>
          </cell>
          <cell r="JL373">
            <v>1002</v>
          </cell>
          <cell r="JM373">
            <v>980</v>
          </cell>
          <cell r="JN373">
            <v>1104</v>
          </cell>
          <cell r="JO373">
            <v>1008</v>
          </cell>
          <cell r="JP373">
            <v>737</v>
          </cell>
          <cell r="JQ373">
            <v>881</v>
          </cell>
          <cell r="JR373">
            <v>990</v>
          </cell>
          <cell r="JS373">
            <v>1012</v>
          </cell>
          <cell r="JT373">
            <v>1176</v>
          </cell>
          <cell r="JU373">
            <v>907</v>
          </cell>
          <cell r="JV373">
            <v>878</v>
          </cell>
          <cell r="JW373">
            <v>1014</v>
          </cell>
          <cell r="JX373">
            <v>932</v>
          </cell>
          <cell r="JY373">
            <v>734</v>
          </cell>
          <cell r="JZ373">
            <v>995</v>
          </cell>
          <cell r="KA373">
            <v>885</v>
          </cell>
          <cell r="KB373">
            <v>665</v>
          </cell>
          <cell r="KC373">
            <v>900</v>
          </cell>
          <cell r="KD373">
            <v>993</v>
          </cell>
          <cell r="KE373">
            <v>996</v>
          </cell>
          <cell r="KF373">
            <v>869</v>
          </cell>
        </row>
        <row r="374">
          <cell r="A374" t="str">
            <v>Nombre de crÃ©ations d'entreprises - SociÃ©tÃ©s - CÃ´te-d'Or - DonnÃ©es mensuelles brutes</v>
          </cell>
          <cell r="B374">
            <v>10755588</v>
          </cell>
          <cell r="C374">
            <v>45317.364583333336</v>
          </cell>
          <cell r="ES374">
            <v>84</v>
          </cell>
          <cell r="ET374">
            <v>101</v>
          </cell>
          <cell r="EU374">
            <v>84</v>
          </cell>
          <cell r="EV374">
            <v>109</v>
          </cell>
          <cell r="EW374">
            <v>69</v>
          </cell>
          <cell r="EX374">
            <v>85</v>
          </cell>
          <cell r="EY374">
            <v>76</v>
          </cell>
          <cell r="EZ374">
            <v>68</v>
          </cell>
          <cell r="FA374">
            <v>100</v>
          </cell>
          <cell r="FB374">
            <v>81</v>
          </cell>
          <cell r="FC374">
            <v>78</v>
          </cell>
          <cell r="FD374">
            <v>84</v>
          </cell>
          <cell r="FE374">
            <v>97</v>
          </cell>
          <cell r="FF374">
            <v>87</v>
          </cell>
          <cell r="FG374">
            <v>98</v>
          </cell>
          <cell r="FH374">
            <v>81</v>
          </cell>
          <cell r="FI374">
            <v>79</v>
          </cell>
          <cell r="FJ374">
            <v>81</v>
          </cell>
          <cell r="FK374">
            <v>95</v>
          </cell>
          <cell r="FL374">
            <v>65</v>
          </cell>
          <cell r="FM374">
            <v>88</v>
          </cell>
          <cell r="FN374">
            <v>91</v>
          </cell>
          <cell r="FO374">
            <v>82</v>
          </cell>
          <cell r="FP374">
            <v>93</v>
          </cell>
          <cell r="FQ374">
            <v>87</v>
          </cell>
          <cell r="FR374">
            <v>98</v>
          </cell>
          <cell r="FS374">
            <v>83</v>
          </cell>
          <cell r="FT374">
            <v>110</v>
          </cell>
          <cell r="FU374">
            <v>88</v>
          </cell>
          <cell r="FV374">
            <v>75</v>
          </cell>
          <cell r="FW374">
            <v>86</v>
          </cell>
          <cell r="FX374">
            <v>58</v>
          </cell>
          <cell r="FY374">
            <v>54</v>
          </cell>
          <cell r="FZ374">
            <v>93</v>
          </cell>
          <cell r="GA374">
            <v>80</v>
          </cell>
          <cell r="GB374">
            <v>87</v>
          </cell>
          <cell r="GC374">
            <v>84</v>
          </cell>
          <cell r="GD374">
            <v>77</v>
          </cell>
          <cell r="GE374">
            <v>86</v>
          </cell>
          <cell r="GF374">
            <v>86</v>
          </cell>
          <cell r="GG374">
            <v>68</v>
          </cell>
          <cell r="GH374">
            <v>85</v>
          </cell>
          <cell r="GI374">
            <v>92</v>
          </cell>
          <cell r="GJ374">
            <v>60</v>
          </cell>
          <cell r="GK374">
            <v>90</v>
          </cell>
          <cell r="GL374">
            <v>109</v>
          </cell>
          <cell r="GM374">
            <v>71</v>
          </cell>
          <cell r="GN374">
            <v>105</v>
          </cell>
          <cell r="GO374">
            <v>92</v>
          </cell>
          <cell r="GP374">
            <v>91</v>
          </cell>
          <cell r="GQ374">
            <v>112</v>
          </cell>
          <cell r="GR374">
            <v>101</v>
          </cell>
          <cell r="GS374">
            <v>96</v>
          </cell>
          <cell r="GT374">
            <v>101</v>
          </cell>
          <cell r="GU374">
            <v>89</v>
          </cell>
          <cell r="GV374">
            <v>58</v>
          </cell>
          <cell r="GW374">
            <v>101</v>
          </cell>
          <cell r="GX374">
            <v>91</v>
          </cell>
          <cell r="GY374">
            <v>93</v>
          </cell>
          <cell r="GZ374">
            <v>99</v>
          </cell>
          <cell r="HA374">
            <v>100</v>
          </cell>
          <cell r="HB374">
            <v>105</v>
          </cell>
          <cell r="HC374">
            <v>113</v>
          </cell>
          <cell r="HD374">
            <v>99</v>
          </cell>
          <cell r="HE374">
            <v>85</v>
          </cell>
          <cell r="HF374">
            <v>98</v>
          </cell>
          <cell r="HG374">
            <v>105</v>
          </cell>
          <cell r="HH374">
            <v>69</v>
          </cell>
          <cell r="HI374">
            <v>88</v>
          </cell>
          <cell r="HJ374">
            <v>90</v>
          </cell>
          <cell r="HK374">
            <v>83</v>
          </cell>
          <cell r="HL374">
            <v>90</v>
          </cell>
          <cell r="HM374">
            <v>99</v>
          </cell>
          <cell r="HN374">
            <v>120</v>
          </cell>
          <cell r="HO374">
            <v>114</v>
          </cell>
          <cell r="HP374">
            <v>96</v>
          </cell>
          <cell r="HQ374">
            <v>75</v>
          </cell>
          <cell r="HR374">
            <v>107</v>
          </cell>
          <cell r="HS374">
            <v>88</v>
          </cell>
          <cell r="HT374">
            <v>78</v>
          </cell>
          <cell r="HU374">
            <v>88</v>
          </cell>
          <cell r="HV374">
            <v>108</v>
          </cell>
          <cell r="HW374">
            <v>98</v>
          </cell>
          <cell r="HX374">
            <v>96</v>
          </cell>
          <cell r="HY374">
            <v>116</v>
          </cell>
          <cell r="HZ374">
            <v>114</v>
          </cell>
          <cell r="IA374">
            <v>128</v>
          </cell>
          <cell r="IB374">
            <v>112</v>
          </cell>
          <cell r="IC374">
            <v>103</v>
          </cell>
          <cell r="ID374">
            <v>117</v>
          </cell>
          <cell r="IE374">
            <v>113</v>
          </cell>
          <cell r="IF374">
            <v>83</v>
          </cell>
          <cell r="IG374">
            <v>96</v>
          </cell>
          <cell r="IH374">
            <v>118</v>
          </cell>
          <cell r="II374">
            <v>100</v>
          </cell>
          <cell r="IJ374">
            <v>111</v>
          </cell>
          <cell r="IK374">
            <v>114</v>
          </cell>
          <cell r="IL374">
            <v>122</v>
          </cell>
          <cell r="IM374">
            <v>91</v>
          </cell>
          <cell r="IN374">
            <v>51</v>
          </cell>
          <cell r="IO374">
            <v>64</v>
          </cell>
          <cell r="IP374">
            <v>121</v>
          </cell>
          <cell r="IQ374">
            <v>138</v>
          </cell>
          <cell r="IR374">
            <v>92</v>
          </cell>
          <cell r="IS374">
            <v>124</v>
          </cell>
          <cell r="IT374">
            <v>119</v>
          </cell>
          <cell r="IU374">
            <v>90</v>
          </cell>
          <cell r="IV374">
            <v>152</v>
          </cell>
          <cell r="IW374">
            <v>103</v>
          </cell>
          <cell r="IX374">
            <v>144</v>
          </cell>
          <cell r="IY374">
            <v>161</v>
          </cell>
          <cell r="IZ374">
            <v>166</v>
          </cell>
          <cell r="JA374">
            <v>115</v>
          </cell>
          <cell r="JB374">
            <v>156</v>
          </cell>
          <cell r="JC374">
            <v>127</v>
          </cell>
          <cell r="JD374">
            <v>96</v>
          </cell>
          <cell r="JE374">
            <v>125</v>
          </cell>
          <cell r="JF374">
            <v>136</v>
          </cell>
          <cell r="JG374">
            <v>125</v>
          </cell>
          <cell r="JH374">
            <v>173</v>
          </cell>
          <cell r="JI374">
            <v>127</v>
          </cell>
          <cell r="JJ374">
            <v>155</v>
          </cell>
          <cell r="JK374">
            <v>199</v>
          </cell>
          <cell r="JL374">
            <v>143</v>
          </cell>
          <cell r="JM374">
            <v>131</v>
          </cell>
          <cell r="JN374">
            <v>174</v>
          </cell>
          <cell r="JO374">
            <v>160</v>
          </cell>
          <cell r="JP374">
            <v>79</v>
          </cell>
          <cell r="JQ374">
            <v>134</v>
          </cell>
          <cell r="JR374">
            <v>126</v>
          </cell>
          <cell r="JS374">
            <v>138</v>
          </cell>
          <cell r="JT374">
            <v>189</v>
          </cell>
          <cell r="JU374">
            <v>112</v>
          </cell>
          <cell r="JV374">
            <v>120</v>
          </cell>
          <cell r="JW374">
            <v>162</v>
          </cell>
          <cell r="JX374">
            <v>127</v>
          </cell>
          <cell r="JY374">
            <v>111</v>
          </cell>
          <cell r="JZ374">
            <v>131</v>
          </cell>
          <cell r="KA374">
            <v>119</v>
          </cell>
          <cell r="KB374">
            <v>101</v>
          </cell>
          <cell r="KC374">
            <v>143</v>
          </cell>
          <cell r="KD374">
            <v>156</v>
          </cell>
          <cell r="KE374">
            <v>151</v>
          </cell>
          <cell r="KF374">
            <v>137</v>
          </cell>
        </row>
        <row r="375">
          <cell r="A375" t="str">
            <v>Nombre de crÃ©ations d'entreprises - SociÃ©tÃ©s - CÃ´tes-d'Armor - DonnÃ©es mensuelles brutes</v>
          </cell>
          <cell r="B375">
            <v>10755589</v>
          </cell>
          <cell r="C375">
            <v>45317.364583333336</v>
          </cell>
          <cell r="ES375">
            <v>90</v>
          </cell>
          <cell r="ET375">
            <v>97</v>
          </cell>
          <cell r="EU375">
            <v>95</v>
          </cell>
          <cell r="EV375">
            <v>78</v>
          </cell>
          <cell r="EW375">
            <v>66</v>
          </cell>
          <cell r="EX375">
            <v>87</v>
          </cell>
          <cell r="EY375">
            <v>76</v>
          </cell>
          <cell r="EZ375">
            <v>61</v>
          </cell>
          <cell r="FA375">
            <v>70</v>
          </cell>
          <cell r="FB375">
            <v>82</v>
          </cell>
          <cell r="FC375">
            <v>63</v>
          </cell>
          <cell r="FD375">
            <v>82</v>
          </cell>
          <cell r="FE375">
            <v>73</v>
          </cell>
          <cell r="FF375">
            <v>76</v>
          </cell>
          <cell r="FG375">
            <v>62</v>
          </cell>
          <cell r="FH375">
            <v>77</v>
          </cell>
          <cell r="FI375">
            <v>61</v>
          </cell>
          <cell r="FJ375">
            <v>71</v>
          </cell>
          <cell r="FK375">
            <v>81</v>
          </cell>
          <cell r="FL375">
            <v>44</v>
          </cell>
          <cell r="FM375">
            <v>56</v>
          </cell>
          <cell r="FN375">
            <v>82</v>
          </cell>
          <cell r="FO375">
            <v>55</v>
          </cell>
          <cell r="FP375">
            <v>93</v>
          </cell>
          <cell r="FQ375">
            <v>84</v>
          </cell>
          <cell r="FR375">
            <v>76</v>
          </cell>
          <cell r="FS375">
            <v>89</v>
          </cell>
          <cell r="FT375">
            <v>88</v>
          </cell>
          <cell r="FU375">
            <v>65</v>
          </cell>
          <cell r="FV375">
            <v>72</v>
          </cell>
          <cell r="FW375">
            <v>103</v>
          </cell>
          <cell r="FX375">
            <v>48</v>
          </cell>
          <cell r="FY375">
            <v>50</v>
          </cell>
          <cell r="FZ375">
            <v>86</v>
          </cell>
          <cell r="GA375">
            <v>59</v>
          </cell>
          <cell r="GB375">
            <v>73</v>
          </cell>
          <cell r="GC375">
            <v>109</v>
          </cell>
          <cell r="GD375">
            <v>76</v>
          </cell>
          <cell r="GE375">
            <v>84</v>
          </cell>
          <cell r="GF375">
            <v>76</v>
          </cell>
          <cell r="GG375">
            <v>74</v>
          </cell>
          <cell r="GH375">
            <v>104</v>
          </cell>
          <cell r="GI375">
            <v>85</v>
          </cell>
          <cell r="GJ375">
            <v>53</v>
          </cell>
          <cell r="GK375">
            <v>85</v>
          </cell>
          <cell r="GL375">
            <v>84</v>
          </cell>
          <cell r="GM375">
            <v>60</v>
          </cell>
          <cell r="GN375">
            <v>93</v>
          </cell>
          <cell r="GO375">
            <v>82</v>
          </cell>
          <cell r="GP375">
            <v>88</v>
          </cell>
          <cell r="GQ375">
            <v>91</v>
          </cell>
          <cell r="GR375">
            <v>86</v>
          </cell>
          <cell r="GS375">
            <v>79</v>
          </cell>
          <cell r="GT375">
            <v>99</v>
          </cell>
          <cell r="GU375">
            <v>97</v>
          </cell>
          <cell r="GV375">
            <v>56</v>
          </cell>
          <cell r="GW375">
            <v>85</v>
          </cell>
          <cell r="GX375">
            <v>86</v>
          </cell>
          <cell r="GY375">
            <v>71</v>
          </cell>
          <cell r="GZ375">
            <v>111</v>
          </cell>
          <cell r="HA375">
            <v>103</v>
          </cell>
          <cell r="HB375">
            <v>95</v>
          </cell>
          <cell r="HC375">
            <v>109</v>
          </cell>
          <cell r="HD375">
            <v>92</v>
          </cell>
          <cell r="HE375">
            <v>106</v>
          </cell>
          <cell r="HF375">
            <v>87</v>
          </cell>
          <cell r="HG375">
            <v>86</v>
          </cell>
          <cell r="HH375">
            <v>57</v>
          </cell>
          <cell r="HI375">
            <v>110</v>
          </cell>
          <cell r="HJ375">
            <v>102</v>
          </cell>
          <cell r="HK375">
            <v>84</v>
          </cell>
          <cell r="HL375">
            <v>123</v>
          </cell>
          <cell r="HM375">
            <v>96</v>
          </cell>
          <cell r="HN375">
            <v>111</v>
          </cell>
          <cell r="HO375">
            <v>111</v>
          </cell>
          <cell r="HP375">
            <v>94</v>
          </cell>
          <cell r="HQ375">
            <v>82</v>
          </cell>
          <cell r="HR375">
            <v>93</v>
          </cell>
          <cell r="HS375">
            <v>89</v>
          </cell>
          <cell r="HT375">
            <v>82</v>
          </cell>
          <cell r="HU375">
            <v>63</v>
          </cell>
          <cell r="HV375">
            <v>98</v>
          </cell>
          <cell r="HW375">
            <v>94</v>
          </cell>
          <cell r="HX375">
            <v>108</v>
          </cell>
          <cell r="HY375">
            <v>132</v>
          </cell>
          <cell r="HZ375">
            <v>102</v>
          </cell>
          <cell r="IA375">
            <v>125</v>
          </cell>
          <cell r="IB375">
            <v>91</v>
          </cell>
          <cell r="IC375">
            <v>107</v>
          </cell>
          <cell r="ID375">
            <v>105</v>
          </cell>
          <cell r="IE375">
            <v>126</v>
          </cell>
          <cell r="IF375">
            <v>78</v>
          </cell>
          <cell r="IG375">
            <v>87</v>
          </cell>
          <cell r="IH375">
            <v>122</v>
          </cell>
          <cell r="II375">
            <v>112</v>
          </cell>
          <cell r="IJ375">
            <v>97</v>
          </cell>
          <cell r="IK375">
            <v>102</v>
          </cell>
          <cell r="IL375">
            <v>153</v>
          </cell>
          <cell r="IM375">
            <v>112</v>
          </cell>
          <cell r="IN375">
            <v>45</v>
          </cell>
          <cell r="IO375">
            <v>86</v>
          </cell>
          <cell r="IP375">
            <v>91</v>
          </cell>
          <cell r="IQ375">
            <v>127</v>
          </cell>
          <cell r="IR375">
            <v>107</v>
          </cell>
          <cell r="IS375">
            <v>102</v>
          </cell>
          <cell r="IT375">
            <v>132</v>
          </cell>
          <cell r="IU375">
            <v>87</v>
          </cell>
          <cell r="IV375">
            <v>150</v>
          </cell>
          <cell r="IW375">
            <v>148</v>
          </cell>
          <cell r="IX375">
            <v>126</v>
          </cell>
          <cell r="IY375">
            <v>171</v>
          </cell>
          <cell r="IZ375">
            <v>136</v>
          </cell>
          <cell r="JA375">
            <v>131</v>
          </cell>
          <cell r="JB375">
            <v>168</v>
          </cell>
          <cell r="JC375">
            <v>159</v>
          </cell>
          <cell r="JD375">
            <v>96</v>
          </cell>
          <cell r="JE375">
            <v>116</v>
          </cell>
          <cell r="JF375">
            <v>126</v>
          </cell>
          <cell r="JG375">
            <v>102</v>
          </cell>
          <cell r="JH375">
            <v>172</v>
          </cell>
          <cell r="JI375">
            <v>140</v>
          </cell>
          <cell r="JJ375">
            <v>161</v>
          </cell>
          <cell r="JK375">
            <v>196</v>
          </cell>
          <cell r="JL375">
            <v>167</v>
          </cell>
          <cell r="JM375">
            <v>142</v>
          </cell>
          <cell r="JN375">
            <v>175</v>
          </cell>
          <cell r="JO375">
            <v>165</v>
          </cell>
          <cell r="JP375">
            <v>129</v>
          </cell>
          <cell r="JQ375">
            <v>148</v>
          </cell>
          <cell r="JR375">
            <v>171</v>
          </cell>
          <cell r="JS375">
            <v>133</v>
          </cell>
          <cell r="JT375">
            <v>147</v>
          </cell>
          <cell r="JU375">
            <v>122</v>
          </cell>
          <cell r="JV375">
            <v>149</v>
          </cell>
          <cell r="JW375">
            <v>172</v>
          </cell>
          <cell r="JX375">
            <v>149</v>
          </cell>
          <cell r="JY375">
            <v>145</v>
          </cell>
          <cell r="JZ375">
            <v>151</v>
          </cell>
          <cell r="KA375">
            <v>120</v>
          </cell>
          <cell r="KB375">
            <v>105</v>
          </cell>
          <cell r="KC375">
            <v>131</v>
          </cell>
          <cell r="KD375">
            <v>149</v>
          </cell>
          <cell r="KE375">
            <v>129</v>
          </cell>
          <cell r="KF375">
            <v>156</v>
          </cell>
        </row>
        <row r="376">
          <cell r="A376" t="str">
            <v>Nombre de crÃ©ations d'entreprises - SociÃ©tÃ©s - Calvados - DonnÃ©es mensuelles brutes</v>
          </cell>
          <cell r="B376">
            <v>10755582</v>
          </cell>
          <cell r="C376">
            <v>45317.364583333336</v>
          </cell>
          <cell r="ES376">
            <v>120</v>
          </cell>
          <cell r="ET376">
            <v>106</v>
          </cell>
          <cell r="EU376">
            <v>101</v>
          </cell>
          <cell r="EV376">
            <v>97</v>
          </cell>
          <cell r="EW376">
            <v>76</v>
          </cell>
          <cell r="EX376">
            <v>126</v>
          </cell>
          <cell r="EY376">
            <v>103</v>
          </cell>
          <cell r="EZ376">
            <v>80</v>
          </cell>
          <cell r="FA376">
            <v>98</v>
          </cell>
          <cell r="FB376">
            <v>101</v>
          </cell>
          <cell r="FC376">
            <v>99</v>
          </cell>
          <cell r="FD376">
            <v>109</v>
          </cell>
          <cell r="FE376">
            <v>129</v>
          </cell>
          <cell r="FF376">
            <v>123</v>
          </cell>
          <cell r="FG376">
            <v>81</v>
          </cell>
          <cell r="FH376">
            <v>137</v>
          </cell>
          <cell r="FI376">
            <v>96</v>
          </cell>
          <cell r="FJ376">
            <v>89</v>
          </cell>
          <cell r="FK376">
            <v>123</v>
          </cell>
          <cell r="FL376">
            <v>79</v>
          </cell>
          <cell r="FM376">
            <v>87</v>
          </cell>
          <cell r="FN376">
            <v>88</v>
          </cell>
          <cell r="FO376">
            <v>92</v>
          </cell>
          <cell r="FP376">
            <v>90</v>
          </cell>
          <cell r="FQ376">
            <v>128</v>
          </cell>
          <cell r="FR376">
            <v>113</v>
          </cell>
          <cell r="FS376">
            <v>111</v>
          </cell>
          <cell r="FT376">
            <v>107</v>
          </cell>
          <cell r="FU376">
            <v>92</v>
          </cell>
          <cell r="FV376">
            <v>92</v>
          </cell>
          <cell r="FW376">
            <v>118</v>
          </cell>
          <cell r="FX376">
            <v>93</v>
          </cell>
          <cell r="FY376">
            <v>78</v>
          </cell>
          <cell r="FZ376">
            <v>139</v>
          </cell>
          <cell r="GA376">
            <v>98</v>
          </cell>
          <cell r="GB376">
            <v>131</v>
          </cell>
          <cell r="GC376">
            <v>103</v>
          </cell>
          <cell r="GD376">
            <v>138</v>
          </cell>
          <cell r="GE376">
            <v>134</v>
          </cell>
          <cell r="GF376">
            <v>120</v>
          </cell>
          <cell r="GG376">
            <v>102</v>
          </cell>
          <cell r="GH376">
            <v>136</v>
          </cell>
          <cell r="GI376">
            <v>199</v>
          </cell>
          <cell r="GJ376">
            <v>78</v>
          </cell>
          <cell r="GK376">
            <v>119</v>
          </cell>
          <cell r="GL376">
            <v>128</v>
          </cell>
          <cell r="GM376">
            <v>93</v>
          </cell>
          <cell r="GN376">
            <v>111</v>
          </cell>
          <cell r="GO376">
            <v>118</v>
          </cell>
          <cell r="GP376">
            <v>122</v>
          </cell>
          <cell r="GQ376">
            <v>145</v>
          </cell>
          <cell r="GR376">
            <v>134</v>
          </cell>
          <cell r="GS376">
            <v>116</v>
          </cell>
          <cell r="GT376">
            <v>101</v>
          </cell>
          <cell r="GU376">
            <v>108</v>
          </cell>
          <cell r="GV376">
            <v>76</v>
          </cell>
          <cell r="GW376">
            <v>140</v>
          </cell>
          <cell r="GX376">
            <v>128</v>
          </cell>
          <cell r="GY376">
            <v>101</v>
          </cell>
          <cell r="GZ376">
            <v>133</v>
          </cell>
          <cell r="HA376">
            <v>139</v>
          </cell>
          <cell r="HB376">
            <v>135</v>
          </cell>
          <cell r="HC376">
            <v>142</v>
          </cell>
          <cell r="HD376">
            <v>152</v>
          </cell>
          <cell r="HE376">
            <v>109</v>
          </cell>
          <cell r="HF376">
            <v>129</v>
          </cell>
          <cell r="HG376">
            <v>145</v>
          </cell>
          <cell r="HH376">
            <v>106</v>
          </cell>
          <cell r="HI376">
            <v>128</v>
          </cell>
          <cell r="HJ376">
            <v>126</v>
          </cell>
          <cell r="HK376">
            <v>127</v>
          </cell>
          <cell r="HL376">
            <v>123</v>
          </cell>
          <cell r="HM376">
            <v>120</v>
          </cell>
          <cell r="HN376">
            <v>141</v>
          </cell>
          <cell r="HO376">
            <v>121</v>
          </cell>
          <cell r="HP376">
            <v>113</v>
          </cell>
          <cell r="HQ376">
            <v>107</v>
          </cell>
          <cell r="HR376">
            <v>106</v>
          </cell>
          <cell r="HS376">
            <v>126</v>
          </cell>
          <cell r="HT376">
            <v>101</v>
          </cell>
          <cell r="HU376">
            <v>129</v>
          </cell>
          <cell r="HV376">
            <v>136</v>
          </cell>
          <cell r="HW376">
            <v>132</v>
          </cell>
          <cell r="HX376">
            <v>125</v>
          </cell>
          <cell r="HY376">
            <v>134</v>
          </cell>
          <cell r="HZ376">
            <v>140</v>
          </cell>
          <cell r="IA376">
            <v>195</v>
          </cell>
          <cell r="IB376">
            <v>159</v>
          </cell>
          <cell r="IC376">
            <v>143</v>
          </cell>
          <cell r="ID376">
            <v>134</v>
          </cell>
          <cell r="IE376">
            <v>159</v>
          </cell>
          <cell r="IF376">
            <v>102</v>
          </cell>
          <cell r="IG376">
            <v>105</v>
          </cell>
          <cell r="IH376">
            <v>130</v>
          </cell>
          <cell r="II376">
            <v>131</v>
          </cell>
          <cell r="IJ376">
            <v>174</v>
          </cell>
          <cell r="IK376">
            <v>153</v>
          </cell>
          <cell r="IL376">
            <v>181</v>
          </cell>
          <cell r="IM376">
            <v>133</v>
          </cell>
          <cell r="IN376">
            <v>89</v>
          </cell>
          <cell r="IO376">
            <v>92</v>
          </cell>
          <cell r="IP376">
            <v>139</v>
          </cell>
          <cell r="IQ376">
            <v>203</v>
          </cell>
          <cell r="IR376">
            <v>139</v>
          </cell>
          <cell r="IS376">
            <v>137</v>
          </cell>
          <cell r="IT376">
            <v>161</v>
          </cell>
          <cell r="IU376">
            <v>144</v>
          </cell>
          <cell r="IV376">
            <v>233</v>
          </cell>
          <cell r="IW376">
            <v>183</v>
          </cell>
          <cell r="IX376">
            <v>205</v>
          </cell>
          <cell r="IY376">
            <v>223</v>
          </cell>
          <cell r="IZ376">
            <v>173</v>
          </cell>
          <cell r="JA376">
            <v>174</v>
          </cell>
          <cell r="JB376">
            <v>197</v>
          </cell>
          <cell r="JC376">
            <v>182</v>
          </cell>
          <cell r="JD376">
            <v>124</v>
          </cell>
          <cell r="JE376">
            <v>148</v>
          </cell>
          <cell r="JF376">
            <v>181</v>
          </cell>
          <cell r="JG376">
            <v>166</v>
          </cell>
          <cell r="JH376">
            <v>239</v>
          </cell>
          <cell r="JI376">
            <v>164</v>
          </cell>
          <cell r="JJ376">
            <v>195</v>
          </cell>
          <cell r="JK376">
            <v>262</v>
          </cell>
          <cell r="JL376">
            <v>207</v>
          </cell>
          <cell r="JM376">
            <v>191</v>
          </cell>
          <cell r="JN376">
            <v>173</v>
          </cell>
          <cell r="JO376">
            <v>209</v>
          </cell>
          <cell r="JP376">
            <v>126</v>
          </cell>
          <cell r="JQ376">
            <v>187</v>
          </cell>
          <cell r="JR376">
            <v>179</v>
          </cell>
          <cell r="JS376">
            <v>145</v>
          </cell>
          <cell r="JT376">
            <v>240</v>
          </cell>
          <cell r="JU376">
            <v>143</v>
          </cell>
          <cell r="JV376">
            <v>182</v>
          </cell>
          <cell r="JW376">
            <v>236</v>
          </cell>
          <cell r="JX376">
            <v>135</v>
          </cell>
          <cell r="JY376">
            <v>144</v>
          </cell>
          <cell r="JZ376">
            <v>195</v>
          </cell>
          <cell r="KA376">
            <v>157</v>
          </cell>
          <cell r="KB376">
            <v>149</v>
          </cell>
          <cell r="KC376">
            <v>172</v>
          </cell>
          <cell r="KD376">
            <v>177</v>
          </cell>
          <cell r="KE376">
            <v>200</v>
          </cell>
          <cell r="KF376">
            <v>211</v>
          </cell>
        </row>
        <row r="377">
          <cell r="A377" t="str">
            <v>Nombre de crÃ©ations d'entreprises - SociÃ©tÃ©s - Cantal - DonnÃ©es mensuelles brutes</v>
          </cell>
          <cell r="B377">
            <v>10755583</v>
          </cell>
          <cell r="C377">
            <v>45317.364583333336</v>
          </cell>
          <cell r="ES377">
            <v>17</v>
          </cell>
          <cell r="ET377">
            <v>13</v>
          </cell>
          <cell r="EU377">
            <v>18</v>
          </cell>
          <cell r="EV377">
            <v>18</v>
          </cell>
          <cell r="EW377">
            <v>7</v>
          </cell>
          <cell r="EX377">
            <v>20</v>
          </cell>
          <cell r="EY377">
            <v>16</v>
          </cell>
          <cell r="EZ377">
            <v>13</v>
          </cell>
          <cell r="FA377">
            <v>12</v>
          </cell>
          <cell r="FB377">
            <v>11</v>
          </cell>
          <cell r="FC377">
            <v>9</v>
          </cell>
          <cell r="FD377">
            <v>26</v>
          </cell>
          <cell r="FE377">
            <v>25</v>
          </cell>
          <cell r="FF377">
            <v>17</v>
          </cell>
          <cell r="FG377">
            <v>19</v>
          </cell>
          <cell r="FH377">
            <v>24</v>
          </cell>
          <cell r="FI377">
            <v>14</v>
          </cell>
          <cell r="FJ377">
            <v>15</v>
          </cell>
          <cell r="FK377">
            <v>20</v>
          </cell>
          <cell r="FL377">
            <v>11</v>
          </cell>
          <cell r="FM377">
            <v>12</v>
          </cell>
          <cell r="FN377">
            <v>24</v>
          </cell>
          <cell r="FO377">
            <v>19</v>
          </cell>
          <cell r="FP377">
            <v>19</v>
          </cell>
          <cell r="FQ377">
            <v>20</v>
          </cell>
          <cell r="FR377">
            <v>12</v>
          </cell>
          <cell r="FS377">
            <v>25</v>
          </cell>
          <cell r="FT377">
            <v>18</v>
          </cell>
          <cell r="FU377">
            <v>11</v>
          </cell>
          <cell r="FV377">
            <v>15</v>
          </cell>
          <cell r="FW377">
            <v>17</v>
          </cell>
          <cell r="FX377">
            <v>13</v>
          </cell>
          <cell r="FY377">
            <v>7</v>
          </cell>
          <cell r="FZ377">
            <v>15</v>
          </cell>
          <cell r="GA377">
            <v>6</v>
          </cell>
          <cell r="GB377">
            <v>14</v>
          </cell>
          <cell r="GC377">
            <v>16</v>
          </cell>
          <cell r="GD377">
            <v>13</v>
          </cell>
          <cell r="GE377">
            <v>20</v>
          </cell>
          <cell r="GF377">
            <v>12</v>
          </cell>
          <cell r="GG377">
            <v>17</v>
          </cell>
          <cell r="GH377">
            <v>22</v>
          </cell>
          <cell r="GI377">
            <v>28</v>
          </cell>
          <cell r="GJ377">
            <v>9</v>
          </cell>
          <cell r="GK377">
            <v>15</v>
          </cell>
          <cell r="GL377">
            <v>20</v>
          </cell>
          <cell r="GM377">
            <v>15</v>
          </cell>
          <cell r="GN377">
            <v>13</v>
          </cell>
          <cell r="GO377">
            <v>13</v>
          </cell>
          <cell r="GP377">
            <v>15</v>
          </cell>
          <cell r="GQ377">
            <v>16</v>
          </cell>
          <cell r="GR377">
            <v>13</v>
          </cell>
          <cell r="GS377">
            <v>21</v>
          </cell>
          <cell r="GT377">
            <v>25</v>
          </cell>
          <cell r="GU377">
            <v>14</v>
          </cell>
          <cell r="GV377">
            <v>17</v>
          </cell>
          <cell r="GW377">
            <v>17</v>
          </cell>
          <cell r="GX377">
            <v>20</v>
          </cell>
          <cell r="GY377">
            <v>14</v>
          </cell>
          <cell r="GZ377">
            <v>27</v>
          </cell>
          <cell r="HA377">
            <v>22</v>
          </cell>
          <cell r="HB377">
            <v>13</v>
          </cell>
          <cell r="HC377">
            <v>20</v>
          </cell>
          <cell r="HD377">
            <v>20</v>
          </cell>
          <cell r="HE377">
            <v>19</v>
          </cell>
          <cell r="HF377">
            <v>22</v>
          </cell>
          <cell r="HG377">
            <v>16</v>
          </cell>
          <cell r="HH377">
            <v>15</v>
          </cell>
          <cell r="HI377">
            <v>13</v>
          </cell>
          <cell r="HJ377">
            <v>19</v>
          </cell>
          <cell r="HK377">
            <v>19</v>
          </cell>
          <cell r="HL377">
            <v>19</v>
          </cell>
          <cell r="HM377">
            <v>12</v>
          </cell>
          <cell r="HN377">
            <v>12</v>
          </cell>
          <cell r="HO377">
            <v>23</v>
          </cell>
          <cell r="HP377">
            <v>21</v>
          </cell>
          <cell r="HQ377">
            <v>11</v>
          </cell>
          <cell r="HR377">
            <v>18</v>
          </cell>
          <cell r="HS377">
            <v>20</v>
          </cell>
          <cell r="HT377">
            <v>15</v>
          </cell>
          <cell r="HU377">
            <v>14</v>
          </cell>
          <cell r="HV377">
            <v>24</v>
          </cell>
          <cell r="HW377">
            <v>11</v>
          </cell>
          <cell r="HX377">
            <v>11</v>
          </cell>
          <cell r="HY377">
            <v>18</v>
          </cell>
          <cell r="HZ377">
            <v>17</v>
          </cell>
          <cell r="IA377">
            <v>19</v>
          </cell>
          <cell r="IB377">
            <v>21</v>
          </cell>
          <cell r="IC377">
            <v>30</v>
          </cell>
          <cell r="ID377">
            <v>21</v>
          </cell>
          <cell r="IE377">
            <v>12</v>
          </cell>
          <cell r="IF377">
            <v>17</v>
          </cell>
          <cell r="IG377">
            <v>12</v>
          </cell>
          <cell r="IH377">
            <v>18</v>
          </cell>
          <cell r="II377">
            <v>19</v>
          </cell>
          <cell r="IJ377">
            <v>17</v>
          </cell>
          <cell r="IK377">
            <v>23</v>
          </cell>
          <cell r="IL377">
            <v>23</v>
          </cell>
          <cell r="IM377">
            <v>16</v>
          </cell>
          <cell r="IN377">
            <v>13</v>
          </cell>
          <cell r="IO377">
            <v>15</v>
          </cell>
          <cell r="IP377">
            <v>24</v>
          </cell>
          <cell r="IQ377">
            <v>22</v>
          </cell>
          <cell r="IR377">
            <v>10</v>
          </cell>
          <cell r="IS377">
            <v>18</v>
          </cell>
          <cell r="IT377">
            <v>21</v>
          </cell>
          <cell r="IU377">
            <v>13</v>
          </cell>
          <cell r="IV377">
            <v>29</v>
          </cell>
          <cell r="IW377">
            <v>19</v>
          </cell>
          <cell r="IX377">
            <v>21</v>
          </cell>
          <cell r="IY377">
            <v>20</v>
          </cell>
          <cell r="IZ377">
            <v>34</v>
          </cell>
          <cell r="JA377">
            <v>30</v>
          </cell>
          <cell r="JB377">
            <v>49</v>
          </cell>
          <cell r="JC377">
            <v>24</v>
          </cell>
          <cell r="JD377">
            <v>14</v>
          </cell>
          <cell r="JE377">
            <v>22</v>
          </cell>
          <cell r="JF377">
            <v>29</v>
          </cell>
          <cell r="JG377">
            <v>19</v>
          </cell>
          <cell r="JH377">
            <v>31</v>
          </cell>
          <cell r="JI377">
            <v>36</v>
          </cell>
          <cell r="JJ377">
            <v>30</v>
          </cell>
          <cell r="JK377">
            <v>43</v>
          </cell>
          <cell r="JL377">
            <v>35</v>
          </cell>
          <cell r="JM377">
            <v>25</v>
          </cell>
          <cell r="JN377">
            <v>33</v>
          </cell>
          <cell r="JO377">
            <v>20</v>
          </cell>
          <cell r="JP377">
            <v>13</v>
          </cell>
          <cell r="JQ377">
            <v>13</v>
          </cell>
          <cell r="JR377">
            <v>24</v>
          </cell>
          <cell r="JS377">
            <v>26</v>
          </cell>
          <cell r="JT377">
            <v>34</v>
          </cell>
          <cell r="JU377">
            <v>15</v>
          </cell>
          <cell r="JV377">
            <v>17</v>
          </cell>
          <cell r="JW377">
            <v>26</v>
          </cell>
          <cell r="JX377">
            <v>9</v>
          </cell>
          <cell r="JY377">
            <v>17</v>
          </cell>
          <cell r="JZ377">
            <v>33</v>
          </cell>
          <cell r="KA377">
            <v>22</v>
          </cell>
          <cell r="KB377">
            <v>25</v>
          </cell>
          <cell r="KC377">
            <v>22</v>
          </cell>
          <cell r="KD377">
            <v>34</v>
          </cell>
          <cell r="KE377">
            <v>23</v>
          </cell>
          <cell r="KF377">
            <v>40</v>
          </cell>
        </row>
        <row r="378">
          <cell r="A378" t="str">
            <v>Nombre de crÃ©ations d'entreprises - SociÃ©tÃ©s - Charente - DonnÃ©es mensuelles brutes</v>
          </cell>
          <cell r="B378">
            <v>10755584</v>
          </cell>
          <cell r="C378">
            <v>45317.364583333336</v>
          </cell>
          <cell r="ES378">
            <v>31</v>
          </cell>
          <cell r="ET378">
            <v>34</v>
          </cell>
          <cell r="EU378">
            <v>49</v>
          </cell>
          <cell r="EV378">
            <v>49</v>
          </cell>
          <cell r="EW378">
            <v>44</v>
          </cell>
          <cell r="EX378">
            <v>57</v>
          </cell>
          <cell r="EY378">
            <v>31</v>
          </cell>
          <cell r="EZ378">
            <v>32</v>
          </cell>
          <cell r="FA378">
            <v>24</v>
          </cell>
          <cell r="FB378">
            <v>45</v>
          </cell>
          <cell r="FC378">
            <v>36</v>
          </cell>
          <cell r="FD378">
            <v>57</v>
          </cell>
          <cell r="FE378">
            <v>63</v>
          </cell>
          <cell r="FF378">
            <v>46</v>
          </cell>
          <cell r="FG378">
            <v>45</v>
          </cell>
          <cell r="FH378">
            <v>42</v>
          </cell>
          <cell r="FI378">
            <v>39</v>
          </cell>
          <cell r="FJ378">
            <v>45</v>
          </cell>
          <cell r="FK378">
            <v>47</v>
          </cell>
          <cell r="FL378">
            <v>28</v>
          </cell>
          <cell r="FM378">
            <v>25</v>
          </cell>
          <cell r="FN378">
            <v>46</v>
          </cell>
          <cell r="FO378">
            <v>39</v>
          </cell>
          <cell r="FP378">
            <v>45</v>
          </cell>
          <cell r="FQ378">
            <v>38</v>
          </cell>
          <cell r="FR378">
            <v>34</v>
          </cell>
          <cell r="FS378">
            <v>30</v>
          </cell>
          <cell r="FT378">
            <v>42</v>
          </cell>
          <cell r="FU378">
            <v>40</v>
          </cell>
          <cell r="FV378">
            <v>35</v>
          </cell>
          <cell r="FW378">
            <v>43</v>
          </cell>
          <cell r="FX378">
            <v>30</v>
          </cell>
          <cell r="FY378">
            <v>40</v>
          </cell>
          <cell r="FZ378">
            <v>48</v>
          </cell>
          <cell r="GA378">
            <v>40</v>
          </cell>
          <cell r="GB378">
            <v>40</v>
          </cell>
          <cell r="GC378">
            <v>23</v>
          </cell>
          <cell r="GD378">
            <v>44</v>
          </cell>
          <cell r="GE378">
            <v>53</v>
          </cell>
          <cell r="GF378">
            <v>39</v>
          </cell>
          <cell r="GG378">
            <v>38</v>
          </cell>
          <cell r="GH378">
            <v>27</v>
          </cell>
          <cell r="GI378">
            <v>33</v>
          </cell>
          <cell r="GJ378">
            <v>35</v>
          </cell>
          <cell r="GK378">
            <v>43</v>
          </cell>
          <cell r="GL378">
            <v>43</v>
          </cell>
          <cell r="GM378">
            <v>34</v>
          </cell>
          <cell r="GN378">
            <v>48</v>
          </cell>
          <cell r="GO378">
            <v>41</v>
          </cell>
          <cell r="GP378">
            <v>50</v>
          </cell>
          <cell r="GQ378">
            <v>48</v>
          </cell>
          <cell r="GR378">
            <v>49</v>
          </cell>
          <cell r="GS378">
            <v>31</v>
          </cell>
          <cell r="GT378">
            <v>39</v>
          </cell>
          <cell r="GU378">
            <v>38</v>
          </cell>
          <cell r="GV378">
            <v>42</v>
          </cell>
          <cell r="GW378">
            <v>46</v>
          </cell>
          <cell r="GX378">
            <v>46</v>
          </cell>
          <cell r="GY378">
            <v>45</v>
          </cell>
          <cell r="GZ378">
            <v>48</v>
          </cell>
          <cell r="HA378">
            <v>48</v>
          </cell>
          <cell r="HB378">
            <v>44</v>
          </cell>
          <cell r="HC378">
            <v>40</v>
          </cell>
          <cell r="HD378">
            <v>69</v>
          </cell>
          <cell r="HE378">
            <v>38</v>
          </cell>
          <cell r="HF378">
            <v>53</v>
          </cell>
          <cell r="HG378">
            <v>47</v>
          </cell>
          <cell r="HH378">
            <v>44</v>
          </cell>
          <cell r="HI378">
            <v>54</v>
          </cell>
          <cell r="HJ378">
            <v>56</v>
          </cell>
          <cell r="HK378">
            <v>40</v>
          </cell>
          <cell r="HL378">
            <v>50</v>
          </cell>
          <cell r="HM378">
            <v>52</v>
          </cell>
          <cell r="HN378">
            <v>36</v>
          </cell>
          <cell r="HO378">
            <v>63</v>
          </cell>
          <cell r="HP378">
            <v>39</v>
          </cell>
          <cell r="HQ378">
            <v>28</v>
          </cell>
          <cell r="HR378">
            <v>47</v>
          </cell>
          <cell r="HS378">
            <v>51</v>
          </cell>
          <cell r="HT378">
            <v>31</v>
          </cell>
          <cell r="HU378">
            <v>30</v>
          </cell>
          <cell r="HV378">
            <v>62</v>
          </cell>
          <cell r="HW378">
            <v>45</v>
          </cell>
          <cell r="HX378">
            <v>55</v>
          </cell>
          <cell r="HY378">
            <v>56</v>
          </cell>
          <cell r="HZ378">
            <v>58</v>
          </cell>
          <cell r="IA378">
            <v>46</v>
          </cell>
          <cell r="IB378">
            <v>51</v>
          </cell>
          <cell r="IC378">
            <v>50</v>
          </cell>
          <cell r="ID378">
            <v>47</v>
          </cell>
          <cell r="IE378">
            <v>61</v>
          </cell>
          <cell r="IF378">
            <v>45</v>
          </cell>
          <cell r="IG378">
            <v>46</v>
          </cell>
          <cell r="IH378">
            <v>76</v>
          </cell>
          <cell r="II378">
            <v>39</v>
          </cell>
          <cell r="IJ378">
            <v>60</v>
          </cell>
          <cell r="IK378">
            <v>65</v>
          </cell>
          <cell r="IL378">
            <v>66</v>
          </cell>
          <cell r="IM378">
            <v>41</v>
          </cell>
          <cell r="IN378">
            <v>31</v>
          </cell>
          <cell r="IO378">
            <v>37</v>
          </cell>
          <cell r="IP378">
            <v>67</v>
          </cell>
          <cell r="IQ378">
            <v>57</v>
          </cell>
          <cell r="IR378">
            <v>47</v>
          </cell>
          <cell r="IS378">
            <v>56</v>
          </cell>
          <cell r="IT378">
            <v>64</v>
          </cell>
          <cell r="IU378">
            <v>43</v>
          </cell>
          <cell r="IV378">
            <v>72</v>
          </cell>
          <cell r="IW378">
            <v>63</v>
          </cell>
          <cell r="IX378">
            <v>75</v>
          </cell>
          <cell r="IY378">
            <v>78</v>
          </cell>
          <cell r="IZ378">
            <v>75</v>
          </cell>
          <cell r="JA378">
            <v>74</v>
          </cell>
          <cell r="JB378">
            <v>81</v>
          </cell>
          <cell r="JC378">
            <v>74</v>
          </cell>
          <cell r="JD378">
            <v>48</v>
          </cell>
          <cell r="JE378">
            <v>57</v>
          </cell>
          <cell r="JF378">
            <v>82</v>
          </cell>
          <cell r="JG378">
            <v>63</v>
          </cell>
          <cell r="JH378">
            <v>88</v>
          </cell>
          <cell r="JI378">
            <v>63</v>
          </cell>
          <cell r="JJ378">
            <v>76</v>
          </cell>
          <cell r="JK378">
            <v>90</v>
          </cell>
          <cell r="JL378">
            <v>86</v>
          </cell>
          <cell r="JM378">
            <v>52</v>
          </cell>
          <cell r="JN378">
            <v>69</v>
          </cell>
          <cell r="JO378">
            <v>72</v>
          </cell>
          <cell r="JP378">
            <v>58</v>
          </cell>
          <cell r="JQ378">
            <v>50</v>
          </cell>
          <cell r="JR378">
            <v>55</v>
          </cell>
          <cell r="JS378">
            <v>48</v>
          </cell>
          <cell r="JT378">
            <v>85</v>
          </cell>
          <cell r="JU378">
            <v>81</v>
          </cell>
          <cell r="JV378">
            <v>67</v>
          </cell>
          <cell r="JW378">
            <v>82</v>
          </cell>
          <cell r="JX378">
            <v>67</v>
          </cell>
          <cell r="JY378">
            <v>65</v>
          </cell>
          <cell r="JZ378">
            <v>68</v>
          </cell>
          <cell r="KA378">
            <v>74</v>
          </cell>
          <cell r="KB378">
            <v>46</v>
          </cell>
          <cell r="KC378">
            <v>68</v>
          </cell>
          <cell r="KD378">
            <v>68</v>
          </cell>
          <cell r="KE378">
            <v>65</v>
          </cell>
          <cell r="KF378">
            <v>99</v>
          </cell>
        </row>
        <row r="379">
          <cell r="A379" t="str">
            <v>Nombre de crÃ©ations d'entreprises - SociÃ©tÃ©s - Charente-Maritime - DonnÃ©es mensuelles brutes</v>
          </cell>
          <cell r="B379">
            <v>10755585</v>
          </cell>
          <cell r="C379">
            <v>45317.364583333336</v>
          </cell>
          <cell r="ES379">
            <v>114</v>
          </cell>
          <cell r="ET379">
            <v>148</v>
          </cell>
          <cell r="EU379">
            <v>153</v>
          </cell>
          <cell r="EV379">
            <v>113</v>
          </cell>
          <cell r="EW379">
            <v>107</v>
          </cell>
          <cell r="EX379">
            <v>113</v>
          </cell>
          <cell r="EY379">
            <v>126</v>
          </cell>
          <cell r="EZ379">
            <v>70</v>
          </cell>
          <cell r="FA379">
            <v>87</v>
          </cell>
          <cell r="FB379">
            <v>110</v>
          </cell>
          <cell r="FC379">
            <v>107</v>
          </cell>
          <cell r="FD379">
            <v>111</v>
          </cell>
          <cell r="FE379">
            <v>147</v>
          </cell>
          <cell r="FF379">
            <v>130</v>
          </cell>
          <cell r="FG379">
            <v>144</v>
          </cell>
          <cell r="FH379">
            <v>133</v>
          </cell>
          <cell r="FI379">
            <v>116</v>
          </cell>
          <cell r="FJ379">
            <v>109</v>
          </cell>
          <cell r="FK379">
            <v>133</v>
          </cell>
          <cell r="FL379">
            <v>91</v>
          </cell>
          <cell r="FM379">
            <v>85</v>
          </cell>
          <cell r="FN379">
            <v>135</v>
          </cell>
          <cell r="FO379">
            <v>106</v>
          </cell>
          <cell r="FP379">
            <v>109</v>
          </cell>
          <cell r="FQ379">
            <v>128</v>
          </cell>
          <cell r="FR379">
            <v>113</v>
          </cell>
          <cell r="FS379">
            <v>115</v>
          </cell>
          <cell r="FT379">
            <v>137</v>
          </cell>
          <cell r="FU379">
            <v>157</v>
          </cell>
          <cell r="FV379">
            <v>121</v>
          </cell>
          <cell r="FW379">
            <v>133</v>
          </cell>
          <cell r="FX379">
            <v>89</v>
          </cell>
          <cell r="FY379">
            <v>100</v>
          </cell>
          <cell r="FZ379">
            <v>120</v>
          </cell>
          <cell r="GA379">
            <v>97</v>
          </cell>
          <cell r="GB379">
            <v>121</v>
          </cell>
          <cell r="GC379">
            <v>107</v>
          </cell>
          <cell r="GD379">
            <v>125</v>
          </cell>
          <cell r="GE379">
            <v>119</v>
          </cell>
          <cell r="GF379">
            <v>124</v>
          </cell>
          <cell r="GG379">
            <v>103</v>
          </cell>
          <cell r="GH379">
            <v>114</v>
          </cell>
          <cell r="GI379">
            <v>109</v>
          </cell>
          <cell r="GJ379">
            <v>74</v>
          </cell>
          <cell r="GK379">
            <v>107</v>
          </cell>
          <cell r="GL379">
            <v>119</v>
          </cell>
          <cell r="GM379">
            <v>94</v>
          </cell>
          <cell r="GN379">
            <v>121</v>
          </cell>
          <cell r="GO379">
            <v>128</v>
          </cell>
          <cell r="GP379">
            <v>113</v>
          </cell>
          <cell r="GQ379">
            <v>130</v>
          </cell>
          <cell r="GR379">
            <v>149</v>
          </cell>
          <cell r="GS379">
            <v>119</v>
          </cell>
          <cell r="GT379">
            <v>139</v>
          </cell>
          <cell r="GU379">
            <v>126</v>
          </cell>
          <cell r="GV379">
            <v>79</v>
          </cell>
          <cell r="GW379">
            <v>106</v>
          </cell>
          <cell r="GX379">
            <v>133</v>
          </cell>
          <cell r="GY379">
            <v>110</v>
          </cell>
          <cell r="GZ379">
            <v>162</v>
          </cell>
          <cell r="HA379">
            <v>127</v>
          </cell>
          <cell r="HB379">
            <v>124</v>
          </cell>
          <cell r="HC379">
            <v>169</v>
          </cell>
          <cell r="HD379">
            <v>156</v>
          </cell>
          <cell r="HE379">
            <v>129</v>
          </cell>
          <cell r="HF379">
            <v>152</v>
          </cell>
          <cell r="HG379">
            <v>126</v>
          </cell>
          <cell r="HH379">
            <v>104</v>
          </cell>
          <cell r="HI379">
            <v>134</v>
          </cell>
          <cell r="HJ379">
            <v>103</v>
          </cell>
          <cell r="HK379">
            <v>108</v>
          </cell>
          <cell r="HL379">
            <v>135</v>
          </cell>
          <cell r="HM379">
            <v>129</v>
          </cell>
          <cell r="HN379">
            <v>134</v>
          </cell>
          <cell r="HO379">
            <v>164</v>
          </cell>
          <cell r="HP379">
            <v>136</v>
          </cell>
          <cell r="HQ379">
            <v>124</v>
          </cell>
          <cell r="HR379">
            <v>140</v>
          </cell>
          <cell r="HS379">
            <v>109</v>
          </cell>
          <cell r="HT379">
            <v>97</v>
          </cell>
          <cell r="HU379">
            <v>121</v>
          </cell>
          <cell r="HV379">
            <v>131</v>
          </cell>
          <cell r="HW379">
            <v>122</v>
          </cell>
          <cell r="HX379">
            <v>139</v>
          </cell>
          <cell r="HY379">
            <v>117</v>
          </cell>
          <cell r="HZ379">
            <v>138</v>
          </cell>
          <cell r="IA379">
            <v>179</v>
          </cell>
          <cell r="IB379">
            <v>135</v>
          </cell>
          <cell r="IC379">
            <v>146</v>
          </cell>
          <cell r="ID379">
            <v>142</v>
          </cell>
          <cell r="IE379">
            <v>134</v>
          </cell>
          <cell r="IF379">
            <v>110</v>
          </cell>
          <cell r="IG379">
            <v>117</v>
          </cell>
          <cell r="IH379">
            <v>155</v>
          </cell>
          <cell r="II379">
            <v>125</v>
          </cell>
          <cell r="IJ379">
            <v>117</v>
          </cell>
          <cell r="IK379">
            <v>167</v>
          </cell>
          <cell r="IL379">
            <v>181</v>
          </cell>
          <cell r="IM379">
            <v>111</v>
          </cell>
          <cell r="IN379">
            <v>70</v>
          </cell>
          <cell r="IO379">
            <v>106</v>
          </cell>
          <cell r="IP379">
            <v>112</v>
          </cell>
          <cell r="IQ379">
            <v>173</v>
          </cell>
          <cell r="IR379">
            <v>103</v>
          </cell>
          <cell r="IS379">
            <v>145</v>
          </cell>
          <cell r="IT379">
            <v>174</v>
          </cell>
          <cell r="IU379">
            <v>154</v>
          </cell>
          <cell r="IV379">
            <v>180</v>
          </cell>
          <cell r="IW379">
            <v>169</v>
          </cell>
          <cell r="IX379">
            <v>173</v>
          </cell>
          <cell r="IY379">
            <v>225</v>
          </cell>
          <cell r="IZ379">
            <v>191</v>
          </cell>
          <cell r="JA379">
            <v>162</v>
          </cell>
          <cell r="JB379">
            <v>201</v>
          </cell>
          <cell r="JC379">
            <v>190</v>
          </cell>
          <cell r="JD379">
            <v>116</v>
          </cell>
          <cell r="JE379">
            <v>143</v>
          </cell>
          <cell r="JF379">
            <v>161</v>
          </cell>
          <cell r="JG379">
            <v>159</v>
          </cell>
          <cell r="JH379">
            <v>179</v>
          </cell>
          <cell r="JI379">
            <v>171</v>
          </cell>
          <cell r="JJ379">
            <v>198</v>
          </cell>
          <cell r="JK379">
            <v>244</v>
          </cell>
          <cell r="JL379">
            <v>216</v>
          </cell>
          <cell r="JM379">
            <v>150</v>
          </cell>
          <cell r="JN379">
            <v>177</v>
          </cell>
          <cell r="JO379">
            <v>182</v>
          </cell>
          <cell r="JP379">
            <v>145</v>
          </cell>
          <cell r="JQ379">
            <v>152</v>
          </cell>
          <cell r="JR379">
            <v>155</v>
          </cell>
          <cell r="JS379">
            <v>135</v>
          </cell>
          <cell r="JT379">
            <v>220</v>
          </cell>
          <cell r="JU379">
            <v>162</v>
          </cell>
          <cell r="JV379">
            <v>163</v>
          </cell>
          <cell r="JW379">
            <v>216</v>
          </cell>
          <cell r="JX379">
            <v>204</v>
          </cell>
          <cell r="JY379">
            <v>181</v>
          </cell>
          <cell r="JZ379">
            <v>167</v>
          </cell>
          <cell r="KA379">
            <v>144</v>
          </cell>
          <cell r="KB379">
            <v>115</v>
          </cell>
          <cell r="KC379">
            <v>127</v>
          </cell>
          <cell r="KD379">
            <v>138</v>
          </cell>
          <cell r="KE379">
            <v>169</v>
          </cell>
          <cell r="KF379">
            <v>183</v>
          </cell>
        </row>
        <row r="380">
          <cell r="A380" t="str">
            <v>Nombre de crÃ©ations d'entreprises - SociÃ©tÃ©s - Cher - DonnÃ©es mensuelles brutes</v>
          </cell>
          <cell r="B380">
            <v>10755586</v>
          </cell>
          <cell r="C380">
            <v>45317.364583333336</v>
          </cell>
          <cell r="ES380">
            <v>36</v>
          </cell>
          <cell r="ET380">
            <v>33</v>
          </cell>
          <cell r="EU380">
            <v>38</v>
          </cell>
          <cell r="EV380">
            <v>34</v>
          </cell>
          <cell r="EW380">
            <v>19</v>
          </cell>
          <cell r="EX380">
            <v>18</v>
          </cell>
          <cell r="EY380">
            <v>29</v>
          </cell>
          <cell r="EZ380">
            <v>22</v>
          </cell>
          <cell r="FA380">
            <v>26</v>
          </cell>
          <cell r="FB380">
            <v>42</v>
          </cell>
          <cell r="FC380">
            <v>31</v>
          </cell>
          <cell r="FD380">
            <v>35</v>
          </cell>
          <cell r="FE380">
            <v>32</v>
          </cell>
          <cell r="FF380">
            <v>37</v>
          </cell>
          <cell r="FG380">
            <v>46</v>
          </cell>
          <cell r="FH380">
            <v>32</v>
          </cell>
          <cell r="FI380">
            <v>16</v>
          </cell>
          <cell r="FJ380">
            <v>26</v>
          </cell>
          <cell r="FK380">
            <v>39</v>
          </cell>
          <cell r="FL380">
            <v>31</v>
          </cell>
          <cell r="FM380">
            <v>19</v>
          </cell>
          <cell r="FN380">
            <v>36</v>
          </cell>
          <cell r="FO380">
            <v>37</v>
          </cell>
          <cell r="FP380">
            <v>32</v>
          </cell>
          <cell r="FQ380">
            <v>29</v>
          </cell>
          <cell r="FR380">
            <v>24</v>
          </cell>
          <cell r="FS380">
            <v>40</v>
          </cell>
          <cell r="FT380">
            <v>27</v>
          </cell>
          <cell r="FU380">
            <v>34</v>
          </cell>
          <cell r="FV380">
            <v>23</v>
          </cell>
          <cell r="FW380">
            <v>43</v>
          </cell>
          <cell r="FX380">
            <v>22</v>
          </cell>
          <cell r="FY380">
            <v>30</v>
          </cell>
          <cell r="FZ380">
            <v>28</v>
          </cell>
          <cell r="GA380">
            <v>23</v>
          </cell>
          <cell r="GB380">
            <v>37</v>
          </cell>
          <cell r="GC380">
            <v>26</v>
          </cell>
          <cell r="GD380">
            <v>38</v>
          </cell>
          <cell r="GE380">
            <v>30</v>
          </cell>
          <cell r="GF380">
            <v>40</v>
          </cell>
          <cell r="GG380">
            <v>22</v>
          </cell>
          <cell r="GH380">
            <v>36</v>
          </cell>
          <cell r="GI380">
            <v>41</v>
          </cell>
          <cell r="GJ380">
            <v>23</v>
          </cell>
          <cell r="GK380">
            <v>33</v>
          </cell>
          <cell r="GL380">
            <v>40</v>
          </cell>
          <cell r="GM380">
            <v>31</v>
          </cell>
          <cell r="GN380">
            <v>30</v>
          </cell>
          <cell r="GO380">
            <v>36</v>
          </cell>
          <cell r="GP380">
            <v>25</v>
          </cell>
          <cell r="GQ380">
            <v>31</v>
          </cell>
          <cell r="GR380">
            <v>33</v>
          </cell>
          <cell r="GS380">
            <v>27</v>
          </cell>
          <cell r="GT380">
            <v>37</v>
          </cell>
          <cell r="GU380">
            <v>30</v>
          </cell>
          <cell r="GV380">
            <v>31</v>
          </cell>
          <cell r="GW380">
            <v>37</v>
          </cell>
          <cell r="GX380">
            <v>28</v>
          </cell>
          <cell r="GY380">
            <v>24</v>
          </cell>
          <cell r="GZ380">
            <v>45</v>
          </cell>
          <cell r="HA380">
            <v>35</v>
          </cell>
          <cell r="HB380">
            <v>33</v>
          </cell>
          <cell r="HC380">
            <v>49</v>
          </cell>
          <cell r="HD380">
            <v>39</v>
          </cell>
          <cell r="HE380">
            <v>34</v>
          </cell>
          <cell r="HF380">
            <v>33</v>
          </cell>
          <cell r="HG380">
            <v>23</v>
          </cell>
          <cell r="HH380">
            <v>27</v>
          </cell>
          <cell r="HI380">
            <v>33</v>
          </cell>
          <cell r="HJ380">
            <v>39</v>
          </cell>
          <cell r="HK380">
            <v>33</v>
          </cell>
          <cell r="HL380">
            <v>33</v>
          </cell>
          <cell r="HM380">
            <v>31</v>
          </cell>
          <cell r="HN380">
            <v>24</v>
          </cell>
          <cell r="HO380">
            <v>39</v>
          </cell>
          <cell r="HP380">
            <v>34</v>
          </cell>
          <cell r="HQ380">
            <v>34</v>
          </cell>
          <cell r="HR380">
            <v>40</v>
          </cell>
          <cell r="HS380">
            <v>28</v>
          </cell>
          <cell r="HT380">
            <v>26</v>
          </cell>
          <cell r="HU380">
            <v>21</v>
          </cell>
          <cell r="HV380">
            <v>33</v>
          </cell>
          <cell r="HW380">
            <v>31</v>
          </cell>
          <cell r="HX380">
            <v>46</v>
          </cell>
          <cell r="HY380">
            <v>33</v>
          </cell>
          <cell r="HZ380">
            <v>41</v>
          </cell>
          <cell r="IA380">
            <v>49</v>
          </cell>
          <cell r="IB380">
            <v>40</v>
          </cell>
          <cell r="IC380">
            <v>44</v>
          </cell>
          <cell r="ID380">
            <v>33</v>
          </cell>
          <cell r="IE380">
            <v>52</v>
          </cell>
          <cell r="IF380">
            <v>30</v>
          </cell>
          <cell r="IG380">
            <v>35</v>
          </cell>
          <cell r="IH380">
            <v>52</v>
          </cell>
          <cell r="II380">
            <v>33</v>
          </cell>
          <cell r="IJ380">
            <v>49</v>
          </cell>
          <cell r="IK380">
            <v>43</v>
          </cell>
          <cell r="IL380">
            <v>46</v>
          </cell>
          <cell r="IM380">
            <v>29</v>
          </cell>
          <cell r="IN380">
            <v>5</v>
          </cell>
          <cell r="IO380">
            <v>33</v>
          </cell>
          <cell r="IP380">
            <v>37</v>
          </cell>
          <cell r="IQ380">
            <v>36</v>
          </cell>
          <cell r="IR380">
            <v>49</v>
          </cell>
          <cell r="IS380">
            <v>39</v>
          </cell>
          <cell r="IT380">
            <v>37</v>
          </cell>
          <cell r="IU380">
            <v>37</v>
          </cell>
          <cell r="IV380">
            <v>67</v>
          </cell>
          <cell r="IW380">
            <v>53</v>
          </cell>
          <cell r="IX380">
            <v>32</v>
          </cell>
          <cell r="IY380">
            <v>64</v>
          </cell>
          <cell r="IZ380">
            <v>37</v>
          </cell>
          <cell r="JA380">
            <v>50</v>
          </cell>
          <cell r="JB380">
            <v>62</v>
          </cell>
          <cell r="JC380">
            <v>54</v>
          </cell>
          <cell r="JD380">
            <v>36</v>
          </cell>
          <cell r="JE380">
            <v>44</v>
          </cell>
          <cell r="JF380">
            <v>49</v>
          </cell>
          <cell r="JG380">
            <v>50</v>
          </cell>
          <cell r="JH380">
            <v>62</v>
          </cell>
          <cell r="JI380">
            <v>50</v>
          </cell>
          <cell r="JJ380">
            <v>54</v>
          </cell>
          <cell r="JK380">
            <v>73</v>
          </cell>
          <cell r="JL380">
            <v>44</v>
          </cell>
          <cell r="JM380">
            <v>48</v>
          </cell>
          <cell r="JN380">
            <v>61</v>
          </cell>
          <cell r="JO380">
            <v>71</v>
          </cell>
          <cell r="JP380">
            <v>42</v>
          </cell>
          <cell r="JQ380">
            <v>50</v>
          </cell>
          <cell r="JR380">
            <v>33</v>
          </cell>
          <cell r="JS380">
            <v>33</v>
          </cell>
          <cell r="JT380">
            <v>50</v>
          </cell>
          <cell r="JU380">
            <v>55</v>
          </cell>
          <cell r="JV380">
            <v>49</v>
          </cell>
          <cell r="JW380">
            <v>54</v>
          </cell>
          <cell r="JX380">
            <v>51</v>
          </cell>
          <cell r="JY380">
            <v>40</v>
          </cell>
          <cell r="JZ380">
            <v>50</v>
          </cell>
          <cell r="KA380">
            <v>44</v>
          </cell>
          <cell r="KB380">
            <v>38</v>
          </cell>
          <cell r="KC380">
            <v>56</v>
          </cell>
          <cell r="KD380">
            <v>37</v>
          </cell>
          <cell r="KE380">
            <v>47</v>
          </cell>
          <cell r="KF380">
            <v>46</v>
          </cell>
        </row>
        <row r="381">
          <cell r="A381" t="str">
            <v>Nombre de crÃ©ations d'entreprises - SociÃ©tÃ©s - CorrÃ¨ze - DonnÃ©es mensuelles brutes</v>
          </cell>
          <cell r="B381">
            <v>10755587</v>
          </cell>
          <cell r="C381">
            <v>45317.364583333336</v>
          </cell>
          <cell r="ES381">
            <v>29</v>
          </cell>
          <cell r="ET381">
            <v>29</v>
          </cell>
          <cell r="EU381">
            <v>39</v>
          </cell>
          <cell r="EV381">
            <v>28</v>
          </cell>
          <cell r="EW381">
            <v>22</v>
          </cell>
          <cell r="EX381">
            <v>31</v>
          </cell>
          <cell r="EY381">
            <v>30</v>
          </cell>
          <cell r="EZ381">
            <v>22</v>
          </cell>
          <cell r="FA381">
            <v>22</v>
          </cell>
          <cell r="FB381">
            <v>35</v>
          </cell>
          <cell r="FC381">
            <v>24</v>
          </cell>
          <cell r="FD381">
            <v>28</v>
          </cell>
          <cell r="FE381">
            <v>41</v>
          </cell>
          <cell r="FF381">
            <v>26</v>
          </cell>
          <cell r="FG381">
            <v>32</v>
          </cell>
          <cell r="FH381">
            <v>31</v>
          </cell>
          <cell r="FI381">
            <v>29</v>
          </cell>
          <cell r="FJ381">
            <v>25</v>
          </cell>
          <cell r="FK381">
            <v>27</v>
          </cell>
          <cell r="FL381">
            <v>17</v>
          </cell>
          <cell r="FM381">
            <v>32</v>
          </cell>
          <cell r="FN381">
            <v>35</v>
          </cell>
          <cell r="FO381">
            <v>20</v>
          </cell>
          <cell r="FP381">
            <v>33</v>
          </cell>
          <cell r="FQ381">
            <v>29</v>
          </cell>
          <cell r="FR381">
            <v>38</v>
          </cell>
          <cell r="FS381">
            <v>33</v>
          </cell>
          <cell r="FT381">
            <v>28</v>
          </cell>
          <cell r="FU381">
            <v>28</v>
          </cell>
          <cell r="FV381">
            <v>22</v>
          </cell>
          <cell r="FW381">
            <v>34</v>
          </cell>
          <cell r="FX381">
            <v>29</v>
          </cell>
          <cell r="FY381">
            <v>29</v>
          </cell>
          <cell r="FZ381">
            <v>32</v>
          </cell>
          <cell r="GA381">
            <v>35</v>
          </cell>
          <cell r="GB381">
            <v>20</v>
          </cell>
          <cell r="GC381">
            <v>34</v>
          </cell>
          <cell r="GD381">
            <v>17</v>
          </cell>
          <cell r="GE381">
            <v>34</v>
          </cell>
          <cell r="GF381">
            <v>31</v>
          </cell>
          <cell r="GG381">
            <v>23</v>
          </cell>
          <cell r="GH381">
            <v>38</v>
          </cell>
          <cell r="GI381">
            <v>28</v>
          </cell>
          <cell r="GJ381">
            <v>24</v>
          </cell>
          <cell r="GK381">
            <v>33</v>
          </cell>
          <cell r="GL381">
            <v>29</v>
          </cell>
          <cell r="GM381">
            <v>16</v>
          </cell>
          <cell r="GN381">
            <v>35</v>
          </cell>
          <cell r="GO381">
            <v>27</v>
          </cell>
          <cell r="GP381">
            <v>24</v>
          </cell>
          <cell r="GQ381">
            <v>28</v>
          </cell>
          <cell r="GR381">
            <v>45</v>
          </cell>
          <cell r="GS381">
            <v>44</v>
          </cell>
          <cell r="GT381">
            <v>35</v>
          </cell>
          <cell r="GU381">
            <v>38</v>
          </cell>
          <cell r="GV381">
            <v>17</v>
          </cell>
          <cell r="GW381">
            <v>34</v>
          </cell>
          <cell r="GX381">
            <v>35</v>
          </cell>
          <cell r="GY381">
            <v>22</v>
          </cell>
          <cell r="GZ381">
            <v>39</v>
          </cell>
          <cell r="HA381">
            <v>35</v>
          </cell>
          <cell r="HB381">
            <v>23</v>
          </cell>
          <cell r="HC381">
            <v>36</v>
          </cell>
          <cell r="HD381">
            <v>46</v>
          </cell>
          <cell r="HE381">
            <v>27</v>
          </cell>
          <cell r="HF381">
            <v>38</v>
          </cell>
          <cell r="HG381">
            <v>36</v>
          </cell>
          <cell r="HH381">
            <v>37</v>
          </cell>
          <cell r="HI381">
            <v>31</v>
          </cell>
          <cell r="HJ381">
            <v>30</v>
          </cell>
          <cell r="HK381">
            <v>32</v>
          </cell>
          <cell r="HL381">
            <v>35</v>
          </cell>
          <cell r="HM381">
            <v>35</v>
          </cell>
          <cell r="HN381">
            <v>24</v>
          </cell>
          <cell r="HO381">
            <v>47</v>
          </cell>
          <cell r="HP381">
            <v>33</v>
          </cell>
          <cell r="HQ381">
            <v>31</v>
          </cell>
          <cell r="HR381">
            <v>49</v>
          </cell>
          <cell r="HS381">
            <v>38</v>
          </cell>
          <cell r="HT381">
            <v>28</v>
          </cell>
          <cell r="HU381">
            <v>23</v>
          </cell>
          <cell r="HV381">
            <v>46</v>
          </cell>
          <cell r="HW381">
            <v>26</v>
          </cell>
          <cell r="HX381">
            <v>33</v>
          </cell>
          <cell r="HY381">
            <v>43</v>
          </cell>
          <cell r="HZ381">
            <v>41</v>
          </cell>
          <cell r="IA381">
            <v>48</v>
          </cell>
          <cell r="IB381">
            <v>35</v>
          </cell>
          <cell r="IC381">
            <v>38</v>
          </cell>
          <cell r="ID381">
            <v>37</v>
          </cell>
          <cell r="IE381">
            <v>47</v>
          </cell>
          <cell r="IF381">
            <v>29</v>
          </cell>
          <cell r="IG381">
            <v>30</v>
          </cell>
          <cell r="IH381">
            <v>34</v>
          </cell>
          <cell r="II381">
            <v>41</v>
          </cell>
          <cell r="IJ381">
            <v>36</v>
          </cell>
          <cell r="IK381">
            <v>48</v>
          </cell>
          <cell r="IL381">
            <v>44</v>
          </cell>
          <cell r="IM381">
            <v>36</v>
          </cell>
          <cell r="IN381">
            <v>18</v>
          </cell>
          <cell r="IO381">
            <v>27</v>
          </cell>
          <cell r="IP381">
            <v>38</v>
          </cell>
          <cell r="IQ381">
            <v>35</v>
          </cell>
          <cell r="IR381">
            <v>30</v>
          </cell>
          <cell r="IS381">
            <v>48</v>
          </cell>
          <cell r="IT381">
            <v>38</v>
          </cell>
          <cell r="IU381">
            <v>31</v>
          </cell>
          <cell r="IV381">
            <v>46</v>
          </cell>
          <cell r="IW381">
            <v>39</v>
          </cell>
          <cell r="IX381">
            <v>49</v>
          </cell>
          <cell r="IY381">
            <v>61</v>
          </cell>
          <cell r="IZ381">
            <v>49</v>
          </cell>
          <cell r="JA381">
            <v>51</v>
          </cell>
          <cell r="JB381">
            <v>61</v>
          </cell>
          <cell r="JC381">
            <v>40</v>
          </cell>
          <cell r="JD381">
            <v>28</v>
          </cell>
          <cell r="JE381">
            <v>51</v>
          </cell>
          <cell r="JF381">
            <v>50</v>
          </cell>
          <cell r="JG381">
            <v>52</v>
          </cell>
          <cell r="JH381">
            <v>47</v>
          </cell>
          <cell r="JI381">
            <v>48</v>
          </cell>
          <cell r="JJ381">
            <v>41</v>
          </cell>
          <cell r="JK381">
            <v>68</v>
          </cell>
          <cell r="JL381">
            <v>59</v>
          </cell>
          <cell r="JM381">
            <v>44</v>
          </cell>
          <cell r="JN381">
            <v>54</v>
          </cell>
          <cell r="JO381">
            <v>44</v>
          </cell>
          <cell r="JP381">
            <v>21</v>
          </cell>
          <cell r="JQ381">
            <v>42</v>
          </cell>
          <cell r="JR381">
            <v>39</v>
          </cell>
          <cell r="JS381">
            <v>56</v>
          </cell>
          <cell r="JT381">
            <v>60</v>
          </cell>
          <cell r="JU381">
            <v>39</v>
          </cell>
          <cell r="JV381">
            <v>51</v>
          </cell>
          <cell r="JW381">
            <v>41</v>
          </cell>
          <cell r="JX381">
            <v>47</v>
          </cell>
          <cell r="JY381">
            <v>42</v>
          </cell>
          <cell r="JZ381">
            <v>64</v>
          </cell>
          <cell r="KA381">
            <v>36</v>
          </cell>
          <cell r="KB381">
            <v>28</v>
          </cell>
          <cell r="KC381">
            <v>40</v>
          </cell>
          <cell r="KD381">
            <v>44</v>
          </cell>
          <cell r="KE381">
            <v>40</v>
          </cell>
          <cell r="KF381">
            <v>36</v>
          </cell>
        </row>
        <row r="382">
          <cell r="A382" t="str">
            <v>Nombre de crÃ©ations d'entreprises - SociÃ©tÃ©s - Corse-du-Sud - DonnÃ©es mensuelles brutes</v>
          </cell>
          <cell r="B382">
            <v>10755597</v>
          </cell>
          <cell r="C382">
            <v>45317.364583333336</v>
          </cell>
          <cell r="ES382">
            <v>43</v>
          </cell>
          <cell r="ET382">
            <v>42</v>
          </cell>
          <cell r="EU382">
            <v>56</v>
          </cell>
          <cell r="EV382">
            <v>65</v>
          </cell>
          <cell r="EW382">
            <v>48</v>
          </cell>
          <cell r="EX382">
            <v>57</v>
          </cell>
          <cell r="EY382">
            <v>49</v>
          </cell>
          <cell r="EZ382">
            <v>24</v>
          </cell>
          <cell r="FA382">
            <v>37</v>
          </cell>
          <cell r="FB382">
            <v>45</v>
          </cell>
          <cell r="FC382">
            <v>34</v>
          </cell>
          <cell r="FD382">
            <v>52</v>
          </cell>
          <cell r="FE382">
            <v>49</v>
          </cell>
          <cell r="FF382">
            <v>52</v>
          </cell>
          <cell r="FG382">
            <v>52</v>
          </cell>
          <cell r="FH382">
            <v>62</v>
          </cell>
          <cell r="FI382">
            <v>55</v>
          </cell>
          <cell r="FJ382">
            <v>57</v>
          </cell>
          <cell r="FK382">
            <v>53</v>
          </cell>
          <cell r="FL382">
            <v>24</v>
          </cell>
          <cell r="FM382">
            <v>20</v>
          </cell>
          <cell r="FN382">
            <v>44</v>
          </cell>
          <cell r="FO382">
            <v>31</v>
          </cell>
          <cell r="FP382">
            <v>53</v>
          </cell>
          <cell r="FQ382">
            <v>37</v>
          </cell>
          <cell r="FR382">
            <v>35</v>
          </cell>
          <cell r="FS382">
            <v>58</v>
          </cell>
          <cell r="FT382">
            <v>55</v>
          </cell>
          <cell r="FU382">
            <v>68</v>
          </cell>
          <cell r="FV382">
            <v>46</v>
          </cell>
          <cell r="FW382">
            <v>56</v>
          </cell>
          <cell r="FX382">
            <v>28</v>
          </cell>
          <cell r="FY382">
            <v>38</v>
          </cell>
          <cell r="FZ382">
            <v>45</v>
          </cell>
          <cell r="GA382">
            <v>38</v>
          </cell>
          <cell r="GB382">
            <v>47</v>
          </cell>
          <cell r="GC382">
            <v>38</v>
          </cell>
          <cell r="GD382">
            <v>46</v>
          </cell>
          <cell r="GE382">
            <v>58</v>
          </cell>
          <cell r="GF382">
            <v>63</v>
          </cell>
          <cell r="GG382">
            <v>59</v>
          </cell>
          <cell r="GH382">
            <v>54</v>
          </cell>
          <cell r="GI382">
            <v>69</v>
          </cell>
          <cell r="GJ382">
            <v>26</v>
          </cell>
          <cell r="GK382">
            <v>45</v>
          </cell>
          <cell r="GL382">
            <v>58</v>
          </cell>
          <cell r="GM382">
            <v>48</v>
          </cell>
          <cell r="GN382">
            <v>80</v>
          </cell>
          <cell r="GO382">
            <v>43</v>
          </cell>
          <cell r="GP382">
            <v>58</v>
          </cell>
          <cell r="GQ382">
            <v>72</v>
          </cell>
          <cell r="GR382">
            <v>73</v>
          </cell>
          <cell r="GS382">
            <v>60</v>
          </cell>
          <cell r="GT382">
            <v>59</v>
          </cell>
          <cell r="GU382">
            <v>57</v>
          </cell>
          <cell r="GV382">
            <v>38</v>
          </cell>
          <cell r="GW382">
            <v>45</v>
          </cell>
          <cell r="GX382">
            <v>50</v>
          </cell>
          <cell r="GY382">
            <v>48</v>
          </cell>
          <cell r="GZ382">
            <v>78</v>
          </cell>
          <cell r="HA382">
            <v>47</v>
          </cell>
          <cell r="HB382">
            <v>49</v>
          </cell>
          <cell r="HC382">
            <v>83</v>
          </cell>
          <cell r="HD382">
            <v>80</v>
          </cell>
          <cell r="HE382">
            <v>64</v>
          </cell>
          <cell r="HF382">
            <v>79</v>
          </cell>
          <cell r="HG382">
            <v>85</v>
          </cell>
          <cell r="HH382">
            <v>39</v>
          </cell>
          <cell r="HI382">
            <v>38</v>
          </cell>
          <cell r="HJ382">
            <v>86</v>
          </cell>
          <cell r="HK382">
            <v>55</v>
          </cell>
          <cell r="HL382">
            <v>78</v>
          </cell>
          <cell r="HM382">
            <v>51</v>
          </cell>
          <cell r="HN382">
            <v>81</v>
          </cell>
          <cell r="HO382">
            <v>86</v>
          </cell>
          <cell r="HP382">
            <v>77</v>
          </cell>
          <cell r="HQ382">
            <v>65</v>
          </cell>
          <cell r="HR382">
            <v>82</v>
          </cell>
          <cell r="HS382">
            <v>77</v>
          </cell>
          <cell r="HT382">
            <v>35</v>
          </cell>
          <cell r="HU382">
            <v>49</v>
          </cell>
          <cell r="HV382">
            <v>53</v>
          </cell>
          <cell r="HW382">
            <v>75</v>
          </cell>
          <cell r="HX382">
            <v>55</v>
          </cell>
          <cell r="HY382">
            <v>67</v>
          </cell>
          <cell r="HZ382">
            <v>61</v>
          </cell>
          <cell r="IA382">
            <v>92</v>
          </cell>
          <cell r="IB382">
            <v>88</v>
          </cell>
          <cell r="IC382">
            <v>80</v>
          </cell>
          <cell r="ID382">
            <v>83</v>
          </cell>
          <cell r="IE382">
            <v>71</v>
          </cell>
          <cell r="IF382">
            <v>45</v>
          </cell>
          <cell r="IG382">
            <v>36</v>
          </cell>
          <cell r="IH382">
            <v>70</v>
          </cell>
          <cell r="II382">
            <v>77</v>
          </cell>
          <cell r="IJ382">
            <v>82</v>
          </cell>
          <cell r="IK382">
            <v>62</v>
          </cell>
          <cell r="IL382">
            <v>82</v>
          </cell>
          <cell r="IM382">
            <v>67</v>
          </cell>
          <cell r="IN382">
            <v>20</v>
          </cell>
          <cell r="IO382">
            <v>46</v>
          </cell>
          <cell r="IP382">
            <v>63</v>
          </cell>
          <cell r="IQ382">
            <v>71</v>
          </cell>
          <cell r="IR382">
            <v>58</v>
          </cell>
          <cell r="IS382">
            <v>62</v>
          </cell>
          <cell r="IT382">
            <v>77</v>
          </cell>
          <cell r="IU382">
            <v>73</v>
          </cell>
          <cell r="IV382">
            <v>87</v>
          </cell>
          <cell r="IW382">
            <v>71</v>
          </cell>
          <cell r="IX382">
            <v>67</v>
          </cell>
          <cell r="IY382">
            <v>85</v>
          </cell>
          <cell r="IZ382">
            <v>83</v>
          </cell>
          <cell r="JA382">
            <v>91</v>
          </cell>
          <cell r="JB382">
            <v>79</v>
          </cell>
          <cell r="JC382">
            <v>88</v>
          </cell>
          <cell r="JD382">
            <v>45</v>
          </cell>
          <cell r="JE382">
            <v>65</v>
          </cell>
          <cell r="JF382">
            <v>79</v>
          </cell>
          <cell r="JG382">
            <v>58</v>
          </cell>
          <cell r="JH382">
            <v>86</v>
          </cell>
          <cell r="JI382">
            <v>81</v>
          </cell>
          <cell r="JJ382">
            <v>85</v>
          </cell>
          <cell r="JK382">
            <v>112</v>
          </cell>
          <cell r="JL382">
            <v>109</v>
          </cell>
          <cell r="JM382">
            <v>88</v>
          </cell>
          <cell r="JN382">
            <v>87</v>
          </cell>
          <cell r="JO382">
            <v>79</v>
          </cell>
          <cell r="JP382">
            <v>70</v>
          </cell>
          <cell r="JQ382">
            <v>53</v>
          </cell>
          <cell r="JR382">
            <v>59</v>
          </cell>
          <cell r="JS382">
            <v>61</v>
          </cell>
          <cell r="JT382">
            <v>98</v>
          </cell>
          <cell r="JU382">
            <v>48</v>
          </cell>
          <cell r="JV382">
            <v>89</v>
          </cell>
          <cell r="JW382">
            <v>106</v>
          </cell>
          <cell r="JX382">
            <v>96</v>
          </cell>
          <cell r="JY382">
            <v>70</v>
          </cell>
          <cell r="JZ382">
            <v>67</v>
          </cell>
          <cell r="KA382">
            <v>62</v>
          </cell>
          <cell r="KB382">
            <v>37</v>
          </cell>
          <cell r="KC382">
            <v>69</v>
          </cell>
          <cell r="KD382">
            <v>92</v>
          </cell>
          <cell r="KE382">
            <v>65</v>
          </cell>
          <cell r="KF382">
            <v>110</v>
          </cell>
        </row>
        <row r="383">
          <cell r="A383" t="str">
            <v>Nombre de crÃ©ations d'entreprises - SociÃ©tÃ©s - Creuse - DonnÃ©es mensuelles brutes</v>
          </cell>
          <cell r="B383">
            <v>10755590</v>
          </cell>
          <cell r="C383">
            <v>45317.364583333336</v>
          </cell>
          <cell r="ES383">
            <v>8</v>
          </cell>
          <cell r="ET383">
            <v>11</v>
          </cell>
          <cell r="EU383">
            <v>10</v>
          </cell>
          <cell r="EV383">
            <v>9</v>
          </cell>
          <cell r="EW383">
            <v>11</v>
          </cell>
          <cell r="EX383">
            <v>25</v>
          </cell>
          <cell r="EY383">
            <v>5</v>
          </cell>
          <cell r="EZ383">
            <v>10</v>
          </cell>
          <cell r="FA383">
            <v>12</v>
          </cell>
          <cell r="FB383">
            <v>16</v>
          </cell>
          <cell r="FC383">
            <v>7</v>
          </cell>
          <cell r="FD383">
            <v>13</v>
          </cell>
          <cell r="FE383">
            <v>19</v>
          </cell>
          <cell r="FF383">
            <v>7</v>
          </cell>
          <cell r="FG383">
            <v>9</v>
          </cell>
          <cell r="FH383">
            <v>18</v>
          </cell>
          <cell r="FI383">
            <v>9</v>
          </cell>
          <cell r="FJ383">
            <v>11</v>
          </cell>
          <cell r="FK383">
            <v>10</v>
          </cell>
          <cell r="FL383">
            <v>5</v>
          </cell>
          <cell r="FM383">
            <v>8</v>
          </cell>
          <cell r="FN383">
            <v>15</v>
          </cell>
          <cell r="FO383">
            <v>9</v>
          </cell>
          <cell r="FP383">
            <v>9</v>
          </cell>
          <cell r="FQ383">
            <v>10</v>
          </cell>
          <cell r="FR383">
            <v>18</v>
          </cell>
          <cell r="FS383">
            <v>10</v>
          </cell>
          <cell r="FT383">
            <v>9</v>
          </cell>
          <cell r="FU383">
            <v>10</v>
          </cell>
          <cell r="FV383">
            <v>5</v>
          </cell>
          <cell r="FW383">
            <v>17</v>
          </cell>
          <cell r="FX383">
            <v>8</v>
          </cell>
          <cell r="FY383">
            <v>9</v>
          </cell>
          <cell r="FZ383">
            <v>12</v>
          </cell>
          <cell r="GA383">
            <v>11</v>
          </cell>
          <cell r="GB383">
            <v>9</v>
          </cell>
          <cell r="GC383">
            <v>6</v>
          </cell>
          <cell r="GD383">
            <v>2</v>
          </cell>
          <cell r="GE383">
            <v>9</v>
          </cell>
          <cell r="GF383">
            <v>13</v>
          </cell>
          <cell r="GG383">
            <v>6</v>
          </cell>
          <cell r="GH383">
            <v>8</v>
          </cell>
          <cell r="GI383">
            <v>8</v>
          </cell>
          <cell r="GJ383">
            <v>5</v>
          </cell>
          <cell r="GK383">
            <v>11</v>
          </cell>
          <cell r="GL383">
            <v>13</v>
          </cell>
          <cell r="GM383">
            <v>4</v>
          </cell>
          <cell r="GN383">
            <v>14</v>
          </cell>
          <cell r="GO383">
            <v>13</v>
          </cell>
          <cell r="GP383">
            <v>13</v>
          </cell>
          <cell r="GQ383">
            <v>16</v>
          </cell>
          <cell r="GR383">
            <v>12</v>
          </cell>
          <cell r="GS383">
            <v>10</v>
          </cell>
          <cell r="GT383">
            <v>14</v>
          </cell>
          <cell r="GU383">
            <v>7</v>
          </cell>
          <cell r="GV383">
            <v>8</v>
          </cell>
          <cell r="GW383">
            <v>8</v>
          </cell>
          <cell r="GX383">
            <v>3</v>
          </cell>
          <cell r="GY383">
            <v>10</v>
          </cell>
          <cell r="GZ383">
            <v>13</v>
          </cell>
          <cell r="HA383">
            <v>14</v>
          </cell>
          <cell r="HB383">
            <v>11</v>
          </cell>
          <cell r="HC383">
            <v>16</v>
          </cell>
          <cell r="HD383">
            <v>9</v>
          </cell>
          <cell r="HE383">
            <v>9</v>
          </cell>
          <cell r="HF383">
            <v>20</v>
          </cell>
          <cell r="HG383">
            <v>12</v>
          </cell>
          <cell r="HH383">
            <v>9</v>
          </cell>
          <cell r="HI383">
            <v>10</v>
          </cell>
          <cell r="HJ383">
            <v>15</v>
          </cell>
          <cell r="HK383">
            <v>11</v>
          </cell>
          <cell r="HL383">
            <v>10</v>
          </cell>
          <cell r="HM383">
            <v>9</v>
          </cell>
          <cell r="HN383">
            <v>12</v>
          </cell>
          <cell r="HO383">
            <v>8</v>
          </cell>
          <cell r="HP383">
            <v>10</v>
          </cell>
          <cell r="HQ383">
            <v>9</v>
          </cell>
          <cell r="HR383">
            <v>13</v>
          </cell>
          <cell r="HS383">
            <v>12</v>
          </cell>
          <cell r="HT383">
            <v>10</v>
          </cell>
          <cell r="HU383">
            <v>8</v>
          </cell>
          <cell r="HV383">
            <v>6</v>
          </cell>
          <cell r="HW383">
            <v>17</v>
          </cell>
          <cell r="HX383">
            <v>12</v>
          </cell>
          <cell r="HY383">
            <v>12</v>
          </cell>
          <cell r="HZ383">
            <v>12</v>
          </cell>
          <cell r="IA383">
            <v>14</v>
          </cell>
          <cell r="IB383">
            <v>12</v>
          </cell>
          <cell r="IC383">
            <v>13</v>
          </cell>
          <cell r="ID383">
            <v>16</v>
          </cell>
          <cell r="IE383">
            <v>8</v>
          </cell>
          <cell r="IF383">
            <v>5</v>
          </cell>
          <cell r="IG383">
            <v>12</v>
          </cell>
          <cell r="IH383">
            <v>10</v>
          </cell>
          <cell r="II383">
            <v>15</v>
          </cell>
          <cell r="IJ383">
            <v>13</v>
          </cell>
          <cell r="IK383">
            <v>17</v>
          </cell>
          <cell r="IL383">
            <v>10</v>
          </cell>
          <cell r="IM383">
            <v>9</v>
          </cell>
          <cell r="IN383">
            <v>8</v>
          </cell>
          <cell r="IO383">
            <v>15</v>
          </cell>
          <cell r="IP383">
            <v>10</v>
          </cell>
          <cell r="IQ383">
            <v>14</v>
          </cell>
          <cell r="IR383">
            <v>10</v>
          </cell>
          <cell r="IS383">
            <v>12</v>
          </cell>
          <cell r="IT383">
            <v>18</v>
          </cell>
          <cell r="IU383">
            <v>10</v>
          </cell>
          <cell r="IV383">
            <v>11</v>
          </cell>
          <cell r="IW383">
            <v>14</v>
          </cell>
          <cell r="IX383">
            <v>20</v>
          </cell>
          <cell r="IY383">
            <v>21</v>
          </cell>
          <cell r="IZ383">
            <v>23</v>
          </cell>
          <cell r="JA383">
            <v>31</v>
          </cell>
          <cell r="JB383">
            <v>20</v>
          </cell>
          <cell r="JC383">
            <v>10</v>
          </cell>
          <cell r="JD383">
            <v>9</v>
          </cell>
          <cell r="JE383">
            <v>16</v>
          </cell>
          <cell r="JF383">
            <v>20</v>
          </cell>
          <cell r="JG383">
            <v>14</v>
          </cell>
          <cell r="JH383">
            <v>18</v>
          </cell>
          <cell r="JI383">
            <v>18</v>
          </cell>
          <cell r="JJ383">
            <v>15</v>
          </cell>
          <cell r="JK383">
            <v>20</v>
          </cell>
          <cell r="JL383">
            <v>17</v>
          </cell>
          <cell r="JM383">
            <v>10</v>
          </cell>
          <cell r="JN383">
            <v>17</v>
          </cell>
          <cell r="JO383">
            <v>11</v>
          </cell>
          <cell r="JP383">
            <v>7</v>
          </cell>
          <cell r="JQ383">
            <v>14</v>
          </cell>
          <cell r="JR383">
            <v>11</v>
          </cell>
          <cell r="JS383">
            <v>14</v>
          </cell>
          <cell r="JT383">
            <v>21</v>
          </cell>
          <cell r="JU383">
            <v>14</v>
          </cell>
          <cell r="JV383">
            <v>14</v>
          </cell>
          <cell r="JW383">
            <v>25</v>
          </cell>
          <cell r="JX383">
            <v>14</v>
          </cell>
          <cell r="JY383">
            <v>10</v>
          </cell>
          <cell r="JZ383">
            <v>15</v>
          </cell>
          <cell r="KA383">
            <v>14</v>
          </cell>
          <cell r="KB383">
            <v>6</v>
          </cell>
          <cell r="KC383">
            <v>16</v>
          </cell>
          <cell r="KD383">
            <v>23</v>
          </cell>
          <cell r="KE383">
            <v>6</v>
          </cell>
          <cell r="KF383">
            <v>23</v>
          </cell>
        </row>
        <row r="384">
          <cell r="A384" t="str">
            <v>Nombre de crÃ©ations d'entreprises - SociÃ©tÃ©s - Deux-SÃ¨vres - DonnÃ©es mensuelles brutes</v>
          </cell>
          <cell r="B384">
            <v>10755648</v>
          </cell>
          <cell r="C384">
            <v>45317.364583333336</v>
          </cell>
          <cell r="ES384">
            <v>48</v>
          </cell>
          <cell r="ET384">
            <v>40</v>
          </cell>
          <cell r="EU384">
            <v>32</v>
          </cell>
          <cell r="EV384">
            <v>31</v>
          </cell>
          <cell r="EW384">
            <v>26</v>
          </cell>
          <cell r="EX384">
            <v>41</v>
          </cell>
          <cell r="EY384">
            <v>34</v>
          </cell>
          <cell r="EZ384">
            <v>23</v>
          </cell>
          <cell r="FA384">
            <v>31</v>
          </cell>
          <cell r="FB384">
            <v>28</v>
          </cell>
          <cell r="FC384">
            <v>40</v>
          </cell>
          <cell r="FD384">
            <v>44</v>
          </cell>
          <cell r="FE384">
            <v>48</v>
          </cell>
          <cell r="FF384">
            <v>38</v>
          </cell>
          <cell r="FG384">
            <v>48</v>
          </cell>
          <cell r="FH384">
            <v>31</v>
          </cell>
          <cell r="FI384">
            <v>21</v>
          </cell>
          <cell r="FJ384">
            <v>30</v>
          </cell>
          <cell r="FK384">
            <v>31</v>
          </cell>
          <cell r="FL384">
            <v>28</v>
          </cell>
          <cell r="FM384">
            <v>33</v>
          </cell>
          <cell r="FN384">
            <v>45</v>
          </cell>
          <cell r="FO384">
            <v>36</v>
          </cell>
          <cell r="FP384">
            <v>52</v>
          </cell>
          <cell r="FQ384">
            <v>38</v>
          </cell>
          <cell r="FR384">
            <v>30</v>
          </cell>
          <cell r="FS384">
            <v>46</v>
          </cell>
          <cell r="FT384">
            <v>35</v>
          </cell>
          <cell r="FU384">
            <v>36</v>
          </cell>
          <cell r="FV384">
            <v>27</v>
          </cell>
          <cell r="FW384">
            <v>28</v>
          </cell>
          <cell r="FX384">
            <v>26</v>
          </cell>
          <cell r="FY384">
            <v>39</v>
          </cell>
          <cell r="FZ384">
            <v>35</v>
          </cell>
          <cell r="GA384">
            <v>26</v>
          </cell>
          <cell r="GB384">
            <v>32</v>
          </cell>
          <cell r="GC384">
            <v>37</v>
          </cell>
          <cell r="GD384">
            <v>42</v>
          </cell>
          <cell r="GE384">
            <v>28</v>
          </cell>
          <cell r="GF384">
            <v>34</v>
          </cell>
          <cell r="GG384">
            <v>30</v>
          </cell>
          <cell r="GH384">
            <v>47</v>
          </cell>
          <cell r="GI384">
            <v>45</v>
          </cell>
          <cell r="GJ384">
            <v>40</v>
          </cell>
          <cell r="GK384">
            <v>36</v>
          </cell>
          <cell r="GL384">
            <v>32</v>
          </cell>
          <cell r="GM384">
            <v>31</v>
          </cell>
          <cell r="GN384">
            <v>38</v>
          </cell>
          <cell r="GO384">
            <v>37</v>
          </cell>
          <cell r="GP384">
            <v>40</v>
          </cell>
          <cell r="GQ384">
            <v>45</v>
          </cell>
          <cell r="GR384">
            <v>38</v>
          </cell>
          <cell r="GS384">
            <v>42</v>
          </cell>
          <cell r="GT384">
            <v>29</v>
          </cell>
          <cell r="GU384">
            <v>37</v>
          </cell>
          <cell r="GV384">
            <v>31</v>
          </cell>
          <cell r="GW384">
            <v>37</v>
          </cell>
          <cell r="GX384">
            <v>53</v>
          </cell>
          <cell r="GY384">
            <v>32</v>
          </cell>
          <cell r="GZ384">
            <v>63</v>
          </cell>
          <cell r="HA384">
            <v>39</v>
          </cell>
          <cell r="HB384">
            <v>46</v>
          </cell>
          <cell r="HC384">
            <v>38</v>
          </cell>
          <cell r="HD384">
            <v>51</v>
          </cell>
          <cell r="HE384">
            <v>32</v>
          </cell>
          <cell r="HF384">
            <v>45</v>
          </cell>
          <cell r="HG384">
            <v>57</v>
          </cell>
          <cell r="HH384">
            <v>26</v>
          </cell>
          <cell r="HI384">
            <v>42</v>
          </cell>
          <cell r="HJ384">
            <v>28</v>
          </cell>
          <cell r="HK384">
            <v>41</v>
          </cell>
          <cell r="HL384">
            <v>66</v>
          </cell>
          <cell r="HM384">
            <v>49</v>
          </cell>
          <cell r="HN384">
            <v>54</v>
          </cell>
          <cell r="HO384">
            <v>52</v>
          </cell>
          <cell r="HP384">
            <v>46</v>
          </cell>
          <cell r="HQ384">
            <v>37</v>
          </cell>
          <cell r="HR384">
            <v>41</v>
          </cell>
          <cell r="HS384">
            <v>39</v>
          </cell>
          <cell r="HT384">
            <v>40</v>
          </cell>
          <cell r="HU384">
            <v>46</v>
          </cell>
          <cell r="HV384">
            <v>55</v>
          </cell>
          <cell r="HW384">
            <v>37</v>
          </cell>
          <cell r="HX384">
            <v>46</v>
          </cell>
          <cell r="HY384">
            <v>47</v>
          </cell>
          <cell r="HZ384">
            <v>56</v>
          </cell>
          <cell r="IA384">
            <v>42</v>
          </cell>
          <cell r="IB384">
            <v>40</v>
          </cell>
          <cell r="IC384">
            <v>41</v>
          </cell>
          <cell r="ID384">
            <v>39</v>
          </cell>
          <cell r="IE384">
            <v>37</v>
          </cell>
          <cell r="IF384">
            <v>35</v>
          </cell>
          <cell r="IG384">
            <v>41</v>
          </cell>
          <cell r="IH384">
            <v>43</v>
          </cell>
          <cell r="II384">
            <v>46</v>
          </cell>
          <cell r="IJ384">
            <v>46</v>
          </cell>
          <cell r="IK384">
            <v>62</v>
          </cell>
          <cell r="IL384">
            <v>59</v>
          </cell>
          <cell r="IM384">
            <v>43</v>
          </cell>
          <cell r="IN384">
            <v>32</v>
          </cell>
          <cell r="IO384">
            <v>40</v>
          </cell>
          <cell r="IP384">
            <v>43</v>
          </cell>
          <cell r="IQ384">
            <v>48</v>
          </cell>
          <cell r="IR384">
            <v>48</v>
          </cell>
          <cell r="IS384">
            <v>35</v>
          </cell>
          <cell r="IT384">
            <v>47</v>
          </cell>
          <cell r="IU384">
            <v>52</v>
          </cell>
          <cell r="IV384">
            <v>68</v>
          </cell>
          <cell r="IW384">
            <v>58</v>
          </cell>
          <cell r="IX384">
            <v>43</v>
          </cell>
          <cell r="IY384">
            <v>63</v>
          </cell>
          <cell r="IZ384">
            <v>77</v>
          </cell>
          <cell r="JA384">
            <v>51</v>
          </cell>
          <cell r="JB384">
            <v>85</v>
          </cell>
          <cell r="JC384">
            <v>75</v>
          </cell>
          <cell r="JD384">
            <v>47</v>
          </cell>
          <cell r="JE384">
            <v>56</v>
          </cell>
          <cell r="JF384">
            <v>61</v>
          </cell>
          <cell r="JG384">
            <v>49</v>
          </cell>
          <cell r="JH384">
            <v>70</v>
          </cell>
          <cell r="JI384">
            <v>48</v>
          </cell>
          <cell r="JJ384">
            <v>58</v>
          </cell>
          <cell r="JK384">
            <v>66</v>
          </cell>
          <cell r="JL384">
            <v>69</v>
          </cell>
          <cell r="JM384">
            <v>60</v>
          </cell>
          <cell r="JN384">
            <v>63</v>
          </cell>
          <cell r="JO384">
            <v>73</v>
          </cell>
          <cell r="JP384">
            <v>44</v>
          </cell>
          <cell r="JQ384">
            <v>67</v>
          </cell>
          <cell r="JR384">
            <v>62</v>
          </cell>
          <cell r="JS384">
            <v>43</v>
          </cell>
          <cell r="JT384">
            <v>81</v>
          </cell>
          <cell r="JU384">
            <v>50</v>
          </cell>
          <cell r="JV384">
            <v>54</v>
          </cell>
          <cell r="JW384">
            <v>61</v>
          </cell>
          <cell r="JX384">
            <v>60</v>
          </cell>
          <cell r="JY384">
            <v>61</v>
          </cell>
          <cell r="JZ384">
            <v>70</v>
          </cell>
          <cell r="KA384">
            <v>44</v>
          </cell>
          <cell r="KB384">
            <v>51</v>
          </cell>
          <cell r="KC384">
            <v>53</v>
          </cell>
          <cell r="KD384">
            <v>61</v>
          </cell>
          <cell r="KE384">
            <v>57</v>
          </cell>
          <cell r="KF384">
            <v>70</v>
          </cell>
        </row>
        <row r="385">
          <cell r="A385" t="str">
            <v>Nombre de crÃ©ations d'entreprises - SociÃ©tÃ©s - Dordogne - DonnÃ©es mensuelles brutes</v>
          </cell>
          <cell r="B385">
            <v>10755591</v>
          </cell>
          <cell r="C385">
            <v>45317.364583333336</v>
          </cell>
          <cell r="ES385">
            <v>55</v>
          </cell>
          <cell r="ET385">
            <v>57</v>
          </cell>
          <cell r="EU385">
            <v>64</v>
          </cell>
          <cell r="EV385">
            <v>69</v>
          </cell>
          <cell r="EW385">
            <v>49</v>
          </cell>
          <cell r="EX385">
            <v>49</v>
          </cell>
          <cell r="EY385">
            <v>52</v>
          </cell>
          <cell r="EZ385">
            <v>35</v>
          </cell>
          <cell r="FA385">
            <v>41</v>
          </cell>
          <cell r="FB385">
            <v>42</v>
          </cell>
          <cell r="FC385">
            <v>43</v>
          </cell>
          <cell r="FD385">
            <v>53</v>
          </cell>
          <cell r="FE385">
            <v>82</v>
          </cell>
          <cell r="FF385">
            <v>55</v>
          </cell>
          <cell r="FG385">
            <v>65</v>
          </cell>
          <cell r="FH385">
            <v>54</v>
          </cell>
          <cell r="FI385">
            <v>50</v>
          </cell>
          <cell r="FJ385">
            <v>56</v>
          </cell>
          <cell r="FK385">
            <v>48</v>
          </cell>
          <cell r="FL385">
            <v>51</v>
          </cell>
          <cell r="FM385">
            <v>37</v>
          </cell>
          <cell r="FN385">
            <v>57</v>
          </cell>
          <cell r="FO385">
            <v>42</v>
          </cell>
          <cell r="FP385">
            <v>52</v>
          </cell>
          <cell r="FQ385">
            <v>59</v>
          </cell>
          <cell r="FR385">
            <v>62</v>
          </cell>
          <cell r="FS385">
            <v>78</v>
          </cell>
          <cell r="FT385">
            <v>52</v>
          </cell>
          <cell r="FU385">
            <v>50</v>
          </cell>
          <cell r="FV385">
            <v>58</v>
          </cell>
          <cell r="FW385">
            <v>54</v>
          </cell>
          <cell r="FX385">
            <v>36</v>
          </cell>
          <cell r="FY385">
            <v>39</v>
          </cell>
          <cell r="FZ385">
            <v>53</v>
          </cell>
          <cell r="GA385">
            <v>38</v>
          </cell>
          <cell r="GB385">
            <v>65</v>
          </cell>
          <cell r="GC385">
            <v>59</v>
          </cell>
          <cell r="GD385">
            <v>60</v>
          </cell>
          <cell r="GE385">
            <v>56</v>
          </cell>
          <cell r="GF385">
            <v>55</v>
          </cell>
          <cell r="GG385">
            <v>52</v>
          </cell>
          <cell r="GH385">
            <v>62</v>
          </cell>
          <cell r="GI385">
            <v>59</v>
          </cell>
          <cell r="GJ385">
            <v>39</v>
          </cell>
          <cell r="GK385">
            <v>53</v>
          </cell>
          <cell r="GL385">
            <v>56</v>
          </cell>
          <cell r="GM385">
            <v>40</v>
          </cell>
          <cell r="GN385">
            <v>79</v>
          </cell>
          <cell r="GO385">
            <v>61</v>
          </cell>
          <cell r="GP385">
            <v>59</v>
          </cell>
          <cell r="GQ385">
            <v>74</v>
          </cell>
          <cell r="GR385">
            <v>83</v>
          </cell>
          <cell r="GS385">
            <v>65</v>
          </cell>
          <cell r="GT385">
            <v>84</v>
          </cell>
          <cell r="GU385">
            <v>53</v>
          </cell>
          <cell r="GV385">
            <v>49</v>
          </cell>
          <cell r="GW385">
            <v>54</v>
          </cell>
          <cell r="GX385">
            <v>51</v>
          </cell>
          <cell r="GY385">
            <v>54</v>
          </cell>
          <cell r="GZ385">
            <v>56</v>
          </cell>
          <cell r="HA385">
            <v>73</v>
          </cell>
          <cell r="HB385">
            <v>62</v>
          </cell>
          <cell r="HC385">
            <v>85</v>
          </cell>
          <cell r="HD385">
            <v>73</v>
          </cell>
          <cell r="HE385">
            <v>63</v>
          </cell>
          <cell r="HF385">
            <v>75</v>
          </cell>
          <cell r="HG385">
            <v>54</v>
          </cell>
          <cell r="HH385">
            <v>54</v>
          </cell>
          <cell r="HI385">
            <v>54</v>
          </cell>
          <cell r="HJ385">
            <v>58</v>
          </cell>
          <cell r="HK385">
            <v>50</v>
          </cell>
          <cell r="HL385">
            <v>66</v>
          </cell>
          <cell r="HM385">
            <v>62</v>
          </cell>
          <cell r="HN385">
            <v>56</v>
          </cell>
          <cell r="HO385">
            <v>73</v>
          </cell>
          <cell r="HP385">
            <v>61</v>
          </cell>
          <cell r="HQ385">
            <v>53</v>
          </cell>
          <cell r="HR385">
            <v>68</v>
          </cell>
          <cell r="HS385">
            <v>57</v>
          </cell>
          <cell r="HT385">
            <v>45</v>
          </cell>
          <cell r="HU385">
            <v>52</v>
          </cell>
          <cell r="HV385">
            <v>58</v>
          </cell>
          <cell r="HW385">
            <v>48</v>
          </cell>
          <cell r="HX385">
            <v>51</v>
          </cell>
          <cell r="HY385">
            <v>54</v>
          </cell>
          <cell r="HZ385">
            <v>88</v>
          </cell>
          <cell r="IA385">
            <v>83</v>
          </cell>
          <cell r="IB385">
            <v>69</v>
          </cell>
          <cell r="IC385">
            <v>80</v>
          </cell>
          <cell r="ID385">
            <v>65</v>
          </cell>
          <cell r="IE385">
            <v>74</v>
          </cell>
          <cell r="IF385">
            <v>47</v>
          </cell>
          <cell r="IG385">
            <v>69</v>
          </cell>
          <cell r="IH385">
            <v>78</v>
          </cell>
          <cell r="II385">
            <v>69</v>
          </cell>
          <cell r="IJ385">
            <v>64</v>
          </cell>
          <cell r="IK385">
            <v>67</v>
          </cell>
          <cell r="IL385">
            <v>61</v>
          </cell>
          <cell r="IM385">
            <v>63</v>
          </cell>
          <cell r="IN385">
            <v>36</v>
          </cell>
          <cell r="IO385">
            <v>56</v>
          </cell>
          <cell r="IP385">
            <v>63</v>
          </cell>
          <cell r="IQ385">
            <v>85</v>
          </cell>
          <cell r="IR385">
            <v>58</v>
          </cell>
          <cell r="IS385">
            <v>82</v>
          </cell>
          <cell r="IT385">
            <v>75</v>
          </cell>
          <cell r="IU385">
            <v>62</v>
          </cell>
          <cell r="IV385">
            <v>88</v>
          </cell>
          <cell r="IW385">
            <v>97</v>
          </cell>
          <cell r="IX385">
            <v>77</v>
          </cell>
          <cell r="IY385">
            <v>81</v>
          </cell>
          <cell r="IZ385">
            <v>104</v>
          </cell>
          <cell r="JA385">
            <v>94</v>
          </cell>
          <cell r="JB385">
            <v>102</v>
          </cell>
          <cell r="JC385">
            <v>94</v>
          </cell>
          <cell r="JD385">
            <v>55</v>
          </cell>
          <cell r="JE385">
            <v>54</v>
          </cell>
          <cell r="JF385">
            <v>82</v>
          </cell>
          <cell r="JG385">
            <v>87</v>
          </cell>
          <cell r="JH385">
            <v>92</v>
          </cell>
          <cell r="JI385">
            <v>84</v>
          </cell>
          <cell r="JJ385">
            <v>103</v>
          </cell>
          <cell r="JK385">
            <v>111</v>
          </cell>
          <cell r="JL385">
            <v>100</v>
          </cell>
          <cell r="JM385">
            <v>84</v>
          </cell>
          <cell r="JN385">
            <v>78</v>
          </cell>
          <cell r="JO385">
            <v>88</v>
          </cell>
          <cell r="JP385">
            <v>52</v>
          </cell>
          <cell r="JQ385">
            <v>88</v>
          </cell>
          <cell r="JR385">
            <v>69</v>
          </cell>
          <cell r="JS385">
            <v>93</v>
          </cell>
          <cell r="JT385">
            <v>86</v>
          </cell>
          <cell r="JU385">
            <v>102</v>
          </cell>
          <cell r="JV385">
            <v>81</v>
          </cell>
          <cell r="JW385">
            <v>79</v>
          </cell>
          <cell r="JX385">
            <v>63</v>
          </cell>
          <cell r="JY385">
            <v>81</v>
          </cell>
          <cell r="JZ385">
            <v>86</v>
          </cell>
          <cell r="KA385">
            <v>70</v>
          </cell>
          <cell r="KB385">
            <v>54</v>
          </cell>
          <cell r="KC385">
            <v>75</v>
          </cell>
          <cell r="KD385">
            <v>84</v>
          </cell>
          <cell r="KE385">
            <v>68</v>
          </cell>
          <cell r="KF385">
            <v>85</v>
          </cell>
        </row>
        <row r="386">
          <cell r="A386" t="str">
            <v>Nombre de crÃ©ations d'entreprises - SociÃ©tÃ©s - Doubs - DonnÃ©es mensuelles brutes</v>
          </cell>
          <cell r="B386">
            <v>10755592</v>
          </cell>
          <cell r="C386">
            <v>45317.364583333336</v>
          </cell>
          <cell r="ES386">
            <v>55</v>
          </cell>
          <cell r="ET386">
            <v>76</v>
          </cell>
          <cell r="EU386">
            <v>65</v>
          </cell>
          <cell r="EV386">
            <v>68</v>
          </cell>
          <cell r="EW386">
            <v>60</v>
          </cell>
          <cell r="EX386">
            <v>79</v>
          </cell>
          <cell r="EY386">
            <v>61</v>
          </cell>
          <cell r="EZ386">
            <v>41</v>
          </cell>
          <cell r="FA386">
            <v>57</v>
          </cell>
          <cell r="FB386">
            <v>76</v>
          </cell>
          <cell r="FC386">
            <v>79</v>
          </cell>
          <cell r="FD386">
            <v>86</v>
          </cell>
          <cell r="FE386">
            <v>69</v>
          </cell>
          <cell r="FF386">
            <v>80</v>
          </cell>
          <cell r="FG386">
            <v>87</v>
          </cell>
          <cell r="FH386">
            <v>64</v>
          </cell>
          <cell r="FI386">
            <v>74</v>
          </cell>
          <cell r="FJ386">
            <v>83</v>
          </cell>
          <cell r="FK386">
            <v>78</v>
          </cell>
          <cell r="FL386">
            <v>62</v>
          </cell>
          <cell r="FM386">
            <v>46</v>
          </cell>
          <cell r="FN386">
            <v>69</v>
          </cell>
          <cell r="FO386">
            <v>57</v>
          </cell>
          <cell r="FP386">
            <v>84</v>
          </cell>
          <cell r="FQ386">
            <v>67</v>
          </cell>
          <cell r="FR386">
            <v>68</v>
          </cell>
          <cell r="FS386">
            <v>81</v>
          </cell>
          <cell r="FT386">
            <v>85</v>
          </cell>
          <cell r="FU386">
            <v>73</v>
          </cell>
          <cell r="FV386">
            <v>61</v>
          </cell>
          <cell r="FW386">
            <v>89</v>
          </cell>
          <cell r="FX386">
            <v>55</v>
          </cell>
          <cell r="FY386">
            <v>65</v>
          </cell>
          <cell r="FZ386">
            <v>80</v>
          </cell>
          <cell r="GA386">
            <v>64</v>
          </cell>
          <cell r="GB386">
            <v>75</v>
          </cell>
          <cell r="GC386">
            <v>77</v>
          </cell>
          <cell r="GD386">
            <v>77</v>
          </cell>
          <cell r="GE386">
            <v>72</v>
          </cell>
          <cell r="GF386">
            <v>76</v>
          </cell>
          <cell r="GG386">
            <v>62</v>
          </cell>
          <cell r="GH386">
            <v>75</v>
          </cell>
          <cell r="GI386">
            <v>83</v>
          </cell>
          <cell r="GJ386">
            <v>50</v>
          </cell>
          <cell r="GK386">
            <v>75</v>
          </cell>
          <cell r="GL386">
            <v>88</v>
          </cell>
          <cell r="GM386">
            <v>72</v>
          </cell>
          <cell r="GN386">
            <v>85</v>
          </cell>
          <cell r="GO386">
            <v>110</v>
          </cell>
          <cell r="GP386">
            <v>74</v>
          </cell>
          <cell r="GQ386">
            <v>94</v>
          </cell>
          <cell r="GR386">
            <v>82</v>
          </cell>
          <cell r="GS386">
            <v>103</v>
          </cell>
          <cell r="GT386">
            <v>85</v>
          </cell>
          <cell r="GU386">
            <v>94</v>
          </cell>
          <cell r="GV386">
            <v>55</v>
          </cell>
          <cell r="GW386">
            <v>77</v>
          </cell>
          <cell r="GX386">
            <v>105</v>
          </cell>
          <cell r="GY386">
            <v>79</v>
          </cell>
          <cell r="GZ386">
            <v>81</v>
          </cell>
          <cell r="HA386">
            <v>93</v>
          </cell>
          <cell r="HB386">
            <v>76</v>
          </cell>
          <cell r="HC386">
            <v>96</v>
          </cell>
          <cell r="HD386">
            <v>81</v>
          </cell>
          <cell r="HE386">
            <v>78</v>
          </cell>
          <cell r="HF386">
            <v>85</v>
          </cell>
          <cell r="HG386">
            <v>89</v>
          </cell>
          <cell r="HH386">
            <v>63</v>
          </cell>
          <cell r="HI386">
            <v>83</v>
          </cell>
          <cell r="HJ386">
            <v>100</v>
          </cell>
          <cell r="HK386">
            <v>71</v>
          </cell>
          <cell r="HL386">
            <v>71</v>
          </cell>
          <cell r="HM386">
            <v>75</v>
          </cell>
          <cell r="HN386">
            <v>81</v>
          </cell>
          <cell r="HO386">
            <v>96</v>
          </cell>
          <cell r="HP386">
            <v>83</v>
          </cell>
          <cell r="HQ386">
            <v>77</v>
          </cell>
          <cell r="HR386">
            <v>88</v>
          </cell>
          <cell r="HS386">
            <v>69</v>
          </cell>
          <cell r="HT386">
            <v>74</v>
          </cell>
          <cell r="HU386">
            <v>81</v>
          </cell>
          <cell r="HV386">
            <v>87</v>
          </cell>
          <cell r="HW386">
            <v>70</v>
          </cell>
          <cell r="HX386">
            <v>93</v>
          </cell>
          <cell r="HY386">
            <v>94</v>
          </cell>
          <cell r="HZ386">
            <v>79</v>
          </cell>
          <cell r="IA386">
            <v>79</v>
          </cell>
          <cell r="IB386">
            <v>83</v>
          </cell>
          <cell r="IC386">
            <v>93</v>
          </cell>
          <cell r="ID386">
            <v>83</v>
          </cell>
          <cell r="IE386">
            <v>86</v>
          </cell>
          <cell r="IF386">
            <v>48</v>
          </cell>
          <cell r="IG386">
            <v>66</v>
          </cell>
          <cell r="IH386">
            <v>101</v>
          </cell>
          <cell r="II386">
            <v>78</v>
          </cell>
          <cell r="IJ386">
            <v>99</v>
          </cell>
          <cell r="IK386">
            <v>105</v>
          </cell>
          <cell r="IL386">
            <v>96</v>
          </cell>
          <cell r="IM386">
            <v>81</v>
          </cell>
          <cell r="IN386">
            <v>39</v>
          </cell>
          <cell r="IO386">
            <v>45</v>
          </cell>
          <cell r="IP386">
            <v>109</v>
          </cell>
          <cell r="IQ386">
            <v>105</v>
          </cell>
          <cell r="IR386">
            <v>61</v>
          </cell>
          <cell r="IS386">
            <v>103</v>
          </cell>
          <cell r="IT386">
            <v>116</v>
          </cell>
          <cell r="IU386">
            <v>93</v>
          </cell>
          <cell r="IV386">
            <v>136</v>
          </cell>
          <cell r="IW386">
            <v>95</v>
          </cell>
          <cell r="IX386">
            <v>115</v>
          </cell>
          <cell r="IY386">
            <v>124</v>
          </cell>
          <cell r="IZ386">
            <v>131</v>
          </cell>
          <cell r="JA386">
            <v>104</v>
          </cell>
          <cell r="JB386">
            <v>150</v>
          </cell>
          <cell r="JC386">
            <v>137</v>
          </cell>
          <cell r="JD386">
            <v>66</v>
          </cell>
          <cell r="JE386">
            <v>117</v>
          </cell>
          <cell r="JF386">
            <v>108</v>
          </cell>
          <cell r="JG386">
            <v>99</v>
          </cell>
          <cell r="JH386">
            <v>136</v>
          </cell>
          <cell r="JI386">
            <v>108</v>
          </cell>
          <cell r="JJ386">
            <v>105</v>
          </cell>
          <cell r="JK386">
            <v>158</v>
          </cell>
          <cell r="JL386">
            <v>106</v>
          </cell>
          <cell r="JM386">
            <v>119</v>
          </cell>
          <cell r="JN386">
            <v>106</v>
          </cell>
          <cell r="JO386">
            <v>132</v>
          </cell>
          <cell r="JP386">
            <v>82</v>
          </cell>
          <cell r="JQ386">
            <v>117</v>
          </cell>
          <cell r="JR386">
            <v>105</v>
          </cell>
          <cell r="JS386">
            <v>120</v>
          </cell>
          <cell r="JT386">
            <v>140</v>
          </cell>
          <cell r="JU386">
            <v>103</v>
          </cell>
          <cell r="JV386">
            <v>103</v>
          </cell>
          <cell r="JW386">
            <v>145</v>
          </cell>
          <cell r="JX386">
            <v>91</v>
          </cell>
          <cell r="JY386">
            <v>79</v>
          </cell>
          <cell r="JZ386">
            <v>106</v>
          </cell>
          <cell r="KA386">
            <v>134</v>
          </cell>
          <cell r="KB386">
            <v>95</v>
          </cell>
          <cell r="KC386">
            <v>128</v>
          </cell>
          <cell r="KD386">
            <v>104</v>
          </cell>
          <cell r="KE386">
            <v>107</v>
          </cell>
          <cell r="KF386">
            <v>114</v>
          </cell>
        </row>
        <row r="387">
          <cell r="A387" t="str">
            <v>Nombre de crÃ©ations d'entreprises - SociÃ©tÃ©s - DrÃ´me - DonnÃ©es mensuelles brutes</v>
          </cell>
          <cell r="B387">
            <v>10755593</v>
          </cell>
          <cell r="C387">
            <v>45317.364583333336</v>
          </cell>
          <cell r="ES387">
            <v>121</v>
          </cell>
          <cell r="ET387">
            <v>106</v>
          </cell>
          <cell r="EU387">
            <v>117</v>
          </cell>
          <cell r="EV387">
            <v>108</v>
          </cell>
          <cell r="EW387">
            <v>85</v>
          </cell>
          <cell r="EX387">
            <v>107</v>
          </cell>
          <cell r="EY387">
            <v>98</v>
          </cell>
          <cell r="EZ387">
            <v>72</v>
          </cell>
          <cell r="FA387">
            <v>82</v>
          </cell>
          <cell r="FB387">
            <v>97</v>
          </cell>
          <cell r="FC387">
            <v>89</v>
          </cell>
          <cell r="FD387">
            <v>100</v>
          </cell>
          <cell r="FE387">
            <v>102</v>
          </cell>
          <cell r="FF387">
            <v>115</v>
          </cell>
          <cell r="FG387">
            <v>98</v>
          </cell>
          <cell r="FH387">
            <v>95</v>
          </cell>
          <cell r="FI387">
            <v>77</v>
          </cell>
          <cell r="FJ387">
            <v>98</v>
          </cell>
          <cell r="FK387">
            <v>102</v>
          </cell>
          <cell r="FL387">
            <v>94</v>
          </cell>
          <cell r="FM387">
            <v>64</v>
          </cell>
          <cell r="FN387">
            <v>107</v>
          </cell>
          <cell r="FO387">
            <v>90</v>
          </cell>
          <cell r="FP387">
            <v>106</v>
          </cell>
          <cell r="FQ387">
            <v>109</v>
          </cell>
          <cell r="FR387">
            <v>121</v>
          </cell>
          <cell r="FS387">
            <v>123</v>
          </cell>
          <cell r="FT387">
            <v>98</v>
          </cell>
          <cell r="FU387">
            <v>106</v>
          </cell>
          <cell r="FV387">
            <v>97</v>
          </cell>
          <cell r="FW387">
            <v>103</v>
          </cell>
          <cell r="FX387">
            <v>69</v>
          </cell>
          <cell r="FY387">
            <v>107</v>
          </cell>
          <cell r="FZ387">
            <v>102</v>
          </cell>
          <cell r="GA387">
            <v>96</v>
          </cell>
          <cell r="GB387">
            <v>138</v>
          </cell>
          <cell r="GC387">
            <v>98</v>
          </cell>
          <cell r="GD387">
            <v>102</v>
          </cell>
          <cell r="GE387">
            <v>90</v>
          </cell>
          <cell r="GF387">
            <v>105</v>
          </cell>
          <cell r="GG387">
            <v>82</v>
          </cell>
          <cell r="GH387">
            <v>102</v>
          </cell>
          <cell r="GI387">
            <v>106</v>
          </cell>
          <cell r="GJ387">
            <v>70</v>
          </cell>
          <cell r="GK387">
            <v>117</v>
          </cell>
          <cell r="GL387">
            <v>124</v>
          </cell>
          <cell r="GM387">
            <v>93</v>
          </cell>
          <cell r="GN387">
            <v>126</v>
          </cell>
          <cell r="GO387">
            <v>110</v>
          </cell>
          <cell r="GP387">
            <v>103</v>
          </cell>
          <cell r="GQ387">
            <v>125</v>
          </cell>
          <cell r="GR387">
            <v>133</v>
          </cell>
          <cell r="GS387">
            <v>79</v>
          </cell>
          <cell r="GT387">
            <v>116</v>
          </cell>
          <cell r="GU387">
            <v>115</v>
          </cell>
          <cell r="GV387">
            <v>76</v>
          </cell>
          <cell r="GW387">
            <v>104</v>
          </cell>
          <cell r="GX387">
            <v>106</v>
          </cell>
          <cell r="GY387">
            <v>97</v>
          </cell>
          <cell r="GZ387">
            <v>122</v>
          </cell>
          <cell r="HA387">
            <v>100</v>
          </cell>
          <cell r="HB387">
            <v>121</v>
          </cell>
          <cell r="HC387">
            <v>141</v>
          </cell>
          <cell r="HD387">
            <v>99</v>
          </cell>
          <cell r="HE387">
            <v>102</v>
          </cell>
          <cell r="HF387">
            <v>107</v>
          </cell>
          <cell r="HG387">
            <v>121</v>
          </cell>
          <cell r="HH387">
            <v>83</v>
          </cell>
          <cell r="HI387">
            <v>104</v>
          </cell>
          <cell r="HJ387">
            <v>119</v>
          </cell>
          <cell r="HK387">
            <v>113</v>
          </cell>
          <cell r="HL387">
            <v>132</v>
          </cell>
          <cell r="HM387">
            <v>122</v>
          </cell>
          <cell r="HN387">
            <v>134</v>
          </cell>
          <cell r="HO387">
            <v>141</v>
          </cell>
          <cell r="HP387">
            <v>110</v>
          </cell>
          <cell r="HQ387">
            <v>98</v>
          </cell>
          <cell r="HR387">
            <v>131</v>
          </cell>
          <cell r="HS387">
            <v>102</v>
          </cell>
          <cell r="HT387">
            <v>74</v>
          </cell>
          <cell r="HU387">
            <v>107</v>
          </cell>
          <cell r="HV387">
            <v>108</v>
          </cell>
          <cell r="HW387">
            <v>129</v>
          </cell>
          <cell r="HX387">
            <v>104</v>
          </cell>
          <cell r="HY387">
            <v>120</v>
          </cell>
          <cell r="HZ387">
            <v>145</v>
          </cell>
          <cell r="IA387">
            <v>132</v>
          </cell>
          <cell r="IB387">
            <v>108</v>
          </cell>
          <cell r="IC387">
            <v>114</v>
          </cell>
          <cell r="ID387">
            <v>102</v>
          </cell>
          <cell r="IE387">
            <v>118</v>
          </cell>
          <cell r="IF387">
            <v>84</v>
          </cell>
          <cell r="IG387">
            <v>129</v>
          </cell>
          <cell r="IH387">
            <v>152</v>
          </cell>
          <cell r="II387">
            <v>129</v>
          </cell>
          <cell r="IJ387">
            <v>141</v>
          </cell>
          <cell r="IK387">
            <v>158</v>
          </cell>
          <cell r="IL387">
            <v>128</v>
          </cell>
          <cell r="IM387">
            <v>111</v>
          </cell>
          <cell r="IN387">
            <v>69</v>
          </cell>
          <cell r="IO387">
            <v>87</v>
          </cell>
          <cell r="IP387">
            <v>95</v>
          </cell>
          <cell r="IQ387">
            <v>139</v>
          </cell>
          <cell r="IR387">
            <v>88</v>
          </cell>
          <cell r="IS387">
            <v>136</v>
          </cell>
          <cell r="IT387">
            <v>166</v>
          </cell>
          <cell r="IU387">
            <v>136</v>
          </cell>
          <cell r="IV387">
            <v>167</v>
          </cell>
          <cell r="IW387">
            <v>162</v>
          </cell>
          <cell r="IX387">
            <v>166</v>
          </cell>
          <cell r="IY387">
            <v>187</v>
          </cell>
          <cell r="IZ387">
            <v>166</v>
          </cell>
          <cell r="JA387">
            <v>124</v>
          </cell>
          <cell r="JB387">
            <v>154</v>
          </cell>
          <cell r="JC387">
            <v>163</v>
          </cell>
          <cell r="JD387">
            <v>85</v>
          </cell>
          <cell r="JE387">
            <v>147</v>
          </cell>
          <cell r="JF387">
            <v>147</v>
          </cell>
          <cell r="JG387">
            <v>142</v>
          </cell>
          <cell r="JH387">
            <v>176</v>
          </cell>
          <cell r="JI387">
            <v>164</v>
          </cell>
          <cell r="JJ387">
            <v>175</v>
          </cell>
          <cell r="JK387">
            <v>211</v>
          </cell>
          <cell r="JL387">
            <v>170</v>
          </cell>
          <cell r="JM387">
            <v>161</v>
          </cell>
          <cell r="JN387">
            <v>154</v>
          </cell>
          <cell r="JO387">
            <v>151</v>
          </cell>
          <cell r="JP387">
            <v>76</v>
          </cell>
          <cell r="JQ387">
            <v>162</v>
          </cell>
          <cell r="JR387">
            <v>168</v>
          </cell>
          <cell r="JS387">
            <v>146</v>
          </cell>
          <cell r="JT387">
            <v>176</v>
          </cell>
          <cell r="JU387">
            <v>128</v>
          </cell>
          <cell r="JV387">
            <v>138</v>
          </cell>
          <cell r="JW387">
            <v>183</v>
          </cell>
          <cell r="JX387">
            <v>153</v>
          </cell>
          <cell r="JY387">
            <v>124</v>
          </cell>
          <cell r="JZ387">
            <v>107</v>
          </cell>
          <cell r="KA387">
            <v>115</v>
          </cell>
          <cell r="KB387">
            <v>88</v>
          </cell>
          <cell r="KC387">
            <v>149</v>
          </cell>
          <cell r="KD387">
            <v>153</v>
          </cell>
          <cell r="KE387">
            <v>159</v>
          </cell>
          <cell r="KF387">
            <v>165</v>
          </cell>
        </row>
        <row r="388">
          <cell r="A388" t="str">
            <v>Nombre de crÃ©ations d'entreprises - SociÃ©tÃ©s - Essonne - DonnÃ©es mensuelles brutes</v>
          </cell>
          <cell r="B388">
            <v>10755660</v>
          </cell>
          <cell r="C388">
            <v>45317.364583333336</v>
          </cell>
          <cell r="ES388">
            <v>272</v>
          </cell>
          <cell r="ET388">
            <v>283</v>
          </cell>
          <cell r="EU388">
            <v>298</v>
          </cell>
          <cell r="EV388">
            <v>270</v>
          </cell>
          <cell r="EW388">
            <v>223</v>
          </cell>
          <cell r="EX388">
            <v>263</v>
          </cell>
          <cell r="EY388">
            <v>226</v>
          </cell>
          <cell r="EZ388">
            <v>183</v>
          </cell>
          <cell r="FA388">
            <v>183</v>
          </cell>
          <cell r="FB388">
            <v>257</v>
          </cell>
          <cell r="FC388">
            <v>235</v>
          </cell>
          <cell r="FD388">
            <v>292</v>
          </cell>
          <cell r="FE388">
            <v>280</v>
          </cell>
          <cell r="FF388">
            <v>255</v>
          </cell>
          <cell r="FG388">
            <v>306</v>
          </cell>
          <cell r="FH388">
            <v>250</v>
          </cell>
          <cell r="FI388">
            <v>243</v>
          </cell>
          <cell r="FJ388">
            <v>256</v>
          </cell>
          <cell r="FK388">
            <v>277</v>
          </cell>
          <cell r="FL388">
            <v>206</v>
          </cell>
          <cell r="FM388">
            <v>178</v>
          </cell>
          <cell r="FN388">
            <v>293</v>
          </cell>
          <cell r="FO388">
            <v>256</v>
          </cell>
          <cell r="FP388">
            <v>283</v>
          </cell>
          <cell r="FQ388">
            <v>331</v>
          </cell>
          <cell r="FR388">
            <v>322</v>
          </cell>
          <cell r="FS388">
            <v>288</v>
          </cell>
          <cell r="FT388">
            <v>291</v>
          </cell>
          <cell r="FU388">
            <v>257</v>
          </cell>
          <cell r="FV388">
            <v>233</v>
          </cell>
          <cell r="FW388">
            <v>296</v>
          </cell>
          <cell r="FX388">
            <v>222</v>
          </cell>
          <cell r="FY388">
            <v>227</v>
          </cell>
          <cell r="FZ388">
            <v>324</v>
          </cell>
          <cell r="GA388">
            <v>262</v>
          </cell>
          <cell r="GB388">
            <v>283</v>
          </cell>
          <cell r="GC388">
            <v>294</v>
          </cell>
          <cell r="GD388">
            <v>310</v>
          </cell>
          <cell r="GE388">
            <v>288</v>
          </cell>
          <cell r="GF388">
            <v>329</v>
          </cell>
          <cell r="GG388">
            <v>237</v>
          </cell>
          <cell r="GH388">
            <v>321</v>
          </cell>
          <cell r="GI388">
            <v>322</v>
          </cell>
          <cell r="GJ388">
            <v>202</v>
          </cell>
          <cell r="GK388">
            <v>269</v>
          </cell>
          <cell r="GL388">
            <v>369</v>
          </cell>
          <cell r="GM388">
            <v>280</v>
          </cell>
          <cell r="GN388">
            <v>342</v>
          </cell>
          <cell r="GO388">
            <v>385</v>
          </cell>
          <cell r="GP388">
            <v>383</v>
          </cell>
          <cell r="GQ388">
            <v>351</v>
          </cell>
          <cell r="GR388">
            <v>387</v>
          </cell>
          <cell r="GS388">
            <v>331</v>
          </cell>
          <cell r="GT388">
            <v>351</v>
          </cell>
          <cell r="GU388">
            <v>292</v>
          </cell>
          <cell r="GV388">
            <v>237</v>
          </cell>
          <cell r="GW388">
            <v>282</v>
          </cell>
          <cell r="GX388">
            <v>352</v>
          </cell>
          <cell r="GY388">
            <v>340</v>
          </cell>
          <cell r="GZ388">
            <v>395</v>
          </cell>
          <cell r="HA388">
            <v>356</v>
          </cell>
          <cell r="HB388">
            <v>378</v>
          </cell>
          <cell r="HC388">
            <v>408</v>
          </cell>
          <cell r="HD388">
            <v>324</v>
          </cell>
          <cell r="HE388">
            <v>333</v>
          </cell>
          <cell r="HF388">
            <v>365</v>
          </cell>
          <cell r="HG388">
            <v>338</v>
          </cell>
          <cell r="HH388">
            <v>298</v>
          </cell>
          <cell r="HI388">
            <v>268</v>
          </cell>
          <cell r="HJ388">
            <v>395</v>
          </cell>
          <cell r="HK388">
            <v>319</v>
          </cell>
          <cell r="HL388">
            <v>362</v>
          </cell>
          <cell r="HM388">
            <v>364</v>
          </cell>
          <cell r="HN388">
            <v>350</v>
          </cell>
          <cell r="HO388">
            <v>404</v>
          </cell>
          <cell r="HP388">
            <v>338</v>
          </cell>
          <cell r="HQ388">
            <v>332</v>
          </cell>
          <cell r="HR388">
            <v>380</v>
          </cell>
          <cell r="HS388">
            <v>324</v>
          </cell>
          <cell r="HT388">
            <v>249</v>
          </cell>
          <cell r="HU388">
            <v>301</v>
          </cell>
          <cell r="HV388">
            <v>371</v>
          </cell>
          <cell r="HW388">
            <v>354</v>
          </cell>
          <cell r="HX388">
            <v>333</v>
          </cell>
          <cell r="HY388">
            <v>392</v>
          </cell>
          <cell r="HZ388">
            <v>422</v>
          </cell>
          <cell r="IA388">
            <v>433</v>
          </cell>
          <cell r="IB388">
            <v>330</v>
          </cell>
          <cell r="IC388">
            <v>375</v>
          </cell>
          <cell r="ID388">
            <v>330</v>
          </cell>
          <cell r="IE388">
            <v>385</v>
          </cell>
          <cell r="IF388">
            <v>281</v>
          </cell>
          <cell r="IG388">
            <v>303</v>
          </cell>
          <cell r="IH388">
            <v>444</v>
          </cell>
          <cell r="II388">
            <v>396</v>
          </cell>
          <cell r="IJ388">
            <v>358</v>
          </cell>
          <cell r="IK388">
            <v>486</v>
          </cell>
          <cell r="IL388">
            <v>464</v>
          </cell>
          <cell r="IM388">
            <v>352</v>
          </cell>
          <cell r="IN388">
            <v>140</v>
          </cell>
          <cell r="IO388">
            <v>214</v>
          </cell>
          <cell r="IP388">
            <v>361</v>
          </cell>
          <cell r="IQ388">
            <v>488</v>
          </cell>
          <cell r="IR388">
            <v>329</v>
          </cell>
          <cell r="IS388">
            <v>458</v>
          </cell>
          <cell r="IT388">
            <v>491</v>
          </cell>
          <cell r="IU388">
            <v>396</v>
          </cell>
          <cell r="IV388">
            <v>480</v>
          </cell>
          <cell r="IW388">
            <v>464</v>
          </cell>
          <cell r="IX388">
            <v>425</v>
          </cell>
          <cell r="IY388">
            <v>544</v>
          </cell>
          <cell r="IZ388">
            <v>485</v>
          </cell>
          <cell r="JA388">
            <v>364</v>
          </cell>
          <cell r="JB388">
            <v>445</v>
          </cell>
          <cell r="JC388">
            <v>403</v>
          </cell>
          <cell r="JD388">
            <v>310</v>
          </cell>
          <cell r="JE388">
            <v>344</v>
          </cell>
          <cell r="JF388">
            <v>522</v>
          </cell>
          <cell r="JG388">
            <v>454</v>
          </cell>
          <cell r="JH388">
            <v>506</v>
          </cell>
          <cell r="JI388">
            <v>467</v>
          </cell>
          <cell r="JJ388">
            <v>522</v>
          </cell>
          <cell r="JK388">
            <v>605</v>
          </cell>
          <cell r="JL388">
            <v>479</v>
          </cell>
          <cell r="JM388">
            <v>420</v>
          </cell>
          <cell r="JN388">
            <v>506</v>
          </cell>
          <cell r="JO388">
            <v>495</v>
          </cell>
          <cell r="JP388">
            <v>344</v>
          </cell>
          <cell r="JQ388">
            <v>486</v>
          </cell>
          <cell r="JR388">
            <v>517</v>
          </cell>
          <cell r="JS388">
            <v>429</v>
          </cell>
          <cell r="JT388">
            <v>507</v>
          </cell>
          <cell r="JU388">
            <v>450</v>
          </cell>
          <cell r="JV388">
            <v>452</v>
          </cell>
          <cell r="JW388">
            <v>507</v>
          </cell>
          <cell r="JX388">
            <v>424</v>
          </cell>
          <cell r="JY388">
            <v>352</v>
          </cell>
          <cell r="JZ388">
            <v>437</v>
          </cell>
          <cell r="KA388">
            <v>396</v>
          </cell>
          <cell r="KB388">
            <v>326</v>
          </cell>
          <cell r="KC388">
            <v>431</v>
          </cell>
          <cell r="KD388">
            <v>578</v>
          </cell>
          <cell r="KE388">
            <v>471</v>
          </cell>
          <cell r="KF388">
            <v>477</v>
          </cell>
        </row>
        <row r="389">
          <cell r="A389" t="str">
            <v>Nombre de crÃ©ations d'entreprises - SociÃ©tÃ©s - Eure - DonnÃ©es mensuelles brutes</v>
          </cell>
          <cell r="B389">
            <v>10755594</v>
          </cell>
          <cell r="C389">
            <v>45317.364583333336</v>
          </cell>
          <cell r="ES389">
            <v>82</v>
          </cell>
          <cell r="ET389">
            <v>102</v>
          </cell>
          <cell r="EU389">
            <v>99</v>
          </cell>
          <cell r="EV389">
            <v>67</v>
          </cell>
          <cell r="EW389">
            <v>73</v>
          </cell>
          <cell r="EX389">
            <v>90</v>
          </cell>
          <cell r="EY389">
            <v>75</v>
          </cell>
          <cell r="EZ389">
            <v>67</v>
          </cell>
          <cell r="FA389">
            <v>59</v>
          </cell>
          <cell r="FB389">
            <v>80</v>
          </cell>
          <cell r="FC389">
            <v>61</v>
          </cell>
          <cell r="FD389">
            <v>71</v>
          </cell>
          <cell r="FE389">
            <v>84</v>
          </cell>
          <cell r="FF389">
            <v>75</v>
          </cell>
          <cell r="FG389">
            <v>66</v>
          </cell>
          <cell r="FH389">
            <v>83</v>
          </cell>
          <cell r="FI389">
            <v>67</v>
          </cell>
          <cell r="FJ389">
            <v>70</v>
          </cell>
          <cell r="FK389">
            <v>85</v>
          </cell>
          <cell r="FL389">
            <v>55</v>
          </cell>
          <cell r="FM389">
            <v>65</v>
          </cell>
          <cell r="FN389">
            <v>94</v>
          </cell>
          <cell r="FO389">
            <v>83</v>
          </cell>
          <cell r="FP389">
            <v>85</v>
          </cell>
          <cell r="FQ389">
            <v>90</v>
          </cell>
          <cell r="FR389">
            <v>91</v>
          </cell>
          <cell r="FS389">
            <v>91</v>
          </cell>
          <cell r="FT389">
            <v>100</v>
          </cell>
          <cell r="FU389">
            <v>76</v>
          </cell>
          <cell r="FV389">
            <v>76</v>
          </cell>
          <cell r="FW389">
            <v>78</v>
          </cell>
          <cell r="FX389">
            <v>64</v>
          </cell>
          <cell r="FY389">
            <v>71</v>
          </cell>
          <cell r="FZ389">
            <v>75</v>
          </cell>
          <cell r="GA389">
            <v>82</v>
          </cell>
          <cell r="GB389">
            <v>82</v>
          </cell>
          <cell r="GC389">
            <v>73</v>
          </cell>
          <cell r="GD389">
            <v>87</v>
          </cell>
          <cell r="GE389">
            <v>103</v>
          </cell>
          <cell r="GF389">
            <v>94</v>
          </cell>
          <cell r="GG389">
            <v>60</v>
          </cell>
          <cell r="GH389">
            <v>105</v>
          </cell>
          <cell r="GI389">
            <v>103</v>
          </cell>
          <cell r="GJ389">
            <v>64</v>
          </cell>
          <cell r="GK389">
            <v>87</v>
          </cell>
          <cell r="GL389">
            <v>101</v>
          </cell>
          <cell r="GM389">
            <v>61</v>
          </cell>
          <cell r="GN389">
            <v>75</v>
          </cell>
          <cell r="GO389">
            <v>106</v>
          </cell>
          <cell r="GP389">
            <v>91</v>
          </cell>
          <cell r="GQ389">
            <v>103</v>
          </cell>
          <cell r="GR389">
            <v>115</v>
          </cell>
          <cell r="GS389">
            <v>82</v>
          </cell>
          <cell r="GT389">
            <v>90</v>
          </cell>
          <cell r="GU389">
            <v>99</v>
          </cell>
          <cell r="GV389">
            <v>79</v>
          </cell>
          <cell r="GW389">
            <v>84</v>
          </cell>
          <cell r="GX389">
            <v>101</v>
          </cell>
          <cell r="GY389">
            <v>97</v>
          </cell>
          <cell r="GZ389">
            <v>120</v>
          </cell>
          <cell r="HA389">
            <v>118</v>
          </cell>
          <cell r="HB389">
            <v>109</v>
          </cell>
          <cell r="HC389">
            <v>115</v>
          </cell>
          <cell r="HD389">
            <v>97</v>
          </cell>
          <cell r="HE389">
            <v>91</v>
          </cell>
          <cell r="HF389">
            <v>104</v>
          </cell>
          <cell r="HG389">
            <v>87</v>
          </cell>
          <cell r="HH389">
            <v>73</v>
          </cell>
          <cell r="HI389">
            <v>99</v>
          </cell>
          <cell r="HJ389">
            <v>91</v>
          </cell>
          <cell r="HK389">
            <v>79</v>
          </cell>
          <cell r="HL389">
            <v>105</v>
          </cell>
          <cell r="HM389">
            <v>109</v>
          </cell>
          <cell r="HN389">
            <v>86</v>
          </cell>
          <cell r="HO389">
            <v>104</v>
          </cell>
          <cell r="HP389">
            <v>93</v>
          </cell>
          <cell r="HQ389">
            <v>80</v>
          </cell>
          <cell r="HR389">
            <v>123</v>
          </cell>
          <cell r="HS389">
            <v>83</v>
          </cell>
          <cell r="HT389">
            <v>72</v>
          </cell>
          <cell r="HU389">
            <v>81</v>
          </cell>
          <cell r="HV389">
            <v>104</v>
          </cell>
          <cell r="HW389">
            <v>90</v>
          </cell>
          <cell r="HX389">
            <v>94</v>
          </cell>
          <cell r="HY389">
            <v>104</v>
          </cell>
          <cell r="HZ389">
            <v>103</v>
          </cell>
          <cell r="IA389">
            <v>117</v>
          </cell>
          <cell r="IB389">
            <v>100</v>
          </cell>
          <cell r="IC389">
            <v>115</v>
          </cell>
          <cell r="ID389">
            <v>99</v>
          </cell>
          <cell r="IE389">
            <v>109</v>
          </cell>
          <cell r="IF389">
            <v>107</v>
          </cell>
          <cell r="IG389">
            <v>83</v>
          </cell>
          <cell r="IH389">
            <v>118</v>
          </cell>
          <cell r="II389">
            <v>107</v>
          </cell>
          <cell r="IJ389">
            <v>105</v>
          </cell>
          <cell r="IK389">
            <v>115</v>
          </cell>
          <cell r="IL389">
            <v>116</v>
          </cell>
          <cell r="IM389">
            <v>91</v>
          </cell>
          <cell r="IN389">
            <v>26</v>
          </cell>
          <cell r="IO389">
            <v>68</v>
          </cell>
          <cell r="IP389">
            <v>104</v>
          </cell>
          <cell r="IQ389">
            <v>101</v>
          </cell>
          <cell r="IR389">
            <v>93</v>
          </cell>
          <cell r="IS389">
            <v>101</v>
          </cell>
          <cell r="IT389">
            <v>130</v>
          </cell>
          <cell r="IU389">
            <v>88</v>
          </cell>
          <cell r="IV389">
            <v>117</v>
          </cell>
          <cell r="IW389">
            <v>119</v>
          </cell>
          <cell r="IX389">
            <v>107</v>
          </cell>
          <cell r="IY389">
            <v>135</v>
          </cell>
          <cell r="IZ389">
            <v>167</v>
          </cell>
          <cell r="JA389">
            <v>112</v>
          </cell>
          <cell r="JB389">
            <v>129</v>
          </cell>
          <cell r="JC389">
            <v>114</v>
          </cell>
          <cell r="JD389">
            <v>115</v>
          </cell>
          <cell r="JE389">
            <v>103</v>
          </cell>
          <cell r="JF389">
            <v>109</v>
          </cell>
          <cell r="JG389">
            <v>117</v>
          </cell>
          <cell r="JH389">
            <v>109</v>
          </cell>
          <cell r="JI389">
            <v>126</v>
          </cell>
          <cell r="JJ389">
            <v>113</v>
          </cell>
          <cell r="JK389">
            <v>180</v>
          </cell>
          <cell r="JL389">
            <v>147</v>
          </cell>
          <cell r="JM389">
            <v>117</v>
          </cell>
          <cell r="JN389">
            <v>142</v>
          </cell>
          <cell r="JO389">
            <v>93</v>
          </cell>
          <cell r="JP389">
            <v>92</v>
          </cell>
          <cell r="JQ389">
            <v>122</v>
          </cell>
          <cell r="JR389">
            <v>86</v>
          </cell>
          <cell r="JS389">
            <v>111</v>
          </cell>
          <cell r="JT389">
            <v>131</v>
          </cell>
          <cell r="JU389">
            <v>137</v>
          </cell>
          <cell r="JV389">
            <v>105</v>
          </cell>
          <cell r="JW389">
            <v>132</v>
          </cell>
          <cell r="JX389">
            <v>99</v>
          </cell>
          <cell r="JY389">
            <v>110</v>
          </cell>
          <cell r="JZ389">
            <v>125</v>
          </cell>
          <cell r="KA389">
            <v>125</v>
          </cell>
          <cell r="KB389">
            <v>93</v>
          </cell>
          <cell r="KC389">
            <v>103</v>
          </cell>
          <cell r="KD389">
            <v>145</v>
          </cell>
          <cell r="KE389">
            <v>107</v>
          </cell>
          <cell r="KF389">
            <v>131</v>
          </cell>
        </row>
        <row r="390">
          <cell r="A390" t="str">
            <v>Nombre de crÃ©ations d'entreprises - SociÃ©tÃ©s - Eure-et-Loir - DonnÃ©es mensuelles brutes</v>
          </cell>
          <cell r="B390">
            <v>10755595</v>
          </cell>
          <cell r="C390">
            <v>45317.364583333336</v>
          </cell>
          <cell r="ES390">
            <v>80</v>
          </cell>
          <cell r="ET390">
            <v>56</v>
          </cell>
          <cell r="EU390">
            <v>61</v>
          </cell>
          <cell r="EV390">
            <v>61</v>
          </cell>
          <cell r="EW390">
            <v>64</v>
          </cell>
          <cell r="EX390">
            <v>67</v>
          </cell>
          <cell r="EY390">
            <v>62</v>
          </cell>
          <cell r="EZ390">
            <v>46</v>
          </cell>
          <cell r="FA390">
            <v>54</v>
          </cell>
          <cell r="FB390">
            <v>67</v>
          </cell>
          <cell r="FC390">
            <v>63</v>
          </cell>
          <cell r="FD390">
            <v>43</v>
          </cell>
          <cell r="FE390">
            <v>76</v>
          </cell>
          <cell r="FF390">
            <v>56</v>
          </cell>
          <cell r="FG390">
            <v>73</v>
          </cell>
          <cell r="FH390">
            <v>50</v>
          </cell>
          <cell r="FI390">
            <v>67</v>
          </cell>
          <cell r="FJ390">
            <v>78</v>
          </cell>
          <cell r="FK390">
            <v>64</v>
          </cell>
          <cell r="FL390">
            <v>53</v>
          </cell>
          <cell r="FM390">
            <v>62</v>
          </cell>
          <cell r="FN390">
            <v>66</v>
          </cell>
          <cell r="FO390">
            <v>65</v>
          </cell>
          <cell r="FP390">
            <v>83</v>
          </cell>
          <cell r="FQ390">
            <v>69</v>
          </cell>
          <cell r="FR390">
            <v>69</v>
          </cell>
          <cell r="FS390">
            <v>69</v>
          </cell>
          <cell r="FT390">
            <v>61</v>
          </cell>
          <cell r="FU390">
            <v>66</v>
          </cell>
          <cell r="FV390">
            <v>66</v>
          </cell>
          <cell r="FW390">
            <v>69</v>
          </cell>
          <cell r="FX390">
            <v>39</v>
          </cell>
          <cell r="FY390">
            <v>62</v>
          </cell>
          <cell r="FZ390">
            <v>91</v>
          </cell>
          <cell r="GA390">
            <v>61</v>
          </cell>
          <cell r="GB390">
            <v>57</v>
          </cell>
          <cell r="GC390">
            <v>63</v>
          </cell>
          <cell r="GD390">
            <v>66</v>
          </cell>
          <cell r="GE390">
            <v>61</v>
          </cell>
          <cell r="GF390">
            <v>80</v>
          </cell>
          <cell r="GG390">
            <v>47</v>
          </cell>
          <cell r="GH390">
            <v>57</v>
          </cell>
          <cell r="GI390">
            <v>74</v>
          </cell>
          <cell r="GJ390">
            <v>62</v>
          </cell>
          <cell r="GK390">
            <v>60</v>
          </cell>
          <cell r="GL390">
            <v>73</v>
          </cell>
          <cell r="GM390">
            <v>54</v>
          </cell>
          <cell r="GN390">
            <v>74</v>
          </cell>
          <cell r="GO390">
            <v>65</v>
          </cell>
          <cell r="GP390">
            <v>68</v>
          </cell>
          <cell r="GQ390">
            <v>88</v>
          </cell>
          <cell r="GR390">
            <v>63</v>
          </cell>
          <cell r="GS390">
            <v>59</v>
          </cell>
          <cell r="GT390">
            <v>69</v>
          </cell>
          <cell r="GU390">
            <v>54</v>
          </cell>
          <cell r="GV390">
            <v>51</v>
          </cell>
          <cell r="GW390">
            <v>64</v>
          </cell>
          <cell r="GX390">
            <v>69</v>
          </cell>
          <cell r="GY390">
            <v>52</v>
          </cell>
          <cell r="GZ390">
            <v>75</v>
          </cell>
          <cell r="HA390">
            <v>73</v>
          </cell>
          <cell r="HB390">
            <v>72</v>
          </cell>
          <cell r="HC390">
            <v>83</v>
          </cell>
          <cell r="HD390">
            <v>76</v>
          </cell>
          <cell r="HE390">
            <v>67</v>
          </cell>
          <cell r="HF390">
            <v>83</v>
          </cell>
          <cell r="HG390">
            <v>75</v>
          </cell>
          <cell r="HH390">
            <v>55</v>
          </cell>
          <cell r="HI390">
            <v>88</v>
          </cell>
          <cell r="HJ390">
            <v>77</v>
          </cell>
          <cell r="HK390">
            <v>77</v>
          </cell>
          <cell r="HL390">
            <v>63</v>
          </cell>
          <cell r="HM390">
            <v>68</v>
          </cell>
          <cell r="HN390">
            <v>77</v>
          </cell>
          <cell r="HO390">
            <v>65</v>
          </cell>
          <cell r="HP390">
            <v>74</v>
          </cell>
          <cell r="HQ390">
            <v>74</v>
          </cell>
          <cell r="HR390">
            <v>81</v>
          </cell>
          <cell r="HS390">
            <v>77</v>
          </cell>
          <cell r="HT390">
            <v>55</v>
          </cell>
          <cell r="HU390">
            <v>67</v>
          </cell>
          <cell r="HV390">
            <v>78</v>
          </cell>
          <cell r="HW390">
            <v>71</v>
          </cell>
          <cell r="HX390">
            <v>75</v>
          </cell>
          <cell r="HY390">
            <v>76</v>
          </cell>
          <cell r="HZ390">
            <v>89</v>
          </cell>
          <cell r="IA390">
            <v>90</v>
          </cell>
          <cell r="IB390">
            <v>87</v>
          </cell>
          <cell r="IC390">
            <v>83</v>
          </cell>
          <cell r="ID390">
            <v>63</v>
          </cell>
          <cell r="IE390">
            <v>103</v>
          </cell>
          <cell r="IF390">
            <v>61</v>
          </cell>
          <cell r="IG390">
            <v>62</v>
          </cell>
          <cell r="IH390">
            <v>81</v>
          </cell>
          <cell r="II390">
            <v>91</v>
          </cell>
          <cell r="IJ390">
            <v>81</v>
          </cell>
          <cell r="IK390">
            <v>112</v>
          </cell>
          <cell r="IL390">
            <v>119</v>
          </cell>
          <cell r="IM390">
            <v>70</v>
          </cell>
          <cell r="IN390">
            <v>31</v>
          </cell>
          <cell r="IO390">
            <v>35</v>
          </cell>
          <cell r="IP390">
            <v>92</v>
          </cell>
          <cell r="IQ390">
            <v>91</v>
          </cell>
          <cell r="IR390">
            <v>68</v>
          </cell>
          <cell r="IS390">
            <v>84</v>
          </cell>
          <cell r="IT390">
            <v>87</v>
          </cell>
          <cell r="IU390">
            <v>91</v>
          </cell>
          <cell r="IV390">
            <v>91</v>
          </cell>
          <cell r="IW390">
            <v>77</v>
          </cell>
          <cell r="IX390">
            <v>92</v>
          </cell>
          <cell r="IY390">
            <v>117</v>
          </cell>
          <cell r="IZ390">
            <v>126</v>
          </cell>
          <cell r="JA390">
            <v>77</v>
          </cell>
          <cell r="JB390">
            <v>115</v>
          </cell>
          <cell r="JC390">
            <v>114</v>
          </cell>
          <cell r="JD390">
            <v>56</v>
          </cell>
          <cell r="JE390">
            <v>92</v>
          </cell>
          <cell r="JF390">
            <v>113</v>
          </cell>
          <cell r="JG390">
            <v>116</v>
          </cell>
          <cell r="JH390">
            <v>117</v>
          </cell>
          <cell r="JI390">
            <v>103</v>
          </cell>
          <cell r="JJ390">
            <v>92</v>
          </cell>
          <cell r="JK390">
            <v>123</v>
          </cell>
          <cell r="JL390">
            <v>92</v>
          </cell>
          <cell r="JM390">
            <v>96</v>
          </cell>
          <cell r="JN390">
            <v>98</v>
          </cell>
          <cell r="JO390">
            <v>118</v>
          </cell>
          <cell r="JP390">
            <v>67</v>
          </cell>
          <cell r="JQ390">
            <v>99</v>
          </cell>
          <cell r="JR390">
            <v>113</v>
          </cell>
          <cell r="JS390">
            <v>105</v>
          </cell>
          <cell r="JT390">
            <v>153</v>
          </cell>
          <cell r="JU390">
            <v>94</v>
          </cell>
          <cell r="JV390">
            <v>96</v>
          </cell>
          <cell r="JW390">
            <v>114</v>
          </cell>
          <cell r="JX390">
            <v>103</v>
          </cell>
          <cell r="JY390">
            <v>87</v>
          </cell>
          <cell r="JZ390">
            <v>87</v>
          </cell>
          <cell r="KA390">
            <v>81</v>
          </cell>
          <cell r="KB390">
            <v>66</v>
          </cell>
          <cell r="KC390">
            <v>81</v>
          </cell>
          <cell r="KD390">
            <v>97</v>
          </cell>
          <cell r="KE390">
            <v>96</v>
          </cell>
          <cell r="KF390">
            <v>109</v>
          </cell>
        </row>
        <row r="391">
          <cell r="A391" t="str">
            <v>Nombre de crÃ©ations d'entreprises - SociÃ©tÃ©s - FinistÃ¨re - DonnÃ©es mensuelles brutes</v>
          </cell>
          <cell r="B391">
            <v>10755596</v>
          </cell>
          <cell r="C391">
            <v>45317.364583333336</v>
          </cell>
          <cell r="ES391">
            <v>133</v>
          </cell>
          <cell r="ET391">
            <v>117</v>
          </cell>
          <cell r="EU391">
            <v>113</v>
          </cell>
          <cell r="EV391">
            <v>114</v>
          </cell>
          <cell r="EW391">
            <v>89</v>
          </cell>
          <cell r="EX391">
            <v>109</v>
          </cell>
          <cell r="EY391">
            <v>86</v>
          </cell>
          <cell r="EZ391">
            <v>62</v>
          </cell>
          <cell r="FA391">
            <v>108</v>
          </cell>
          <cell r="FB391">
            <v>105</v>
          </cell>
          <cell r="FC391">
            <v>78</v>
          </cell>
          <cell r="FD391">
            <v>100</v>
          </cell>
          <cell r="FE391">
            <v>119</v>
          </cell>
          <cell r="FF391">
            <v>84</v>
          </cell>
          <cell r="FG391">
            <v>104</v>
          </cell>
          <cell r="FH391">
            <v>115</v>
          </cell>
          <cell r="FI391">
            <v>93</v>
          </cell>
          <cell r="FJ391">
            <v>92</v>
          </cell>
          <cell r="FK391">
            <v>125</v>
          </cell>
          <cell r="FL391">
            <v>86</v>
          </cell>
          <cell r="FM391">
            <v>85</v>
          </cell>
          <cell r="FN391">
            <v>111</v>
          </cell>
          <cell r="FO391">
            <v>87</v>
          </cell>
          <cell r="FP391">
            <v>104</v>
          </cell>
          <cell r="FQ391">
            <v>120</v>
          </cell>
          <cell r="FR391">
            <v>108</v>
          </cell>
          <cell r="FS391">
            <v>121</v>
          </cell>
          <cell r="FT391">
            <v>106</v>
          </cell>
          <cell r="FU391">
            <v>97</v>
          </cell>
          <cell r="FV391">
            <v>116</v>
          </cell>
          <cell r="FW391">
            <v>118</v>
          </cell>
          <cell r="FX391">
            <v>64</v>
          </cell>
          <cell r="FY391">
            <v>95</v>
          </cell>
          <cell r="FZ391">
            <v>104</v>
          </cell>
          <cell r="GA391">
            <v>85</v>
          </cell>
          <cell r="GB391">
            <v>136</v>
          </cell>
          <cell r="GC391">
            <v>124</v>
          </cell>
          <cell r="GD391">
            <v>112</v>
          </cell>
          <cell r="GE391">
            <v>104</v>
          </cell>
          <cell r="GF391">
            <v>124</v>
          </cell>
          <cell r="GG391">
            <v>109</v>
          </cell>
          <cell r="GH391">
            <v>120</v>
          </cell>
          <cell r="GI391">
            <v>114</v>
          </cell>
          <cell r="GJ391">
            <v>79</v>
          </cell>
          <cell r="GK391">
            <v>118</v>
          </cell>
          <cell r="GL391">
            <v>150</v>
          </cell>
          <cell r="GM391">
            <v>116</v>
          </cell>
          <cell r="GN391">
            <v>158</v>
          </cell>
          <cell r="GO391">
            <v>138</v>
          </cell>
          <cell r="GP391">
            <v>147</v>
          </cell>
          <cell r="GQ391">
            <v>133</v>
          </cell>
          <cell r="GR391">
            <v>128</v>
          </cell>
          <cell r="GS391">
            <v>113</v>
          </cell>
          <cell r="GT391">
            <v>129</v>
          </cell>
          <cell r="GU391">
            <v>119</v>
          </cell>
          <cell r="GV391">
            <v>68</v>
          </cell>
          <cell r="GW391">
            <v>109</v>
          </cell>
          <cell r="GX391">
            <v>133</v>
          </cell>
          <cell r="GY391">
            <v>105</v>
          </cell>
          <cell r="GZ391">
            <v>132</v>
          </cell>
          <cell r="HA391">
            <v>117</v>
          </cell>
          <cell r="HB391">
            <v>135</v>
          </cell>
          <cell r="HC391">
            <v>150</v>
          </cell>
          <cell r="HD391">
            <v>133</v>
          </cell>
          <cell r="HE391">
            <v>141</v>
          </cell>
          <cell r="HF391">
            <v>142</v>
          </cell>
          <cell r="HG391">
            <v>132</v>
          </cell>
          <cell r="HH391">
            <v>94</v>
          </cell>
          <cell r="HI391">
            <v>120</v>
          </cell>
          <cell r="HJ391">
            <v>109</v>
          </cell>
          <cell r="HK391">
            <v>130</v>
          </cell>
          <cell r="HL391">
            <v>126</v>
          </cell>
          <cell r="HM391">
            <v>111</v>
          </cell>
          <cell r="HN391">
            <v>118</v>
          </cell>
          <cell r="HO391">
            <v>135</v>
          </cell>
          <cell r="HP391">
            <v>106</v>
          </cell>
          <cell r="HQ391">
            <v>110</v>
          </cell>
          <cell r="HR391">
            <v>125</v>
          </cell>
          <cell r="HS391">
            <v>126</v>
          </cell>
          <cell r="HT391">
            <v>99</v>
          </cell>
          <cell r="HU391">
            <v>92</v>
          </cell>
          <cell r="HV391">
            <v>127</v>
          </cell>
          <cell r="HW391">
            <v>103</v>
          </cell>
          <cell r="HX391">
            <v>135</v>
          </cell>
          <cell r="HY391">
            <v>131</v>
          </cell>
          <cell r="HZ391">
            <v>119</v>
          </cell>
          <cell r="IA391">
            <v>153</v>
          </cell>
          <cell r="IB391">
            <v>145</v>
          </cell>
          <cell r="IC391">
            <v>153</v>
          </cell>
          <cell r="ID391">
            <v>123</v>
          </cell>
          <cell r="IE391">
            <v>171</v>
          </cell>
          <cell r="IF391">
            <v>99</v>
          </cell>
          <cell r="IG391">
            <v>135</v>
          </cell>
          <cell r="IH391">
            <v>157</v>
          </cell>
          <cell r="II391">
            <v>109</v>
          </cell>
          <cell r="IJ391">
            <v>151</v>
          </cell>
          <cell r="IK391">
            <v>176</v>
          </cell>
          <cell r="IL391">
            <v>155</v>
          </cell>
          <cell r="IM391">
            <v>136</v>
          </cell>
          <cell r="IN391">
            <v>53</v>
          </cell>
          <cell r="IO391">
            <v>98</v>
          </cell>
          <cell r="IP391">
            <v>141</v>
          </cell>
          <cell r="IQ391">
            <v>153</v>
          </cell>
          <cell r="IR391">
            <v>123</v>
          </cell>
          <cell r="IS391">
            <v>157</v>
          </cell>
          <cell r="IT391">
            <v>156</v>
          </cell>
          <cell r="IU391">
            <v>128</v>
          </cell>
          <cell r="IV391">
            <v>175</v>
          </cell>
          <cell r="IW391">
            <v>160</v>
          </cell>
          <cell r="IX391">
            <v>200</v>
          </cell>
          <cell r="IY391">
            <v>182</v>
          </cell>
          <cell r="IZ391">
            <v>194</v>
          </cell>
          <cell r="JA391">
            <v>200</v>
          </cell>
          <cell r="JB391">
            <v>203</v>
          </cell>
          <cell r="JC391">
            <v>249</v>
          </cell>
          <cell r="JD391">
            <v>116</v>
          </cell>
          <cell r="JE391">
            <v>207</v>
          </cell>
          <cell r="JF391">
            <v>192</v>
          </cell>
          <cell r="JG391">
            <v>152</v>
          </cell>
          <cell r="JH391">
            <v>243</v>
          </cell>
          <cell r="JI391">
            <v>185</v>
          </cell>
          <cell r="JJ391">
            <v>209</v>
          </cell>
          <cell r="JK391">
            <v>229</v>
          </cell>
          <cell r="JL391">
            <v>225</v>
          </cell>
          <cell r="JM391">
            <v>170</v>
          </cell>
          <cell r="JN391">
            <v>198</v>
          </cell>
          <cell r="JO391">
            <v>187</v>
          </cell>
          <cell r="JP391">
            <v>139</v>
          </cell>
          <cell r="JQ391">
            <v>159</v>
          </cell>
          <cell r="JR391">
            <v>191</v>
          </cell>
          <cell r="JS391">
            <v>163</v>
          </cell>
          <cell r="JT391">
            <v>224</v>
          </cell>
          <cell r="JU391">
            <v>161</v>
          </cell>
          <cell r="JV391">
            <v>170</v>
          </cell>
          <cell r="JW391">
            <v>205</v>
          </cell>
          <cell r="JX391">
            <v>173</v>
          </cell>
          <cell r="JY391">
            <v>154</v>
          </cell>
          <cell r="JZ391">
            <v>185</v>
          </cell>
          <cell r="KA391">
            <v>173</v>
          </cell>
          <cell r="KB391">
            <v>123</v>
          </cell>
          <cell r="KC391">
            <v>152</v>
          </cell>
          <cell r="KD391">
            <v>182</v>
          </cell>
          <cell r="KE391">
            <v>143</v>
          </cell>
          <cell r="KF391">
            <v>192</v>
          </cell>
        </row>
        <row r="392">
          <cell r="A392" t="str">
            <v>Nombre de crÃ©ations d'entreprises - SociÃ©tÃ©s - France - DonnÃ©es mensuelles brutes</v>
          </cell>
          <cell r="B392">
            <v>10755670</v>
          </cell>
          <cell r="C392">
            <v>45317.364583333336</v>
          </cell>
          <cell r="E392">
            <v>8139</v>
          </cell>
          <cell r="F392">
            <v>8396</v>
          </cell>
          <cell r="G392">
            <v>8690</v>
          </cell>
          <cell r="H392">
            <v>8005</v>
          </cell>
          <cell r="I392">
            <v>8271</v>
          </cell>
          <cell r="J392">
            <v>7019</v>
          </cell>
          <cell r="K392">
            <v>7831</v>
          </cell>
          <cell r="L392">
            <v>6659</v>
          </cell>
          <cell r="M392">
            <v>6396</v>
          </cell>
          <cell r="N392">
            <v>8296</v>
          </cell>
          <cell r="O392">
            <v>7092</v>
          </cell>
          <cell r="P392">
            <v>7569</v>
          </cell>
          <cell r="Q392">
            <v>9152</v>
          </cell>
          <cell r="R392">
            <v>8350</v>
          </cell>
          <cell r="S392">
            <v>8619</v>
          </cell>
          <cell r="T392">
            <v>8277</v>
          </cell>
          <cell r="U392">
            <v>7300</v>
          </cell>
          <cell r="V392">
            <v>7154</v>
          </cell>
          <cell r="W392">
            <v>8171</v>
          </cell>
          <cell r="X392">
            <v>6418</v>
          </cell>
          <cell r="Y392">
            <v>5749</v>
          </cell>
          <cell r="Z392">
            <v>8323</v>
          </cell>
          <cell r="AA392">
            <v>7295</v>
          </cell>
          <cell r="AB392">
            <v>7827</v>
          </cell>
          <cell r="AC392">
            <v>9539</v>
          </cell>
          <cell r="AD392">
            <v>7965</v>
          </cell>
          <cell r="AE392">
            <v>8098</v>
          </cell>
          <cell r="AF392">
            <v>9010</v>
          </cell>
          <cell r="AG392">
            <v>7220</v>
          </cell>
          <cell r="AH392">
            <v>7264</v>
          </cell>
          <cell r="AI392">
            <v>8837</v>
          </cell>
          <cell r="AJ392">
            <v>5793</v>
          </cell>
          <cell r="AK392">
            <v>6226</v>
          </cell>
          <cell r="AL392">
            <v>8565</v>
          </cell>
          <cell r="AM392">
            <v>7022</v>
          </cell>
          <cell r="AN392">
            <v>8338</v>
          </cell>
          <cell r="AO392">
            <v>9503</v>
          </cell>
          <cell r="AP392">
            <v>8775</v>
          </cell>
          <cell r="AQ392">
            <v>9267</v>
          </cell>
          <cell r="AR392">
            <v>9655</v>
          </cell>
          <cell r="AS392">
            <v>7578</v>
          </cell>
          <cell r="AT392">
            <v>8391</v>
          </cell>
          <cell r="AU392">
            <v>9912</v>
          </cell>
          <cell r="AV392">
            <v>6346</v>
          </cell>
          <cell r="AW392">
            <v>8155</v>
          </cell>
          <cell r="AX392">
            <v>10834</v>
          </cell>
          <cell r="AY392">
            <v>8362</v>
          </cell>
          <cell r="AZ392">
            <v>10675</v>
          </cell>
          <cell r="BA392">
            <v>11308</v>
          </cell>
          <cell r="BB392">
            <v>11358</v>
          </cell>
          <cell r="BC392">
            <v>12924</v>
          </cell>
          <cell r="BD392">
            <v>11824</v>
          </cell>
          <cell r="BE392">
            <v>9703</v>
          </cell>
          <cell r="BF392">
            <v>11233</v>
          </cell>
          <cell r="BG392">
            <v>10500</v>
          </cell>
          <cell r="BH392">
            <v>7948</v>
          </cell>
          <cell r="BI392">
            <v>9314</v>
          </cell>
          <cell r="BJ392">
            <v>10434</v>
          </cell>
          <cell r="BK392">
            <v>9368</v>
          </cell>
          <cell r="BL392">
            <v>11146</v>
          </cell>
          <cell r="BM392">
            <v>11092</v>
          </cell>
          <cell r="BN392">
            <v>11315</v>
          </cell>
          <cell r="BO392">
            <v>12062</v>
          </cell>
          <cell r="BP392">
            <v>12139</v>
          </cell>
          <cell r="BQ392">
            <v>10256</v>
          </cell>
          <cell r="BR392">
            <v>11120</v>
          </cell>
          <cell r="BS392">
            <v>10515</v>
          </cell>
          <cell r="BT392">
            <v>8617</v>
          </cell>
          <cell r="BU392">
            <v>10044</v>
          </cell>
          <cell r="BV392">
            <v>11100</v>
          </cell>
          <cell r="BW392">
            <v>9876</v>
          </cell>
          <cell r="BX392">
            <v>12173</v>
          </cell>
          <cell r="BY392">
            <v>13172</v>
          </cell>
          <cell r="BZ392">
            <v>12253</v>
          </cell>
          <cell r="CA392">
            <v>13459</v>
          </cell>
          <cell r="CB392">
            <v>11616</v>
          </cell>
          <cell r="CC392">
            <v>11300</v>
          </cell>
          <cell r="CD392">
            <v>11693</v>
          </cell>
          <cell r="CE392">
            <v>10897</v>
          </cell>
          <cell r="CF392">
            <v>8914</v>
          </cell>
          <cell r="CG392">
            <v>10120</v>
          </cell>
          <cell r="CH392">
            <v>12477</v>
          </cell>
          <cell r="CI392">
            <v>11107</v>
          </cell>
          <cell r="CJ392">
            <v>12310</v>
          </cell>
          <cell r="CK392">
            <v>15300</v>
          </cell>
          <cell r="CL392">
            <v>14113</v>
          </cell>
          <cell r="CM392">
            <v>15524</v>
          </cell>
          <cell r="CN392">
            <v>14283</v>
          </cell>
          <cell r="CO392">
            <v>12413</v>
          </cell>
          <cell r="CP392">
            <v>13675</v>
          </cell>
          <cell r="CQ392">
            <v>14742</v>
          </cell>
          <cell r="CR392">
            <v>10877</v>
          </cell>
          <cell r="CS392">
            <v>11668</v>
          </cell>
          <cell r="CT392">
            <v>15313</v>
          </cell>
          <cell r="CU392">
            <v>12312</v>
          </cell>
          <cell r="CV392">
            <v>14028</v>
          </cell>
          <cell r="CW392">
            <v>16624</v>
          </cell>
          <cell r="CX392">
            <v>15616</v>
          </cell>
          <cell r="CY392">
            <v>14842</v>
          </cell>
          <cell r="CZ392">
            <v>16407</v>
          </cell>
          <cell r="DA392">
            <v>12478</v>
          </cell>
          <cell r="DB392">
            <v>14236</v>
          </cell>
          <cell r="DC392">
            <v>15549</v>
          </cell>
          <cell r="DD392">
            <v>9967</v>
          </cell>
          <cell r="DE392">
            <v>12333</v>
          </cell>
          <cell r="DF392">
            <v>14201</v>
          </cell>
          <cell r="DG392">
            <v>10435</v>
          </cell>
          <cell r="DH392">
            <v>13028</v>
          </cell>
          <cell r="DI392">
            <v>12981</v>
          </cell>
          <cell r="DJ392">
            <v>13911</v>
          </cell>
          <cell r="DK392">
            <v>14565</v>
          </cell>
          <cell r="DL392">
            <v>13407</v>
          </cell>
          <cell r="DM392">
            <v>10966</v>
          </cell>
          <cell r="DN392">
            <v>13060</v>
          </cell>
          <cell r="DO392">
            <v>13254</v>
          </cell>
          <cell r="DP392">
            <v>9307</v>
          </cell>
          <cell r="DQ392">
            <v>12023</v>
          </cell>
          <cell r="DR392">
            <v>13924</v>
          </cell>
          <cell r="DS392">
            <v>12602</v>
          </cell>
          <cell r="DT392">
            <v>15979</v>
          </cell>
          <cell r="DU392">
            <v>14645</v>
          </cell>
          <cell r="DV392">
            <v>14348</v>
          </cell>
          <cell r="DW392">
            <v>16337</v>
          </cell>
          <cell r="DX392">
            <v>14604</v>
          </cell>
          <cell r="DY392">
            <v>12457</v>
          </cell>
          <cell r="DZ392">
            <v>15270</v>
          </cell>
          <cell r="EA392">
            <v>13620</v>
          </cell>
          <cell r="EB392">
            <v>10944</v>
          </cell>
          <cell r="EC392">
            <v>12960</v>
          </cell>
          <cell r="ED392">
            <v>13944</v>
          </cell>
          <cell r="EE392">
            <v>12882</v>
          </cell>
          <cell r="EF392">
            <v>15600</v>
          </cell>
          <cell r="EG392">
            <v>14887</v>
          </cell>
          <cell r="EH392">
            <v>14976</v>
          </cell>
          <cell r="EI392">
            <v>16874</v>
          </cell>
          <cell r="EJ392">
            <v>14546</v>
          </cell>
          <cell r="EK392">
            <v>14846</v>
          </cell>
          <cell r="EL392">
            <v>13358</v>
          </cell>
          <cell r="EM392">
            <v>13725</v>
          </cell>
          <cell r="EN392">
            <v>11152</v>
          </cell>
          <cell r="EO392">
            <v>13155</v>
          </cell>
          <cell r="EP392">
            <v>13660</v>
          </cell>
          <cell r="EQ392">
            <v>13855</v>
          </cell>
          <cell r="ER392">
            <v>15665</v>
          </cell>
          <cell r="ES392">
            <v>15001</v>
          </cell>
          <cell r="ET392">
            <v>14906</v>
          </cell>
          <cell r="EU392">
            <v>16181</v>
          </cell>
          <cell r="EV392">
            <v>13735</v>
          </cell>
          <cell r="EW392">
            <v>12219</v>
          </cell>
          <cell r="EX392">
            <v>15000</v>
          </cell>
          <cell r="EY392">
            <v>13471</v>
          </cell>
          <cell r="EZ392">
            <v>10619</v>
          </cell>
          <cell r="FA392">
            <v>11341</v>
          </cell>
          <cell r="FB392">
            <v>14303</v>
          </cell>
          <cell r="FC392">
            <v>12888</v>
          </cell>
          <cell r="FD392">
            <v>13717</v>
          </cell>
          <cell r="FE392">
            <v>14913</v>
          </cell>
          <cell r="FF392">
            <v>14383</v>
          </cell>
          <cell r="FG392">
            <v>15536</v>
          </cell>
          <cell r="FH392">
            <v>14196</v>
          </cell>
          <cell r="FI392">
            <v>12569</v>
          </cell>
          <cell r="FJ392">
            <v>14185</v>
          </cell>
          <cell r="FK392">
            <v>14646</v>
          </cell>
          <cell r="FL392">
            <v>10463</v>
          </cell>
          <cell r="FM392">
            <v>11231</v>
          </cell>
          <cell r="FN392">
            <v>15518</v>
          </cell>
          <cell r="FO392">
            <v>13189</v>
          </cell>
          <cell r="FP392">
            <v>14492</v>
          </cell>
          <cell r="FQ392">
            <v>15274</v>
          </cell>
          <cell r="FR392">
            <v>14967</v>
          </cell>
          <cell r="FS392">
            <v>16111</v>
          </cell>
          <cell r="FT392">
            <v>15511</v>
          </cell>
          <cell r="FU392">
            <v>13720</v>
          </cell>
          <cell r="FV392">
            <v>13533</v>
          </cell>
          <cell r="FW392">
            <v>15302</v>
          </cell>
          <cell r="FX392">
            <v>10787</v>
          </cell>
          <cell r="FY392">
            <v>12151</v>
          </cell>
          <cell r="FZ392">
            <v>15830</v>
          </cell>
          <cell r="GA392">
            <v>13557</v>
          </cell>
          <cell r="GB392">
            <v>15576</v>
          </cell>
          <cell r="GC392">
            <v>15042</v>
          </cell>
          <cell r="GD392">
            <v>15121</v>
          </cell>
          <cell r="GE392">
            <v>15212</v>
          </cell>
          <cell r="GF392">
            <v>16516</v>
          </cell>
          <cell r="GG392">
            <v>12815</v>
          </cell>
          <cell r="GH392">
            <v>15213</v>
          </cell>
          <cell r="GI392">
            <v>16298</v>
          </cell>
          <cell r="GJ392">
            <v>11159</v>
          </cell>
          <cell r="GK392">
            <v>13881</v>
          </cell>
          <cell r="GL392">
            <v>16744</v>
          </cell>
          <cell r="GM392">
            <v>13660</v>
          </cell>
          <cell r="GN392">
            <v>17576</v>
          </cell>
          <cell r="GO392">
            <v>16854</v>
          </cell>
          <cell r="GP392">
            <v>17134</v>
          </cell>
          <cell r="GQ392">
            <v>18399</v>
          </cell>
          <cell r="GR392">
            <v>18223</v>
          </cell>
          <cell r="GS392">
            <v>14950</v>
          </cell>
          <cell r="GT392">
            <v>17719</v>
          </cell>
          <cell r="GU392">
            <v>16181</v>
          </cell>
          <cell r="GV392">
            <v>12034</v>
          </cell>
          <cell r="GW392">
            <v>14767</v>
          </cell>
          <cell r="GX392">
            <v>16649</v>
          </cell>
          <cell r="GY392">
            <v>15193</v>
          </cell>
          <cell r="GZ392">
            <v>19222</v>
          </cell>
          <cell r="HA392">
            <v>17135</v>
          </cell>
          <cell r="HB392">
            <v>17888</v>
          </cell>
          <cell r="HC392">
            <v>20586</v>
          </cell>
          <cell r="HD392">
            <v>17638</v>
          </cell>
          <cell r="HE392">
            <v>16044</v>
          </cell>
          <cell r="HF392">
            <v>18401</v>
          </cell>
          <cell r="HG392">
            <v>16989</v>
          </cell>
          <cell r="HH392">
            <v>13562</v>
          </cell>
          <cell r="HI392">
            <v>15148</v>
          </cell>
          <cell r="HJ392">
            <v>17842</v>
          </cell>
          <cell r="HK392">
            <v>16732</v>
          </cell>
          <cell r="HL392">
            <v>18787</v>
          </cell>
          <cell r="HM392">
            <v>17765</v>
          </cell>
          <cell r="HN392">
            <v>17886</v>
          </cell>
          <cell r="HO392">
            <v>20228</v>
          </cell>
          <cell r="HP392">
            <v>16931</v>
          </cell>
          <cell r="HQ392">
            <v>15361</v>
          </cell>
          <cell r="HR392">
            <v>18717</v>
          </cell>
          <cell r="HS392">
            <v>16879</v>
          </cell>
          <cell r="HT392">
            <v>13341</v>
          </cell>
          <cell r="HU392">
            <v>14568</v>
          </cell>
          <cell r="HV392">
            <v>18627</v>
          </cell>
          <cell r="HW392">
            <v>16911</v>
          </cell>
          <cell r="HX392">
            <v>18942</v>
          </cell>
          <cell r="HY392">
            <v>19503</v>
          </cell>
          <cell r="HZ392">
            <v>19718</v>
          </cell>
          <cell r="IA392">
            <v>21203</v>
          </cell>
          <cell r="IB392">
            <v>18369</v>
          </cell>
          <cell r="IC392">
            <v>18600</v>
          </cell>
          <cell r="ID392">
            <v>17354</v>
          </cell>
          <cell r="IE392">
            <v>20479</v>
          </cell>
          <cell r="IF392">
            <v>13905</v>
          </cell>
          <cell r="IG392">
            <v>15596</v>
          </cell>
          <cell r="IH392">
            <v>20728</v>
          </cell>
          <cell r="II392">
            <v>18568</v>
          </cell>
          <cell r="IJ392">
            <v>19581</v>
          </cell>
          <cell r="IK392">
            <v>21196</v>
          </cell>
          <cell r="IL392">
            <v>22023</v>
          </cell>
          <cell r="IM392">
            <v>16550</v>
          </cell>
          <cell r="IN392">
            <v>9036</v>
          </cell>
          <cell r="IO392">
            <v>12024</v>
          </cell>
          <cell r="IP392">
            <v>18375</v>
          </cell>
          <cell r="IQ392">
            <v>21959</v>
          </cell>
          <cell r="IR392">
            <v>16009</v>
          </cell>
          <cell r="IS392">
            <v>19815</v>
          </cell>
          <cell r="IT392">
            <v>23786</v>
          </cell>
          <cell r="IU392">
            <v>19356</v>
          </cell>
          <cell r="IV392">
            <v>24457</v>
          </cell>
          <cell r="IW392">
            <v>23044</v>
          </cell>
          <cell r="IX392">
            <v>23585</v>
          </cell>
          <cell r="IY392">
            <v>26127</v>
          </cell>
          <cell r="IZ392">
            <v>24942</v>
          </cell>
          <cell r="JA392">
            <v>22262</v>
          </cell>
          <cell r="JB392">
            <v>26417</v>
          </cell>
          <cell r="JC392">
            <v>24402</v>
          </cell>
          <cell r="JD392">
            <v>15837</v>
          </cell>
          <cell r="JE392">
            <v>20246</v>
          </cell>
          <cell r="JF392">
            <v>24133</v>
          </cell>
          <cell r="JG392">
            <v>21663</v>
          </cell>
          <cell r="JH392">
            <v>27212</v>
          </cell>
          <cell r="JI392">
            <v>23917</v>
          </cell>
          <cell r="JJ392">
            <v>25243</v>
          </cell>
          <cell r="JK392">
            <v>29096</v>
          </cell>
          <cell r="JL392">
            <v>25819</v>
          </cell>
          <cell r="JM392">
            <v>22127</v>
          </cell>
          <cell r="JN392">
            <v>25459</v>
          </cell>
          <cell r="JO392">
            <v>24459</v>
          </cell>
          <cell r="JP392">
            <v>17339</v>
          </cell>
          <cell r="JQ392">
            <v>22334</v>
          </cell>
          <cell r="JR392">
            <v>24358</v>
          </cell>
          <cell r="JS392">
            <v>23076</v>
          </cell>
          <cell r="JT392">
            <v>29931</v>
          </cell>
          <cell r="JU392">
            <v>23223</v>
          </cell>
          <cell r="JV392">
            <v>22006</v>
          </cell>
          <cell r="JW392">
            <v>26294</v>
          </cell>
          <cell r="JX392">
            <v>22288</v>
          </cell>
          <cell r="JY392">
            <v>19975</v>
          </cell>
          <cell r="JZ392">
            <v>23257</v>
          </cell>
          <cell r="KA392">
            <v>21279</v>
          </cell>
          <cell r="KB392">
            <v>16273</v>
          </cell>
          <cell r="KC392">
            <v>22075</v>
          </cell>
          <cell r="KD392">
            <v>23931</v>
          </cell>
          <cell r="KE392">
            <v>23532</v>
          </cell>
          <cell r="KF392">
            <v>25772</v>
          </cell>
        </row>
        <row r="393">
          <cell r="A393" t="str">
            <v>Nombre de crÃ©ations d'entreprises - SociÃ©tÃ©s - Gard - DonnÃ©es mensuelles brutes</v>
          </cell>
          <cell r="B393">
            <v>10755599</v>
          </cell>
          <cell r="C393">
            <v>45317.364583333336</v>
          </cell>
          <cell r="ES393">
            <v>162</v>
          </cell>
          <cell r="ET393">
            <v>170</v>
          </cell>
          <cell r="EU393">
            <v>177</v>
          </cell>
          <cell r="EV393">
            <v>144</v>
          </cell>
          <cell r="EW393">
            <v>133</v>
          </cell>
          <cell r="EX393">
            <v>161</v>
          </cell>
          <cell r="EY393">
            <v>142</v>
          </cell>
          <cell r="EZ393">
            <v>109</v>
          </cell>
          <cell r="FA393">
            <v>131</v>
          </cell>
          <cell r="FB393">
            <v>150</v>
          </cell>
          <cell r="FC393">
            <v>149</v>
          </cell>
          <cell r="FD393">
            <v>146</v>
          </cell>
          <cell r="FE393">
            <v>163</v>
          </cell>
          <cell r="FF393">
            <v>174</v>
          </cell>
          <cell r="FG393">
            <v>151</v>
          </cell>
          <cell r="FH393">
            <v>143</v>
          </cell>
          <cell r="FI393">
            <v>157</v>
          </cell>
          <cell r="FJ393">
            <v>156</v>
          </cell>
          <cell r="FK393">
            <v>136</v>
          </cell>
          <cell r="FL393">
            <v>100</v>
          </cell>
          <cell r="FM393">
            <v>112</v>
          </cell>
          <cell r="FN393">
            <v>167</v>
          </cell>
          <cell r="FO393">
            <v>131</v>
          </cell>
          <cell r="FP393">
            <v>149</v>
          </cell>
          <cell r="FQ393">
            <v>193</v>
          </cell>
          <cell r="FR393">
            <v>186</v>
          </cell>
          <cell r="FS393">
            <v>164</v>
          </cell>
          <cell r="FT393">
            <v>162</v>
          </cell>
          <cell r="FU393">
            <v>120</v>
          </cell>
          <cell r="FV393">
            <v>129</v>
          </cell>
          <cell r="FW393">
            <v>150</v>
          </cell>
          <cell r="FX393">
            <v>120</v>
          </cell>
          <cell r="FY393">
            <v>127</v>
          </cell>
          <cell r="FZ393">
            <v>143</v>
          </cell>
          <cell r="GA393">
            <v>142</v>
          </cell>
          <cell r="GB393">
            <v>165</v>
          </cell>
          <cell r="GC393">
            <v>164</v>
          </cell>
          <cell r="GD393">
            <v>130</v>
          </cell>
          <cell r="GE393">
            <v>156</v>
          </cell>
          <cell r="GF393">
            <v>193</v>
          </cell>
          <cell r="GG393">
            <v>142</v>
          </cell>
          <cell r="GH393">
            <v>170</v>
          </cell>
          <cell r="GI393">
            <v>156</v>
          </cell>
          <cell r="GJ393">
            <v>123</v>
          </cell>
          <cell r="GK393">
            <v>142</v>
          </cell>
          <cell r="GL393">
            <v>161</v>
          </cell>
          <cell r="GM393">
            <v>147</v>
          </cell>
          <cell r="GN393">
            <v>165</v>
          </cell>
          <cell r="GO393">
            <v>195</v>
          </cell>
          <cell r="GP393">
            <v>209</v>
          </cell>
          <cell r="GQ393">
            <v>217</v>
          </cell>
          <cell r="GR393">
            <v>198</v>
          </cell>
          <cell r="GS393">
            <v>165</v>
          </cell>
          <cell r="GT393">
            <v>192</v>
          </cell>
          <cell r="GU393">
            <v>162</v>
          </cell>
          <cell r="GV393">
            <v>133</v>
          </cell>
          <cell r="GW393">
            <v>147</v>
          </cell>
          <cell r="GX393">
            <v>147</v>
          </cell>
          <cell r="GY393">
            <v>172</v>
          </cell>
          <cell r="GZ393">
            <v>205</v>
          </cell>
          <cell r="HA393">
            <v>196</v>
          </cell>
          <cell r="HB393">
            <v>209</v>
          </cell>
          <cell r="HC393">
            <v>226</v>
          </cell>
          <cell r="HD393">
            <v>161</v>
          </cell>
          <cell r="HE393">
            <v>175</v>
          </cell>
          <cell r="HF393">
            <v>173</v>
          </cell>
          <cell r="HG393">
            <v>186</v>
          </cell>
          <cell r="HH393">
            <v>137</v>
          </cell>
          <cell r="HI393">
            <v>146</v>
          </cell>
          <cell r="HJ393">
            <v>168</v>
          </cell>
          <cell r="HK393">
            <v>168</v>
          </cell>
          <cell r="HL393">
            <v>176</v>
          </cell>
          <cell r="HM393">
            <v>143</v>
          </cell>
          <cell r="HN393">
            <v>201</v>
          </cell>
          <cell r="HO393">
            <v>220</v>
          </cell>
          <cell r="HP393">
            <v>169</v>
          </cell>
          <cell r="HQ393">
            <v>136</v>
          </cell>
          <cell r="HR393">
            <v>202</v>
          </cell>
          <cell r="HS393">
            <v>198</v>
          </cell>
          <cell r="HT393">
            <v>118</v>
          </cell>
          <cell r="HU393">
            <v>136</v>
          </cell>
          <cell r="HV393">
            <v>146</v>
          </cell>
          <cell r="HW393">
            <v>174</v>
          </cell>
          <cell r="HX393">
            <v>214</v>
          </cell>
          <cell r="HY393">
            <v>188</v>
          </cell>
          <cell r="HZ393">
            <v>208</v>
          </cell>
          <cell r="IA393">
            <v>213</v>
          </cell>
          <cell r="IB393">
            <v>196</v>
          </cell>
          <cell r="IC393">
            <v>172</v>
          </cell>
          <cell r="ID393">
            <v>169</v>
          </cell>
          <cell r="IE393">
            <v>221</v>
          </cell>
          <cell r="IF393">
            <v>123</v>
          </cell>
          <cell r="IG393">
            <v>157</v>
          </cell>
          <cell r="IH393">
            <v>189</v>
          </cell>
          <cell r="II393">
            <v>167</v>
          </cell>
          <cell r="IJ393">
            <v>228</v>
          </cell>
          <cell r="IK393">
            <v>200</v>
          </cell>
          <cell r="IL393">
            <v>243</v>
          </cell>
          <cell r="IM393">
            <v>162</v>
          </cell>
          <cell r="IN393">
            <v>87</v>
          </cell>
          <cell r="IO393">
            <v>115</v>
          </cell>
          <cell r="IP393">
            <v>178</v>
          </cell>
          <cell r="IQ393">
            <v>225</v>
          </cell>
          <cell r="IR393">
            <v>161</v>
          </cell>
          <cell r="IS393">
            <v>192</v>
          </cell>
          <cell r="IT393">
            <v>254</v>
          </cell>
          <cell r="IU393">
            <v>201</v>
          </cell>
          <cell r="IV393">
            <v>262</v>
          </cell>
          <cell r="IW393">
            <v>251</v>
          </cell>
          <cell r="IX393">
            <v>255</v>
          </cell>
          <cell r="IY393">
            <v>293</v>
          </cell>
          <cell r="IZ393">
            <v>279</v>
          </cell>
          <cell r="JA393">
            <v>201</v>
          </cell>
          <cell r="JB393">
            <v>286</v>
          </cell>
          <cell r="JC393">
            <v>261</v>
          </cell>
          <cell r="JD393">
            <v>144</v>
          </cell>
          <cell r="JE393">
            <v>199</v>
          </cell>
          <cell r="JF393">
            <v>262</v>
          </cell>
          <cell r="JG393">
            <v>222</v>
          </cell>
          <cell r="JH393">
            <v>320</v>
          </cell>
          <cell r="JI393">
            <v>242</v>
          </cell>
          <cell r="JJ393">
            <v>234</v>
          </cell>
          <cell r="JK393">
            <v>298</v>
          </cell>
          <cell r="JL393">
            <v>261</v>
          </cell>
          <cell r="JM393">
            <v>210</v>
          </cell>
          <cell r="JN393">
            <v>295</v>
          </cell>
          <cell r="JO393">
            <v>237</v>
          </cell>
          <cell r="JP393">
            <v>190</v>
          </cell>
          <cell r="JQ393">
            <v>197</v>
          </cell>
          <cell r="JR393">
            <v>262</v>
          </cell>
          <cell r="JS393">
            <v>223</v>
          </cell>
          <cell r="JT393">
            <v>267</v>
          </cell>
          <cell r="JU393">
            <v>230</v>
          </cell>
          <cell r="JV393">
            <v>218</v>
          </cell>
          <cell r="JW393">
            <v>318</v>
          </cell>
          <cell r="JX393">
            <v>226</v>
          </cell>
          <cell r="JY393">
            <v>212</v>
          </cell>
          <cell r="JZ393">
            <v>245</v>
          </cell>
          <cell r="KA393">
            <v>203</v>
          </cell>
          <cell r="KB393">
            <v>176</v>
          </cell>
          <cell r="KC393">
            <v>249</v>
          </cell>
          <cell r="KD393">
            <v>202</v>
          </cell>
          <cell r="KE393">
            <v>239</v>
          </cell>
          <cell r="KF393">
            <v>241</v>
          </cell>
        </row>
        <row r="394">
          <cell r="A394" t="str">
            <v>Nombre de crÃ©ations d'entreprises - SociÃ©tÃ©s - Gers - DonnÃ©es mensuelles brutes</v>
          </cell>
          <cell r="B394">
            <v>10755601</v>
          </cell>
          <cell r="C394">
            <v>45317.364583333336</v>
          </cell>
          <cell r="ES394">
            <v>41</v>
          </cell>
          <cell r="ET394">
            <v>29</v>
          </cell>
          <cell r="EU394">
            <v>35</v>
          </cell>
          <cell r="EV394">
            <v>31</v>
          </cell>
          <cell r="EW394">
            <v>39</v>
          </cell>
          <cell r="EX394">
            <v>43</v>
          </cell>
          <cell r="EY394">
            <v>22</v>
          </cell>
          <cell r="EZ394">
            <v>21</v>
          </cell>
          <cell r="FA394">
            <v>30</v>
          </cell>
          <cell r="FB394">
            <v>29</v>
          </cell>
          <cell r="FC394">
            <v>27</v>
          </cell>
          <cell r="FD394">
            <v>30</v>
          </cell>
          <cell r="FE394">
            <v>31</v>
          </cell>
          <cell r="FF394">
            <v>27</v>
          </cell>
          <cell r="FG394">
            <v>28</v>
          </cell>
          <cell r="FH394">
            <v>37</v>
          </cell>
          <cell r="FI394">
            <v>31</v>
          </cell>
          <cell r="FJ394">
            <v>31</v>
          </cell>
          <cell r="FK394">
            <v>29</v>
          </cell>
          <cell r="FL394">
            <v>28</v>
          </cell>
          <cell r="FM394">
            <v>22</v>
          </cell>
          <cell r="FN394">
            <v>28</v>
          </cell>
          <cell r="FO394">
            <v>24</v>
          </cell>
          <cell r="FP394">
            <v>34</v>
          </cell>
          <cell r="FQ394">
            <v>30</v>
          </cell>
          <cell r="FR394">
            <v>36</v>
          </cell>
          <cell r="FS394">
            <v>29</v>
          </cell>
          <cell r="FT394">
            <v>26</v>
          </cell>
          <cell r="FU394">
            <v>16</v>
          </cell>
          <cell r="FV394">
            <v>30</v>
          </cell>
          <cell r="FW394">
            <v>40</v>
          </cell>
          <cell r="FX394">
            <v>20</v>
          </cell>
          <cell r="FY394">
            <v>32</v>
          </cell>
          <cell r="FZ394">
            <v>37</v>
          </cell>
          <cell r="GA394">
            <v>20</v>
          </cell>
          <cell r="GB394">
            <v>28</v>
          </cell>
          <cell r="GC394">
            <v>23</v>
          </cell>
          <cell r="GD394">
            <v>31</v>
          </cell>
          <cell r="GE394">
            <v>33</v>
          </cell>
          <cell r="GF394">
            <v>36</v>
          </cell>
          <cell r="GG394">
            <v>33</v>
          </cell>
          <cell r="GH394">
            <v>34</v>
          </cell>
          <cell r="GI394">
            <v>41</v>
          </cell>
          <cell r="GJ394">
            <v>24</v>
          </cell>
          <cell r="GK394">
            <v>18</v>
          </cell>
          <cell r="GL394">
            <v>31</v>
          </cell>
          <cell r="GM394">
            <v>29</v>
          </cell>
          <cell r="GN394">
            <v>31</v>
          </cell>
          <cell r="GO394">
            <v>37</v>
          </cell>
          <cell r="GP394">
            <v>30</v>
          </cell>
          <cell r="GQ394">
            <v>23</v>
          </cell>
          <cell r="GR394">
            <v>48</v>
          </cell>
          <cell r="GS394">
            <v>37</v>
          </cell>
          <cell r="GT394">
            <v>47</v>
          </cell>
          <cell r="GU394">
            <v>30</v>
          </cell>
          <cell r="GV394">
            <v>34</v>
          </cell>
          <cell r="GW394">
            <v>31</v>
          </cell>
          <cell r="GX394">
            <v>22</v>
          </cell>
          <cell r="GY394">
            <v>34</v>
          </cell>
          <cell r="GZ394">
            <v>45</v>
          </cell>
          <cell r="HA394">
            <v>36</v>
          </cell>
          <cell r="HB394">
            <v>28</v>
          </cell>
          <cell r="HC394">
            <v>43</v>
          </cell>
          <cell r="HD394">
            <v>41</v>
          </cell>
          <cell r="HE394">
            <v>27</v>
          </cell>
          <cell r="HF394">
            <v>37</v>
          </cell>
          <cell r="HG394">
            <v>30</v>
          </cell>
          <cell r="HH394">
            <v>24</v>
          </cell>
          <cell r="HI394">
            <v>29</v>
          </cell>
          <cell r="HJ394">
            <v>28</v>
          </cell>
          <cell r="HK394">
            <v>36</v>
          </cell>
          <cell r="HL394">
            <v>25</v>
          </cell>
          <cell r="HM394">
            <v>32</v>
          </cell>
          <cell r="HN394">
            <v>32</v>
          </cell>
          <cell r="HO394">
            <v>26</v>
          </cell>
          <cell r="HP394">
            <v>44</v>
          </cell>
          <cell r="HQ394">
            <v>30</v>
          </cell>
          <cell r="HR394">
            <v>41</v>
          </cell>
          <cell r="HS394">
            <v>16</v>
          </cell>
          <cell r="HT394">
            <v>17</v>
          </cell>
          <cell r="HU394">
            <v>23</v>
          </cell>
          <cell r="HV394">
            <v>29</v>
          </cell>
          <cell r="HW394">
            <v>31</v>
          </cell>
          <cell r="HX394">
            <v>32</v>
          </cell>
          <cell r="HY394">
            <v>29</v>
          </cell>
          <cell r="HZ394">
            <v>39</v>
          </cell>
          <cell r="IA394">
            <v>45</v>
          </cell>
          <cell r="IB394">
            <v>37</v>
          </cell>
          <cell r="IC394">
            <v>34</v>
          </cell>
          <cell r="ID394">
            <v>31</v>
          </cell>
          <cell r="IE394">
            <v>30</v>
          </cell>
          <cell r="IF394">
            <v>18</v>
          </cell>
          <cell r="IG394">
            <v>29</v>
          </cell>
          <cell r="IH394">
            <v>34</v>
          </cell>
          <cell r="II394">
            <v>33</v>
          </cell>
          <cell r="IJ394">
            <v>23</v>
          </cell>
          <cell r="IK394">
            <v>42</v>
          </cell>
          <cell r="IL394">
            <v>41</v>
          </cell>
          <cell r="IM394">
            <v>29</v>
          </cell>
          <cell r="IN394">
            <v>16</v>
          </cell>
          <cell r="IO394">
            <v>28</v>
          </cell>
          <cell r="IP394">
            <v>32</v>
          </cell>
          <cell r="IQ394">
            <v>42</v>
          </cell>
          <cell r="IR394">
            <v>19</v>
          </cell>
          <cell r="IS394">
            <v>28</v>
          </cell>
          <cell r="IT394">
            <v>40</v>
          </cell>
          <cell r="IU394">
            <v>29</v>
          </cell>
          <cell r="IV394">
            <v>50</v>
          </cell>
          <cell r="IW394">
            <v>48</v>
          </cell>
          <cell r="IX394">
            <v>37</v>
          </cell>
          <cell r="IY394">
            <v>59</v>
          </cell>
          <cell r="IZ394">
            <v>42</v>
          </cell>
          <cell r="JA394">
            <v>60</v>
          </cell>
          <cell r="JB394">
            <v>61</v>
          </cell>
          <cell r="JC394">
            <v>54</v>
          </cell>
          <cell r="JD394">
            <v>35</v>
          </cell>
          <cell r="JE394">
            <v>45</v>
          </cell>
          <cell r="JF394">
            <v>37</v>
          </cell>
          <cell r="JG394">
            <v>31</v>
          </cell>
          <cell r="JH394">
            <v>66</v>
          </cell>
          <cell r="JI394">
            <v>50</v>
          </cell>
          <cell r="JJ394">
            <v>47</v>
          </cell>
          <cell r="JK394">
            <v>60</v>
          </cell>
          <cell r="JL394">
            <v>53</v>
          </cell>
          <cell r="JM394">
            <v>55</v>
          </cell>
          <cell r="JN394">
            <v>57</v>
          </cell>
          <cell r="JO394">
            <v>44</v>
          </cell>
          <cell r="JP394">
            <v>50</v>
          </cell>
          <cell r="JQ394">
            <v>34</v>
          </cell>
          <cell r="JR394">
            <v>36</v>
          </cell>
          <cell r="JS394">
            <v>31</v>
          </cell>
          <cell r="JT394">
            <v>42</v>
          </cell>
          <cell r="JU394">
            <v>45</v>
          </cell>
          <cell r="JV394">
            <v>40</v>
          </cell>
          <cell r="JW394">
            <v>39</v>
          </cell>
          <cell r="JX394">
            <v>52</v>
          </cell>
          <cell r="JY394">
            <v>46</v>
          </cell>
          <cell r="JZ394">
            <v>52</v>
          </cell>
          <cell r="KA394">
            <v>47</v>
          </cell>
          <cell r="KB394">
            <v>26</v>
          </cell>
          <cell r="KC394">
            <v>46</v>
          </cell>
          <cell r="KD394">
            <v>36</v>
          </cell>
          <cell r="KE394">
            <v>40</v>
          </cell>
          <cell r="KF394">
            <v>45</v>
          </cell>
        </row>
        <row r="395">
          <cell r="A395" t="str">
            <v>Nombre de crÃ©ations d'entreprises - SociÃ©tÃ©s - Gironde - DonnÃ©es mensuelles brutes</v>
          </cell>
          <cell r="B395">
            <v>10755602</v>
          </cell>
          <cell r="C395">
            <v>45317.364583333336</v>
          </cell>
          <cell r="ES395">
            <v>405</v>
          </cell>
          <cell r="ET395">
            <v>407</v>
          </cell>
          <cell r="EU395">
            <v>391</v>
          </cell>
          <cell r="EV395">
            <v>374</v>
          </cell>
          <cell r="EW395">
            <v>328</v>
          </cell>
          <cell r="EX395">
            <v>415</v>
          </cell>
          <cell r="EY395">
            <v>403</v>
          </cell>
          <cell r="EZ395">
            <v>303</v>
          </cell>
          <cell r="FA395">
            <v>294</v>
          </cell>
          <cell r="FB395">
            <v>356</v>
          </cell>
          <cell r="FC395">
            <v>344</v>
          </cell>
          <cell r="FD395">
            <v>370</v>
          </cell>
          <cell r="FE395">
            <v>389</v>
          </cell>
          <cell r="FF395">
            <v>393</v>
          </cell>
          <cell r="FG395">
            <v>407</v>
          </cell>
          <cell r="FH395">
            <v>417</v>
          </cell>
          <cell r="FI395">
            <v>359</v>
          </cell>
          <cell r="FJ395">
            <v>363</v>
          </cell>
          <cell r="FK395">
            <v>381</v>
          </cell>
          <cell r="FL395">
            <v>290</v>
          </cell>
          <cell r="FM395">
            <v>324</v>
          </cell>
          <cell r="FN395">
            <v>388</v>
          </cell>
          <cell r="FO395">
            <v>383</v>
          </cell>
          <cell r="FP395">
            <v>412</v>
          </cell>
          <cell r="FQ395">
            <v>439</v>
          </cell>
          <cell r="FR395">
            <v>402</v>
          </cell>
          <cell r="FS395">
            <v>436</v>
          </cell>
          <cell r="FT395">
            <v>421</v>
          </cell>
          <cell r="FU395">
            <v>381</v>
          </cell>
          <cell r="FV395">
            <v>353</v>
          </cell>
          <cell r="FW395">
            <v>458</v>
          </cell>
          <cell r="FX395">
            <v>301</v>
          </cell>
          <cell r="FY395">
            <v>307</v>
          </cell>
          <cell r="FZ395">
            <v>424</v>
          </cell>
          <cell r="GA395">
            <v>355</v>
          </cell>
          <cell r="GB395">
            <v>435</v>
          </cell>
          <cell r="GC395">
            <v>424</v>
          </cell>
          <cell r="GD395">
            <v>433</v>
          </cell>
          <cell r="GE395">
            <v>419</v>
          </cell>
          <cell r="GF395">
            <v>438</v>
          </cell>
          <cell r="GG395">
            <v>357</v>
          </cell>
          <cell r="GH395">
            <v>428</v>
          </cell>
          <cell r="GI395">
            <v>449</v>
          </cell>
          <cell r="GJ395">
            <v>311</v>
          </cell>
          <cell r="GK395">
            <v>412</v>
          </cell>
          <cell r="GL395">
            <v>452</v>
          </cell>
          <cell r="GM395">
            <v>340</v>
          </cell>
          <cell r="GN395">
            <v>494</v>
          </cell>
          <cell r="GO395">
            <v>476</v>
          </cell>
          <cell r="GP395">
            <v>471</v>
          </cell>
          <cell r="GQ395">
            <v>544</v>
          </cell>
          <cell r="GR395">
            <v>555</v>
          </cell>
          <cell r="GS395">
            <v>437</v>
          </cell>
          <cell r="GT395">
            <v>495</v>
          </cell>
          <cell r="GU395">
            <v>436</v>
          </cell>
          <cell r="GV395">
            <v>285</v>
          </cell>
          <cell r="GW395">
            <v>395</v>
          </cell>
          <cell r="GX395">
            <v>455</v>
          </cell>
          <cell r="GY395">
            <v>418</v>
          </cell>
          <cell r="GZ395">
            <v>514</v>
          </cell>
          <cell r="HA395">
            <v>541</v>
          </cell>
          <cell r="HB395">
            <v>516</v>
          </cell>
          <cell r="HC395">
            <v>594</v>
          </cell>
          <cell r="HD395">
            <v>522</v>
          </cell>
          <cell r="HE395">
            <v>497</v>
          </cell>
          <cell r="HF395">
            <v>581</v>
          </cell>
          <cell r="HG395">
            <v>503</v>
          </cell>
          <cell r="HH395">
            <v>412</v>
          </cell>
          <cell r="HI395">
            <v>397</v>
          </cell>
          <cell r="HJ395">
            <v>525</v>
          </cell>
          <cell r="HK395">
            <v>448</v>
          </cell>
          <cell r="HL395">
            <v>521</v>
          </cell>
          <cell r="HM395">
            <v>495</v>
          </cell>
          <cell r="HN395">
            <v>506</v>
          </cell>
          <cell r="HO395">
            <v>586</v>
          </cell>
          <cell r="HP395">
            <v>520</v>
          </cell>
          <cell r="HQ395">
            <v>477</v>
          </cell>
          <cell r="HR395">
            <v>529</v>
          </cell>
          <cell r="HS395">
            <v>509</v>
          </cell>
          <cell r="HT395">
            <v>406</v>
          </cell>
          <cell r="HU395">
            <v>441</v>
          </cell>
          <cell r="HV395">
            <v>524</v>
          </cell>
          <cell r="HW395">
            <v>460</v>
          </cell>
          <cell r="HX395">
            <v>534</v>
          </cell>
          <cell r="HY395">
            <v>547</v>
          </cell>
          <cell r="HZ395">
            <v>523</v>
          </cell>
          <cell r="IA395">
            <v>652</v>
          </cell>
          <cell r="IB395">
            <v>536</v>
          </cell>
          <cell r="IC395">
            <v>498</v>
          </cell>
          <cell r="ID395">
            <v>471</v>
          </cell>
          <cell r="IE395">
            <v>535</v>
          </cell>
          <cell r="IF395">
            <v>406</v>
          </cell>
          <cell r="IG395">
            <v>421</v>
          </cell>
          <cell r="IH395">
            <v>584</v>
          </cell>
          <cell r="II395">
            <v>488</v>
          </cell>
          <cell r="IJ395">
            <v>526</v>
          </cell>
          <cell r="IK395">
            <v>558</v>
          </cell>
          <cell r="IL395">
            <v>615</v>
          </cell>
          <cell r="IM395">
            <v>430</v>
          </cell>
          <cell r="IN395">
            <v>261</v>
          </cell>
          <cell r="IO395">
            <v>270</v>
          </cell>
          <cell r="IP395">
            <v>561</v>
          </cell>
          <cell r="IQ395">
            <v>590</v>
          </cell>
          <cell r="IR395">
            <v>475</v>
          </cell>
          <cell r="IS395">
            <v>523</v>
          </cell>
          <cell r="IT395">
            <v>641</v>
          </cell>
          <cell r="IU395">
            <v>489</v>
          </cell>
          <cell r="IV395">
            <v>661</v>
          </cell>
          <cell r="IW395">
            <v>688</v>
          </cell>
          <cell r="IX395">
            <v>640</v>
          </cell>
          <cell r="IY395">
            <v>701</v>
          </cell>
          <cell r="IZ395">
            <v>651</v>
          </cell>
          <cell r="JA395">
            <v>648</v>
          </cell>
          <cell r="JB395">
            <v>748</v>
          </cell>
          <cell r="JC395">
            <v>688</v>
          </cell>
          <cell r="JD395">
            <v>451</v>
          </cell>
          <cell r="JE395">
            <v>540</v>
          </cell>
          <cell r="JF395">
            <v>668</v>
          </cell>
          <cell r="JG395">
            <v>653</v>
          </cell>
          <cell r="JH395">
            <v>766</v>
          </cell>
          <cell r="JI395">
            <v>618</v>
          </cell>
          <cell r="JJ395">
            <v>681</v>
          </cell>
          <cell r="JK395">
            <v>856</v>
          </cell>
          <cell r="JL395">
            <v>682</v>
          </cell>
          <cell r="JM395">
            <v>639</v>
          </cell>
          <cell r="JN395">
            <v>675</v>
          </cell>
          <cell r="JO395">
            <v>601</v>
          </cell>
          <cell r="JP395">
            <v>459</v>
          </cell>
          <cell r="JQ395">
            <v>648</v>
          </cell>
          <cell r="JR395">
            <v>655</v>
          </cell>
          <cell r="JS395">
            <v>618</v>
          </cell>
          <cell r="JT395">
            <v>768</v>
          </cell>
          <cell r="JU395">
            <v>602</v>
          </cell>
          <cell r="JV395">
            <v>562</v>
          </cell>
          <cell r="JW395">
            <v>722</v>
          </cell>
          <cell r="JX395">
            <v>636</v>
          </cell>
          <cell r="JY395">
            <v>528</v>
          </cell>
          <cell r="JZ395">
            <v>597</v>
          </cell>
          <cell r="KA395">
            <v>548</v>
          </cell>
          <cell r="KB395">
            <v>426</v>
          </cell>
          <cell r="KC395">
            <v>554</v>
          </cell>
          <cell r="KD395">
            <v>558</v>
          </cell>
          <cell r="KE395">
            <v>565</v>
          </cell>
          <cell r="KF395">
            <v>731</v>
          </cell>
        </row>
        <row r="396">
          <cell r="A396" t="str">
            <v>Nombre de crÃ©ations d'entreprises - SociÃ©tÃ©s - Guadeloupe - DonnÃ©es mensuelles brutes</v>
          </cell>
          <cell r="B396">
            <v>10755665</v>
          </cell>
          <cell r="C396">
            <v>45317.364583333336</v>
          </cell>
          <cell r="ES396">
            <v>116</v>
          </cell>
          <cell r="ET396">
            <v>118</v>
          </cell>
          <cell r="EU396">
            <v>174</v>
          </cell>
          <cell r="EV396">
            <v>107</v>
          </cell>
          <cell r="EW396">
            <v>85</v>
          </cell>
          <cell r="EX396">
            <v>139</v>
          </cell>
          <cell r="EY396">
            <v>143</v>
          </cell>
          <cell r="EZ396">
            <v>92</v>
          </cell>
          <cell r="FA396">
            <v>98</v>
          </cell>
          <cell r="FB396">
            <v>129</v>
          </cell>
          <cell r="FC396">
            <v>133</v>
          </cell>
          <cell r="FD396">
            <v>112</v>
          </cell>
          <cell r="FE396">
            <v>113</v>
          </cell>
          <cell r="FF396">
            <v>107</v>
          </cell>
          <cell r="FG396">
            <v>115</v>
          </cell>
          <cell r="FH396">
            <v>142</v>
          </cell>
          <cell r="FI396">
            <v>88</v>
          </cell>
          <cell r="FJ396">
            <v>130</v>
          </cell>
          <cell r="FK396">
            <v>137</v>
          </cell>
          <cell r="FL396">
            <v>149</v>
          </cell>
          <cell r="FM396">
            <v>112</v>
          </cell>
          <cell r="FN396">
            <v>144</v>
          </cell>
          <cell r="FO396">
            <v>114</v>
          </cell>
          <cell r="FP396">
            <v>109</v>
          </cell>
          <cell r="FQ396">
            <v>129</v>
          </cell>
          <cell r="FR396">
            <v>114</v>
          </cell>
          <cell r="FS396">
            <v>96</v>
          </cell>
          <cell r="FT396">
            <v>130</v>
          </cell>
          <cell r="FU396">
            <v>125</v>
          </cell>
          <cell r="FV396">
            <v>118</v>
          </cell>
          <cell r="FW396">
            <v>110</v>
          </cell>
          <cell r="FX396">
            <v>90</v>
          </cell>
          <cell r="FY396">
            <v>91</v>
          </cell>
          <cell r="FZ396">
            <v>157</v>
          </cell>
          <cell r="GA396">
            <v>121</v>
          </cell>
          <cell r="GB396">
            <v>148</v>
          </cell>
          <cell r="GC396">
            <v>156</v>
          </cell>
          <cell r="GD396">
            <v>111</v>
          </cell>
          <cell r="GE396">
            <v>160</v>
          </cell>
          <cell r="GF396">
            <v>123</v>
          </cell>
          <cell r="GG396">
            <v>108</v>
          </cell>
          <cell r="GH396">
            <v>140</v>
          </cell>
          <cell r="GI396">
            <v>161</v>
          </cell>
          <cell r="GJ396">
            <v>132</v>
          </cell>
          <cell r="GK396">
            <v>117</v>
          </cell>
          <cell r="GL396">
            <v>183</v>
          </cell>
          <cell r="GM396">
            <v>108</v>
          </cell>
          <cell r="GN396">
            <v>185</v>
          </cell>
          <cell r="GO396">
            <v>161</v>
          </cell>
          <cell r="GP396">
            <v>183</v>
          </cell>
          <cell r="GQ396">
            <v>172</v>
          </cell>
          <cell r="GR396">
            <v>166</v>
          </cell>
          <cell r="GS396">
            <v>151</v>
          </cell>
          <cell r="GT396">
            <v>172</v>
          </cell>
          <cell r="GU396">
            <v>130</v>
          </cell>
          <cell r="GV396">
            <v>188</v>
          </cell>
          <cell r="GW396">
            <v>151</v>
          </cell>
          <cell r="GX396">
            <v>152</v>
          </cell>
          <cell r="GY396">
            <v>168</v>
          </cell>
          <cell r="GZ396">
            <v>192</v>
          </cell>
          <cell r="HA396">
            <v>184</v>
          </cell>
          <cell r="HB396">
            <v>162</v>
          </cell>
          <cell r="HC396">
            <v>221</v>
          </cell>
          <cell r="HD396">
            <v>188</v>
          </cell>
          <cell r="HE396">
            <v>188</v>
          </cell>
          <cell r="HF396">
            <v>187</v>
          </cell>
          <cell r="HG396">
            <v>196</v>
          </cell>
          <cell r="HH396">
            <v>159</v>
          </cell>
          <cell r="HI396">
            <v>130</v>
          </cell>
          <cell r="HJ396">
            <v>148</v>
          </cell>
          <cell r="HK396">
            <v>220</v>
          </cell>
          <cell r="HL396">
            <v>179</v>
          </cell>
          <cell r="HM396">
            <v>335</v>
          </cell>
          <cell r="HN396">
            <v>145</v>
          </cell>
          <cell r="HO396">
            <v>240</v>
          </cell>
          <cell r="HP396">
            <v>173</v>
          </cell>
          <cell r="HQ396">
            <v>247</v>
          </cell>
          <cell r="HR396">
            <v>178</v>
          </cell>
          <cell r="HS396">
            <v>168</v>
          </cell>
          <cell r="HT396">
            <v>173</v>
          </cell>
          <cell r="HU396">
            <v>143</v>
          </cell>
          <cell r="HV396">
            <v>235</v>
          </cell>
          <cell r="HW396">
            <v>250</v>
          </cell>
          <cell r="HX396">
            <v>477</v>
          </cell>
          <cell r="HY396">
            <v>350</v>
          </cell>
          <cell r="HZ396">
            <v>169</v>
          </cell>
          <cell r="IA396">
            <v>165</v>
          </cell>
          <cell r="IB396">
            <v>206</v>
          </cell>
          <cell r="IC396">
            <v>211</v>
          </cell>
          <cell r="ID396">
            <v>215</v>
          </cell>
          <cell r="IE396">
            <v>265</v>
          </cell>
          <cell r="IF396">
            <v>142</v>
          </cell>
          <cell r="IG396">
            <v>149</v>
          </cell>
          <cell r="IH396">
            <v>218</v>
          </cell>
          <cell r="II396">
            <v>171</v>
          </cell>
          <cell r="IJ396">
            <v>301</v>
          </cell>
          <cell r="IK396">
            <v>200</v>
          </cell>
          <cell r="IL396">
            <v>146</v>
          </cell>
          <cell r="IM396">
            <v>114</v>
          </cell>
          <cell r="IN396">
            <v>41</v>
          </cell>
          <cell r="IO396">
            <v>100</v>
          </cell>
          <cell r="IP396">
            <v>201</v>
          </cell>
          <cell r="IQ396">
            <v>245</v>
          </cell>
          <cell r="IR396">
            <v>207</v>
          </cell>
          <cell r="IS396">
            <v>231</v>
          </cell>
          <cell r="IT396">
            <v>313</v>
          </cell>
          <cell r="IU396">
            <v>241</v>
          </cell>
          <cell r="IV396">
            <v>316</v>
          </cell>
          <cell r="IW396">
            <v>230</v>
          </cell>
          <cell r="IX396">
            <v>215</v>
          </cell>
          <cell r="IY396">
            <v>246</v>
          </cell>
          <cell r="IZ396">
            <v>262</v>
          </cell>
          <cell r="JA396">
            <v>209</v>
          </cell>
          <cell r="JB396">
            <v>270</v>
          </cell>
          <cell r="JC396">
            <v>258</v>
          </cell>
          <cell r="JD396">
            <v>171</v>
          </cell>
          <cell r="JE396">
            <v>203</v>
          </cell>
          <cell r="JF396">
            <v>261</v>
          </cell>
          <cell r="JG396">
            <v>264</v>
          </cell>
          <cell r="JH396">
            <v>270</v>
          </cell>
          <cell r="JI396">
            <v>192</v>
          </cell>
          <cell r="JJ396">
            <v>242</v>
          </cell>
          <cell r="JK396">
            <v>263</v>
          </cell>
          <cell r="JL396">
            <v>257</v>
          </cell>
          <cell r="JM396">
            <v>261</v>
          </cell>
          <cell r="JN396">
            <v>312</v>
          </cell>
          <cell r="JO396">
            <v>250</v>
          </cell>
          <cell r="JP396">
            <v>223</v>
          </cell>
          <cell r="JQ396">
            <v>270</v>
          </cell>
          <cell r="JR396">
            <v>249</v>
          </cell>
          <cell r="JS396">
            <v>326</v>
          </cell>
          <cell r="JT396">
            <v>316</v>
          </cell>
          <cell r="JU396">
            <v>227</v>
          </cell>
          <cell r="JV396">
            <v>244</v>
          </cell>
          <cell r="JW396">
            <v>286</v>
          </cell>
          <cell r="JX396">
            <v>270</v>
          </cell>
          <cell r="JY396">
            <v>235</v>
          </cell>
          <cell r="JZ396">
            <v>289</v>
          </cell>
          <cell r="KA396">
            <v>204</v>
          </cell>
          <cell r="KB396">
            <v>187</v>
          </cell>
          <cell r="KC396">
            <v>254</v>
          </cell>
          <cell r="KD396">
            <v>255</v>
          </cell>
          <cell r="KE396">
            <v>253</v>
          </cell>
          <cell r="KF396">
            <v>294</v>
          </cell>
        </row>
        <row r="397">
          <cell r="A397" t="str">
            <v>Nombre de crÃ©ations d'entreprises - SociÃ©tÃ©s - Guyane - DonnÃ©es mensuelles brutes</v>
          </cell>
          <cell r="B397">
            <v>10755667</v>
          </cell>
          <cell r="C397">
            <v>45317.364583333336</v>
          </cell>
          <cell r="ES397">
            <v>55</v>
          </cell>
          <cell r="ET397">
            <v>36</v>
          </cell>
          <cell r="EU397">
            <v>48</v>
          </cell>
          <cell r="EV397">
            <v>47</v>
          </cell>
          <cell r="EW397">
            <v>93</v>
          </cell>
          <cell r="EX397">
            <v>126</v>
          </cell>
          <cell r="EY397">
            <v>54</v>
          </cell>
          <cell r="EZ397">
            <v>100</v>
          </cell>
          <cell r="FA397">
            <v>36</v>
          </cell>
          <cell r="FB397">
            <v>180</v>
          </cell>
          <cell r="FC397">
            <v>41</v>
          </cell>
          <cell r="FD397">
            <v>88</v>
          </cell>
          <cell r="FE397">
            <v>43</v>
          </cell>
          <cell r="FF397">
            <v>30</v>
          </cell>
          <cell r="FG397">
            <v>78</v>
          </cell>
          <cell r="FH397">
            <v>45</v>
          </cell>
          <cell r="FI397">
            <v>54</v>
          </cell>
          <cell r="FJ397">
            <v>52</v>
          </cell>
          <cell r="FK397">
            <v>62</v>
          </cell>
          <cell r="FL397">
            <v>47</v>
          </cell>
          <cell r="FM397">
            <v>34</v>
          </cell>
          <cell r="FN397">
            <v>149</v>
          </cell>
          <cell r="FO397">
            <v>59</v>
          </cell>
          <cell r="FP397">
            <v>88</v>
          </cell>
          <cell r="FQ397">
            <v>82</v>
          </cell>
          <cell r="FR397">
            <v>65</v>
          </cell>
          <cell r="FS397">
            <v>44</v>
          </cell>
          <cell r="FT397">
            <v>60</v>
          </cell>
          <cell r="FU397">
            <v>56</v>
          </cell>
          <cell r="FV397">
            <v>42</v>
          </cell>
          <cell r="FW397">
            <v>108</v>
          </cell>
          <cell r="FX397">
            <v>51</v>
          </cell>
          <cell r="FY397">
            <v>60</v>
          </cell>
          <cell r="FZ397">
            <v>99</v>
          </cell>
          <cell r="GA397">
            <v>52</v>
          </cell>
          <cell r="GB397">
            <v>142</v>
          </cell>
          <cell r="GC397">
            <v>77</v>
          </cell>
          <cell r="GD397">
            <v>37</v>
          </cell>
          <cell r="GE397">
            <v>87</v>
          </cell>
          <cell r="GF397">
            <v>57</v>
          </cell>
          <cell r="GG397">
            <v>52</v>
          </cell>
          <cell r="GH397">
            <v>45</v>
          </cell>
          <cell r="GI397">
            <v>47</v>
          </cell>
          <cell r="GJ397">
            <v>44</v>
          </cell>
          <cell r="GK397">
            <v>63</v>
          </cell>
          <cell r="GL397">
            <v>64</v>
          </cell>
          <cell r="GM397">
            <v>64</v>
          </cell>
          <cell r="GN397">
            <v>70</v>
          </cell>
          <cell r="GO397">
            <v>37</v>
          </cell>
          <cell r="GP397">
            <v>48</v>
          </cell>
          <cell r="GQ397">
            <v>64</v>
          </cell>
          <cell r="GR397">
            <v>59</v>
          </cell>
          <cell r="GS397">
            <v>45</v>
          </cell>
          <cell r="GT397">
            <v>53</v>
          </cell>
          <cell r="GU397">
            <v>50</v>
          </cell>
          <cell r="GV397">
            <v>53</v>
          </cell>
          <cell r="GW397">
            <v>53</v>
          </cell>
          <cell r="GX397">
            <v>48</v>
          </cell>
          <cell r="GY397">
            <v>29</v>
          </cell>
          <cell r="GZ397">
            <v>91</v>
          </cell>
          <cell r="HA397">
            <v>35</v>
          </cell>
          <cell r="HB397">
            <v>63</v>
          </cell>
          <cell r="HC397">
            <v>41</v>
          </cell>
          <cell r="HD397">
            <v>14</v>
          </cell>
          <cell r="HE397">
            <v>52</v>
          </cell>
          <cell r="HF397">
            <v>64</v>
          </cell>
          <cell r="HG397">
            <v>65</v>
          </cell>
          <cell r="HH397">
            <v>49</v>
          </cell>
          <cell r="HI397">
            <v>69</v>
          </cell>
          <cell r="HJ397">
            <v>63</v>
          </cell>
          <cell r="HK397">
            <v>53</v>
          </cell>
          <cell r="HL397">
            <v>86</v>
          </cell>
          <cell r="HM397">
            <v>63</v>
          </cell>
          <cell r="HN397">
            <v>60</v>
          </cell>
          <cell r="HO397">
            <v>90</v>
          </cell>
          <cell r="HP397">
            <v>71</v>
          </cell>
          <cell r="HQ397">
            <v>56</v>
          </cell>
          <cell r="HR397">
            <v>54</v>
          </cell>
          <cell r="HS397">
            <v>51</v>
          </cell>
          <cell r="HT397">
            <v>57</v>
          </cell>
          <cell r="HU397">
            <v>76</v>
          </cell>
          <cell r="HV397">
            <v>69</v>
          </cell>
          <cell r="HW397">
            <v>68</v>
          </cell>
          <cell r="HX397">
            <v>156</v>
          </cell>
          <cell r="HY397">
            <v>87</v>
          </cell>
          <cell r="HZ397">
            <v>68</v>
          </cell>
          <cell r="IA397">
            <v>82</v>
          </cell>
          <cell r="IB397">
            <v>55</v>
          </cell>
          <cell r="IC397">
            <v>72</v>
          </cell>
          <cell r="ID397">
            <v>56</v>
          </cell>
          <cell r="IE397">
            <v>84</v>
          </cell>
          <cell r="IF397">
            <v>57</v>
          </cell>
          <cell r="IG397">
            <v>55</v>
          </cell>
          <cell r="IH397">
            <v>66</v>
          </cell>
          <cell r="II397">
            <v>69</v>
          </cell>
          <cell r="IJ397">
            <v>55</v>
          </cell>
          <cell r="IK397">
            <v>61</v>
          </cell>
          <cell r="IL397">
            <v>52</v>
          </cell>
          <cell r="IM397">
            <v>41</v>
          </cell>
          <cell r="IN397">
            <v>7</v>
          </cell>
          <cell r="IO397">
            <v>55</v>
          </cell>
          <cell r="IP397">
            <v>62</v>
          </cell>
          <cell r="IQ397">
            <v>57</v>
          </cell>
          <cell r="IR397">
            <v>56</v>
          </cell>
          <cell r="IS397">
            <v>98</v>
          </cell>
          <cell r="IT397">
            <v>65</v>
          </cell>
          <cell r="IU397">
            <v>76</v>
          </cell>
          <cell r="IV397">
            <v>114</v>
          </cell>
          <cell r="IW397">
            <v>90</v>
          </cell>
          <cell r="IX397">
            <v>69</v>
          </cell>
          <cell r="IY397">
            <v>129</v>
          </cell>
          <cell r="IZ397">
            <v>87</v>
          </cell>
          <cell r="JA397">
            <v>69</v>
          </cell>
          <cell r="JB397">
            <v>123</v>
          </cell>
          <cell r="JC397">
            <v>122</v>
          </cell>
          <cell r="JD397">
            <v>96</v>
          </cell>
          <cell r="JE397">
            <v>93</v>
          </cell>
          <cell r="JF397">
            <v>99</v>
          </cell>
          <cell r="JG397">
            <v>71</v>
          </cell>
          <cell r="JH397">
            <v>116</v>
          </cell>
          <cell r="JI397">
            <v>52</v>
          </cell>
          <cell r="JJ397">
            <v>85</v>
          </cell>
          <cell r="JK397">
            <v>117</v>
          </cell>
          <cell r="JL397">
            <v>121</v>
          </cell>
          <cell r="JM397">
            <v>69</v>
          </cell>
          <cell r="JN397">
            <v>104</v>
          </cell>
          <cell r="JO397">
            <v>120</v>
          </cell>
          <cell r="JP397">
            <v>57</v>
          </cell>
          <cell r="JQ397">
            <v>107</v>
          </cell>
          <cell r="JR397">
            <v>100</v>
          </cell>
          <cell r="JS397">
            <v>87</v>
          </cell>
          <cell r="JT397">
            <v>113</v>
          </cell>
          <cell r="JU397">
            <v>109</v>
          </cell>
          <cell r="JV397">
            <v>75</v>
          </cell>
          <cell r="JW397">
            <v>136</v>
          </cell>
          <cell r="JX397">
            <v>89</v>
          </cell>
          <cell r="JY397">
            <v>75</v>
          </cell>
          <cell r="JZ397">
            <v>122</v>
          </cell>
          <cell r="KA397">
            <v>67</v>
          </cell>
          <cell r="KB397">
            <v>95</v>
          </cell>
          <cell r="KC397">
            <v>127</v>
          </cell>
          <cell r="KD397">
            <v>96</v>
          </cell>
          <cell r="KE397">
            <v>136</v>
          </cell>
          <cell r="KF397">
            <v>127</v>
          </cell>
        </row>
        <row r="398">
          <cell r="A398" t="str">
            <v>Nombre de crÃ©ations d'entreprises - SociÃ©tÃ©s - HÃ©rault - DonnÃ©es mensuelles brutes</v>
          </cell>
          <cell r="B398">
            <v>10755603</v>
          </cell>
          <cell r="C398">
            <v>45317.364583333336</v>
          </cell>
          <cell r="ES398">
            <v>305</v>
          </cell>
          <cell r="ET398">
            <v>353</v>
          </cell>
          <cell r="EU398">
            <v>426</v>
          </cell>
          <cell r="EV398">
            <v>314</v>
          </cell>
          <cell r="EW398">
            <v>305</v>
          </cell>
          <cell r="EX398">
            <v>331</v>
          </cell>
          <cell r="EY398">
            <v>311</v>
          </cell>
          <cell r="EZ398">
            <v>273</v>
          </cell>
          <cell r="FA398">
            <v>280</v>
          </cell>
          <cell r="FB398">
            <v>315</v>
          </cell>
          <cell r="FC398">
            <v>304</v>
          </cell>
          <cell r="FD398">
            <v>287</v>
          </cell>
          <cell r="FE398">
            <v>356</v>
          </cell>
          <cell r="FF398">
            <v>349</v>
          </cell>
          <cell r="FG398">
            <v>368</v>
          </cell>
          <cell r="FH398">
            <v>308</v>
          </cell>
          <cell r="FI398">
            <v>317</v>
          </cell>
          <cell r="FJ398">
            <v>315</v>
          </cell>
          <cell r="FK398">
            <v>371</v>
          </cell>
          <cell r="FL398">
            <v>245</v>
          </cell>
          <cell r="FM398">
            <v>228</v>
          </cell>
          <cell r="FN398">
            <v>359</v>
          </cell>
          <cell r="FO398">
            <v>328</v>
          </cell>
          <cell r="FP398">
            <v>365</v>
          </cell>
          <cell r="FQ398">
            <v>338</v>
          </cell>
          <cell r="FR398">
            <v>378</v>
          </cell>
          <cell r="FS398">
            <v>364</v>
          </cell>
          <cell r="FT398">
            <v>400</v>
          </cell>
          <cell r="FU398">
            <v>328</v>
          </cell>
          <cell r="FV398">
            <v>294</v>
          </cell>
          <cell r="FW398">
            <v>334</v>
          </cell>
          <cell r="FX398">
            <v>223</v>
          </cell>
          <cell r="FY398">
            <v>289</v>
          </cell>
          <cell r="FZ398">
            <v>316</v>
          </cell>
          <cell r="GA398">
            <v>330</v>
          </cell>
          <cell r="GB398">
            <v>321</v>
          </cell>
          <cell r="GC398">
            <v>366</v>
          </cell>
          <cell r="GD398">
            <v>353</v>
          </cell>
          <cell r="GE398">
            <v>385</v>
          </cell>
          <cell r="GF398">
            <v>446</v>
          </cell>
          <cell r="GG398">
            <v>338</v>
          </cell>
          <cell r="GH398">
            <v>379</v>
          </cell>
          <cell r="GI398">
            <v>324</v>
          </cell>
          <cell r="GJ398">
            <v>293</v>
          </cell>
          <cell r="GK398">
            <v>311</v>
          </cell>
          <cell r="GL398">
            <v>383</v>
          </cell>
          <cell r="GM398">
            <v>276</v>
          </cell>
          <cell r="GN398">
            <v>383</v>
          </cell>
          <cell r="GO398">
            <v>368</v>
          </cell>
          <cell r="GP398">
            <v>389</v>
          </cell>
          <cell r="GQ398">
            <v>453</v>
          </cell>
          <cell r="GR398">
            <v>435</v>
          </cell>
          <cell r="GS398">
            <v>365</v>
          </cell>
          <cell r="GT398">
            <v>474</v>
          </cell>
          <cell r="GU398">
            <v>366</v>
          </cell>
          <cell r="GV398">
            <v>316</v>
          </cell>
          <cell r="GW398">
            <v>324</v>
          </cell>
          <cell r="GX398">
            <v>358</v>
          </cell>
          <cell r="GY398">
            <v>378</v>
          </cell>
          <cell r="GZ398">
            <v>427</v>
          </cell>
          <cell r="HA398">
            <v>364</v>
          </cell>
          <cell r="HB398">
            <v>404</v>
          </cell>
          <cell r="HC398">
            <v>437</v>
          </cell>
          <cell r="HD398">
            <v>476</v>
          </cell>
          <cell r="HE398">
            <v>405</v>
          </cell>
          <cell r="HF398">
            <v>437</v>
          </cell>
          <cell r="HG398">
            <v>361</v>
          </cell>
          <cell r="HH398">
            <v>358</v>
          </cell>
          <cell r="HI398">
            <v>351</v>
          </cell>
          <cell r="HJ398">
            <v>397</v>
          </cell>
          <cell r="HK398">
            <v>342</v>
          </cell>
          <cell r="HL398">
            <v>428</v>
          </cell>
          <cell r="HM398">
            <v>335</v>
          </cell>
          <cell r="HN398">
            <v>416</v>
          </cell>
          <cell r="HO398">
            <v>448</v>
          </cell>
          <cell r="HP398">
            <v>374</v>
          </cell>
          <cell r="HQ398">
            <v>304</v>
          </cell>
          <cell r="HR398">
            <v>442</v>
          </cell>
          <cell r="HS398">
            <v>422</v>
          </cell>
          <cell r="HT398">
            <v>288</v>
          </cell>
          <cell r="HU398">
            <v>299</v>
          </cell>
          <cell r="HV398">
            <v>469</v>
          </cell>
          <cell r="HW398">
            <v>427</v>
          </cell>
          <cell r="HX398">
            <v>385</v>
          </cell>
          <cell r="HY398">
            <v>439</v>
          </cell>
          <cell r="HZ398">
            <v>482</v>
          </cell>
          <cell r="IA398">
            <v>539</v>
          </cell>
          <cell r="IB398">
            <v>481</v>
          </cell>
          <cell r="IC398">
            <v>438</v>
          </cell>
          <cell r="ID398">
            <v>356</v>
          </cell>
          <cell r="IE398">
            <v>433</v>
          </cell>
          <cell r="IF398">
            <v>367</v>
          </cell>
          <cell r="IG398">
            <v>390</v>
          </cell>
          <cell r="IH398">
            <v>442</v>
          </cell>
          <cell r="II398">
            <v>387</v>
          </cell>
          <cell r="IJ398">
            <v>415</v>
          </cell>
          <cell r="IK398">
            <v>492</v>
          </cell>
          <cell r="IL398">
            <v>504</v>
          </cell>
          <cell r="IM398">
            <v>338</v>
          </cell>
          <cell r="IN398">
            <v>207</v>
          </cell>
          <cell r="IO398">
            <v>239</v>
          </cell>
          <cell r="IP398">
            <v>481</v>
          </cell>
          <cell r="IQ398">
            <v>331</v>
          </cell>
          <cell r="IR398">
            <v>388</v>
          </cell>
          <cell r="IS398">
            <v>518</v>
          </cell>
          <cell r="IT398">
            <v>512</v>
          </cell>
          <cell r="IU398">
            <v>458</v>
          </cell>
          <cell r="IV398">
            <v>538</v>
          </cell>
          <cell r="IW398">
            <v>561</v>
          </cell>
          <cell r="IX398">
            <v>518</v>
          </cell>
          <cell r="IY398">
            <v>633</v>
          </cell>
          <cell r="IZ398">
            <v>584</v>
          </cell>
          <cell r="JA398">
            <v>515</v>
          </cell>
          <cell r="JB398">
            <v>604</v>
          </cell>
          <cell r="JC398">
            <v>529</v>
          </cell>
          <cell r="JD398">
            <v>390</v>
          </cell>
          <cell r="JE398">
            <v>395</v>
          </cell>
          <cell r="JF398">
            <v>562</v>
          </cell>
          <cell r="JG398">
            <v>468</v>
          </cell>
          <cell r="JH398">
            <v>618</v>
          </cell>
          <cell r="JI398">
            <v>454</v>
          </cell>
          <cell r="JJ398">
            <v>560</v>
          </cell>
          <cell r="JK398">
            <v>652</v>
          </cell>
          <cell r="JL398">
            <v>640</v>
          </cell>
          <cell r="JM398">
            <v>481</v>
          </cell>
          <cell r="JN398">
            <v>596</v>
          </cell>
          <cell r="JO398">
            <v>511</v>
          </cell>
          <cell r="JP398">
            <v>387</v>
          </cell>
          <cell r="JQ398">
            <v>483</v>
          </cell>
          <cell r="JR398">
            <v>475</v>
          </cell>
          <cell r="JS398">
            <v>504</v>
          </cell>
          <cell r="JT398">
            <v>605</v>
          </cell>
          <cell r="JU398">
            <v>517</v>
          </cell>
          <cell r="JV398">
            <v>571</v>
          </cell>
          <cell r="JW398">
            <v>588</v>
          </cell>
          <cell r="JX398">
            <v>500</v>
          </cell>
          <cell r="JY398">
            <v>448</v>
          </cell>
          <cell r="JZ398">
            <v>486</v>
          </cell>
          <cell r="KA398">
            <v>454</v>
          </cell>
          <cell r="KB398">
            <v>344</v>
          </cell>
          <cell r="KC398">
            <v>490</v>
          </cell>
          <cell r="KD398">
            <v>410</v>
          </cell>
          <cell r="KE398">
            <v>464</v>
          </cell>
          <cell r="KF398">
            <v>578</v>
          </cell>
        </row>
        <row r="399">
          <cell r="A399" t="str">
            <v>Nombre de crÃ©ations d'entreprises - SociÃ©tÃ©s - Haute-Corse - DonnÃ©es mensuelles brutes</v>
          </cell>
          <cell r="B399">
            <v>10755598</v>
          </cell>
          <cell r="C399">
            <v>45317.364583333336</v>
          </cell>
          <cell r="ES399">
            <v>41</v>
          </cell>
          <cell r="ET399">
            <v>50</v>
          </cell>
          <cell r="EU399">
            <v>55</v>
          </cell>
          <cell r="EV399">
            <v>53</v>
          </cell>
          <cell r="EW399">
            <v>37</v>
          </cell>
          <cell r="EX399">
            <v>40</v>
          </cell>
          <cell r="EY399">
            <v>23</v>
          </cell>
          <cell r="EZ399">
            <v>25</v>
          </cell>
          <cell r="FA399">
            <v>35</v>
          </cell>
          <cell r="FB399">
            <v>37</v>
          </cell>
          <cell r="FC399">
            <v>40</v>
          </cell>
          <cell r="FD399">
            <v>49</v>
          </cell>
          <cell r="FE399">
            <v>56</v>
          </cell>
          <cell r="FF399">
            <v>57</v>
          </cell>
          <cell r="FG399">
            <v>55</v>
          </cell>
          <cell r="FH399">
            <v>43</v>
          </cell>
          <cell r="FI399">
            <v>40</v>
          </cell>
          <cell r="FJ399">
            <v>44</v>
          </cell>
          <cell r="FK399">
            <v>53</v>
          </cell>
          <cell r="FL399">
            <v>39</v>
          </cell>
          <cell r="FM399">
            <v>42</v>
          </cell>
          <cell r="FN399">
            <v>52</v>
          </cell>
          <cell r="FO399">
            <v>46</v>
          </cell>
          <cell r="FP399">
            <v>45</v>
          </cell>
          <cell r="FQ399">
            <v>57</v>
          </cell>
          <cell r="FR399">
            <v>45</v>
          </cell>
          <cell r="FS399">
            <v>59</v>
          </cell>
          <cell r="FT399">
            <v>69</v>
          </cell>
          <cell r="FU399">
            <v>50</v>
          </cell>
          <cell r="FV399">
            <v>47</v>
          </cell>
          <cell r="FW399">
            <v>56</v>
          </cell>
          <cell r="FX399">
            <v>39</v>
          </cell>
          <cell r="FY399">
            <v>40</v>
          </cell>
          <cell r="FZ399">
            <v>56</v>
          </cell>
          <cell r="GA399">
            <v>52</v>
          </cell>
          <cell r="GB399">
            <v>39</v>
          </cell>
          <cell r="GC399">
            <v>39</v>
          </cell>
          <cell r="GD399">
            <v>61</v>
          </cell>
          <cell r="GE399">
            <v>46</v>
          </cell>
          <cell r="GF399">
            <v>64</v>
          </cell>
          <cell r="GG399">
            <v>56</v>
          </cell>
          <cell r="GH399">
            <v>40</v>
          </cell>
          <cell r="GI399">
            <v>37</v>
          </cell>
          <cell r="GJ399">
            <v>32</v>
          </cell>
          <cell r="GK399">
            <v>39</v>
          </cell>
          <cell r="GL399">
            <v>43</v>
          </cell>
          <cell r="GM399">
            <v>45</v>
          </cell>
          <cell r="GN399">
            <v>45</v>
          </cell>
          <cell r="GO399">
            <v>52</v>
          </cell>
          <cell r="GP399">
            <v>68</v>
          </cell>
          <cell r="GQ399">
            <v>68</v>
          </cell>
          <cell r="GR399">
            <v>81</v>
          </cell>
          <cell r="GS399">
            <v>66</v>
          </cell>
          <cell r="GT399">
            <v>66</v>
          </cell>
          <cell r="GU399">
            <v>48</v>
          </cell>
          <cell r="GV399">
            <v>40</v>
          </cell>
          <cell r="GW399">
            <v>40</v>
          </cell>
          <cell r="GX399">
            <v>62</v>
          </cell>
          <cell r="GY399">
            <v>35</v>
          </cell>
          <cell r="GZ399">
            <v>81</v>
          </cell>
          <cell r="HA399">
            <v>53</v>
          </cell>
          <cell r="HB399">
            <v>75</v>
          </cell>
          <cell r="HC399">
            <v>86</v>
          </cell>
          <cell r="HD399">
            <v>82</v>
          </cell>
          <cell r="HE399">
            <v>78</v>
          </cell>
          <cell r="HF399">
            <v>74</v>
          </cell>
          <cell r="HG399">
            <v>50</v>
          </cell>
          <cell r="HH399">
            <v>41</v>
          </cell>
          <cell r="HI399">
            <v>48</v>
          </cell>
          <cell r="HJ399">
            <v>64</v>
          </cell>
          <cell r="HK399">
            <v>74</v>
          </cell>
          <cell r="HL399">
            <v>59</v>
          </cell>
          <cell r="HM399">
            <v>61</v>
          </cell>
          <cell r="HN399">
            <v>77</v>
          </cell>
          <cell r="HO399">
            <v>69</v>
          </cell>
          <cell r="HP399">
            <v>59</v>
          </cell>
          <cell r="HQ399">
            <v>62</v>
          </cell>
          <cell r="HR399">
            <v>63</v>
          </cell>
          <cell r="HS399">
            <v>61</v>
          </cell>
          <cell r="HT399">
            <v>52</v>
          </cell>
          <cell r="HU399">
            <v>45</v>
          </cell>
          <cell r="HV399">
            <v>73</v>
          </cell>
          <cell r="HW399">
            <v>59</v>
          </cell>
          <cell r="HX399">
            <v>64</v>
          </cell>
          <cell r="HY399">
            <v>66</v>
          </cell>
          <cell r="HZ399">
            <v>74</v>
          </cell>
          <cell r="IA399">
            <v>72</v>
          </cell>
          <cell r="IB399">
            <v>67</v>
          </cell>
          <cell r="IC399">
            <v>57</v>
          </cell>
          <cell r="ID399">
            <v>61</v>
          </cell>
          <cell r="IE399">
            <v>64</v>
          </cell>
          <cell r="IF399">
            <v>48</v>
          </cell>
          <cell r="IG399">
            <v>55</v>
          </cell>
          <cell r="IH399">
            <v>71</v>
          </cell>
          <cell r="II399">
            <v>50</v>
          </cell>
          <cell r="IJ399">
            <v>72</v>
          </cell>
          <cell r="IK399">
            <v>58</v>
          </cell>
          <cell r="IL399">
            <v>68</v>
          </cell>
          <cell r="IM399">
            <v>64</v>
          </cell>
          <cell r="IN399">
            <v>21</v>
          </cell>
          <cell r="IO399">
            <v>36</v>
          </cell>
          <cell r="IP399">
            <v>48</v>
          </cell>
          <cell r="IQ399">
            <v>68</v>
          </cell>
          <cell r="IR399">
            <v>53</v>
          </cell>
          <cell r="IS399">
            <v>47</v>
          </cell>
          <cell r="IT399">
            <v>74</v>
          </cell>
          <cell r="IU399">
            <v>49</v>
          </cell>
          <cell r="IV399">
            <v>98</v>
          </cell>
          <cell r="IW399">
            <v>62</v>
          </cell>
          <cell r="IX399">
            <v>76</v>
          </cell>
          <cell r="IY399">
            <v>99</v>
          </cell>
          <cell r="IZ399">
            <v>87</v>
          </cell>
          <cell r="JA399">
            <v>72</v>
          </cell>
          <cell r="JB399">
            <v>125</v>
          </cell>
          <cell r="JC399">
            <v>79</v>
          </cell>
          <cell r="JD399">
            <v>46</v>
          </cell>
          <cell r="JE399">
            <v>47</v>
          </cell>
          <cell r="JF399">
            <v>62</v>
          </cell>
          <cell r="JG399">
            <v>65</v>
          </cell>
          <cell r="JH399">
            <v>93</v>
          </cell>
          <cell r="JI399">
            <v>66</v>
          </cell>
          <cell r="JJ399">
            <v>95</v>
          </cell>
          <cell r="JK399">
            <v>110</v>
          </cell>
          <cell r="JL399">
            <v>75</v>
          </cell>
          <cell r="JM399">
            <v>61</v>
          </cell>
          <cell r="JN399">
            <v>79</v>
          </cell>
          <cell r="JO399">
            <v>60</v>
          </cell>
          <cell r="JP399">
            <v>64</v>
          </cell>
          <cell r="JQ399">
            <v>52</v>
          </cell>
          <cell r="JR399">
            <v>61</v>
          </cell>
          <cell r="JS399">
            <v>56</v>
          </cell>
          <cell r="JT399">
            <v>69</v>
          </cell>
          <cell r="JU399">
            <v>65</v>
          </cell>
          <cell r="JV399">
            <v>75</v>
          </cell>
          <cell r="JW399">
            <v>103</v>
          </cell>
          <cell r="JX399">
            <v>80</v>
          </cell>
          <cell r="JY399">
            <v>115</v>
          </cell>
          <cell r="JZ399">
            <v>74</v>
          </cell>
          <cell r="KA399">
            <v>77</v>
          </cell>
          <cell r="KB399">
            <v>37</v>
          </cell>
          <cell r="KC399">
            <v>61</v>
          </cell>
          <cell r="KD399">
            <v>81</v>
          </cell>
          <cell r="KE399">
            <v>79</v>
          </cell>
          <cell r="KF399">
            <v>52</v>
          </cell>
        </row>
        <row r="400">
          <cell r="A400" t="str">
            <v>Nombre de crÃ©ations d'entreprises - SociÃ©tÃ©s - Haute-Garonne - DonnÃ©es mensuelles brutes</v>
          </cell>
          <cell r="B400">
            <v>10755600</v>
          </cell>
          <cell r="C400">
            <v>45317.364583333336</v>
          </cell>
          <cell r="ES400">
            <v>345</v>
          </cell>
          <cell r="ET400">
            <v>308</v>
          </cell>
          <cell r="EU400">
            <v>362</v>
          </cell>
          <cell r="EV400">
            <v>309</v>
          </cell>
          <cell r="EW400">
            <v>246</v>
          </cell>
          <cell r="EX400">
            <v>329</v>
          </cell>
          <cell r="EY400">
            <v>254</v>
          </cell>
          <cell r="EZ400">
            <v>252</v>
          </cell>
          <cell r="FA400">
            <v>253</v>
          </cell>
          <cell r="FB400">
            <v>308</v>
          </cell>
          <cell r="FC400">
            <v>282</v>
          </cell>
          <cell r="FD400">
            <v>282</v>
          </cell>
          <cell r="FE400">
            <v>303</v>
          </cell>
          <cell r="FF400">
            <v>306</v>
          </cell>
          <cell r="FG400">
            <v>326</v>
          </cell>
          <cell r="FH400">
            <v>292</v>
          </cell>
          <cell r="FI400">
            <v>277</v>
          </cell>
          <cell r="FJ400">
            <v>297</v>
          </cell>
          <cell r="FK400">
            <v>295</v>
          </cell>
          <cell r="FL400">
            <v>190</v>
          </cell>
          <cell r="FM400">
            <v>242</v>
          </cell>
          <cell r="FN400">
            <v>351</v>
          </cell>
          <cell r="FO400">
            <v>267</v>
          </cell>
          <cell r="FP400">
            <v>292</v>
          </cell>
          <cell r="FQ400">
            <v>373</v>
          </cell>
          <cell r="FR400">
            <v>304</v>
          </cell>
          <cell r="FS400">
            <v>333</v>
          </cell>
          <cell r="FT400">
            <v>353</v>
          </cell>
          <cell r="FU400">
            <v>304</v>
          </cell>
          <cell r="FV400">
            <v>322</v>
          </cell>
          <cell r="FW400">
            <v>305</v>
          </cell>
          <cell r="FX400">
            <v>212</v>
          </cell>
          <cell r="FY400">
            <v>292</v>
          </cell>
          <cell r="FZ400">
            <v>346</v>
          </cell>
          <cell r="GA400">
            <v>280</v>
          </cell>
          <cell r="GB400">
            <v>371</v>
          </cell>
          <cell r="GC400">
            <v>316</v>
          </cell>
          <cell r="GD400">
            <v>293</v>
          </cell>
          <cell r="GE400">
            <v>341</v>
          </cell>
          <cell r="GF400">
            <v>334</v>
          </cell>
          <cell r="GG400">
            <v>307</v>
          </cell>
          <cell r="GH400">
            <v>348</v>
          </cell>
          <cell r="GI400">
            <v>334</v>
          </cell>
          <cell r="GJ400">
            <v>236</v>
          </cell>
          <cell r="GK400">
            <v>316</v>
          </cell>
          <cell r="GL400">
            <v>372</v>
          </cell>
          <cell r="GM400">
            <v>305</v>
          </cell>
          <cell r="GN400">
            <v>398</v>
          </cell>
          <cell r="GO400">
            <v>389</v>
          </cell>
          <cell r="GP400">
            <v>384</v>
          </cell>
          <cell r="GQ400">
            <v>404</v>
          </cell>
          <cell r="GR400">
            <v>424</v>
          </cell>
          <cell r="GS400">
            <v>340</v>
          </cell>
          <cell r="GT400">
            <v>396</v>
          </cell>
          <cell r="GU400">
            <v>372</v>
          </cell>
          <cell r="GV400">
            <v>304</v>
          </cell>
          <cell r="GW400">
            <v>347</v>
          </cell>
          <cell r="GX400">
            <v>347</v>
          </cell>
          <cell r="GY400">
            <v>371</v>
          </cell>
          <cell r="GZ400">
            <v>389</v>
          </cell>
          <cell r="HA400">
            <v>395</v>
          </cell>
          <cell r="HB400">
            <v>432</v>
          </cell>
          <cell r="HC400">
            <v>466</v>
          </cell>
          <cell r="HD400">
            <v>366</v>
          </cell>
          <cell r="HE400">
            <v>305</v>
          </cell>
          <cell r="HF400">
            <v>420</v>
          </cell>
          <cell r="HG400">
            <v>404</v>
          </cell>
          <cell r="HH400">
            <v>276</v>
          </cell>
          <cell r="HI400">
            <v>312</v>
          </cell>
          <cell r="HJ400">
            <v>365</v>
          </cell>
          <cell r="HK400">
            <v>380</v>
          </cell>
          <cell r="HL400">
            <v>391</v>
          </cell>
          <cell r="HM400">
            <v>397</v>
          </cell>
          <cell r="HN400">
            <v>382</v>
          </cell>
          <cell r="HO400">
            <v>430</v>
          </cell>
          <cell r="HP400">
            <v>380</v>
          </cell>
          <cell r="HQ400">
            <v>357</v>
          </cell>
          <cell r="HR400">
            <v>375</v>
          </cell>
          <cell r="HS400">
            <v>348</v>
          </cell>
          <cell r="HT400">
            <v>293</v>
          </cell>
          <cell r="HU400">
            <v>324</v>
          </cell>
          <cell r="HV400">
            <v>435</v>
          </cell>
          <cell r="HW400">
            <v>366</v>
          </cell>
          <cell r="HX400">
            <v>395</v>
          </cell>
          <cell r="HY400">
            <v>431</v>
          </cell>
          <cell r="HZ400">
            <v>483</v>
          </cell>
          <cell r="IA400">
            <v>483</v>
          </cell>
          <cell r="IB400">
            <v>397</v>
          </cell>
          <cell r="IC400">
            <v>428</v>
          </cell>
          <cell r="ID400">
            <v>323</v>
          </cell>
          <cell r="IE400">
            <v>406</v>
          </cell>
          <cell r="IF400">
            <v>324</v>
          </cell>
          <cell r="IG400">
            <v>372</v>
          </cell>
          <cell r="IH400">
            <v>455</v>
          </cell>
          <cell r="II400">
            <v>403</v>
          </cell>
          <cell r="IJ400">
            <v>409</v>
          </cell>
          <cell r="IK400">
            <v>478</v>
          </cell>
          <cell r="IL400">
            <v>534</v>
          </cell>
          <cell r="IM400">
            <v>328</v>
          </cell>
          <cell r="IN400">
            <v>191</v>
          </cell>
          <cell r="IO400">
            <v>260</v>
          </cell>
          <cell r="IP400">
            <v>347</v>
          </cell>
          <cell r="IQ400">
            <v>518</v>
          </cell>
          <cell r="IR400">
            <v>363</v>
          </cell>
          <cell r="IS400">
            <v>412</v>
          </cell>
          <cell r="IT400">
            <v>527</v>
          </cell>
          <cell r="IU400">
            <v>456</v>
          </cell>
          <cell r="IV400">
            <v>482</v>
          </cell>
          <cell r="IW400">
            <v>499</v>
          </cell>
          <cell r="IX400">
            <v>555</v>
          </cell>
          <cell r="IY400">
            <v>581</v>
          </cell>
          <cell r="IZ400">
            <v>552</v>
          </cell>
          <cell r="JA400">
            <v>536</v>
          </cell>
          <cell r="JB400">
            <v>616</v>
          </cell>
          <cell r="JC400">
            <v>549</v>
          </cell>
          <cell r="JD400">
            <v>382</v>
          </cell>
          <cell r="JE400">
            <v>476</v>
          </cell>
          <cell r="JF400">
            <v>565</v>
          </cell>
          <cell r="JG400">
            <v>539</v>
          </cell>
          <cell r="JH400">
            <v>605</v>
          </cell>
          <cell r="JI400">
            <v>544</v>
          </cell>
          <cell r="JJ400">
            <v>599</v>
          </cell>
          <cell r="JK400">
            <v>661</v>
          </cell>
          <cell r="JL400">
            <v>566</v>
          </cell>
          <cell r="JM400">
            <v>465</v>
          </cell>
          <cell r="JN400">
            <v>516</v>
          </cell>
          <cell r="JO400">
            <v>561</v>
          </cell>
          <cell r="JP400">
            <v>411</v>
          </cell>
          <cell r="JQ400">
            <v>512</v>
          </cell>
          <cell r="JR400">
            <v>556</v>
          </cell>
          <cell r="JS400">
            <v>484</v>
          </cell>
          <cell r="JT400">
            <v>585</v>
          </cell>
          <cell r="JU400">
            <v>462</v>
          </cell>
          <cell r="JV400">
            <v>508</v>
          </cell>
          <cell r="JW400">
            <v>556</v>
          </cell>
          <cell r="JX400">
            <v>465</v>
          </cell>
          <cell r="JY400">
            <v>391</v>
          </cell>
          <cell r="JZ400">
            <v>454</v>
          </cell>
          <cell r="KA400">
            <v>425</v>
          </cell>
          <cell r="KB400">
            <v>318</v>
          </cell>
          <cell r="KC400">
            <v>479</v>
          </cell>
          <cell r="KD400">
            <v>454</v>
          </cell>
          <cell r="KE400">
            <v>530</v>
          </cell>
          <cell r="KF400">
            <v>525</v>
          </cell>
        </row>
        <row r="401">
          <cell r="A401" t="str">
            <v>Nombre de crÃ©ations d'entreprises - SociÃ©tÃ©s - Haute-Loire - DonnÃ©es mensuelles brutes</v>
          </cell>
          <cell r="B401">
            <v>10755612</v>
          </cell>
          <cell r="C401">
            <v>45317.364583333336</v>
          </cell>
          <cell r="ES401">
            <v>46</v>
          </cell>
          <cell r="ET401">
            <v>33</v>
          </cell>
          <cell r="EU401">
            <v>56</v>
          </cell>
          <cell r="EV401">
            <v>23</v>
          </cell>
          <cell r="EW401">
            <v>31</v>
          </cell>
          <cell r="EX401">
            <v>26</v>
          </cell>
          <cell r="EY401">
            <v>20</v>
          </cell>
          <cell r="EZ401">
            <v>20</v>
          </cell>
          <cell r="FA401">
            <v>25</v>
          </cell>
          <cell r="FB401">
            <v>24</v>
          </cell>
          <cell r="FC401">
            <v>27</v>
          </cell>
          <cell r="FD401">
            <v>27</v>
          </cell>
          <cell r="FE401">
            <v>28</v>
          </cell>
          <cell r="FF401">
            <v>28</v>
          </cell>
          <cell r="FG401">
            <v>35</v>
          </cell>
          <cell r="FH401">
            <v>20</v>
          </cell>
          <cell r="FI401">
            <v>30</v>
          </cell>
          <cell r="FJ401">
            <v>27</v>
          </cell>
          <cell r="FK401">
            <v>34</v>
          </cell>
          <cell r="FL401">
            <v>22</v>
          </cell>
          <cell r="FM401">
            <v>34</v>
          </cell>
          <cell r="FN401">
            <v>34</v>
          </cell>
          <cell r="FO401">
            <v>25</v>
          </cell>
          <cell r="FP401">
            <v>30</v>
          </cell>
          <cell r="FQ401">
            <v>23</v>
          </cell>
          <cell r="FR401">
            <v>29</v>
          </cell>
          <cell r="FS401">
            <v>29</v>
          </cell>
          <cell r="FT401">
            <v>52</v>
          </cell>
          <cell r="FU401">
            <v>23</v>
          </cell>
          <cell r="FV401">
            <v>30</v>
          </cell>
          <cell r="FW401">
            <v>32</v>
          </cell>
          <cell r="FX401">
            <v>22</v>
          </cell>
          <cell r="FY401">
            <v>22</v>
          </cell>
          <cell r="FZ401">
            <v>22</v>
          </cell>
          <cell r="GA401">
            <v>15</v>
          </cell>
          <cell r="GB401">
            <v>19</v>
          </cell>
          <cell r="GC401">
            <v>35</v>
          </cell>
          <cell r="GD401">
            <v>28</v>
          </cell>
          <cell r="GE401">
            <v>22</v>
          </cell>
          <cell r="GF401">
            <v>34</v>
          </cell>
          <cell r="GG401">
            <v>32</v>
          </cell>
          <cell r="GH401">
            <v>32</v>
          </cell>
          <cell r="GI401">
            <v>22</v>
          </cell>
          <cell r="GJ401">
            <v>16</v>
          </cell>
          <cell r="GK401">
            <v>26</v>
          </cell>
          <cell r="GL401">
            <v>32</v>
          </cell>
          <cell r="GM401">
            <v>31</v>
          </cell>
          <cell r="GN401">
            <v>19</v>
          </cell>
          <cell r="GO401">
            <v>34</v>
          </cell>
          <cell r="GP401">
            <v>35</v>
          </cell>
          <cell r="GQ401">
            <v>30</v>
          </cell>
          <cell r="GR401">
            <v>31</v>
          </cell>
          <cell r="GS401">
            <v>38</v>
          </cell>
          <cell r="GT401">
            <v>44</v>
          </cell>
          <cell r="GU401">
            <v>33</v>
          </cell>
          <cell r="GV401">
            <v>26</v>
          </cell>
          <cell r="GW401">
            <v>25</v>
          </cell>
          <cell r="GX401">
            <v>26</v>
          </cell>
          <cell r="GY401">
            <v>28</v>
          </cell>
          <cell r="GZ401">
            <v>31</v>
          </cell>
          <cell r="HA401">
            <v>27</v>
          </cell>
          <cell r="HB401">
            <v>38</v>
          </cell>
          <cell r="HC401">
            <v>30</v>
          </cell>
          <cell r="HD401">
            <v>32</v>
          </cell>
          <cell r="HE401">
            <v>34</v>
          </cell>
          <cell r="HF401">
            <v>32</v>
          </cell>
          <cell r="HG401">
            <v>47</v>
          </cell>
          <cell r="HH401">
            <v>29</v>
          </cell>
          <cell r="HI401">
            <v>27</v>
          </cell>
          <cell r="HJ401">
            <v>44</v>
          </cell>
          <cell r="HK401">
            <v>31</v>
          </cell>
          <cell r="HL401">
            <v>33</v>
          </cell>
          <cell r="HM401">
            <v>25</v>
          </cell>
          <cell r="HN401">
            <v>38</v>
          </cell>
          <cell r="HO401">
            <v>43</v>
          </cell>
          <cell r="HP401">
            <v>42</v>
          </cell>
          <cell r="HQ401">
            <v>15</v>
          </cell>
          <cell r="HR401">
            <v>42</v>
          </cell>
          <cell r="HS401">
            <v>38</v>
          </cell>
          <cell r="HT401">
            <v>17</v>
          </cell>
          <cell r="HU401">
            <v>33</v>
          </cell>
          <cell r="HV401">
            <v>33</v>
          </cell>
          <cell r="HW401">
            <v>29</v>
          </cell>
          <cell r="HX401">
            <v>33</v>
          </cell>
          <cell r="HY401">
            <v>30</v>
          </cell>
          <cell r="HZ401">
            <v>38</v>
          </cell>
          <cell r="IA401">
            <v>49</v>
          </cell>
          <cell r="IB401">
            <v>33</v>
          </cell>
          <cell r="IC401">
            <v>33</v>
          </cell>
          <cell r="ID401">
            <v>46</v>
          </cell>
          <cell r="IE401">
            <v>36</v>
          </cell>
          <cell r="IF401">
            <v>24</v>
          </cell>
          <cell r="IG401">
            <v>33</v>
          </cell>
          <cell r="IH401">
            <v>43</v>
          </cell>
          <cell r="II401">
            <v>36</v>
          </cell>
          <cell r="IJ401">
            <v>40</v>
          </cell>
          <cell r="IK401">
            <v>44</v>
          </cell>
          <cell r="IL401">
            <v>49</v>
          </cell>
          <cell r="IM401">
            <v>33</v>
          </cell>
          <cell r="IN401">
            <v>28</v>
          </cell>
          <cell r="IO401">
            <v>28</v>
          </cell>
          <cell r="IP401">
            <v>45</v>
          </cell>
          <cell r="IQ401">
            <v>45</v>
          </cell>
          <cell r="IR401">
            <v>24</v>
          </cell>
          <cell r="IS401">
            <v>41</v>
          </cell>
          <cell r="IT401">
            <v>50</v>
          </cell>
          <cell r="IU401">
            <v>38</v>
          </cell>
          <cell r="IV401">
            <v>78</v>
          </cell>
          <cell r="IW401">
            <v>72</v>
          </cell>
          <cell r="IX401">
            <v>52</v>
          </cell>
          <cell r="IY401">
            <v>72</v>
          </cell>
          <cell r="IZ401">
            <v>61</v>
          </cell>
          <cell r="JA401">
            <v>56</v>
          </cell>
          <cell r="JB401">
            <v>69</v>
          </cell>
          <cell r="JC401">
            <v>65</v>
          </cell>
          <cell r="JD401">
            <v>33</v>
          </cell>
          <cell r="JE401">
            <v>51</v>
          </cell>
          <cell r="JF401">
            <v>62</v>
          </cell>
          <cell r="JG401">
            <v>34</v>
          </cell>
          <cell r="JH401">
            <v>54</v>
          </cell>
          <cell r="JI401">
            <v>49</v>
          </cell>
          <cell r="JJ401">
            <v>54</v>
          </cell>
          <cell r="JK401">
            <v>60</v>
          </cell>
          <cell r="JL401">
            <v>68</v>
          </cell>
          <cell r="JM401">
            <v>57</v>
          </cell>
          <cell r="JN401">
            <v>56</v>
          </cell>
          <cell r="JO401">
            <v>66</v>
          </cell>
          <cell r="JP401">
            <v>29</v>
          </cell>
          <cell r="JQ401">
            <v>41</v>
          </cell>
          <cell r="JR401">
            <v>51</v>
          </cell>
          <cell r="JS401">
            <v>48</v>
          </cell>
          <cell r="JT401">
            <v>85</v>
          </cell>
          <cell r="JU401">
            <v>39</v>
          </cell>
          <cell r="JV401">
            <v>49</v>
          </cell>
          <cell r="JW401">
            <v>51</v>
          </cell>
          <cell r="JX401">
            <v>61</v>
          </cell>
          <cell r="JY401">
            <v>43</v>
          </cell>
          <cell r="JZ401">
            <v>52</v>
          </cell>
          <cell r="KA401">
            <v>47</v>
          </cell>
          <cell r="KB401">
            <v>30</v>
          </cell>
          <cell r="KC401">
            <v>60</v>
          </cell>
          <cell r="KD401">
            <v>51</v>
          </cell>
          <cell r="KE401">
            <v>51</v>
          </cell>
          <cell r="KF401">
            <v>67</v>
          </cell>
        </row>
        <row r="402">
          <cell r="A402" t="str">
            <v>Nombre de crÃ©ations d'entreprises - SociÃ©tÃ©s - Haute-Marne - DonnÃ©es mensuelles brutes</v>
          </cell>
          <cell r="B402">
            <v>10755621</v>
          </cell>
          <cell r="C402">
            <v>45317.364583333336</v>
          </cell>
          <cell r="ES402">
            <v>12</v>
          </cell>
          <cell r="ET402">
            <v>10</v>
          </cell>
          <cell r="EU402">
            <v>14</v>
          </cell>
          <cell r="EV402">
            <v>15</v>
          </cell>
          <cell r="EW402">
            <v>9</v>
          </cell>
          <cell r="EX402">
            <v>12</v>
          </cell>
          <cell r="EY402">
            <v>14</v>
          </cell>
          <cell r="EZ402">
            <v>13</v>
          </cell>
          <cell r="FA402">
            <v>16</v>
          </cell>
          <cell r="FB402">
            <v>24</v>
          </cell>
          <cell r="FC402">
            <v>12</v>
          </cell>
          <cell r="FD402">
            <v>16</v>
          </cell>
          <cell r="FE402">
            <v>20</v>
          </cell>
          <cell r="FF402">
            <v>16</v>
          </cell>
          <cell r="FG402">
            <v>21</v>
          </cell>
          <cell r="FH402">
            <v>15</v>
          </cell>
          <cell r="FI402">
            <v>7</v>
          </cell>
          <cell r="FJ402">
            <v>16</v>
          </cell>
          <cell r="FK402">
            <v>27</v>
          </cell>
          <cell r="FL402">
            <v>11</v>
          </cell>
          <cell r="FM402">
            <v>13</v>
          </cell>
          <cell r="FN402">
            <v>22</v>
          </cell>
          <cell r="FO402">
            <v>19</v>
          </cell>
          <cell r="FP402">
            <v>20</v>
          </cell>
          <cell r="FQ402">
            <v>16</v>
          </cell>
          <cell r="FR402">
            <v>21</v>
          </cell>
          <cell r="FS402">
            <v>13</v>
          </cell>
          <cell r="FT402">
            <v>18</v>
          </cell>
          <cell r="FU402">
            <v>13</v>
          </cell>
          <cell r="FV402">
            <v>6</v>
          </cell>
          <cell r="FW402">
            <v>14</v>
          </cell>
          <cell r="FX402">
            <v>15</v>
          </cell>
          <cell r="FY402">
            <v>14</v>
          </cell>
          <cell r="FZ402">
            <v>14</v>
          </cell>
          <cell r="GA402">
            <v>12</v>
          </cell>
          <cell r="GB402">
            <v>16</v>
          </cell>
          <cell r="GC402">
            <v>13</v>
          </cell>
          <cell r="GD402">
            <v>19</v>
          </cell>
          <cell r="GE402">
            <v>13</v>
          </cell>
          <cell r="GF402">
            <v>18</v>
          </cell>
          <cell r="GG402">
            <v>9</v>
          </cell>
          <cell r="GH402">
            <v>17</v>
          </cell>
          <cell r="GI402">
            <v>22</v>
          </cell>
          <cell r="GJ402">
            <v>11</v>
          </cell>
          <cell r="GK402">
            <v>15</v>
          </cell>
          <cell r="GL402">
            <v>21</v>
          </cell>
          <cell r="GM402">
            <v>16</v>
          </cell>
          <cell r="GN402">
            <v>26</v>
          </cell>
          <cell r="GO402">
            <v>13</v>
          </cell>
          <cell r="GP402">
            <v>23</v>
          </cell>
          <cell r="GQ402">
            <v>23</v>
          </cell>
          <cell r="GR402">
            <v>24</v>
          </cell>
          <cell r="GS402">
            <v>16</v>
          </cell>
          <cell r="GT402">
            <v>14</v>
          </cell>
          <cell r="GU402">
            <v>17</v>
          </cell>
          <cell r="GV402">
            <v>11</v>
          </cell>
          <cell r="GW402">
            <v>12</v>
          </cell>
          <cell r="GX402">
            <v>15</v>
          </cell>
          <cell r="GY402">
            <v>15</v>
          </cell>
          <cell r="GZ402">
            <v>25</v>
          </cell>
          <cell r="HA402">
            <v>18</v>
          </cell>
          <cell r="HB402">
            <v>12</v>
          </cell>
          <cell r="HC402">
            <v>21</v>
          </cell>
          <cell r="HD402">
            <v>21</v>
          </cell>
          <cell r="HE402">
            <v>22</v>
          </cell>
          <cell r="HF402">
            <v>24</v>
          </cell>
          <cell r="HG402">
            <v>15</v>
          </cell>
          <cell r="HH402">
            <v>9</v>
          </cell>
          <cell r="HI402">
            <v>10</v>
          </cell>
          <cell r="HJ402">
            <v>21</v>
          </cell>
          <cell r="HK402">
            <v>18</v>
          </cell>
          <cell r="HL402">
            <v>16</v>
          </cell>
          <cell r="HM402">
            <v>19</v>
          </cell>
          <cell r="HN402">
            <v>13</v>
          </cell>
          <cell r="HO402">
            <v>18</v>
          </cell>
          <cell r="HP402">
            <v>21</v>
          </cell>
          <cell r="HQ402">
            <v>10</v>
          </cell>
          <cell r="HR402">
            <v>23</v>
          </cell>
          <cell r="HS402">
            <v>15</v>
          </cell>
          <cell r="HT402">
            <v>10</v>
          </cell>
          <cell r="HU402">
            <v>17</v>
          </cell>
          <cell r="HV402">
            <v>21</v>
          </cell>
          <cell r="HW402">
            <v>16</v>
          </cell>
          <cell r="HX402">
            <v>17</v>
          </cell>
          <cell r="HY402">
            <v>20</v>
          </cell>
          <cell r="HZ402">
            <v>19</v>
          </cell>
          <cell r="IA402">
            <v>16</v>
          </cell>
          <cell r="IB402">
            <v>17</v>
          </cell>
          <cell r="IC402">
            <v>17</v>
          </cell>
          <cell r="ID402">
            <v>21</v>
          </cell>
          <cell r="IE402">
            <v>24</v>
          </cell>
          <cell r="IF402">
            <v>16</v>
          </cell>
          <cell r="IG402">
            <v>11</v>
          </cell>
          <cell r="IH402">
            <v>19</v>
          </cell>
          <cell r="II402">
            <v>19</v>
          </cell>
          <cell r="IJ402">
            <v>22</v>
          </cell>
          <cell r="IK402">
            <v>30</v>
          </cell>
          <cell r="IL402">
            <v>25</v>
          </cell>
          <cell r="IM402">
            <v>18</v>
          </cell>
          <cell r="IN402">
            <v>7</v>
          </cell>
          <cell r="IO402">
            <v>12</v>
          </cell>
          <cell r="IP402">
            <v>26</v>
          </cell>
          <cell r="IQ402">
            <v>17</v>
          </cell>
          <cell r="IR402">
            <v>24</v>
          </cell>
          <cell r="IS402">
            <v>20</v>
          </cell>
          <cell r="IT402">
            <v>33</v>
          </cell>
          <cell r="IU402">
            <v>9</v>
          </cell>
          <cell r="IV402">
            <v>21</v>
          </cell>
          <cell r="IW402">
            <v>12</v>
          </cell>
          <cell r="IX402">
            <v>25</v>
          </cell>
          <cell r="IY402">
            <v>29</v>
          </cell>
          <cell r="IZ402">
            <v>40</v>
          </cell>
          <cell r="JA402">
            <v>28</v>
          </cell>
          <cell r="JB402">
            <v>21</v>
          </cell>
          <cell r="JC402">
            <v>28</v>
          </cell>
          <cell r="JD402">
            <v>18</v>
          </cell>
          <cell r="JE402">
            <v>21</v>
          </cell>
          <cell r="JF402">
            <v>30</v>
          </cell>
          <cell r="JG402">
            <v>18</v>
          </cell>
          <cell r="JH402">
            <v>27</v>
          </cell>
          <cell r="JI402">
            <v>26</v>
          </cell>
          <cell r="JJ402">
            <v>27</v>
          </cell>
          <cell r="JK402">
            <v>42</v>
          </cell>
          <cell r="JL402">
            <v>38</v>
          </cell>
          <cell r="JM402">
            <v>21</v>
          </cell>
          <cell r="JN402">
            <v>27</v>
          </cell>
          <cell r="JO402">
            <v>18</v>
          </cell>
          <cell r="JP402">
            <v>21</v>
          </cell>
          <cell r="JQ402">
            <v>23</v>
          </cell>
          <cell r="JR402">
            <v>26</v>
          </cell>
          <cell r="JS402">
            <v>25</v>
          </cell>
          <cell r="JT402">
            <v>21</v>
          </cell>
          <cell r="JU402">
            <v>15</v>
          </cell>
          <cell r="JV402">
            <v>23</v>
          </cell>
          <cell r="JW402">
            <v>28</v>
          </cell>
          <cell r="JX402">
            <v>31</v>
          </cell>
          <cell r="JY402">
            <v>22</v>
          </cell>
          <cell r="JZ402">
            <v>19</v>
          </cell>
          <cell r="KA402">
            <v>20</v>
          </cell>
          <cell r="KB402">
            <v>20</v>
          </cell>
          <cell r="KC402">
            <v>22</v>
          </cell>
          <cell r="KD402">
            <v>19</v>
          </cell>
          <cell r="KE402">
            <v>23</v>
          </cell>
          <cell r="KF402">
            <v>32</v>
          </cell>
        </row>
        <row r="403">
          <cell r="A403" t="str">
            <v>Nombre de crÃ©ations d'entreprises - SociÃ©tÃ©s - Haute-SaÃ´ne - DonnÃ©es mensuelles brutes</v>
          </cell>
          <cell r="B403">
            <v>10755639</v>
          </cell>
          <cell r="C403">
            <v>45317.364583333336</v>
          </cell>
          <cell r="ES403">
            <v>29</v>
          </cell>
          <cell r="ET403">
            <v>28</v>
          </cell>
          <cell r="EU403">
            <v>27</v>
          </cell>
          <cell r="EV403">
            <v>27</v>
          </cell>
          <cell r="EW403">
            <v>20</v>
          </cell>
          <cell r="EX403">
            <v>22</v>
          </cell>
          <cell r="EY403">
            <v>24</v>
          </cell>
          <cell r="EZ403">
            <v>19</v>
          </cell>
          <cell r="FA403">
            <v>18</v>
          </cell>
          <cell r="FB403">
            <v>17</v>
          </cell>
          <cell r="FC403">
            <v>20</v>
          </cell>
          <cell r="FD403">
            <v>23</v>
          </cell>
          <cell r="FE403">
            <v>24</v>
          </cell>
          <cell r="FF403">
            <v>23</v>
          </cell>
          <cell r="FG403">
            <v>16</v>
          </cell>
          <cell r="FH403">
            <v>30</v>
          </cell>
          <cell r="FI403">
            <v>21</v>
          </cell>
          <cell r="FJ403">
            <v>18</v>
          </cell>
          <cell r="FK403">
            <v>26</v>
          </cell>
          <cell r="FL403">
            <v>21</v>
          </cell>
          <cell r="FM403">
            <v>11</v>
          </cell>
          <cell r="FN403">
            <v>23</v>
          </cell>
          <cell r="FO403">
            <v>22</v>
          </cell>
          <cell r="FP403">
            <v>19</v>
          </cell>
          <cell r="FQ403">
            <v>23</v>
          </cell>
          <cell r="FR403">
            <v>17</v>
          </cell>
          <cell r="FS403">
            <v>24</v>
          </cell>
          <cell r="FT403">
            <v>34</v>
          </cell>
          <cell r="FU403">
            <v>15</v>
          </cell>
          <cell r="FV403">
            <v>22</v>
          </cell>
          <cell r="FW403">
            <v>20</v>
          </cell>
          <cell r="FX403">
            <v>19</v>
          </cell>
          <cell r="FY403">
            <v>17</v>
          </cell>
          <cell r="FZ403">
            <v>17</v>
          </cell>
          <cell r="GA403">
            <v>21</v>
          </cell>
          <cell r="GB403">
            <v>30</v>
          </cell>
          <cell r="GC403">
            <v>25</v>
          </cell>
          <cell r="GD403">
            <v>17</v>
          </cell>
          <cell r="GE403">
            <v>29</v>
          </cell>
          <cell r="GF403">
            <v>29</v>
          </cell>
          <cell r="GG403">
            <v>17</v>
          </cell>
          <cell r="GH403">
            <v>23</v>
          </cell>
          <cell r="GI403">
            <v>20</v>
          </cell>
          <cell r="GJ403">
            <v>20</v>
          </cell>
          <cell r="GK403">
            <v>13</v>
          </cell>
          <cell r="GL403">
            <v>28</v>
          </cell>
          <cell r="GM403">
            <v>21</v>
          </cell>
          <cell r="GN403">
            <v>26</v>
          </cell>
          <cell r="GO403">
            <v>58</v>
          </cell>
          <cell r="GP403">
            <v>15</v>
          </cell>
          <cell r="GQ403">
            <v>34</v>
          </cell>
          <cell r="GR403">
            <v>21</v>
          </cell>
          <cell r="GS403">
            <v>22</v>
          </cell>
          <cell r="GT403">
            <v>24</v>
          </cell>
          <cell r="GU403">
            <v>16</v>
          </cell>
          <cell r="GV403">
            <v>22</v>
          </cell>
          <cell r="GW403">
            <v>24</v>
          </cell>
          <cell r="GX403">
            <v>20</v>
          </cell>
          <cell r="GY403">
            <v>16</v>
          </cell>
          <cell r="GZ403">
            <v>16</v>
          </cell>
          <cell r="HA403">
            <v>25</v>
          </cell>
          <cell r="HB403">
            <v>32</v>
          </cell>
          <cell r="HC403">
            <v>27</v>
          </cell>
          <cell r="HD403">
            <v>38</v>
          </cell>
          <cell r="HE403">
            <v>23</v>
          </cell>
          <cell r="HF403">
            <v>26</v>
          </cell>
          <cell r="HG403">
            <v>27</v>
          </cell>
          <cell r="HH403">
            <v>25</v>
          </cell>
          <cell r="HI403">
            <v>24</v>
          </cell>
          <cell r="HJ403">
            <v>26</v>
          </cell>
          <cell r="HK403">
            <v>21</v>
          </cell>
          <cell r="HL403">
            <v>30</v>
          </cell>
          <cell r="HM403">
            <v>27</v>
          </cell>
          <cell r="HN403">
            <v>23</v>
          </cell>
          <cell r="HO403">
            <v>25</v>
          </cell>
          <cell r="HP403">
            <v>29</v>
          </cell>
          <cell r="HQ403">
            <v>17</v>
          </cell>
          <cell r="HR403">
            <v>27</v>
          </cell>
          <cell r="HS403">
            <v>18</v>
          </cell>
          <cell r="HT403">
            <v>16</v>
          </cell>
          <cell r="HU403">
            <v>14</v>
          </cell>
          <cell r="HV403">
            <v>36</v>
          </cell>
          <cell r="HW403">
            <v>23</v>
          </cell>
          <cell r="HX403">
            <v>28</v>
          </cell>
          <cell r="HY403">
            <v>25</v>
          </cell>
          <cell r="HZ403">
            <v>17</v>
          </cell>
          <cell r="IA403">
            <v>27</v>
          </cell>
          <cell r="IB403">
            <v>28</v>
          </cell>
          <cell r="IC403">
            <v>29</v>
          </cell>
          <cell r="ID403">
            <v>28</v>
          </cell>
          <cell r="IE403">
            <v>32</v>
          </cell>
          <cell r="IF403">
            <v>21</v>
          </cell>
          <cell r="IG403">
            <v>29</v>
          </cell>
          <cell r="IH403">
            <v>42</v>
          </cell>
          <cell r="II403">
            <v>28</v>
          </cell>
          <cell r="IJ403">
            <v>24</v>
          </cell>
          <cell r="IK403">
            <v>32</v>
          </cell>
          <cell r="IL403">
            <v>37</v>
          </cell>
          <cell r="IM403">
            <v>26</v>
          </cell>
          <cell r="IN403">
            <v>22</v>
          </cell>
          <cell r="IO403">
            <v>15</v>
          </cell>
          <cell r="IP403">
            <v>36</v>
          </cell>
          <cell r="IQ403">
            <v>39</v>
          </cell>
          <cell r="IR403">
            <v>22</v>
          </cell>
          <cell r="IS403">
            <v>36</v>
          </cell>
          <cell r="IT403">
            <v>31</v>
          </cell>
          <cell r="IU403">
            <v>27</v>
          </cell>
          <cell r="IV403">
            <v>32</v>
          </cell>
          <cell r="IW403">
            <v>29</v>
          </cell>
          <cell r="IX403">
            <v>32</v>
          </cell>
          <cell r="IY403">
            <v>33</v>
          </cell>
          <cell r="IZ403">
            <v>40</v>
          </cell>
          <cell r="JA403">
            <v>30</v>
          </cell>
          <cell r="JB403">
            <v>36</v>
          </cell>
          <cell r="JC403">
            <v>41</v>
          </cell>
          <cell r="JD403">
            <v>19</v>
          </cell>
          <cell r="JE403">
            <v>33</v>
          </cell>
          <cell r="JF403">
            <v>41</v>
          </cell>
          <cell r="JG403">
            <v>29</v>
          </cell>
          <cell r="JH403">
            <v>46</v>
          </cell>
          <cell r="JI403">
            <v>35</v>
          </cell>
          <cell r="JJ403">
            <v>33</v>
          </cell>
          <cell r="JK403">
            <v>60</v>
          </cell>
          <cell r="JL403">
            <v>41</v>
          </cell>
          <cell r="JM403">
            <v>39</v>
          </cell>
          <cell r="JN403">
            <v>44</v>
          </cell>
          <cell r="JO403">
            <v>49</v>
          </cell>
          <cell r="JP403">
            <v>27</v>
          </cell>
          <cell r="JQ403">
            <v>40</v>
          </cell>
          <cell r="JR403">
            <v>32</v>
          </cell>
          <cell r="JS403">
            <v>23</v>
          </cell>
          <cell r="JT403">
            <v>34</v>
          </cell>
          <cell r="JU403">
            <v>33</v>
          </cell>
          <cell r="JV403">
            <v>37</v>
          </cell>
          <cell r="JW403">
            <v>35</v>
          </cell>
          <cell r="JX403">
            <v>27</v>
          </cell>
          <cell r="JY403">
            <v>39</v>
          </cell>
          <cell r="JZ403">
            <v>32</v>
          </cell>
          <cell r="KA403">
            <v>23</v>
          </cell>
          <cell r="KB403">
            <v>17</v>
          </cell>
          <cell r="KC403">
            <v>32</v>
          </cell>
          <cell r="KD403">
            <v>33</v>
          </cell>
          <cell r="KE403">
            <v>39</v>
          </cell>
          <cell r="KF403">
            <v>39</v>
          </cell>
        </row>
        <row r="404">
          <cell r="A404" t="str">
            <v>Nombre de crÃ©ations d'entreprises - SociÃ©tÃ©s - Hautes-Alpes - DonnÃ©es mensuelles brutes</v>
          </cell>
          <cell r="B404">
            <v>10755573</v>
          </cell>
          <cell r="C404">
            <v>45317.364583333336</v>
          </cell>
          <cell r="ES404">
            <v>25</v>
          </cell>
          <cell r="ET404">
            <v>28</v>
          </cell>
          <cell r="EU404">
            <v>30</v>
          </cell>
          <cell r="EV404">
            <v>26</v>
          </cell>
          <cell r="EW404">
            <v>26</v>
          </cell>
          <cell r="EX404">
            <v>37</v>
          </cell>
          <cell r="EY404">
            <v>34</v>
          </cell>
          <cell r="EZ404">
            <v>14</v>
          </cell>
          <cell r="FA404">
            <v>13</v>
          </cell>
          <cell r="FB404">
            <v>22</v>
          </cell>
          <cell r="FC404">
            <v>31</v>
          </cell>
          <cell r="FD404">
            <v>29</v>
          </cell>
          <cell r="FE404">
            <v>34</v>
          </cell>
          <cell r="FF404">
            <v>25</v>
          </cell>
          <cell r="FG404">
            <v>33</v>
          </cell>
          <cell r="FH404">
            <v>24</v>
          </cell>
          <cell r="FI404">
            <v>24</v>
          </cell>
          <cell r="FJ404">
            <v>36</v>
          </cell>
          <cell r="FK404">
            <v>27</v>
          </cell>
          <cell r="FL404">
            <v>44</v>
          </cell>
          <cell r="FM404">
            <v>36</v>
          </cell>
          <cell r="FN404">
            <v>37</v>
          </cell>
          <cell r="FO404">
            <v>29</v>
          </cell>
          <cell r="FP404">
            <v>34</v>
          </cell>
          <cell r="FQ404">
            <v>40</v>
          </cell>
          <cell r="FR404">
            <v>41</v>
          </cell>
          <cell r="FS404">
            <v>18</v>
          </cell>
          <cell r="FT404">
            <v>26</v>
          </cell>
          <cell r="FU404">
            <v>29</v>
          </cell>
          <cell r="FV404">
            <v>33</v>
          </cell>
          <cell r="FW404">
            <v>30</v>
          </cell>
          <cell r="FX404">
            <v>27</v>
          </cell>
          <cell r="FY404">
            <v>22</v>
          </cell>
          <cell r="FZ404">
            <v>27</v>
          </cell>
          <cell r="GA404">
            <v>21</v>
          </cell>
          <cell r="GB404">
            <v>63</v>
          </cell>
          <cell r="GC404">
            <v>33</v>
          </cell>
          <cell r="GD404">
            <v>32</v>
          </cell>
          <cell r="GE404">
            <v>22</v>
          </cell>
          <cell r="GF404">
            <v>42</v>
          </cell>
          <cell r="GG404">
            <v>29</v>
          </cell>
          <cell r="GH404">
            <v>25</v>
          </cell>
          <cell r="GI404">
            <v>34</v>
          </cell>
          <cell r="GJ404">
            <v>21</v>
          </cell>
          <cell r="GK404">
            <v>20</v>
          </cell>
          <cell r="GL404">
            <v>30</v>
          </cell>
          <cell r="GM404">
            <v>21</v>
          </cell>
          <cell r="GN404">
            <v>42</v>
          </cell>
          <cell r="GO404">
            <v>29</v>
          </cell>
          <cell r="GP404">
            <v>35</v>
          </cell>
          <cell r="GQ404">
            <v>31</v>
          </cell>
          <cell r="GR404">
            <v>33</v>
          </cell>
          <cell r="GS404">
            <v>25</v>
          </cell>
          <cell r="GT404">
            <v>40</v>
          </cell>
          <cell r="GU404">
            <v>36</v>
          </cell>
          <cell r="GV404">
            <v>20</v>
          </cell>
          <cell r="GW404">
            <v>23</v>
          </cell>
          <cell r="GX404">
            <v>34</v>
          </cell>
          <cell r="GY404">
            <v>23</v>
          </cell>
          <cell r="GZ404">
            <v>38</v>
          </cell>
          <cell r="HA404">
            <v>28</v>
          </cell>
          <cell r="HB404">
            <v>30</v>
          </cell>
          <cell r="HC404">
            <v>37</v>
          </cell>
          <cell r="HD404">
            <v>31</v>
          </cell>
          <cell r="HE404">
            <v>35</v>
          </cell>
          <cell r="HF404">
            <v>30</v>
          </cell>
          <cell r="HG404">
            <v>30</v>
          </cell>
          <cell r="HH404">
            <v>35</v>
          </cell>
          <cell r="HI404">
            <v>27</v>
          </cell>
          <cell r="HJ404">
            <v>40</v>
          </cell>
          <cell r="HK404">
            <v>26</v>
          </cell>
          <cell r="HL404">
            <v>49</v>
          </cell>
          <cell r="HM404">
            <v>33</v>
          </cell>
          <cell r="HN404">
            <v>37</v>
          </cell>
          <cell r="HO404">
            <v>32</v>
          </cell>
          <cell r="HP404">
            <v>29</v>
          </cell>
          <cell r="HQ404">
            <v>26</v>
          </cell>
          <cell r="HR404">
            <v>36</v>
          </cell>
          <cell r="HS404">
            <v>29</v>
          </cell>
          <cell r="HT404">
            <v>25</v>
          </cell>
          <cell r="HU404">
            <v>24</v>
          </cell>
          <cell r="HV404">
            <v>41</v>
          </cell>
          <cell r="HW404">
            <v>33</v>
          </cell>
          <cell r="HX404">
            <v>36</v>
          </cell>
          <cell r="HY404">
            <v>41</v>
          </cell>
          <cell r="HZ404">
            <v>30</v>
          </cell>
          <cell r="IA404">
            <v>38</v>
          </cell>
          <cell r="IB404">
            <v>34</v>
          </cell>
          <cell r="IC404">
            <v>46</v>
          </cell>
          <cell r="ID404">
            <v>35</v>
          </cell>
          <cell r="IE404">
            <v>34</v>
          </cell>
          <cell r="IF404">
            <v>29</v>
          </cell>
          <cell r="IG404">
            <v>23</v>
          </cell>
          <cell r="IH404">
            <v>35</v>
          </cell>
          <cell r="II404">
            <v>35</v>
          </cell>
          <cell r="IJ404">
            <v>39</v>
          </cell>
          <cell r="IK404">
            <v>45</v>
          </cell>
          <cell r="IL404">
            <v>45</v>
          </cell>
          <cell r="IM404">
            <v>30</v>
          </cell>
          <cell r="IN404">
            <v>17</v>
          </cell>
          <cell r="IO404">
            <v>37</v>
          </cell>
          <cell r="IP404">
            <v>39</v>
          </cell>
          <cell r="IQ404">
            <v>46</v>
          </cell>
          <cell r="IR404">
            <v>32</v>
          </cell>
          <cell r="IS404">
            <v>29</v>
          </cell>
          <cell r="IT404">
            <v>39</v>
          </cell>
          <cell r="IU404">
            <v>33</v>
          </cell>
          <cell r="IV404">
            <v>59</v>
          </cell>
          <cell r="IW404">
            <v>36</v>
          </cell>
          <cell r="IX404">
            <v>41</v>
          </cell>
          <cell r="IY404">
            <v>47</v>
          </cell>
          <cell r="IZ404">
            <v>69</v>
          </cell>
          <cell r="JA404">
            <v>47</v>
          </cell>
          <cell r="JB404">
            <v>67</v>
          </cell>
          <cell r="JC404">
            <v>46</v>
          </cell>
          <cell r="JD404">
            <v>33</v>
          </cell>
          <cell r="JE404">
            <v>35</v>
          </cell>
          <cell r="JF404">
            <v>53</v>
          </cell>
          <cell r="JG404">
            <v>33</v>
          </cell>
          <cell r="JH404">
            <v>43</v>
          </cell>
          <cell r="JI404">
            <v>32</v>
          </cell>
          <cell r="JJ404">
            <v>50</v>
          </cell>
          <cell r="JK404">
            <v>52</v>
          </cell>
          <cell r="JL404">
            <v>50</v>
          </cell>
          <cell r="JM404">
            <v>41</v>
          </cell>
          <cell r="JN404">
            <v>37</v>
          </cell>
          <cell r="JO404">
            <v>51</v>
          </cell>
          <cell r="JP404">
            <v>31</v>
          </cell>
          <cell r="JQ404">
            <v>25</v>
          </cell>
          <cell r="JR404">
            <v>43</v>
          </cell>
          <cell r="JS404">
            <v>41</v>
          </cell>
          <cell r="JT404">
            <v>75</v>
          </cell>
          <cell r="JU404">
            <v>41</v>
          </cell>
          <cell r="JV404">
            <v>46</v>
          </cell>
          <cell r="JW404">
            <v>46</v>
          </cell>
          <cell r="JX404">
            <v>33</v>
          </cell>
          <cell r="JY404">
            <v>29</v>
          </cell>
          <cell r="JZ404">
            <v>39</v>
          </cell>
          <cell r="KA404">
            <v>47</v>
          </cell>
          <cell r="KB404">
            <v>35</v>
          </cell>
          <cell r="KC404">
            <v>48</v>
          </cell>
          <cell r="KD404">
            <v>29</v>
          </cell>
          <cell r="KE404">
            <v>37</v>
          </cell>
          <cell r="KF404">
            <v>50</v>
          </cell>
        </row>
        <row r="405">
          <cell r="A405" t="str">
            <v>Nombre de crÃ©ations d'entreprises - SociÃ©tÃ©s - Haute-Savoie - DonnÃ©es mensuelles brutes</v>
          </cell>
          <cell r="B405">
            <v>10755643</v>
          </cell>
          <cell r="C405">
            <v>45317.364583333336</v>
          </cell>
          <cell r="ES405">
            <v>189</v>
          </cell>
          <cell r="ET405">
            <v>182</v>
          </cell>
          <cell r="EU405">
            <v>192</v>
          </cell>
          <cell r="EV405">
            <v>127</v>
          </cell>
          <cell r="EW405">
            <v>136</v>
          </cell>
          <cell r="EX405">
            <v>167</v>
          </cell>
          <cell r="EY405">
            <v>168</v>
          </cell>
          <cell r="EZ405">
            <v>118</v>
          </cell>
          <cell r="FA405">
            <v>137</v>
          </cell>
          <cell r="FB405">
            <v>179</v>
          </cell>
          <cell r="FC405">
            <v>150</v>
          </cell>
          <cell r="FD405">
            <v>170</v>
          </cell>
          <cell r="FE405">
            <v>154</v>
          </cell>
          <cell r="FF405">
            <v>159</v>
          </cell>
          <cell r="FG405">
            <v>168</v>
          </cell>
          <cell r="FH405">
            <v>153</v>
          </cell>
          <cell r="FI405">
            <v>174</v>
          </cell>
          <cell r="FJ405">
            <v>184</v>
          </cell>
          <cell r="FK405">
            <v>194</v>
          </cell>
          <cell r="FL405">
            <v>122</v>
          </cell>
          <cell r="FM405">
            <v>141</v>
          </cell>
          <cell r="FN405">
            <v>171</v>
          </cell>
          <cell r="FO405">
            <v>153</v>
          </cell>
          <cell r="FP405">
            <v>145</v>
          </cell>
          <cell r="FQ405">
            <v>194</v>
          </cell>
          <cell r="FR405">
            <v>170</v>
          </cell>
          <cell r="FS405">
            <v>159</v>
          </cell>
          <cell r="FT405">
            <v>161</v>
          </cell>
          <cell r="FU405">
            <v>132</v>
          </cell>
          <cell r="FV405">
            <v>166</v>
          </cell>
          <cell r="FW405">
            <v>168</v>
          </cell>
          <cell r="FX405">
            <v>145</v>
          </cell>
          <cell r="FY405">
            <v>152</v>
          </cell>
          <cell r="FZ405">
            <v>195</v>
          </cell>
          <cell r="GA405">
            <v>168</v>
          </cell>
          <cell r="GB405">
            <v>185</v>
          </cell>
          <cell r="GC405">
            <v>186</v>
          </cell>
          <cell r="GD405">
            <v>156</v>
          </cell>
          <cell r="GE405">
            <v>156</v>
          </cell>
          <cell r="GF405">
            <v>181</v>
          </cell>
          <cell r="GG405">
            <v>132</v>
          </cell>
          <cell r="GH405">
            <v>175</v>
          </cell>
          <cell r="GI405">
            <v>177</v>
          </cell>
          <cell r="GJ405">
            <v>153</v>
          </cell>
          <cell r="GK405">
            <v>172</v>
          </cell>
          <cell r="GL405">
            <v>200</v>
          </cell>
          <cell r="GM405">
            <v>174</v>
          </cell>
          <cell r="GN405">
            <v>175</v>
          </cell>
          <cell r="GO405">
            <v>206</v>
          </cell>
          <cell r="GP405">
            <v>185</v>
          </cell>
          <cell r="GQ405">
            <v>202</v>
          </cell>
          <cell r="GR405">
            <v>194</v>
          </cell>
          <cell r="GS405">
            <v>175</v>
          </cell>
          <cell r="GT405">
            <v>190</v>
          </cell>
          <cell r="GU405">
            <v>175</v>
          </cell>
          <cell r="GV405">
            <v>169</v>
          </cell>
          <cell r="GW405">
            <v>168</v>
          </cell>
          <cell r="GX405">
            <v>176</v>
          </cell>
          <cell r="GY405">
            <v>187</v>
          </cell>
          <cell r="GZ405">
            <v>211</v>
          </cell>
          <cell r="HA405">
            <v>220</v>
          </cell>
          <cell r="HB405">
            <v>220</v>
          </cell>
          <cell r="HC405">
            <v>260</v>
          </cell>
          <cell r="HD405">
            <v>249</v>
          </cell>
          <cell r="HE405">
            <v>195</v>
          </cell>
          <cell r="HF405">
            <v>213</v>
          </cell>
          <cell r="HG405">
            <v>219</v>
          </cell>
          <cell r="HH405">
            <v>173</v>
          </cell>
          <cell r="HI405">
            <v>198</v>
          </cell>
          <cell r="HJ405">
            <v>229</v>
          </cell>
          <cell r="HK405">
            <v>216</v>
          </cell>
          <cell r="HL405">
            <v>249</v>
          </cell>
          <cell r="HM405">
            <v>211</v>
          </cell>
          <cell r="HN405">
            <v>202</v>
          </cell>
          <cell r="HO405">
            <v>241</v>
          </cell>
          <cell r="HP405">
            <v>175</v>
          </cell>
          <cell r="HQ405">
            <v>200</v>
          </cell>
          <cell r="HR405">
            <v>217</v>
          </cell>
          <cell r="HS405">
            <v>231</v>
          </cell>
          <cell r="HT405">
            <v>167</v>
          </cell>
          <cell r="HU405">
            <v>160</v>
          </cell>
          <cell r="HV405">
            <v>246</v>
          </cell>
          <cell r="HW405">
            <v>206</v>
          </cell>
          <cell r="HX405">
            <v>243</v>
          </cell>
          <cell r="HY405">
            <v>225</v>
          </cell>
          <cell r="HZ405">
            <v>206</v>
          </cell>
          <cell r="IA405">
            <v>284</v>
          </cell>
          <cell r="IB405">
            <v>210</v>
          </cell>
          <cell r="IC405">
            <v>225</v>
          </cell>
          <cell r="ID405">
            <v>221</v>
          </cell>
          <cell r="IE405">
            <v>254</v>
          </cell>
          <cell r="IF405">
            <v>166</v>
          </cell>
          <cell r="IG405">
            <v>210</v>
          </cell>
          <cell r="IH405">
            <v>244</v>
          </cell>
          <cell r="II405">
            <v>201</v>
          </cell>
          <cell r="IJ405">
            <v>238</v>
          </cell>
          <cell r="IK405">
            <v>222</v>
          </cell>
          <cell r="IL405">
            <v>289</v>
          </cell>
          <cell r="IM405">
            <v>210</v>
          </cell>
          <cell r="IN405">
            <v>111</v>
          </cell>
          <cell r="IO405">
            <v>146</v>
          </cell>
          <cell r="IP405">
            <v>227</v>
          </cell>
          <cell r="IQ405">
            <v>285</v>
          </cell>
          <cell r="IR405">
            <v>227</v>
          </cell>
          <cell r="IS405">
            <v>236</v>
          </cell>
          <cell r="IT405">
            <v>316</v>
          </cell>
          <cell r="IU405">
            <v>229</v>
          </cell>
          <cell r="IV405">
            <v>303</v>
          </cell>
          <cell r="IW405">
            <v>267</v>
          </cell>
          <cell r="IX405">
            <v>283</v>
          </cell>
          <cell r="IY405">
            <v>316</v>
          </cell>
          <cell r="IZ405">
            <v>318</v>
          </cell>
          <cell r="JA405">
            <v>280</v>
          </cell>
          <cell r="JB405">
            <v>377</v>
          </cell>
          <cell r="JC405">
            <v>334</v>
          </cell>
          <cell r="JD405">
            <v>210</v>
          </cell>
          <cell r="JE405">
            <v>260</v>
          </cell>
          <cell r="JF405">
            <v>335</v>
          </cell>
          <cell r="JG405">
            <v>308</v>
          </cell>
          <cell r="JH405">
            <v>397</v>
          </cell>
          <cell r="JI405">
            <v>307</v>
          </cell>
          <cell r="JJ405">
            <v>304</v>
          </cell>
          <cell r="JK405">
            <v>383</v>
          </cell>
          <cell r="JL405">
            <v>340</v>
          </cell>
          <cell r="JM405">
            <v>310</v>
          </cell>
          <cell r="JN405">
            <v>356</v>
          </cell>
          <cell r="JO405">
            <v>288</v>
          </cell>
          <cell r="JP405">
            <v>227</v>
          </cell>
          <cell r="JQ405">
            <v>278</v>
          </cell>
          <cell r="JR405">
            <v>301</v>
          </cell>
          <cell r="JS405">
            <v>299</v>
          </cell>
          <cell r="JT405">
            <v>400</v>
          </cell>
          <cell r="JU405">
            <v>285</v>
          </cell>
          <cell r="JV405">
            <v>239</v>
          </cell>
          <cell r="JW405">
            <v>322</v>
          </cell>
          <cell r="JX405">
            <v>266</v>
          </cell>
          <cell r="JY405">
            <v>260</v>
          </cell>
          <cell r="JZ405">
            <v>288</v>
          </cell>
          <cell r="KA405">
            <v>272</v>
          </cell>
          <cell r="KB405">
            <v>219</v>
          </cell>
          <cell r="KC405">
            <v>248</v>
          </cell>
          <cell r="KD405">
            <v>317</v>
          </cell>
          <cell r="KE405">
            <v>278</v>
          </cell>
          <cell r="KF405">
            <v>315</v>
          </cell>
        </row>
        <row r="406">
          <cell r="A406" t="str">
            <v>Nombre de crÃ©ations d'entreprises - SociÃ©tÃ©s - Hautes-PyrÃ©nÃ©es - DonnÃ©es mensuelles brutes</v>
          </cell>
          <cell r="B406">
            <v>10755634</v>
          </cell>
          <cell r="C406">
            <v>45317.364583333336</v>
          </cell>
          <cell r="ES406">
            <v>39</v>
          </cell>
          <cell r="ET406">
            <v>38</v>
          </cell>
          <cell r="EU406">
            <v>39</v>
          </cell>
          <cell r="EV406">
            <v>31</v>
          </cell>
          <cell r="EW406">
            <v>35</v>
          </cell>
          <cell r="EX406">
            <v>51</v>
          </cell>
          <cell r="EY406">
            <v>25</v>
          </cell>
          <cell r="EZ406">
            <v>22</v>
          </cell>
          <cell r="FA406">
            <v>28</v>
          </cell>
          <cell r="FB406">
            <v>32</v>
          </cell>
          <cell r="FC406">
            <v>19</v>
          </cell>
          <cell r="FD406">
            <v>40</v>
          </cell>
          <cell r="FE406">
            <v>36</v>
          </cell>
          <cell r="FF406">
            <v>31</v>
          </cell>
          <cell r="FG406">
            <v>34</v>
          </cell>
          <cell r="FH406">
            <v>27</v>
          </cell>
          <cell r="FI406">
            <v>23</v>
          </cell>
          <cell r="FJ406">
            <v>30</v>
          </cell>
          <cell r="FK406">
            <v>26</v>
          </cell>
          <cell r="FL406">
            <v>21</v>
          </cell>
          <cell r="FM406">
            <v>31</v>
          </cell>
          <cell r="FN406">
            <v>35</v>
          </cell>
          <cell r="FO406">
            <v>26</v>
          </cell>
          <cell r="FP406">
            <v>28</v>
          </cell>
          <cell r="FQ406">
            <v>26</v>
          </cell>
          <cell r="FR406">
            <v>29</v>
          </cell>
          <cell r="FS406">
            <v>28</v>
          </cell>
          <cell r="FT406">
            <v>35</v>
          </cell>
          <cell r="FU406">
            <v>33</v>
          </cell>
          <cell r="FV406">
            <v>28</v>
          </cell>
          <cell r="FW406">
            <v>30</v>
          </cell>
          <cell r="FX406">
            <v>28</v>
          </cell>
          <cell r="FY406">
            <v>22</v>
          </cell>
          <cell r="FZ406">
            <v>29</v>
          </cell>
          <cell r="GA406">
            <v>29</v>
          </cell>
          <cell r="GB406">
            <v>27</v>
          </cell>
          <cell r="GC406">
            <v>25</v>
          </cell>
          <cell r="GD406">
            <v>29</v>
          </cell>
          <cell r="GE406">
            <v>29</v>
          </cell>
          <cell r="GF406">
            <v>31</v>
          </cell>
          <cell r="GG406">
            <v>23</v>
          </cell>
          <cell r="GH406">
            <v>31</v>
          </cell>
          <cell r="GI406">
            <v>28</v>
          </cell>
          <cell r="GJ406">
            <v>35</v>
          </cell>
          <cell r="GK406">
            <v>30</v>
          </cell>
          <cell r="GL406">
            <v>30</v>
          </cell>
          <cell r="GM406">
            <v>37</v>
          </cell>
          <cell r="GN406">
            <v>37</v>
          </cell>
          <cell r="GO406">
            <v>37</v>
          </cell>
          <cell r="GP406">
            <v>44</v>
          </cell>
          <cell r="GQ406">
            <v>25</v>
          </cell>
          <cell r="GR406">
            <v>40</v>
          </cell>
          <cell r="GS406">
            <v>31</v>
          </cell>
          <cell r="GT406">
            <v>29</v>
          </cell>
          <cell r="GU406">
            <v>32</v>
          </cell>
          <cell r="GV406">
            <v>27</v>
          </cell>
          <cell r="GW406">
            <v>28</v>
          </cell>
          <cell r="GX406">
            <v>27</v>
          </cell>
          <cell r="GY406">
            <v>28</v>
          </cell>
          <cell r="GZ406">
            <v>41</v>
          </cell>
          <cell r="HA406">
            <v>40</v>
          </cell>
          <cell r="HB406">
            <v>40</v>
          </cell>
          <cell r="HC406">
            <v>44</v>
          </cell>
          <cell r="HD406">
            <v>49</v>
          </cell>
          <cell r="HE406">
            <v>35</v>
          </cell>
          <cell r="HF406">
            <v>33</v>
          </cell>
          <cell r="HG406">
            <v>31</v>
          </cell>
          <cell r="HH406">
            <v>32</v>
          </cell>
          <cell r="HI406">
            <v>34</v>
          </cell>
          <cell r="HJ406">
            <v>47</v>
          </cell>
          <cell r="HK406">
            <v>39</v>
          </cell>
          <cell r="HL406">
            <v>34</v>
          </cell>
          <cell r="HM406">
            <v>37</v>
          </cell>
          <cell r="HN406">
            <v>36</v>
          </cell>
          <cell r="HO406">
            <v>38</v>
          </cell>
          <cell r="HP406">
            <v>33</v>
          </cell>
          <cell r="HQ406">
            <v>35</v>
          </cell>
          <cell r="HR406">
            <v>40</v>
          </cell>
          <cell r="HS406">
            <v>32</v>
          </cell>
          <cell r="HT406">
            <v>26</v>
          </cell>
          <cell r="HU406">
            <v>28</v>
          </cell>
          <cell r="HV406">
            <v>35</v>
          </cell>
          <cell r="HW406">
            <v>29</v>
          </cell>
          <cell r="HX406">
            <v>32</v>
          </cell>
          <cell r="HY406">
            <v>34</v>
          </cell>
          <cell r="HZ406">
            <v>39</v>
          </cell>
          <cell r="IA406">
            <v>30</v>
          </cell>
          <cell r="IB406">
            <v>47</v>
          </cell>
          <cell r="IC406">
            <v>49</v>
          </cell>
          <cell r="ID406">
            <v>38</v>
          </cell>
          <cell r="IE406">
            <v>43</v>
          </cell>
          <cell r="IF406">
            <v>23</v>
          </cell>
          <cell r="IG406">
            <v>29</v>
          </cell>
          <cell r="IH406">
            <v>48</v>
          </cell>
          <cell r="II406">
            <v>37</v>
          </cell>
          <cell r="IJ406">
            <v>43</v>
          </cell>
          <cell r="IK406">
            <v>40</v>
          </cell>
          <cell r="IL406">
            <v>55</v>
          </cell>
          <cell r="IM406">
            <v>30</v>
          </cell>
          <cell r="IN406">
            <v>11</v>
          </cell>
          <cell r="IO406">
            <v>31</v>
          </cell>
          <cell r="IP406">
            <v>43</v>
          </cell>
          <cell r="IQ406">
            <v>51</v>
          </cell>
          <cell r="IR406">
            <v>50</v>
          </cell>
          <cell r="IS406">
            <v>32</v>
          </cell>
          <cell r="IT406">
            <v>42</v>
          </cell>
          <cell r="IU406">
            <v>38</v>
          </cell>
          <cell r="IV406">
            <v>53</v>
          </cell>
          <cell r="IW406">
            <v>51</v>
          </cell>
          <cell r="IX406">
            <v>41</v>
          </cell>
          <cell r="IY406">
            <v>43</v>
          </cell>
          <cell r="IZ406">
            <v>47</v>
          </cell>
          <cell r="JA406">
            <v>40</v>
          </cell>
          <cell r="JB406">
            <v>59</v>
          </cell>
          <cell r="JC406">
            <v>43</v>
          </cell>
          <cell r="JD406">
            <v>37</v>
          </cell>
          <cell r="JE406">
            <v>30</v>
          </cell>
          <cell r="JF406">
            <v>41</v>
          </cell>
          <cell r="JG406">
            <v>49</v>
          </cell>
          <cell r="JH406">
            <v>51</v>
          </cell>
          <cell r="JI406">
            <v>48</v>
          </cell>
          <cell r="JJ406">
            <v>49</v>
          </cell>
          <cell r="JK406">
            <v>62</v>
          </cell>
          <cell r="JL406">
            <v>65</v>
          </cell>
          <cell r="JM406">
            <v>55</v>
          </cell>
          <cell r="JN406">
            <v>63</v>
          </cell>
          <cell r="JO406">
            <v>39</v>
          </cell>
          <cell r="JP406">
            <v>43</v>
          </cell>
          <cell r="JQ406">
            <v>38</v>
          </cell>
          <cell r="JR406">
            <v>56</v>
          </cell>
          <cell r="JS406">
            <v>41</v>
          </cell>
          <cell r="JT406">
            <v>68</v>
          </cell>
          <cell r="JU406">
            <v>49</v>
          </cell>
          <cell r="JV406">
            <v>53</v>
          </cell>
          <cell r="JW406">
            <v>57</v>
          </cell>
          <cell r="JX406">
            <v>53</v>
          </cell>
          <cell r="JY406">
            <v>39</v>
          </cell>
          <cell r="JZ406">
            <v>40</v>
          </cell>
          <cell r="KA406">
            <v>46</v>
          </cell>
          <cell r="KB406">
            <v>33</v>
          </cell>
          <cell r="KC406">
            <v>44</v>
          </cell>
          <cell r="KD406">
            <v>44</v>
          </cell>
          <cell r="KE406">
            <v>32</v>
          </cell>
          <cell r="KF406">
            <v>50</v>
          </cell>
        </row>
        <row r="407">
          <cell r="A407" t="str">
            <v>Nombre de crÃ©ations d'entreprises - SociÃ©tÃ©s - Haute-Vienne - DonnÃ©es mensuelles brutes</v>
          </cell>
          <cell r="B407">
            <v>10755656</v>
          </cell>
          <cell r="C407">
            <v>45317.364583333336</v>
          </cell>
          <cell r="ES407">
            <v>49</v>
          </cell>
          <cell r="ET407">
            <v>44</v>
          </cell>
          <cell r="EU407">
            <v>49</v>
          </cell>
          <cell r="EV407">
            <v>51</v>
          </cell>
          <cell r="EW407">
            <v>44</v>
          </cell>
          <cell r="EX407">
            <v>53</v>
          </cell>
          <cell r="EY407">
            <v>59</v>
          </cell>
          <cell r="EZ407">
            <v>30</v>
          </cell>
          <cell r="FA407">
            <v>41</v>
          </cell>
          <cell r="FB407">
            <v>56</v>
          </cell>
          <cell r="FC407">
            <v>50</v>
          </cell>
          <cell r="FD407">
            <v>54</v>
          </cell>
          <cell r="FE407">
            <v>48</v>
          </cell>
          <cell r="FF407">
            <v>57</v>
          </cell>
          <cell r="FG407">
            <v>54</v>
          </cell>
          <cell r="FH407">
            <v>49</v>
          </cell>
          <cell r="FI407">
            <v>31</v>
          </cell>
          <cell r="FJ407">
            <v>44</v>
          </cell>
          <cell r="FK407">
            <v>68</v>
          </cell>
          <cell r="FL407">
            <v>42</v>
          </cell>
          <cell r="FM407">
            <v>39</v>
          </cell>
          <cell r="FN407">
            <v>51</v>
          </cell>
          <cell r="FO407">
            <v>42</v>
          </cell>
          <cell r="FP407">
            <v>58</v>
          </cell>
          <cell r="FQ407">
            <v>40</v>
          </cell>
          <cell r="FR407">
            <v>52</v>
          </cell>
          <cell r="FS407">
            <v>51</v>
          </cell>
          <cell r="FT407">
            <v>45</v>
          </cell>
          <cell r="FU407">
            <v>45</v>
          </cell>
          <cell r="FV407">
            <v>45</v>
          </cell>
          <cell r="FW407">
            <v>57</v>
          </cell>
          <cell r="FX407">
            <v>40</v>
          </cell>
          <cell r="FY407">
            <v>48</v>
          </cell>
          <cell r="FZ407">
            <v>56</v>
          </cell>
          <cell r="GA407">
            <v>41</v>
          </cell>
          <cell r="GB407">
            <v>57</v>
          </cell>
          <cell r="GC407">
            <v>47</v>
          </cell>
          <cell r="GD407">
            <v>41</v>
          </cell>
          <cell r="GE407">
            <v>35</v>
          </cell>
          <cell r="GF407">
            <v>63</v>
          </cell>
          <cell r="GG407">
            <v>40</v>
          </cell>
          <cell r="GH407">
            <v>44</v>
          </cell>
          <cell r="GI407">
            <v>48</v>
          </cell>
          <cell r="GJ407">
            <v>31</v>
          </cell>
          <cell r="GK407">
            <v>40</v>
          </cell>
          <cell r="GL407">
            <v>52</v>
          </cell>
          <cell r="GM407">
            <v>37</v>
          </cell>
          <cell r="GN407">
            <v>62</v>
          </cell>
          <cell r="GO407">
            <v>56</v>
          </cell>
          <cell r="GP407">
            <v>54</v>
          </cell>
          <cell r="GQ407">
            <v>53</v>
          </cell>
          <cell r="GR407">
            <v>54</v>
          </cell>
          <cell r="GS407">
            <v>40</v>
          </cell>
          <cell r="GT407">
            <v>58</v>
          </cell>
          <cell r="GU407">
            <v>52</v>
          </cell>
          <cell r="GV407">
            <v>28</v>
          </cell>
          <cell r="GW407">
            <v>60</v>
          </cell>
          <cell r="GX407">
            <v>59</v>
          </cell>
          <cell r="GY407">
            <v>35</v>
          </cell>
          <cell r="GZ407">
            <v>60</v>
          </cell>
          <cell r="HA407">
            <v>56</v>
          </cell>
          <cell r="HB407">
            <v>63</v>
          </cell>
          <cell r="HC407">
            <v>62</v>
          </cell>
          <cell r="HD407">
            <v>50</v>
          </cell>
          <cell r="HE407">
            <v>52</v>
          </cell>
          <cell r="HF407">
            <v>34</v>
          </cell>
          <cell r="HG407">
            <v>57</v>
          </cell>
          <cell r="HH407">
            <v>34</v>
          </cell>
          <cell r="HI407">
            <v>65</v>
          </cell>
          <cell r="HJ407">
            <v>69</v>
          </cell>
          <cell r="HK407">
            <v>41</v>
          </cell>
          <cell r="HL407">
            <v>54</v>
          </cell>
          <cell r="HM407">
            <v>51</v>
          </cell>
          <cell r="HN407">
            <v>55</v>
          </cell>
          <cell r="HO407">
            <v>54</v>
          </cell>
          <cell r="HP407">
            <v>49</v>
          </cell>
          <cell r="HQ407">
            <v>36</v>
          </cell>
          <cell r="HR407">
            <v>58</v>
          </cell>
          <cell r="HS407">
            <v>50</v>
          </cell>
          <cell r="HT407">
            <v>44</v>
          </cell>
          <cell r="HU407">
            <v>47</v>
          </cell>
          <cell r="HV407">
            <v>59</v>
          </cell>
          <cell r="HW407">
            <v>47</v>
          </cell>
          <cell r="HX407">
            <v>54</v>
          </cell>
          <cell r="HY407">
            <v>64</v>
          </cell>
          <cell r="HZ407">
            <v>57</v>
          </cell>
          <cell r="IA407">
            <v>80</v>
          </cell>
          <cell r="IB407">
            <v>55</v>
          </cell>
          <cell r="IC407">
            <v>49</v>
          </cell>
          <cell r="ID407">
            <v>42</v>
          </cell>
          <cell r="IE407">
            <v>51</v>
          </cell>
          <cell r="IF407">
            <v>30</v>
          </cell>
          <cell r="IG407">
            <v>49</v>
          </cell>
          <cell r="IH407">
            <v>65</v>
          </cell>
          <cell r="II407">
            <v>42</v>
          </cell>
          <cell r="IJ407">
            <v>67</v>
          </cell>
          <cell r="IK407">
            <v>82</v>
          </cell>
          <cell r="IL407">
            <v>63</v>
          </cell>
          <cell r="IM407">
            <v>51</v>
          </cell>
          <cell r="IN407">
            <v>34</v>
          </cell>
          <cell r="IO407">
            <v>33</v>
          </cell>
          <cell r="IP407">
            <v>68</v>
          </cell>
          <cell r="IQ407">
            <v>65</v>
          </cell>
          <cell r="IR407">
            <v>43</v>
          </cell>
          <cell r="IS407">
            <v>67</v>
          </cell>
          <cell r="IT407">
            <v>66</v>
          </cell>
          <cell r="IU407">
            <v>69</v>
          </cell>
          <cell r="IV407">
            <v>80</v>
          </cell>
          <cell r="IW407">
            <v>78</v>
          </cell>
          <cell r="IX407">
            <v>85</v>
          </cell>
          <cell r="IY407">
            <v>80</v>
          </cell>
          <cell r="IZ407">
            <v>87</v>
          </cell>
          <cell r="JA407">
            <v>58</v>
          </cell>
          <cell r="JB407">
            <v>89</v>
          </cell>
          <cell r="JC407">
            <v>81</v>
          </cell>
          <cell r="JD407">
            <v>43</v>
          </cell>
          <cell r="JE407">
            <v>66</v>
          </cell>
          <cell r="JF407">
            <v>94</v>
          </cell>
          <cell r="JG407">
            <v>71</v>
          </cell>
          <cell r="JH407">
            <v>105</v>
          </cell>
          <cell r="JI407">
            <v>88</v>
          </cell>
          <cell r="JJ407">
            <v>84</v>
          </cell>
          <cell r="JK407">
            <v>102</v>
          </cell>
          <cell r="JL407">
            <v>82</v>
          </cell>
          <cell r="JM407">
            <v>72</v>
          </cell>
          <cell r="JN407">
            <v>69</v>
          </cell>
          <cell r="JO407">
            <v>76</v>
          </cell>
          <cell r="JP407">
            <v>38</v>
          </cell>
          <cell r="JQ407">
            <v>46</v>
          </cell>
          <cell r="JR407">
            <v>68</v>
          </cell>
          <cell r="JS407">
            <v>54</v>
          </cell>
          <cell r="JT407">
            <v>99</v>
          </cell>
          <cell r="JU407">
            <v>67</v>
          </cell>
          <cell r="JV407">
            <v>70</v>
          </cell>
          <cell r="JW407">
            <v>75</v>
          </cell>
          <cell r="JX407">
            <v>58</v>
          </cell>
          <cell r="JY407">
            <v>75</v>
          </cell>
          <cell r="JZ407">
            <v>74</v>
          </cell>
          <cell r="KA407">
            <v>62</v>
          </cell>
          <cell r="KB407">
            <v>37</v>
          </cell>
          <cell r="KC407">
            <v>74</v>
          </cell>
          <cell r="KD407">
            <v>73</v>
          </cell>
          <cell r="KE407">
            <v>66</v>
          </cell>
          <cell r="KF407">
            <v>58</v>
          </cell>
        </row>
        <row r="408">
          <cell r="A408" t="str">
            <v>Nombre de crÃ©ations d'entreprises - SociÃ©tÃ©s - Haut-Rhin - DonnÃ©es mensuelles brutes</v>
          </cell>
          <cell r="B408">
            <v>10755637</v>
          </cell>
          <cell r="C408">
            <v>45317.364583333336</v>
          </cell>
          <cell r="ES408">
            <v>137</v>
          </cell>
          <cell r="ET408">
            <v>138</v>
          </cell>
          <cell r="EU408">
            <v>139</v>
          </cell>
          <cell r="EV408">
            <v>122</v>
          </cell>
          <cell r="EW408">
            <v>130</v>
          </cell>
          <cell r="EX408">
            <v>147</v>
          </cell>
          <cell r="EY408">
            <v>113</v>
          </cell>
          <cell r="EZ408">
            <v>135</v>
          </cell>
          <cell r="FA408">
            <v>110</v>
          </cell>
          <cell r="FB408">
            <v>138</v>
          </cell>
          <cell r="FC408">
            <v>109</v>
          </cell>
          <cell r="FD408">
            <v>93</v>
          </cell>
          <cell r="FE408">
            <v>130</v>
          </cell>
          <cell r="FF408">
            <v>126</v>
          </cell>
          <cell r="FG408">
            <v>151</v>
          </cell>
          <cell r="FH408">
            <v>115</v>
          </cell>
          <cell r="FI408">
            <v>94</v>
          </cell>
          <cell r="FJ408">
            <v>117</v>
          </cell>
          <cell r="FK408">
            <v>134</v>
          </cell>
          <cell r="FL408">
            <v>100</v>
          </cell>
          <cell r="FM408">
            <v>96</v>
          </cell>
          <cell r="FN408">
            <v>148</v>
          </cell>
          <cell r="FO408">
            <v>124</v>
          </cell>
          <cell r="FP408">
            <v>117</v>
          </cell>
          <cell r="FQ408">
            <v>130</v>
          </cell>
          <cell r="FR408">
            <v>126</v>
          </cell>
          <cell r="FS408">
            <v>144</v>
          </cell>
          <cell r="FT408">
            <v>136</v>
          </cell>
          <cell r="FU408">
            <v>121</v>
          </cell>
          <cell r="FV408">
            <v>111</v>
          </cell>
          <cell r="FW408">
            <v>119</v>
          </cell>
          <cell r="FX408">
            <v>90</v>
          </cell>
          <cell r="FY408">
            <v>109</v>
          </cell>
          <cell r="FZ408">
            <v>149</v>
          </cell>
          <cell r="GA408">
            <v>116</v>
          </cell>
          <cell r="GB408">
            <v>148</v>
          </cell>
          <cell r="GC408">
            <v>119</v>
          </cell>
          <cell r="GD408">
            <v>120</v>
          </cell>
          <cell r="GE408">
            <v>128</v>
          </cell>
          <cell r="GF408">
            <v>126</v>
          </cell>
          <cell r="GG408">
            <v>97</v>
          </cell>
          <cell r="GH408">
            <v>119</v>
          </cell>
          <cell r="GI408">
            <v>116</v>
          </cell>
          <cell r="GJ408">
            <v>112</v>
          </cell>
          <cell r="GK408">
            <v>118</v>
          </cell>
          <cell r="GL408">
            <v>143</v>
          </cell>
          <cell r="GM408">
            <v>108</v>
          </cell>
          <cell r="GN408">
            <v>109</v>
          </cell>
          <cell r="GO408">
            <v>131</v>
          </cell>
          <cell r="GP408">
            <v>113</v>
          </cell>
          <cell r="GQ408">
            <v>140</v>
          </cell>
          <cell r="GR408">
            <v>122</v>
          </cell>
          <cell r="GS408">
            <v>126</v>
          </cell>
          <cell r="GT408">
            <v>167</v>
          </cell>
          <cell r="GU408">
            <v>136</v>
          </cell>
          <cell r="GV408">
            <v>115</v>
          </cell>
          <cell r="GW408">
            <v>128</v>
          </cell>
          <cell r="GX408">
            <v>153</v>
          </cell>
          <cell r="GY408">
            <v>114</v>
          </cell>
          <cell r="GZ408">
            <v>132</v>
          </cell>
          <cell r="HA408">
            <v>136</v>
          </cell>
          <cell r="HB408">
            <v>133</v>
          </cell>
          <cell r="HC408">
            <v>178</v>
          </cell>
          <cell r="HD408">
            <v>135</v>
          </cell>
          <cell r="HE408">
            <v>107</v>
          </cell>
          <cell r="HF408">
            <v>149</v>
          </cell>
          <cell r="HG408">
            <v>134</v>
          </cell>
          <cell r="HH408">
            <v>120</v>
          </cell>
          <cell r="HI408">
            <v>136</v>
          </cell>
          <cell r="HJ408">
            <v>128</v>
          </cell>
          <cell r="HK408">
            <v>130</v>
          </cell>
          <cell r="HL408">
            <v>137</v>
          </cell>
          <cell r="HM408">
            <v>129</v>
          </cell>
          <cell r="HN408">
            <v>154</v>
          </cell>
          <cell r="HO408">
            <v>149</v>
          </cell>
          <cell r="HP408">
            <v>123</v>
          </cell>
          <cell r="HQ408">
            <v>87</v>
          </cell>
          <cell r="HR408">
            <v>123</v>
          </cell>
          <cell r="HS408">
            <v>136</v>
          </cell>
          <cell r="HT408">
            <v>126</v>
          </cell>
          <cell r="HU408">
            <v>112</v>
          </cell>
          <cell r="HV408">
            <v>133</v>
          </cell>
          <cell r="HW408">
            <v>123</v>
          </cell>
          <cell r="HX408">
            <v>137</v>
          </cell>
          <cell r="HY408">
            <v>163</v>
          </cell>
          <cell r="HZ408">
            <v>154</v>
          </cell>
          <cell r="IA408">
            <v>146</v>
          </cell>
          <cell r="IB408">
            <v>133</v>
          </cell>
          <cell r="IC408">
            <v>133</v>
          </cell>
          <cell r="ID408">
            <v>137</v>
          </cell>
          <cell r="IE408">
            <v>155</v>
          </cell>
          <cell r="IF408">
            <v>124</v>
          </cell>
          <cell r="IG408">
            <v>125</v>
          </cell>
          <cell r="IH408">
            <v>164</v>
          </cell>
          <cell r="II408">
            <v>132</v>
          </cell>
          <cell r="IJ408">
            <v>142</v>
          </cell>
          <cell r="IK408">
            <v>137</v>
          </cell>
          <cell r="IL408">
            <v>186</v>
          </cell>
          <cell r="IM408">
            <v>108</v>
          </cell>
          <cell r="IN408">
            <v>56</v>
          </cell>
          <cell r="IO408">
            <v>109</v>
          </cell>
          <cell r="IP408">
            <v>153</v>
          </cell>
          <cell r="IQ408">
            <v>174</v>
          </cell>
          <cell r="IR408">
            <v>142</v>
          </cell>
          <cell r="IS408">
            <v>179</v>
          </cell>
          <cell r="IT408">
            <v>194</v>
          </cell>
          <cell r="IU408">
            <v>157</v>
          </cell>
          <cell r="IV408">
            <v>180</v>
          </cell>
          <cell r="IW408">
            <v>183</v>
          </cell>
          <cell r="IX408">
            <v>185</v>
          </cell>
          <cell r="IY408">
            <v>206</v>
          </cell>
          <cell r="IZ408">
            <v>205</v>
          </cell>
          <cell r="JA408">
            <v>183</v>
          </cell>
          <cell r="JB408">
            <v>208</v>
          </cell>
          <cell r="JC408">
            <v>168</v>
          </cell>
          <cell r="JD408">
            <v>122</v>
          </cell>
          <cell r="JE408">
            <v>150</v>
          </cell>
          <cell r="JF408">
            <v>184</v>
          </cell>
          <cell r="JG408">
            <v>161</v>
          </cell>
          <cell r="JH408">
            <v>172</v>
          </cell>
          <cell r="JI408">
            <v>152</v>
          </cell>
          <cell r="JJ408">
            <v>174</v>
          </cell>
          <cell r="JK408">
            <v>227</v>
          </cell>
          <cell r="JL408">
            <v>202</v>
          </cell>
          <cell r="JM408">
            <v>166</v>
          </cell>
          <cell r="JN408">
            <v>163</v>
          </cell>
          <cell r="JO408">
            <v>158</v>
          </cell>
          <cell r="JP408">
            <v>135</v>
          </cell>
          <cell r="JQ408">
            <v>118</v>
          </cell>
          <cell r="JR408">
            <v>226</v>
          </cell>
          <cell r="JS408">
            <v>168</v>
          </cell>
          <cell r="JT408">
            <v>184</v>
          </cell>
          <cell r="JU408">
            <v>117</v>
          </cell>
          <cell r="JV408">
            <v>135</v>
          </cell>
          <cell r="JW408">
            <v>162</v>
          </cell>
          <cell r="JX408">
            <v>156</v>
          </cell>
          <cell r="JY408">
            <v>133</v>
          </cell>
          <cell r="JZ408">
            <v>135</v>
          </cell>
          <cell r="KA408">
            <v>127</v>
          </cell>
          <cell r="KB408">
            <v>132</v>
          </cell>
          <cell r="KC408">
            <v>165</v>
          </cell>
          <cell r="KD408">
            <v>185</v>
          </cell>
          <cell r="KE408">
            <v>169</v>
          </cell>
          <cell r="KF408">
            <v>146</v>
          </cell>
        </row>
        <row r="409">
          <cell r="A409" t="str">
            <v>Nombre de crÃ©ations d'entreprises - SociÃ©tÃ©s - Hauts-de-Seine - DonnÃ©es mensuelles brutes</v>
          </cell>
          <cell r="B409">
            <v>10755661</v>
          </cell>
          <cell r="C409">
            <v>45317.364583333336</v>
          </cell>
          <cell r="ES409">
            <v>543</v>
          </cell>
          <cell r="ET409">
            <v>566</v>
          </cell>
          <cell r="EU409">
            <v>589</v>
          </cell>
          <cell r="EV409">
            <v>503</v>
          </cell>
          <cell r="EW409">
            <v>456</v>
          </cell>
          <cell r="EX409">
            <v>538</v>
          </cell>
          <cell r="EY409">
            <v>524</v>
          </cell>
          <cell r="EZ409">
            <v>389</v>
          </cell>
          <cell r="FA409">
            <v>368</v>
          </cell>
          <cell r="FB409">
            <v>552</v>
          </cell>
          <cell r="FC409">
            <v>510</v>
          </cell>
          <cell r="FD409">
            <v>578</v>
          </cell>
          <cell r="FE409">
            <v>556</v>
          </cell>
          <cell r="FF409">
            <v>591</v>
          </cell>
          <cell r="FG409">
            <v>592</v>
          </cell>
          <cell r="FH409">
            <v>556</v>
          </cell>
          <cell r="FI409">
            <v>440</v>
          </cell>
          <cell r="FJ409">
            <v>545</v>
          </cell>
          <cell r="FK409">
            <v>555</v>
          </cell>
          <cell r="FL409">
            <v>396</v>
          </cell>
          <cell r="FM409">
            <v>478</v>
          </cell>
          <cell r="FN409">
            <v>618</v>
          </cell>
          <cell r="FO409">
            <v>503</v>
          </cell>
          <cell r="FP409">
            <v>678</v>
          </cell>
          <cell r="FQ409">
            <v>658</v>
          </cell>
          <cell r="FR409">
            <v>624</v>
          </cell>
          <cell r="FS409">
            <v>669</v>
          </cell>
          <cell r="FT409">
            <v>566</v>
          </cell>
          <cell r="FU409">
            <v>517</v>
          </cell>
          <cell r="FV409">
            <v>486</v>
          </cell>
          <cell r="FW409">
            <v>608</v>
          </cell>
          <cell r="FX409">
            <v>409</v>
          </cell>
          <cell r="FY409">
            <v>458</v>
          </cell>
          <cell r="FZ409">
            <v>644</v>
          </cell>
          <cell r="GA409">
            <v>658</v>
          </cell>
          <cell r="GB409">
            <v>708</v>
          </cell>
          <cell r="GC409">
            <v>567</v>
          </cell>
          <cell r="GD409">
            <v>596</v>
          </cell>
          <cell r="GE409">
            <v>571</v>
          </cell>
          <cell r="GF409">
            <v>673</v>
          </cell>
          <cell r="GG409">
            <v>517</v>
          </cell>
          <cell r="GH409">
            <v>652</v>
          </cell>
          <cell r="GI409">
            <v>764</v>
          </cell>
          <cell r="GJ409">
            <v>435</v>
          </cell>
          <cell r="GK409">
            <v>544</v>
          </cell>
          <cell r="GL409">
            <v>696</v>
          </cell>
          <cell r="GM409">
            <v>627</v>
          </cell>
          <cell r="GN409">
            <v>756</v>
          </cell>
          <cell r="GO409">
            <v>695</v>
          </cell>
          <cell r="GP409">
            <v>776</v>
          </cell>
          <cell r="GQ409">
            <v>739</v>
          </cell>
          <cell r="GR409">
            <v>767</v>
          </cell>
          <cell r="GS409">
            <v>615</v>
          </cell>
          <cell r="GT409">
            <v>815</v>
          </cell>
          <cell r="GU409">
            <v>703</v>
          </cell>
          <cell r="GV409">
            <v>529</v>
          </cell>
          <cell r="GW409">
            <v>638</v>
          </cell>
          <cell r="GX409">
            <v>696</v>
          </cell>
          <cell r="GY409">
            <v>655</v>
          </cell>
          <cell r="GZ409">
            <v>886</v>
          </cell>
          <cell r="HA409">
            <v>691</v>
          </cell>
          <cell r="HB409">
            <v>768</v>
          </cell>
          <cell r="HC409">
            <v>831</v>
          </cell>
          <cell r="HD409">
            <v>645</v>
          </cell>
          <cell r="HE409">
            <v>713</v>
          </cell>
          <cell r="HF409">
            <v>834</v>
          </cell>
          <cell r="HG409">
            <v>738</v>
          </cell>
          <cell r="HH409">
            <v>633</v>
          </cell>
          <cell r="HI409">
            <v>647</v>
          </cell>
          <cell r="HJ409">
            <v>747</v>
          </cell>
          <cell r="HK409">
            <v>711</v>
          </cell>
          <cell r="HL409">
            <v>833</v>
          </cell>
          <cell r="HM409">
            <v>763</v>
          </cell>
          <cell r="HN409">
            <v>790</v>
          </cell>
          <cell r="HO409">
            <v>841</v>
          </cell>
          <cell r="HP409">
            <v>717</v>
          </cell>
          <cell r="HQ409">
            <v>671</v>
          </cell>
          <cell r="HR409">
            <v>791</v>
          </cell>
          <cell r="HS409">
            <v>763</v>
          </cell>
          <cell r="HT409">
            <v>536</v>
          </cell>
          <cell r="HU409">
            <v>591</v>
          </cell>
          <cell r="HV409">
            <v>811</v>
          </cell>
          <cell r="HW409">
            <v>772</v>
          </cell>
          <cell r="HX409">
            <v>946</v>
          </cell>
          <cell r="HY409">
            <v>871</v>
          </cell>
          <cell r="HZ409">
            <v>801</v>
          </cell>
          <cell r="IA409">
            <v>883</v>
          </cell>
          <cell r="IB409">
            <v>700</v>
          </cell>
          <cell r="IC409">
            <v>784</v>
          </cell>
          <cell r="ID409">
            <v>739</v>
          </cell>
          <cell r="IE409">
            <v>979</v>
          </cell>
          <cell r="IF409">
            <v>536</v>
          </cell>
          <cell r="IG409">
            <v>578</v>
          </cell>
          <cell r="IH409">
            <v>958</v>
          </cell>
          <cell r="II409">
            <v>861</v>
          </cell>
          <cell r="IJ409">
            <v>995</v>
          </cell>
          <cell r="IK409">
            <v>873</v>
          </cell>
          <cell r="IL409">
            <v>834</v>
          </cell>
          <cell r="IM409">
            <v>773</v>
          </cell>
          <cell r="IN409">
            <v>358</v>
          </cell>
          <cell r="IO409">
            <v>540</v>
          </cell>
          <cell r="IP409">
            <v>712</v>
          </cell>
          <cell r="IQ409">
            <v>975</v>
          </cell>
          <cell r="IR409">
            <v>668</v>
          </cell>
          <cell r="IS409">
            <v>815</v>
          </cell>
          <cell r="IT409">
            <v>965</v>
          </cell>
          <cell r="IU409">
            <v>737</v>
          </cell>
          <cell r="IV409">
            <v>1190</v>
          </cell>
          <cell r="IW409">
            <v>914</v>
          </cell>
          <cell r="IX409">
            <v>959</v>
          </cell>
          <cell r="IY409">
            <v>965</v>
          </cell>
          <cell r="IZ409">
            <v>884</v>
          </cell>
          <cell r="JA409">
            <v>925</v>
          </cell>
          <cell r="JB409">
            <v>1026</v>
          </cell>
          <cell r="JC409">
            <v>920</v>
          </cell>
          <cell r="JD409">
            <v>570</v>
          </cell>
          <cell r="JE409">
            <v>789</v>
          </cell>
          <cell r="JF409">
            <v>939</v>
          </cell>
          <cell r="JG409">
            <v>839</v>
          </cell>
          <cell r="JH409">
            <v>1287</v>
          </cell>
          <cell r="JI409">
            <v>974</v>
          </cell>
          <cell r="JJ409">
            <v>1012</v>
          </cell>
          <cell r="JK409">
            <v>1024</v>
          </cell>
          <cell r="JL409">
            <v>986</v>
          </cell>
          <cell r="JM409">
            <v>815</v>
          </cell>
          <cell r="JN409">
            <v>963</v>
          </cell>
          <cell r="JO409">
            <v>1070</v>
          </cell>
          <cell r="JP409">
            <v>774</v>
          </cell>
          <cell r="JQ409">
            <v>923</v>
          </cell>
          <cell r="JR409">
            <v>1002</v>
          </cell>
          <cell r="JS409">
            <v>1050</v>
          </cell>
          <cell r="JT409">
            <v>1244</v>
          </cell>
          <cell r="JU409">
            <v>929</v>
          </cell>
          <cell r="JV409">
            <v>968</v>
          </cell>
          <cell r="JW409">
            <v>1122</v>
          </cell>
          <cell r="JX409">
            <v>930</v>
          </cell>
          <cell r="JY409">
            <v>831</v>
          </cell>
          <cell r="JZ409">
            <v>997</v>
          </cell>
          <cell r="KA409">
            <v>906</v>
          </cell>
          <cell r="KB409">
            <v>696</v>
          </cell>
          <cell r="KC409">
            <v>982</v>
          </cell>
          <cell r="KD409">
            <v>937</v>
          </cell>
          <cell r="KE409">
            <v>996</v>
          </cell>
          <cell r="KF409">
            <v>1110</v>
          </cell>
        </row>
        <row r="410">
          <cell r="A410" t="str">
            <v>Nombre de crÃ©ations d'entreprises - SociÃ©tÃ©s - Ille-et-Vilaine - DonnÃ©es mensuelles brutes</v>
          </cell>
          <cell r="B410">
            <v>10755604</v>
          </cell>
          <cell r="C410">
            <v>45317.364583333336</v>
          </cell>
          <cell r="ES410">
            <v>195</v>
          </cell>
          <cell r="ET410">
            <v>149</v>
          </cell>
          <cell r="EU410">
            <v>229</v>
          </cell>
          <cell r="EV410">
            <v>179</v>
          </cell>
          <cell r="EW410">
            <v>163</v>
          </cell>
          <cell r="EX410">
            <v>187</v>
          </cell>
          <cell r="EY410">
            <v>165</v>
          </cell>
          <cell r="EZ410">
            <v>112</v>
          </cell>
          <cell r="FA410">
            <v>165</v>
          </cell>
          <cell r="FB410">
            <v>164</v>
          </cell>
          <cell r="FC410">
            <v>191</v>
          </cell>
          <cell r="FD410">
            <v>220</v>
          </cell>
          <cell r="FE410">
            <v>209</v>
          </cell>
          <cell r="FF410">
            <v>174</v>
          </cell>
          <cell r="FG410">
            <v>197</v>
          </cell>
          <cell r="FH410">
            <v>195</v>
          </cell>
          <cell r="FI410">
            <v>153</v>
          </cell>
          <cell r="FJ410">
            <v>163</v>
          </cell>
          <cell r="FK410">
            <v>226</v>
          </cell>
          <cell r="FL410">
            <v>124</v>
          </cell>
          <cell r="FM410">
            <v>156</v>
          </cell>
          <cell r="FN410">
            <v>188</v>
          </cell>
          <cell r="FO410">
            <v>148</v>
          </cell>
          <cell r="FP410">
            <v>182</v>
          </cell>
          <cell r="FQ410">
            <v>192</v>
          </cell>
          <cell r="FR410">
            <v>171</v>
          </cell>
          <cell r="FS410">
            <v>213</v>
          </cell>
          <cell r="FT410">
            <v>211</v>
          </cell>
          <cell r="FU410">
            <v>191</v>
          </cell>
          <cell r="FV410">
            <v>183</v>
          </cell>
          <cell r="FW410">
            <v>183</v>
          </cell>
          <cell r="FX410">
            <v>144</v>
          </cell>
          <cell r="FY410">
            <v>138</v>
          </cell>
          <cell r="FZ410">
            <v>205</v>
          </cell>
          <cell r="GA410">
            <v>160</v>
          </cell>
          <cell r="GB410">
            <v>225</v>
          </cell>
          <cell r="GC410">
            <v>202</v>
          </cell>
          <cell r="GD410">
            <v>175</v>
          </cell>
          <cell r="GE410">
            <v>170</v>
          </cell>
          <cell r="GF410">
            <v>219</v>
          </cell>
          <cell r="GG410">
            <v>158</v>
          </cell>
          <cell r="GH410">
            <v>181</v>
          </cell>
          <cell r="GI410">
            <v>198</v>
          </cell>
          <cell r="GJ410">
            <v>139</v>
          </cell>
          <cell r="GK410">
            <v>189</v>
          </cell>
          <cell r="GL410">
            <v>210</v>
          </cell>
          <cell r="GM410">
            <v>160</v>
          </cell>
          <cell r="GN410">
            <v>223</v>
          </cell>
          <cell r="GO410">
            <v>204</v>
          </cell>
          <cell r="GP410">
            <v>194</v>
          </cell>
          <cell r="GQ410">
            <v>255</v>
          </cell>
          <cell r="GR410">
            <v>206</v>
          </cell>
          <cell r="GS410">
            <v>164</v>
          </cell>
          <cell r="GT410">
            <v>213</v>
          </cell>
          <cell r="GU410">
            <v>207</v>
          </cell>
          <cell r="GV410">
            <v>143</v>
          </cell>
          <cell r="GW410">
            <v>228</v>
          </cell>
          <cell r="GX410">
            <v>220</v>
          </cell>
          <cell r="GY410">
            <v>182</v>
          </cell>
          <cell r="GZ410">
            <v>228</v>
          </cell>
          <cell r="HA410">
            <v>212</v>
          </cell>
          <cell r="HB410">
            <v>211</v>
          </cell>
          <cell r="HC410">
            <v>237</v>
          </cell>
          <cell r="HD410">
            <v>227</v>
          </cell>
          <cell r="HE410">
            <v>214</v>
          </cell>
          <cell r="HF410">
            <v>234</v>
          </cell>
          <cell r="HG410">
            <v>226</v>
          </cell>
          <cell r="HH410">
            <v>176</v>
          </cell>
          <cell r="HI410">
            <v>192</v>
          </cell>
          <cell r="HJ410">
            <v>217</v>
          </cell>
          <cell r="HK410">
            <v>218</v>
          </cell>
          <cell r="HL410">
            <v>254</v>
          </cell>
          <cell r="HM410">
            <v>231</v>
          </cell>
          <cell r="HN410">
            <v>220</v>
          </cell>
          <cell r="HO410">
            <v>265</v>
          </cell>
          <cell r="HP410">
            <v>203</v>
          </cell>
          <cell r="HQ410">
            <v>218</v>
          </cell>
          <cell r="HR410">
            <v>222</v>
          </cell>
          <cell r="HS410">
            <v>233</v>
          </cell>
          <cell r="HT410">
            <v>161</v>
          </cell>
          <cell r="HU410">
            <v>210</v>
          </cell>
          <cell r="HV410">
            <v>235</v>
          </cell>
          <cell r="HW410">
            <v>221</v>
          </cell>
          <cell r="HX410">
            <v>252</v>
          </cell>
          <cell r="HY410">
            <v>259</v>
          </cell>
          <cell r="HZ410">
            <v>251</v>
          </cell>
          <cell r="IA410">
            <v>295</v>
          </cell>
          <cell r="IB410">
            <v>250</v>
          </cell>
          <cell r="IC410">
            <v>253</v>
          </cell>
          <cell r="ID410">
            <v>217</v>
          </cell>
          <cell r="IE410">
            <v>308</v>
          </cell>
          <cell r="IF410">
            <v>167</v>
          </cell>
          <cell r="IG410">
            <v>219</v>
          </cell>
          <cell r="IH410">
            <v>264</v>
          </cell>
          <cell r="II410">
            <v>276</v>
          </cell>
          <cell r="IJ410">
            <v>276</v>
          </cell>
          <cell r="IK410">
            <v>300</v>
          </cell>
          <cell r="IL410">
            <v>320</v>
          </cell>
          <cell r="IM410">
            <v>221</v>
          </cell>
          <cell r="IN410">
            <v>140</v>
          </cell>
          <cell r="IO410">
            <v>154</v>
          </cell>
          <cell r="IP410">
            <v>252</v>
          </cell>
          <cell r="IQ410">
            <v>305</v>
          </cell>
          <cell r="IR410">
            <v>202</v>
          </cell>
          <cell r="IS410">
            <v>300</v>
          </cell>
          <cell r="IT410">
            <v>323</v>
          </cell>
          <cell r="IU410">
            <v>298</v>
          </cell>
          <cell r="IV410">
            <v>363</v>
          </cell>
          <cell r="IW410">
            <v>358</v>
          </cell>
          <cell r="IX410">
            <v>317</v>
          </cell>
          <cell r="IY410">
            <v>344</v>
          </cell>
          <cell r="IZ410">
            <v>326</v>
          </cell>
          <cell r="JA410">
            <v>342</v>
          </cell>
          <cell r="JB410">
            <v>378</v>
          </cell>
          <cell r="JC410">
            <v>372</v>
          </cell>
          <cell r="JD410">
            <v>180</v>
          </cell>
          <cell r="JE410">
            <v>330</v>
          </cell>
          <cell r="JF410">
            <v>308</v>
          </cell>
          <cell r="JG410">
            <v>279</v>
          </cell>
          <cell r="JH410">
            <v>378</v>
          </cell>
          <cell r="JI410">
            <v>367</v>
          </cell>
          <cell r="JJ410">
            <v>329</v>
          </cell>
          <cell r="JK410">
            <v>401</v>
          </cell>
          <cell r="JL410">
            <v>374</v>
          </cell>
          <cell r="JM410">
            <v>331</v>
          </cell>
          <cell r="JN410">
            <v>367</v>
          </cell>
          <cell r="JO410">
            <v>364</v>
          </cell>
          <cell r="JP410">
            <v>203</v>
          </cell>
          <cell r="JQ410">
            <v>344</v>
          </cell>
          <cell r="JR410">
            <v>327</v>
          </cell>
          <cell r="JS410">
            <v>319</v>
          </cell>
          <cell r="JT410">
            <v>415</v>
          </cell>
          <cell r="JU410">
            <v>263</v>
          </cell>
          <cell r="JV410">
            <v>359</v>
          </cell>
          <cell r="JW410">
            <v>364</v>
          </cell>
          <cell r="JX410">
            <v>314</v>
          </cell>
          <cell r="JY410">
            <v>268</v>
          </cell>
          <cell r="JZ410">
            <v>323</v>
          </cell>
          <cell r="KA410">
            <v>309</v>
          </cell>
          <cell r="KB410">
            <v>237</v>
          </cell>
          <cell r="KC410">
            <v>282</v>
          </cell>
          <cell r="KD410">
            <v>356</v>
          </cell>
          <cell r="KE410">
            <v>319</v>
          </cell>
          <cell r="KF410">
            <v>331</v>
          </cell>
        </row>
        <row r="411">
          <cell r="A411" t="str">
            <v>Nombre de crÃ©ations d'entreprises - SociÃ©tÃ©s - Indre - DonnÃ©es mensuelles brutes</v>
          </cell>
          <cell r="B411">
            <v>10755605</v>
          </cell>
          <cell r="C411">
            <v>45317.364583333336</v>
          </cell>
          <cell r="ES411">
            <v>29</v>
          </cell>
          <cell r="ET411">
            <v>34</v>
          </cell>
          <cell r="EU411">
            <v>24</v>
          </cell>
          <cell r="EV411">
            <v>21</v>
          </cell>
          <cell r="EW411">
            <v>23</v>
          </cell>
          <cell r="EX411">
            <v>21</v>
          </cell>
          <cell r="EY411">
            <v>21</v>
          </cell>
          <cell r="EZ411">
            <v>18</v>
          </cell>
          <cell r="FA411">
            <v>14</v>
          </cell>
          <cell r="FB411">
            <v>30</v>
          </cell>
          <cell r="FC411">
            <v>17</v>
          </cell>
          <cell r="FD411">
            <v>17</v>
          </cell>
          <cell r="FE411">
            <v>21</v>
          </cell>
          <cell r="FF411">
            <v>21</v>
          </cell>
          <cell r="FG411">
            <v>26</v>
          </cell>
          <cell r="FH411">
            <v>20</v>
          </cell>
          <cell r="FI411">
            <v>15</v>
          </cell>
          <cell r="FJ411">
            <v>22</v>
          </cell>
          <cell r="FK411">
            <v>17</v>
          </cell>
          <cell r="FL411">
            <v>15</v>
          </cell>
          <cell r="FM411">
            <v>22</v>
          </cell>
          <cell r="FN411">
            <v>23</v>
          </cell>
          <cell r="FO411">
            <v>15</v>
          </cell>
          <cell r="FP411">
            <v>31</v>
          </cell>
          <cell r="FQ411">
            <v>24</v>
          </cell>
          <cell r="FR411">
            <v>26</v>
          </cell>
          <cell r="FS411">
            <v>33</v>
          </cell>
          <cell r="FT411">
            <v>24</v>
          </cell>
          <cell r="FU411">
            <v>26</v>
          </cell>
          <cell r="FV411">
            <v>22</v>
          </cell>
          <cell r="FW411">
            <v>17</v>
          </cell>
          <cell r="FX411">
            <v>15</v>
          </cell>
          <cell r="FY411">
            <v>20</v>
          </cell>
          <cell r="FZ411">
            <v>19</v>
          </cell>
          <cell r="GA411">
            <v>27</v>
          </cell>
          <cell r="GB411">
            <v>20</v>
          </cell>
          <cell r="GC411">
            <v>27</v>
          </cell>
          <cell r="GD411">
            <v>29</v>
          </cell>
          <cell r="GE411">
            <v>17</v>
          </cell>
          <cell r="GF411">
            <v>22</v>
          </cell>
          <cell r="GG411">
            <v>24</v>
          </cell>
          <cell r="GH411">
            <v>22</v>
          </cell>
          <cell r="GI411">
            <v>23</v>
          </cell>
          <cell r="GJ411">
            <v>17</v>
          </cell>
          <cell r="GK411">
            <v>24</v>
          </cell>
          <cell r="GL411">
            <v>26</v>
          </cell>
          <cell r="GM411">
            <v>23</v>
          </cell>
          <cell r="GN411">
            <v>21</v>
          </cell>
          <cell r="GO411">
            <v>20</v>
          </cell>
          <cell r="GP411">
            <v>19</v>
          </cell>
          <cell r="GQ411">
            <v>33</v>
          </cell>
          <cell r="GR411">
            <v>29</v>
          </cell>
          <cell r="GS411">
            <v>22</v>
          </cell>
          <cell r="GT411">
            <v>25</v>
          </cell>
          <cell r="GU411">
            <v>25</v>
          </cell>
          <cell r="GV411">
            <v>13</v>
          </cell>
          <cell r="GW411">
            <v>24</v>
          </cell>
          <cell r="GX411">
            <v>19</v>
          </cell>
          <cell r="GY411">
            <v>15</v>
          </cell>
          <cell r="GZ411">
            <v>34</v>
          </cell>
          <cell r="HA411">
            <v>22</v>
          </cell>
          <cell r="HB411">
            <v>19</v>
          </cell>
          <cell r="HC411">
            <v>21</v>
          </cell>
          <cell r="HD411">
            <v>20</v>
          </cell>
          <cell r="HE411">
            <v>24</v>
          </cell>
          <cell r="HF411">
            <v>23</v>
          </cell>
          <cell r="HG411">
            <v>23</v>
          </cell>
          <cell r="HH411">
            <v>14</v>
          </cell>
          <cell r="HI411">
            <v>20</v>
          </cell>
          <cell r="HJ411">
            <v>25</v>
          </cell>
          <cell r="HK411">
            <v>18</v>
          </cell>
          <cell r="HL411">
            <v>22</v>
          </cell>
          <cell r="HM411">
            <v>25</v>
          </cell>
          <cell r="HN411">
            <v>26</v>
          </cell>
          <cell r="HO411">
            <v>21</v>
          </cell>
          <cell r="HP411">
            <v>25</v>
          </cell>
          <cell r="HQ411">
            <v>19</v>
          </cell>
          <cell r="HR411">
            <v>18</v>
          </cell>
          <cell r="HS411">
            <v>15</v>
          </cell>
          <cell r="HT411">
            <v>17</v>
          </cell>
          <cell r="HU411">
            <v>21</v>
          </cell>
          <cell r="HV411">
            <v>19</v>
          </cell>
          <cell r="HW411">
            <v>20</v>
          </cell>
          <cell r="HX411">
            <v>31</v>
          </cell>
          <cell r="HY411">
            <v>22</v>
          </cell>
          <cell r="HZ411">
            <v>24</v>
          </cell>
          <cell r="IA411">
            <v>21</v>
          </cell>
          <cell r="IB411">
            <v>28</v>
          </cell>
          <cell r="IC411">
            <v>26</v>
          </cell>
          <cell r="ID411">
            <v>30</v>
          </cell>
          <cell r="IE411">
            <v>15</v>
          </cell>
          <cell r="IF411">
            <v>19</v>
          </cell>
          <cell r="IG411">
            <v>15</v>
          </cell>
          <cell r="IH411">
            <v>35</v>
          </cell>
          <cell r="II411">
            <v>13</v>
          </cell>
          <cell r="IJ411">
            <v>23</v>
          </cell>
          <cell r="IK411">
            <v>29</v>
          </cell>
          <cell r="IL411">
            <v>29</v>
          </cell>
          <cell r="IM411">
            <v>15</v>
          </cell>
          <cell r="IN411">
            <v>10</v>
          </cell>
          <cell r="IO411">
            <v>19</v>
          </cell>
          <cell r="IP411">
            <v>25</v>
          </cell>
          <cell r="IQ411">
            <v>38</v>
          </cell>
          <cell r="IR411">
            <v>25</v>
          </cell>
          <cell r="IS411">
            <v>26</v>
          </cell>
          <cell r="IT411">
            <v>32</v>
          </cell>
          <cell r="IU411">
            <v>21</v>
          </cell>
          <cell r="IV411">
            <v>22</v>
          </cell>
          <cell r="IW411">
            <v>30</v>
          </cell>
          <cell r="IX411">
            <v>30</v>
          </cell>
          <cell r="IY411">
            <v>28</v>
          </cell>
          <cell r="IZ411">
            <v>31</v>
          </cell>
          <cell r="JA411">
            <v>29</v>
          </cell>
          <cell r="JB411">
            <v>48</v>
          </cell>
          <cell r="JC411">
            <v>36</v>
          </cell>
          <cell r="JD411">
            <v>26</v>
          </cell>
          <cell r="JE411">
            <v>36</v>
          </cell>
          <cell r="JF411">
            <v>39</v>
          </cell>
          <cell r="JG411">
            <v>20</v>
          </cell>
          <cell r="JH411">
            <v>35</v>
          </cell>
          <cell r="JI411">
            <v>39</v>
          </cell>
          <cell r="JJ411">
            <v>34</v>
          </cell>
          <cell r="JK411">
            <v>41</v>
          </cell>
          <cell r="JL411">
            <v>30</v>
          </cell>
          <cell r="JM411">
            <v>29</v>
          </cell>
          <cell r="JN411">
            <v>38</v>
          </cell>
          <cell r="JO411">
            <v>33</v>
          </cell>
          <cell r="JP411">
            <v>23</v>
          </cell>
          <cell r="JQ411">
            <v>34</v>
          </cell>
          <cell r="JR411">
            <v>33</v>
          </cell>
          <cell r="JS411">
            <v>20</v>
          </cell>
          <cell r="JT411">
            <v>37</v>
          </cell>
          <cell r="JU411">
            <v>25</v>
          </cell>
          <cell r="JV411">
            <v>36</v>
          </cell>
          <cell r="JW411">
            <v>32</v>
          </cell>
          <cell r="JX411">
            <v>37</v>
          </cell>
          <cell r="JY411">
            <v>32</v>
          </cell>
          <cell r="JZ411">
            <v>18</v>
          </cell>
          <cell r="KA411">
            <v>20</v>
          </cell>
          <cell r="KB411">
            <v>23</v>
          </cell>
          <cell r="KC411">
            <v>31</v>
          </cell>
          <cell r="KD411">
            <v>28</v>
          </cell>
          <cell r="KE411">
            <v>37</v>
          </cell>
          <cell r="KF411">
            <v>45</v>
          </cell>
        </row>
        <row r="412">
          <cell r="A412" t="str">
            <v>Nombre de crÃ©ations d'entreprises - SociÃ©tÃ©s - Indre-et-Loire - DonnÃ©es mensuelles brutes</v>
          </cell>
          <cell r="B412">
            <v>10755606</v>
          </cell>
          <cell r="C412">
            <v>45317.364583333336</v>
          </cell>
          <cell r="ES412">
            <v>104</v>
          </cell>
          <cell r="ET412">
            <v>92</v>
          </cell>
          <cell r="EU412">
            <v>91</v>
          </cell>
          <cell r="EV412">
            <v>71</v>
          </cell>
          <cell r="EW412">
            <v>75</v>
          </cell>
          <cell r="EX412">
            <v>103</v>
          </cell>
          <cell r="EY412">
            <v>86</v>
          </cell>
          <cell r="EZ412">
            <v>78</v>
          </cell>
          <cell r="FA412">
            <v>76</v>
          </cell>
          <cell r="FB412">
            <v>103</v>
          </cell>
          <cell r="FC412">
            <v>98</v>
          </cell>
          <cell r="FD412">
            <v>76</v>
          </cell>
          <cell r="FE412">
            <v>103</v>
          </cell>
          <cell r="FF412">
            <v>89</v>
          </cell>
          <cell r="FG412">
            <v>92</v>
          </cell>
          <cell r="FH412">
            <v>91</v>
          </cell>
          <cell r="FI412">
            <v>64</v>
          </cell>
          <cell r="FJ412">
            <v>83</v>
          </cell>
          <cell r="FK412">
            <v>79</v>
          </cell>
          <cell r="FL412">
            <v>47</v>
          </cell>
          <cell r="FM412">
            <v>73</v>
          </cell>
          <cell r="FN412">
            <v>81</v>
          </cell>
          <cell r="FO412">
            <v>75</v>
          </cell>
          <cell r="FP412">
            <v>87</v>
          </cell>
          <cell r="FQ412">
            <v>83</v>
          </cell>
          <cell r="FR412">
            <v>108</v>
          </cell>
          <cell r="FS412">
            <v>107</v>
          </cell>
          <cell r="FT412">
            <v>82</v>
          </cell>
          <cell r="FU412">
            <v>72</v>
          </cell>
          <cell r="FV412">
            <v>94</v>
          </cell>
          <cell r="FW412">
            <v>90</v>
          </cell>
          <cell r="FX412">
            <v>74</v>
          </cell>
          <cell r="FY412">
            <v>109</v>
          </cell>
          <cell r="FZ412">
            <v>107</v>
          </cell>
          <cell r="GA412">
            <v>75</v>
          </cell>
          <cell r="GB412">
            <v>106</v>
          </cell>
          <cell r="GC412">
            <v>104</v>
          </cell>
          <cell r="GD412">
            <v>94</v>
          </cell>
          <cell r="GE412">
            <v>95</v>
          </cell>
          <cell r="GF412">
            <v>117</v>
          </cell>
          <cell r="GG412">
            <v>78</v>
          </cell>
          <cell r="GH412">
            <v>89</v>
          </cell>
          <cell r="GI412">
            <v>102</v>
          </cell>
          <cell r="GJ412">
            <v>62</v>
          </cell>
          <cell r="GK412">
            <v>100</v>
          </cell>
          <cell r="GL412">
            <v>92</v>
          </cell>
          <cell r="GM412">
            <v>86</v>
          </cell>
          <cell r="GN412">
            <v>117</v>
          </cell>
          <cell r="GO412">
            <v>98</v>
          </cell>
          <cell r="GP412">
            <v>94</v>
          </cell>
          <cell r="GQ412">
            <v>131</v>
          </cell>
          <cell r="GR412">
            <v>102</v>
          </cell>
          <cell r="GS412">
            <v>80</v>
          </cell>
          <cell r="GT412">
            <v>95</v>
          </cell>
          <cell r="GU412">
            <v>108</v>
          </cell>
          <cell r="GV412">
            <v>70</v>
          </cell>
          <cell r="GW412">
            <v>109</v>
          </cell>
          <cell r="GX412">
            <v>109</v>
          </cell>
          <cell r="GY412">
            <v>95</v>
          </cell>
          <cell r="GZ412">
            <v>107</v>
          </cell>
          <cell r="HA412">
            <v>125</v>
          </cell>
          <cell r="HB412">
            <v>106</v>
          </cell>
          <cell r="HC412">
            <v>114</v>
          </cell>
          <cell r="HD412">
            <v>106</v>
          </cell>
          <cell r="HE412">
            <v>79</v>
          </cell>
          <cell r="HF412">
            <v>106</v>
          </cell>
          <cell r="HG412">
            <v>115</v>
          </cell>
          <cell r="HH412">
            <v>87</v>
          </cell>
          <cell r="HI412">
            <v>97</v>
          </cell>
          <cell r="HJ412">
            <v>99</v>
          </cell>
          <cell r="HK412">
            <v>110</v>
          </cell>
          <cell r="HL412">
            <v>110</v>
          </cell>
          <cell r="HM412">
            <v>110</v>
          </cell>
          <cell r="HN412">
            <v>102</v>
          </cell>
          <cell r="HO412">
            <v>128</v>
          </cell>
          <cell r="HP412">
            <v>117</v>
          </cell>
          <cell r="HQ412">
            <v>87</v>
          </cell>
          <cell r="HR412">
            <v>91</v>
          </cell>
          <cell r="HS412">
            <v>111</v>
          </cell>
          <cell r="HT412">
            <v>91</v>
          </cell>
          <cell r="HU412">
            <v>99</v>
          </cell>
          <cell r="HV412">
            <v>82</v>
          </cell>
          <cell r="HW412">
            <v>103</v>
          </cell>
          <cell r="HX412">
            <v>115</v>
          </cell>
          <cell r="HY412">
            <v>129</v>
          </cell>
          <cell r="HZ412">
            <v>103</v>
          </cell>
          <cell r="IA412">
            <v>129</v>
          </cell>
          <cell r="IB412">
            <v>125</v>
          </cell>
          <cell r="IC412">
            <v>92</v>
          </cell>
          <cell r="ID412">
            <v>124</v>
          </cell>
          <cell r="IE412">
            <v>129</v>
          </cell>
          <cell r="IF412">
            <v>111</v>
          </cell>
          <cell r="IG412">
            <v>106</v>
          </cell>
          <cell r="IH412">
            <v>113</v>
          </cell>
          <cell r="II412">
            <v>123</v>
          </cell>
          <cell r="IJ412">
            <v>89</v>
          </cell>
          <cell r="IK412">
            <v>153</v>
          </cell>
          <cell r="IL412">
            <v>125</v>
          </cell>
          <cell r="IM412">
            <v>85</v>
          </cell>
          <cell r="IN412">
            <v>59</v>
          </cell>
          <cell r="IO412">
            <v>84</v>
          </cell>
          <cell r="IP412">
            <v>121</v>
          </cell>
          <cell r="IQ412">
            <v>147</v>
          </cell>
          <cell r="IR412">
            <v>114</v>
          </cell>
          <cell r="IS412">
            <v>129</v>
          </cell>
          <cell r="IT412">
            <v>160</v>
          </cell>
          <cell r="IU412">
            <v>97</v>
          </cell>
          <cell r="IV412">
            <v>142</v>
          </cell>
          <cell r="IW412">
            <v>129</v>
          </cell>
          <cell r="IX412">
            <v>156</v>
          </cell>
          <cell r="IY412">
            <v>155</v>
          </cell>
          <cell r="IZ412">
            <v>154</v>
          </cell>
          <cell r="JA412">
            <v>141</v>
          </cell>
          <cell r="JB412">
            <v>165</v>
          </cell>
          <cell r="JC412">
            <v>162</v>
          </cell>
          <cell r="JD412">
            <v>126</v>
          </cell>
          <cell r="JE412">
            <v>124</v>
          </cell>
          <cell r="JF412">
            <v>172</v>
          </cell>
          <cell r="JG412">
            <v>131</v>
          </cell>
          <cell r="JH412">
            <v>200</v>
          </cell>
          <cell r="JI412">
            <v>170</v>
          </cell>
          <cell r="JJ412">
            <v>184</v>
          </cell>
          <cell r="JK412">
            <v>203</v>
          </cell>
          <cell r="JL412">
            <v>154</v>
          </cell>
          <cell r="JM412">
            <v>154</v>
          </cell>
          <cell r="JN412">
            <v>157</v>
          </cell>
          <cell r="JO412">
            <v>150</v>
          </cell>
          <cell r="JP412">
            <v>102</v>
          </cell>
          <cell r="JQ412">
            <v>114</v>
          </cell>
          <cell r="JR412">
            <v>164</v>
          </cell>
          <cell r="JS412">
            <v>148</v>
          </cell>
          <cell r="JT412">
            <v>208</v>
          </cell>
          <cell r="JU412">
            <v>117</v>
          </cell>
          <cell r="JV412">
            <v>125</v>
          </cell>
          <cell r="JW412">
            <v>168</v>
          </cell>
          <cell r="JX412">
            <v>132</v>
          </cell>
          <cell r="JY412">
            <v>134</v>
          </cell>
          <cell r="JZ412">
            <v>133</v>
          </cell>
          <cell r="KA412">
            <v>150</v>
          </cell>
          <cell r="KB412">
            <v>93</v>
          </cell>
          <cell r="KC412">
            <v>149</v>
          </cell>
          <cell r="KD412">
            <v>150</v>
          </cell>
          <cell r="KE412">
            <v>150</v>
          </cell>
          <cell r="KF412">
            <v>131</v>
          </cell>
        </row>
        <row r="413">
          <cell r="A413" t="str">
            <v>Nombre de crÃ©ations d'entreprises - SociÃ©tÃ©s - IsÃ¨re - DonnÃ©es mensuelles brutes</v>
          </cell>
          <cell r="B413">
            <v>10755607</v>
          </cell>
          <cell r="C413">
            <v>45317.364583333336</v>
          </cell>
          <cell r="ES413">
            <v>269</v>
          </cell>
          <cell r="ET413">
            <v>284</v>
          </cell>
          <cell r="EU413">
            <v>287</v>
          </cell>
          <cell r="EV413">
            <v>244</v>
          </cell>
          <cell r="EW413">
            <v>206</v>
          </cell>
          <cell r="EX413">
            <v>225</v>
          </cell>
          <cell r="EY413">
            <v>231</v>
          </cell>
          <cell r="EZ413">
            <v>172</v>
          </cell>
          <cell r="FA413">
            <v>188</v>
          </cell>
          <cell r="FB413">
            <v>252</v>
          </cell>
          <cell r="FC413">
            <v>222</v>
          </cell>
          <cell r="FD413">
            <v>250</v>
          </cell>
          <cell r="FE413">
            <v>282</v>
          </cell>
          <cell r="FF413">
            <v>237</v>
          </cell>
          <cell r="FG413">
            <v>271</v>
          </cell>
          <cell r="FH413">
            <v>229</v>
          </cell>
          <cell r="FI413">
            <v>264</v>
          </cell>
          <cell r="FJ413">
            <v>247</v>
          </cell>
          <cell r="FK413">
            <v>272</v>
          </cell>
          <cell r="FL413">
            <v>174</v>
          </cell>
          <cell r="FM413">
            <v>208</v>
          </cell>
          <cell r="FN413">
            <v>293</v>
          </cell>
          <cell r="FO413">
            <v>226</v>
          </cell>
          <cell r="FP413">
            <v>240</v>
          </cell>
          <cell r="FQ413">
            <v>306</v>
          </cell>
          <cell r="FR413">
            <v>260</v>
          </cell>
          <cell r="FS413">
            <v>296</v>
          </cell>
          <cell r="FT413">
            <v>250</v>
          </cell>
          <cell r="FU413">
            <v>245</v>
          </cell>
          <cell r="FV413">
            <v>224</v>
          </cell>
          <cell r="FW413">
            <v>241</v>
          </cell>
          <cell r="FX413">
            <v>196</v>
          </cell>
          <cell r="FY413">
            <v>187</v>
          </cell>
          <cell r="FZ413">
            <v>272</v>
          </cell>
          <cell r="GA413">
            <v>247</v>
          </cell>
          <cell r="GB413">
            <v>277</v>
          </cell>
          <cell r="GC413">
            <v>254</v>
          </cell>
          <cell r="GD413">
            <v>248</v>
          </cell>
          <cell r="GE413">
            <v>289</v>
          </cell>
          <cell r="GF413">
            <v>264</v>
          </cell>
          <cell r="GG413">
            <v>216</v>
          </cell>
          <cell r="GH413">
            <v>258</v>
          </cell>
          <cell r="GI413">
            <v>295</v>
          </cell>
          <cell r="GJ413">
            <v>188</v>
          </cell>
          <cell r="GK413">
            <v>244</v>
          </cell>
          <cell r="GL413">
            <v>257</v>
          </cell>
          <cell r="GM413">
            <v>202</v>
          </cell>
          <cell r="GN413">
            <v>301</v>
          </cell>
          <cell r="GO413">
            <v>298</v>
          </cell>
          <cell r="GP413">
            <v>284</v>
          </cell>
          <cell r="GQ413">
            <v>284</v>
          </cell>
          <cell r="GR413">
            <v>279</v>
          </cell>
          <cell r="GS413">
            <v>249</v>
          </cell>
          <cell r="GT413">
            <v>276</v>
          </cell>
          <cell r="GU413">
            <v>273</v>
          </cell>
          <cell r="GV413">
            <v>190</v>
          </cell>
          <cell r="GW413">
            <v>210</v>
          </cell>
          <cell r="GX413">
            <v>242</v>
          </cell>
          <cell r="GY413">
            <v>229</v>
          </cell>
          <cell r="GZ413">
            <v>350</v>
          </cell>
          <cell r="HA413">
            <v>296</v>
          </cell>
          <cell r="HB413">
            <v>289</v>
          </cell>
          <cell r="HC413">
            <v>352</v>
          </cell>
          <cell r="HD413">
            <v>285</v>
          </cell>
          <cell r="HE413">
            <v>263</v>
          </cell>
          <cell r="HF413">
            <v>296</v>
          </cell>
          <cell r="HG413">
            <v>271</v>
          </cell>
          <cell r="HH413">
            <v>215</v>
          </cell>
          <cell r="HI413">
            <v>268</v>
          </cell>
          <cell r="HJ413">
            <v>280</v>
          </cell>
          <cell r="HK413">
            <v>271</v>
          </cell>
          <cell r="HL413">
            <v>270</v>
          </cell>
          <cell r="HM413">
            <v>320</v>
          </cell>
          <cell r="HN413">
            <v>259</v>
          </cell>
          <cell r="HO413">
            <v>328</v>
          </cell>
          <cell r="HP413">
            <v>263</v>
          </cell>
          <cell r="HQ413">
            <v>239</v>
          </cell>
          <cell r="HR413">
            <v>280</v>
          </cell>
          <cell r="HS413">
            <v>276</v>
          </cell>
          <cell r="HT413">
            <v>189</v>
          </cell>
          <cell r="HU413">
            <v>248</v>
          </cell>
          <cell r="HV413">
            <v>305</v>
          </cell>
          <cell r="HW413">
            <v>287</v>
          </cell>
          <cell r="HX413">
            <v>297</v>
          </cell>
          <cell r="HY413">
            <v>310</v>
          </cell>
          <cell r="HZ413">
            <v>300</v>
          </cell>
          <cell r="IA413">
            <v>380</v>
          </cell>
          <cell r="IB413">
            <v>282</v>
          </cell>
          <cell r="IC413">
            <v>268</v>
          </cell>
          <cell r="ID413">
            <v>256</v>
          </cell>
          <cell r="IE413">
            <v>323</v>
          </cell>
          <cell r="IF413">
            <v>210</v>
          </cell>
          <cell r="IG413">
            <v>255</v>
          </cell>
          <cell r="IH413">
            <v>305</v>
          </cell>
          <cell r="II413">
            <v>310</v>
          </cell>
          <cell r="IJ413">
            <v>308</v>
          </cell>
          <cell r="IK413">
            <v>328</v>
          </cell>
          <cell r="IL413">
            <v>395</v>
          </cell>
          <cell r="IM413">
            <v>248</v>
          </cell>
          <cell r="IN413">
            <v>149</v>
          </cell>
          <cell r="IO413">
            <v>187</v>
          </cell>
          <cell r="IP413">
            <v>277</v>
          </cell>
          <cell r="IQ413">
            <v>371</v>
          </cell>
          <cell r="IR413">
            <v>243</v>
          </cell>
          <cell r="IS413">
            <v>278</v>
          </cell>
          <cell r="IT413">
            <v>367</v>
          </cell>
          <cell r="IU413">
            <v>304</v>
          </cell>
          <cell r="IV413">
            <v>407</v>
          </cell>
          <cell r="IW413">
            <v>365</v>
          </cell>
          <cell r="IX413">
            <v>380</v>
          </cell>
          <cell r="IY413">
            <v>422</v>
          </cell>
          <cell r="IZ413">
            <v>413</v>
          </cell>
          <cell r="JA413">
            <v>338</v>
          </cell>
          <cell r="JB413">
            <v>407</v>
          </cell>
          <cell r="JC413">
            <v>451</v>
          </cell>
          <cell r="JD413">
            <v>257</v>
          </cell>
          <cell r="JE413">
            <v>334</v>
          </cell>
          <cell r="JF413">
            <v>397</v>
          </cell>
          <cell r="JG413">
            <v>329</v>
          </cell>
          <cell r="JH413">
            <v>467</v>
          </cell>
          <cell r="JI413">
            <v>421</v>
          </cell>
          <cell r="JJ413">
            <v>384</v>
          </cell>
          <cell r="JK413">
            <v>424</v>
          </cell>
          <cell r="JL413">
            <v>467</v>
          </cell>
          <cell r="JM413">
            <v>405</v>
          </cell>
          <cell r="JN413">
            <v>371</v>
          </cell>
          <cell r="JO413">
            <v>366</v>
          </cell>
          <cell r="JP413">
            <v>260</v>
          </cell>
          <cell r="JQ413">
            <v>367</v>
          </cell>
          <cell r="JR413">
            <v>395</v>
          </cell>
          <cell r="JS413">
            <v>363</v>
          </cell>
          <cell r="JT413">
            <v>454</v>
          </cell>
          <cell r="JU413">
            <v>315</v>
          </cell>
          <cell r="JV413">
            <v>331</v>
          </cell>
          <cell r="JW413">
            <v>429</v>
          </cell>
          <cell r="JX413">
            <v>361</v>
          </cell>
          <cell r="JY413">
            <v>292</v>
          </cell>
          <cell r="JZ413">
            <v>334</v>
          </cell>
          <cell r="KA413">
            <v>286</v>
          </cell>
          <cell r="KB413">
            <v>232</v>
          </cell>
          <cell r="KC413">
            <v>319</v>
          </cell>
          <cell r="KD413">
            <v>370</v>
          </cell>
          <cell r="KE413">
            <v>345</v>
          </cell>
          <cell r="KF413">
            <v>385</v>
          </cell>
        </row>
        <row r="414">
          <cell r="A414" t="str">
            <v>Nombre de crÃ©ations d'entreprises - SociÃ©tÃ©s - Jura - DonnÃ©es mensuelles brutes</v>
          </cell>
          <cell r="B414">
            <v>10755608</v>
          </cell>
          <cell r="C414">
            <v>45317.364583333336</v>
          </cell>
          <cell r="ES414">
            <v>38</v>
          </cell>
          <cell r="ET414">
            <v>43</v>
          </cell>
          <cell r="EU414">
            <v>44</v>
          </cell>
          <cell r="EV414">
            <v>40</v>
          </cell>
          <cell r="EW414">
            <v>48</v>
          </cell>
          <cell r="EX414">
            <v>46</v>
          </cell>
          <cell r="EY414">
            <v>21</v>
          </cell>
          <cell r="EZ414">
            <v>24</v>
          </cell>
          <cell r="FA414">
            <v>32</v>
          </cell>
          <cell r="FB414">
            <v>28</v>
          </cell>
          <cell r="FC414">
            <v>24</v>
          </cell>
          <cell r="FD414">
            <v>40</v>
          </cell>
          <cell r="FE414">
            <v>38</v>
          </cell>
          <cell r="FF414">
            <v>34</v>
          </cell>
          <cell r="FG414">
            <v>31</v>
          </cell>
          <cell r="FH414">
            <v>30</v>
          </cell>
          <cell r="FI414">
            <v>32</v>
          </cell>
          <cell r="FJ414">
            <v>24</v>
          </cell>
          <cell r="FK414">
            <v>41</v>
          </cell>
          <cell r="FL414">
            <v>31</v>
          </cell>
          <cell r="FM414">
            <v>36</v>
          </cell>
          <cell r="FN414">
            <v>41</v>
          </cell>
          <cell r="FO414">
            <v>31</v>
          </cell>
          <cell r="FP414">
            <v>39</v>
          </cell>
          <cell r="FQ414">
            <v>27</v>
          </cell>
          <cell r="FR414">
            <v>33</v>
          </cell>
          <cell r="FS414">
            <v>32</v>
          </cell>
          <cell r="FT414">
            <v>28</v>
          </cell>
          <cell r="FU414">
            <v>31</v>
          </cell>
          <cell r="FV414">
            <v>36</v>
          </cell>
          <cell r="FW414">
            <v>37</v>
          </cell>
          <cell r="FX414">
            <v>30</v>
          </cell>
          <cell r="FY414">
            <v>25</v>
          </cell>
          <cell r="FZ414">
            <v>34</v>
          </cell>
          <cell r="GA414">
            <v>30</v>
          </cell>
          <cell r="GB414">
            <v>36</v>
          </cell>
          <cell r="GC414">
            <v>39</v>
          </cell>
          <cell r="GD414">
            <v>23</v>
          </cell>
          <cell r="GE414">
            <v>30</v>
          </cell>
          <cell r="GF414">
            <v>43</v>
          </cell>
          <cell r="GG414">
            <v>25</v>
          </cell>
          <cell r="GH414">
            <v>37</v>
          </cell>
          <cell r="GI414">
            <v>32</v>
          </cell>
          <cell r="GJ414">
            <v>23</v>
          </cell>
          <cell r="GK414">
            <v>38</v>
          </cell>
          <cell r="GL414">
            <v>38</v>
          </cell>
          <cell r="GM414">
            <v>26</v>
          </cell>
          <cell r="GN414">
            <v>38</v>
          </cell>
          <cell r="GO414">
            <v>50</v>
          </cell>
          <cell r="GP414">
            <v>27</v>
          </cell>
          <cell r="GQ414">
            <v>35</v>
          </cell>
          <cell r="GR414">
            <v>60</v>
          </cell>
          <cell r="GS414">
            <v>35</v>
          </cell>
          <cell r="GT414">
            <v>44</v>
          </cell>
          <cell r="GU414">
            <v>29</v>
          </cell>
          <cell r="GV414">
            <v>29</v>
          </cell>
          <cell r="GW414">
            <v>42</v>
          </cell>
          <cell r="GX414">
            <v>22</v>
          </cell>
          <cell r="GY414">
            <v>37</v>
          </cell>
          <cell r="GZ414">
            <v>41</v>
          </cell>
          <cell r="HA414">
            <v>41</v>
          </cell>
          <cell r="HB414">
            <v>44</v>
          </cell>
          <cell r="HC414">
            <v>46</v>
          </cell>
          <cell r="HD414">
            <v>39</v>
          </cell>
          <cell r="HE414">
            <v>47</v>
          </cell>
          <cell r="HF414">
            <v>46</v>
          </cell>
          <cell r="HG414">
            <v>48</v>
          </cell>
          <cell r="HH414">
            <v>24</v>
          </cell>
          <cell r="HI414">
            <v>41</v>
          </cell>
          <cell r="HJ414">
            <v>42</v>
          </cell>
          <cell r="HK414">
            <v>29</v>
          </cell>
          <cell r="HL414">
            <v>37</v>
          </cell>
          <cell r="HM414">
            <v>44</v>
          </cell>
          <cell r="HN414">
            <v>42</v>
          </cell>
          <cell r="HO414">
            <v>62</v>
          </cell>
          <cell r="HP414">
            <v>40</v>
          </cell>
          <cell r="HQ414">
            <v>44</v>
          </cell>
          <cell r="HR414">
            <v>44</v>
          </cell>
          <cell r="HS414">
            <v>44</v>
          </cell>
          <cell r="HT414">
            <v>23</v>
          </cell>
          <cell r="HU414">
            <v>46</v>
          </cell>
          <cell r="HV414">
            <v>48</v>
          </cell>
          <cell r="HW414">
            <v>40</v>
          </cell>
          <cell r="HX414">
            <v>37</v>
          </cell>
          <cell r="HY414">
            <v>42</v>
          </cell>
          <cell r="HZ414">
            <v>49</v>
          </cell>
          <cell r="IA414">
            <v>53</v>
          </cell>
          <cell r="IB414">
            <v>45</v>
          </cell>
          <cell r="IC414">
            <v>46</v>
          </cell>
          <cell r="ID414">
            <v>33</v>
          </cell>
          <cell r="IE414">
            <v>48</v>
          </cell>
          <cell r="IF414">
            <v>28</v>
          </cell>
          <cell r="IG414">
            <v>39</v>
          </cell>
          <cell r="IH414">
            <v>43</v>
          </cell>
          <cell r="II414">
            <v>47</v>
          </cell>
          <cell r="IJ414">
            <v>48</v>
          </cell>
          <cell r="IK414">
            <v>46</v>
          </cell>
          <cell r="IL414">
            <v>52</v>
          </cell>
          <cell r="IM414">
            <v>41</v>
          </cell>
          <cell r="IN414">
            <v>24</v>
          </cell>
          <cell r="IO414">
            <v>34</v>
          </cell>
          <cell r="IP414">
            <v>35</v>
          </cell>
          <cell r="IQ414">
            <v>55</v>
          </cell>
          <cell r="IR414">
            <v>30</v>
          </cell>
          <cell r="IS414">
            <v>43</v>
          </cell>
          <cell r="IT414">
            <v>49</v>
          </cell>
          <cell r="IU414">
            <v>46</v>
          </cell>
          <cell r="IV414">
            <v>75</v>
          </cell>
          <cell r="IW414">
            <v>46</v>
          </cell>
          <cell r="IX414">
            <v>51</v>
          </cell>
          <cell r="IY414">
            <v>60</v>
          </cell>
          <cell r="IZ414">
            <v>62</v>
          </cell>
          <cell r="JA414">
            <v>41</v>
          </cell>
          <cell r="JB414">
            <v>77</v>
          </cell>
          <cell r="JC414">
            <v>63</v>
          </cell>
          <cell r="JD414">
            <v>31</v>
          </cell>
          <cell r="JE414">
            <v>56</v>
          </cell>
          <cell r="JF414">
            <v>65</v>
          </cell>
          <cell r="JG414">
            <v>63</v>
          </cell>
          <cell r="JH414">
            <v>75</v>
          </cell>
          <cell r="JI414">
            <v>50</v>
          </cell>
          <cell r="JJ414">
            <v>62</v>
          </cell>
          <cell r="JK414">
            <v>70</v>
          </cell>
          <cell r="JL414">
            <v>55</v>
          </cell>
          <cell r="JM414">
            <v>56</v>
          </cell>
          <cell r="JN414">
            <v>68</v>
          </cell>
          <cell r="JO414">
            <v>65</v>
          </cell>
          <cell r="JP414">
            <v>32</v>
          </cell>
          <cell r="JQ414">
            <v>48</v>
          </cell>
          <cell r="JR414">
            <v>51</v>
          </cell>
          <cell r="JS414">
            <v>45</v>
          </cell>
          <cell r="JT414">
            <v>50</v>
          </cell>
          <cell r="JU414">
            <v>58</v>
          </cell>
          <cell r="JV414">
            <v>52</v>
          </cell>
          <cell r="JW414">
            <v>60</v>
          </cell>
          <cell r="JX414">
            <v>56</v>
          </cell>
          <cell r="JY414">
            <v>49</v>
          </cell>
          <cell r="JZ414">
            <v>58</v>
          </cell>
          <cell r="KA414">
            <v>51</v>
          </cell>
          <cell r="KB414">
            <v>40</v>
          </cell>
          <cell r="KC414">
            <v>54</v>
          </cell>
          <cell r="KD414">
            <v>58</v>
          </cell>
          <cell r="KE414">
            <v>55</v>
          </cell>
          <cell r="KF414">
            <v>66</v>
          </cell>
        </row>
        <row r="415">
          <cell r="A415" t="str">
            <v>Nombre de crÃ©ations d'entreprises - SociÃ©tÃ©s - La RÃ©union - DonnÃ©es mensuelles brutes</v>
          </cell>
          <cell r="B415">
            <v>10755668</v>
          </cell>
          <cell r="C415">
            <v>45317.364583333336</v>
          </cell>
          <cell r="ES415">
            <v>151</v>
          </cell>
          <cell r="ET415">
            <v>203</v>
          </cell>
          <cell r="EU415">
            <v>167</v>
          </cell>
          <cell r="EV415">
            <v>163</v>
          </cell>
          <cell r="EW415">
            <v>157</v>
          </cell>
          <cell r="EX415">
            <v>204</v>
          </cell>
          <cell r="EY415">
            <v>172</v>
          </cell>
          <cell r="EZ415">
            <v>145</v>
          </cell>
          <cell r="FA415">
            <v>154</v>
          </cell>
          <cell r="FB415">
            <v>200</v>
          </cell>
          <cell r="FC415">
            <v>208</v>
          </cell>
          <cell r="FD415">
            <v>175</v>
          </cell>
          <cell r="FE415">
            <v>147</v>
          </cell>
          <cell r="FF415">
            <v>166</v>
          </cell>
          <cell r="FG415">
            <v>171</v>
          </cell>
          <cell r="FH415">
            <v>245</v>
          </cell>
          <cell r="FI415">
            <v>155</v>
          </cell>
          <cell r="FJ415">
            <v>194</v>
          </cell>
          <cell r="FK415">
            <v>171</v>
          </cell>
          <cell r="FL415">
            <v>152</v>
          </cell>
          <cell r="FM415">
            <v>154</v>
          </cell>
          <cell r="FN415">
            <v>188</v>
          </cell>
          <cell r="FO415">
            <v>156</v>
          </cell>
          <cell r="FP415">
            <v>181</v>
          </cell>
          <cell r="FQ415">
            <v>139</v>
          </cell>
          <cell r="FR415">
            <v>207</v>
          </cell>
          <cell r="FS415">
            <v>209</v>
          </cell>
          <cell r="FT415">
            <v>214</v>
          </cell>
          <cell r="FU415">
            <v>183</v>
          </cell>
          <cell r="FV415">
            <v>162</v>
          </cell>
          <cell r="FW415">
            <v>212</v>
          </cell>
          <cell r="FX415">
            <v>175</v>
          </cell>
          <cell r="FY415">
            <v>191</v>
          </cell>
          <cell r="FZ415">
            <v>196</v>
          </cell>
          <cell r="GA415">
            <v>192</v>
          </cell>
          <cell r="GB415">
            <v>244</v>
          </cell>
          <cell r="GC415">
            <v>212</v>
          </cell>
          <cell r="GD415">
            <v>170</v>
          </cell>
          <cell r="GE415">
            <v>184</v>
          </cell>
          <cell r="GF415">
            <v>238</v>
          </cell>
          <cell r="GG415">
            <v>139</v>
          </cell>
          <cell r="GH415">
            <v>228</v>
          </cell>
          <cell r="GI415">
            <v>203</v>
          </cell>
          <cell r="GJ415">
            <v>212</v>
          </cell>
          <cell r="GK415">
            <v>262</v>
          </cell>
          <cell r="GL415">
            <v>190</v>
          </cell>
          <cell r="GM415">
            <v>171</v>
          </cell>
          <cell r="GN415">
            <v>200</v>
          </cell>
          <cell r="GO415">
            <v>148</v>
          </cell>
          <cell r="GP415">
            <v>179</v>
          </cell>
          <cell r="GQ415">
            <v>233</v>
          </cell>
          <cell r="GR415">
            <v>252</v>
          </cell>
          <cell r="GS415">
            <v>157</v>
          </cell>
          <cell r="GT415">
            <v>201</v>
          </cell>
          <cell r="GU415">
            <v>190</v>
          </cell>
          <cell r="GV415">
            <v>158</v>
          </cell>
          <cell r="GW415">
            <v>339</v>
          </cell>
          <cell r="GX415">
            <v>166</v>
          </cell>
          <cell r="GY415">
            <v>191</v>
          </cell>
          <cell r="GZ415">
            <v>182</v>
          </cell>
          <cell r="HA415">
            <v>162</v>
          </cell>
          <cell r="HB415">
            <v>197</v>
          </cell>
          <cell r="HC415">
            <v>267</v>
          </cell>
          <cell r="HD415">
            <v>211</v>
          </cell>
          <cell r="HE415">
            <v>163</v>
          </cell>
          <cell r="HF415">
            <v>191</v>
          </cell>
          <cell r="HG415">
            <v>199</v>
          </cell>
          <cell r="HH415">
            <v>281</v>
          </cell>
          <cell r="HI415">
            <v>222</v>
          </cell>
          <cell r="HJ415">
            <v>185</v>
          </cell>
          <cell r="HK415">
            <v>196</v>
          </cell>
          <cell r="HL415">
            <v>208</v>
          </cell>
          <cell r="HM415">
            <v>155</v>
          </cell>
          <cell r="HN415">
            <v>211</v>
          </cell>
          <cell r="HO415">
            <v>239</v>
          </cell>
          <cell r="HP415">
            <v>209</v>
          </cell>
          <cell r="HQ415">
            <v>295</v>
          </cell>
          <cell r="HR415">
            <v>219</v>
          </cell>
          <cell r="HS415">
            <v>174</v>
          </cell>
          <cell r="HT415">
            <v>182</v>
          </cell>
          <cell r="HU415">
            <v>197</v>
          </cell>
          <cell r="HV415">
            <v>169</v>
          </cell>
          <cell r="HW415">
            <v>105</v>
          </cell>
          <cell r="HX415">
            <v>148</v>
          </cell>
          <cell r="HY415">
            <v>130</v>
          </cell>
          <cell r="HZ415">
            <v>166</v>
          </cell>
          <cell r="IA415">
            <v>194</v>
          </cell>
          <cell r="IB415">
            <v>148</v>
          </cell>
          <cell r="IC415">
            <v>222</v>
          </cell>
          <cell r="ID415">
            <v>179</v>
          </cell>
          <cell r="IE415">
            <v>266</v>
          </cell>
          <cell r="IF415">
            <v>150</v>
          </cell>
          <cell r="IG415">
            <v>181</v>
          </cell>
          <cell r="IH415">
            <v>225</v>
          </cell>
          <cell r="II415">
            <v>154</v>
          </cell>
          <cell r="IJ415">
            <v>202</v>
          </cell>
          <cell r="IK415">
            <v>198</v>
          </cell>
          <cell r="IL415">
            <v>312</v>
          </cell>
          <cell r="IM415">
            <v>215</v>
          </cell>
          <cell r="IN415">
            <v>191</v>
          </cell>
          <cell r="IO415">
            <v>131</v>
          </cell>
          <cell r="IP415">
            <v>202</v>
          </cell>
          <cell r="IQ415">
            <v>296</v>
          </cell>
          <cell r="IR415">
            <v>284</v>
          </cell>
          <cell r="IS415">
            <v>253</v>
          </cell>
          <cell r="IT415">
            <v>318</v>
          </cell>
          <cell r="IU415">
            <v>250</v>
          </cell>
          <cell r="IV415">
            <v>257</v>
          </cell>
          <cell r="IW415">
            <v>279</v>
          </cell>
          <cell r="IX415">
            <v>240</v>
          </cell>
          <cell r="IY415">
            <v>307</v>
          </cell>
          <cell r="IZ415">
            <v>279</v>
          </cell>
          <cell r="JA415">
            <v>282</v>
          </cell>
          <cell r="JB415">
            <v>262</v>
          </cell>
          <cell r="JC415">
            <v>273</v>
          </cell>
          <cell r="JD415">
            <v>289</v>
          </cell>
          <cell r="JE415">
            <v>280</v>
          </cell>
          <cell r="JF415">
            <v>259</v>
          </cell>
          <cell r="JG415">
            <v>257</v>
          </cell>
          <cell r="JH415">
            <v>288</v>
          </cell>
          <cell r="JI415">
            <v>219</v>
          </cell>
          <cell r="JJ415">
            <v>269</v>
          </cell>
          <cell r="JK415">
            <v>362</v>
          </cell>
          <cell r="JL415">
            <v>294</v>
          </cell>
          <cell r="JM415">
            <v>224</v>
          </cell>
          <cell r="JN415">
            <v>282</v>
          </cell>
          <cell r="JO415">
            <v>284</v>
          </cell>
          <cell r="JP415">
            <v>261</v>
          </cell>
          <cell r="JQ415">
            <v>299</v>
          </cell>
          <cell r="JR415">
            <v>255</v>
          </cell>
          <cell r="JS415">
            <v>329</v>
          </cell>
          <cell r="JT415">
            <v>337</v>
          </cell>
          <cell r="JU415">
            <v>271</v>
          </cell>
          <cell r="JV415">
            <v>219</v>
          </cell>
          <cell r="JW415">
            <v>320</v>
          </cell>
          <cell r="JX415">
            <v>276</v>
          </cell>
          <cell r="JY415">
            <v>250</v>
          </cell>
          <cell r="JZ415">
            <v>338</v>
          </cell>
          <cell r="KA415">
            <v>215</v>
          </cell>
          <cell r="KB415">
            <v>293</v>
          </cell>
          <cell r="KC415">
            <v>316</v>
          </cell>
          <cell r="KD415">
            <v>304</v>
          </cell>
          <cell r="KE415">
            <v>319</v>
          </cell>
          <cell r="KF415">
            <v>285</v>
          </cell>
        </row>
        <row r="416">
          <cell r="A416" t="str">
            <v>Nombre de crÃ©ations d'entreprises - SociÃ©tÃ©s - Landes - DonnÃ©es mensuelles brutes</v>
          </cell>
          <cell r="B416">
            <v>10755609</v>
          </cell>
          <cell r="C416">
            <v>45317.364583333336</v>
          </cell>
          <cell r="ES416">
            <v>66</v>
          </cell>
          <cell r="ET416">
            <v>53</v>
          </cell>
          <cell r="EU416">
            <v>87</v>
          </cell>
          <cell r="EV416">
            <v>68</v>
          </cell>
          <cell r="EW416">
            <v>65</v>
          </cell>
          <cell r="EX416">
            <v>58</v>
          </cell>
          <cell r="EY416">
            <v>65</v>
          </cell>
          <cell r="EZ416">
            <v>45</v>
          </cell>
          <cell r="FA416">
            <v>51</v>
          </cell>
          <cell r="FB416">
            <v>65</v>
          </cell>
          <cell r="FC416">
            <v>56</v>
          </cell>
          <cell r="FD416">
            <v>60</v>
          </cell>
          <cell r="FE416">
            <v>67</v>
          </cell>
          <cell r="FF416">
            <v>61</v>
          </cell>
          <cell r="FG416">
            <v>87</v>
          </cell>
          <cell r="FH416">
            <v>75</v>
          </cell>
          <cell r="FI416">
            <v>67</v>
          </cell>
          <cell r="FJ416">
            <v>66</v>
          </cell>
          <cell r="FK416">
            <v>66</v>
          </cell>
          <cell r="FL416">
            <v>46</v>
          </cell>
          <cell r="FM416">
            <v>46</v>
          </cell>
          <cell r="FN416">
            <v>66</v>
          </cell>
          <cell r="FO416">
            <v>60</v>
          </cell>
          <cell r="FP416">
            <v>58</v>
          </cell>
          <cell r="FQ416">
            <v>61</v>
          </cell>
          <cell r="FR416">
            <v>82</v>
          </cell>
          <cell r="FS416">
            <v>83</v>
          </cell>
          <cell r="FT416">
            <v>83</v>
          </cell>
          <cell r="FU416">
            <v>67</v>
          </cell>
          <cell r="FV416">
            <v>68</v>
          </cell>
          <cell r="FW416">
            <v>70</v>
          </cell>
          <cell r="FX416">
            <v>50</v>
          </cell>
          <cell r="FY416">
            <v>53</v>
          </cell>
          <cell r="FZ416">
            <v>78</v>
          </cell>
          <cell r="GA416">
            <v>55</v>
          </cell>
          <cell r="GB416">
            <v>54</v>
          </cell>
          <cell r="GC416">
            <v>52</v>
          </cell>
          <cell r="GD416">
            <v>53</v>
          </cell>
          <cell r="GE416">
            <v>64</v>
          </cell>
          <cell r="GF416">
            <v>66</v>
          </cell>
          <cell r="GG416">
            <v>77</v>
          </cell>
          <cell r="GH416">
            <v>87</v>
          </cell>
          <cell r="GI416">
            <v>69</v>
          </cell>
          <cell r="GJ416">
            <v>59</v>
          </cell>
          <cell r="GK416">
            <v>58</v>
          </cell>
          <cell r="GL416">
            <v>64</v>
          </cell>
          <cell r="GM416">
            <v>52</v>
          </cell>
          <cell r="GN416">
            <v>78</v>
          </cell>
          <cell r="GO416">
            <v>80</v>
          </cell>
          <cell r="GP416">
            <v>86</v>
          </cell>
          <cell r="GQ416">
            <v>90</v>
          </cell>
          <cell r="GR416">
            <v>79</v>
          </cell>
          <cell r="GS416">
            <v>83</v>
          </cell>
          <cell r="GT416">
            <v>94</v>
          </cell>
          <cell r="GU416">
            <v>108</v>
          </cell>
          <cell r="GV416">
            <v>51</v>
          </cell>
          <cell r="GW416">
            <v>89</v>
          </cell>
          <cell r="GX416">
            <v>80</v>
          </cell>
          <cell r="GY416">
            <v>63</v>
          </cell>
          <cell r="GZ416">
            <v>82</v>
          </cell>
          <cell r="HA416">
            <v>80</v>
          </cell>
          <cell r="HB416">
            <v>84</v>
          </cell>
          <cell r="HC416">
            <v>127</v>
          </cell>
          <cell r="HD416">
            <v>79</v>
          </cell>
          <cell r="HE416">
            <v>85</v>
          </cell>
          <cell r="HF416">
            <v>103</v>
          </cell>
          <cell r="HG416">
            <v>81</v>
          </cell>
          <cell r="HH416">
            <v>50</v>
          </cell>
          <cell r="HI416">
            <v>62</v>
          </cell>
          <cell r="HJ416">
            <v>100</v>
          </cell>
          <cell r="HK416">
            <v>75</v>
          </cell>
          <cell r="HL416">
            <v>85</v>
          </cell>
          <cell r="HM416">
            <v>74</v>
          </cell>
          <cell r="HN416">
            <v>82</v>
          </cell>
          <cell r="HO416">
            <v>95</v>
          </cell>
          <cell r="HP416">
            <v>84</v>
          </cell>
          <cell r="HQ416">
            <v>77</v>
          </cell>
          <cell r="HR416">
            <v>100</v>
          </cell>
          <cell r="HS416">
            <v>80</v>
          </cell>
          <cell r="HT416">
            <v>60</v>
          </cell>
          <cell r="HU416">
            <v>68</v>
          </cell>
          <cell r="HV416">
            <v>74</v>
          </cell>
          <cell r="HW416">
            <v>72</v>
          </cell>
          <cell r="HX416">
            <v>86</v>
          </cell>
          <cell r="HY416">
            <v>89</v>
          </cell>
          <cell r="HZ416">
            <v>98</v>
          </cell>
          <cell r="IA416">
            <v>110</v>
          </cell>
          <cell r="IB416">
            <v>100</v>
          </cell>
          <cell r="IC416">
            <v>97</v>
          </cell>
          <cell r="ID416">
            <v>78</v>
          </cell>
          <cell r="IE416">
            <v>100</v>
          </cell>
          <cell r="IF416">
            <v>66</v>
          </cell>
          <cell r="IG416">
            <v>71</v>
          </cell>
          <cell r="IH416">
            <v>103</v>
          </cell>
          <cell r="II416">
            <v>80</v>
          </cell>
          <cell r="IJ416">
            <v>89</v>
          </cell>
          <cell r="IK416">
            <v>107</v>
          </cell>
          <cell r="IL416">
            <v>97</v>
          </cell>
          <cell r="IM416">
            <v>82</v>
          </cell>
          <cell r="IN416">
            <v>37</v>
          </cell>
          <cell r="IO416">
            <v>58</v>
          </cell>
          <cell r="IP416">
            <v>79</v>
          </cell>
          <cell r="IQ416">
            <v>142</v>
          </cell>
          <cell r="IR416">
            <v>85</v>
          </cell>
          <cell r="IS416">
            <v>99</v>
          </cell>
          <cell r="IT416">
            <v>110</v>
          </cell>
          <cell r="IU416">
            <v>89</v>
          </cell>
          <cell r="IV416">
            <v>99</v>
          </cell>
          <cell r="IW416">
            <v>102</v>
          </cell>
          <cell r="IX416">
            <v>119</v>
          </cell>
          <cell r="IY416">
            <v>159</v>
          </cell>
          <cell r="IZ416">
            <v>129</v>
          </cell>
          <cell r="JA416">
            <v>142</v>
          </cell>
          <cell r="JB416">
            <v>144</v>
          </cell>
          <cell r="JC416">
            <v>131</v>
          </cell>
          <cell r="JD416">
            <v>85</v>
          </cell>
          <cell r="JE416">
            <v>93</v>
          </cell>
          <cell r="JF416">
            <v>107</v>
          </cell>
          <cell r="JG416">
            <v>103</v>
          </cell>
          <cell r="JH416">
            <v>137</v>
          </cell>
          <cell r="JI416">
            <v>106</v>
          </cell>
          <cell r="JJ416">
            <v>145</v>
          </cell>
          <cell r="JK416">
            <v>167</v>
          </cell>
          <cell r="JL416">
            <v>144</v>
          </cell>
          <cell r="JM416">
            <v>109</v>
          </cell>
          <cell r="JN416">
            <v>131</v>
          </cell>
          <cell r="JO416">
            <v>96</v>
          </cell>
          <cell r="JP416">
            <v>93</v>
          </cell>
          <cell r="JQ416">
            <v>102</v>
          </cell>
          <cell r="JR416">
            <v>106</v>
          </cell>
          <cell r="JS416">
            <v>98</v>
          </cell>
          <cell r="JT416">
            <v>175</v>
          </cell>
          <cell r="JU416">
            <v>103</v>
          </cell>
          <cell r="JV416">
            <v>127</v>
          </cell>
          <cell r="JW416">
            <v>139</v>
          </cell>
          <cell r="JX416">
            <v>139</v>
          </cell>
          <cell r="JY416">
            <v>103</v>
          </cell>
          <cell r="JZ416">
            <v>125</v>
          </cell>
          <cell r="KA416">
            <v>108</v>
          </cell>
          <cell r="KB416">
            <v>65</v>
          </cell>
          <cell r="KC416">
            <v>98</v>
          </cell>
          <cell r="KD416">
            <v>92</v>
          </cell>
          <cell r="KE416">
            <v>96</v>
          </cell>
          <cell r="KF416">
            <v>102</v>
          </cell>
        </row>
        <row r="417">
          <cell r="A417" t="str">
            <v>Nombre de crÃ©ations d'entreprises - SociÃ©tÃ©s - Loire - DonnÃ©es mensuelles brutes</v>
          </cell>
          <cell r="B417">
            <v>10755611</v>
          </cell>
          <cell r="C417">
            <v>45317.364583333336</v>
          </cell>
          <cell r="ES417">
            <v>159</v>
          </cell>
          <cell r="ET417">
            <v>143</v>
          </cell>
          <cell r="EU417">
            <v>148</v>
          </cell>
          <cell r="EV417">
            <v>153</v>
          </cell>
          <cell r="EW417">
            <v>106</v>
          </cell>
          <cell r="EX417">
            <v>136</v>
          </cell>
          <cell r="EY417">
            <v>131</v>
          </cell>
          <cell r="EZ417">
            <v>66</v>
          </cell>
          <cell r="FA417">
            <v>104</v>
          </cell>
          <cell r="FB417">
            <v>157</v>
          </cell>
          <cell r="FC417">
            <v>116</v>
          </cell>
          <cell r="FD417">
            <v>106</v>
          </cell>
          <cell r="FE417">
            <v>113</v>
          </cell>
          <cell r="FF417">
            <v>135</v>
          </cell>
          <cell r="FG417">
            <v>143</v>
          </cell>
          <cell r="FH417">
            <v>149</v>
          </cell>
          <cell r="FI417">
            <v>112</v>
          </cell>
          <cell r="FJ417">
            <v>140</v>
          </cell>
          <cell r="FK417">
            <v>144</v>
          </cell>
          <cell r="FL417">
            <v>84</v>
          </cell>
          <cell r="FM417">
            <v>109</v>
          </cell>
          <cell r="FN417">
            <v>149</v>
          </cell>
          <cell r="FO417">
            <v>107</v>
          </cell>
          <cell r="FP417">
            <v>136</v>
          </cell>
          <cell r="FQ417">
            <v>115</v>
          </cell>
          <cell r="FR417">
            <v>120</v>
          </cell>
          <cell r="FS417">
            <v>178</v>
          </cell>
          <cell r="FT417">
            <v>132</v>
          </cell>
          <cell r="FU417">
            <v>118</v>
          </cell>
          <cell r="FV417">
            <v>115</v>
          </cell>
          <cell r="FW417">
            <v>141</v>
          </cell>
          <cell r="FX417">
            <v>78</v>
          </cell>
          <cell r="FY417">
            <v>122</v>
          </cell>
          <cell r="FZ417">
            <v>124</v>
          </cell>
          <cell r="GA417">
            <v>114</v>
          </cell>
          <cell r="GB417">
            <v>129</v>
          </cell>
          <cell r="GC417">
            <v>135</v>
          </cell>
          <cell r="GD417">
            <v>147</v>
          </cell>
          <cell r="GE417">
            <v>138</v>
          </cell>
          <cell r="GF417">
            <v>144</v>
          </cell>
          <cell r="GG417">
            <v>117</v>
          </cell>
          <cell r="GH417">
            <v>129</v>
          </cell>
          <cell r="GI417">
            <v>127</v>
          </cell>
          <cell r="GJ417">
            <v>104</v>
          </cell>
          <cell r="GK417">
            <v>108</v>
          </cell>
          <cell r="GL417">
            <v>138</v>
          </cell>
          <cell r="GM417">
            <v>115</v>
          </cell>
          <cell r="GN417">
            <v>154</v>
          </cell>
          <cell r="GO417">
            <v>139</v>
          </cell>
          <cell r="GP417">
            <v>146</v>
          </cell>
          <cell r="GQ417">
            <v>157</v>
          </cell>
          <cell r="GR417">
            <v>166</v>
          </cell>
          <cell r="GS417">
            <v>136</v>
          </cell>
          <cell r="GT417">
            <v>163</v>
          </cell>
          <cell r="GU417">
            <v>148</v>
          </cell>
          <cell r="GV417">
            <v>91</v>
          </cell>
          <cell r="GW417">
            <v>115</v>
          </cell>
          <cell r="GX417">
            <v>144</v>
          </cell>
          <cell r="GY417">
            <v>123</v>
          </cell>
          <cell r="GZ417">
            <v>156</v>
          </cell>
          <cell r="HA417">
            <v>141</v>
          </cell>
          <cell r="HB417">
            <v>159</v>
          </cell>
          <cell r="HC417">
            <v>167</v>
          </cell>
          <cell r="HD417">
            <v>147</v>
          </cell>
          <cell r="HE417">
            <v>143</v>
          </cell>
          <cell r="HF417">
            <v>167</v>
          </cell>
          <cell r="HG417">
            <v>137</v>
          </cell>
          <cell r="HH417">
            <v>106</v>
          </cell>
          <cell r="HI417">
            <v>144</v>
          </cell>
          <cell r="HJ417">
            <v>144</v>
          </cell>
          <cell r="HK417">
            <v>144</v>
          </cell>
          <cell r="HL417">
            <v>174</v>
          </cell>
          <cell r="HM417">
            <v>124</v>
          </cell>
          <cell r="HN417">
            <v>168</v>
          </cell>
          <cell r="HO417">
            <v>169</v>
          </cell>
          <cell r="HP417">
            <v>134</v>
          </cell>
          <cell r="HQ417">
            <v>147</v>
          </cell>
          <cell r="HR417">
            <v>177</v>
          </cell>
          <cell r="HS417">
            <v>134</v>
          </cell>
          <cell r="HT417">
            <v>88</v>
          </cell>
          <cell r="HU417">
            <v>130</v>
          </cell>
          <cell r="HV417">
            <v>151</v>
          </cell>
          <cell r="HW417">
            <v>130</v>
          </cell>
          <cell r="HX417">
            <v>112</v>
          </cell>
          <cell r="HY417">
            <v>138</v>
          </cell>
          <cell r="HZ417">
            <v>205</v>
          </cell>
          <cell r="IA417">
            <v>174</v>
          </cell>
          <cell r="IB417">
            <v>164</v>
          </cell>
          <cell r="IC417">
            <v>155</v>
          </cell>
          <cell r="ID417">
            <v>146</v>
          </cell>
          <cell r="IE417">
            <v>170</v>
          </cell>
          <cell r="IF417">
            <v>101</v>
          </cell>
          <cell r="IG417">
            <v>127</v>
          </cell>
          <cell r="IH417">
            <v>155</v>
          </cell>
          <cell r="II417">
            <v>177</v>
          </cell>
          <cell r="IJ417">
            <v>185</v>
          </cell>
          <cell r="IK417">
            <v>191</v>
          </cell>
          <cell r="IL417">
            <v>207</v>
          </cell>
          <cell r="IM417">
            <v>148</v>
          </cell>
          <cell r="IN417">
            <v>91</v>
          </cell>
          <cell r="IO417">
            <v>112</v>
          </cell>
          <cell r="IP417">
            <v>171</v>
          </cell>
          <cell r="IQ417">
            <v>197</v>
          </cell>
          <cell r="IR417">
            <v>121</v>
          </cell>
          <cell r="IS417">
            <v>160</v>
          </cell>
          <cell r="IT417">
            <v>232</v>
          </cell>
          <cell r="IU417">
            <v>195</v>
          </cell>
          <cell r="IV417">
            <v>197</v>
          </cell>
          <cell r="IW417">
            <v>195</v>
          </cell>
          <cell r="IX417">
            <v>215</v>
          </cell>
          <cell r="IY417">
            <v>253</v>
          </cell>
          <cell r="IZ417">
            <v>226</v>
          </cell>
          <cell r="JA417">
            <v>200</v>
          </cell>
          <cell r="JB417">
            <v>245</v>
          </cell>
          <cell r="JC417">
            <v>240</v>
          </cell>
          <cell r="JD417">
            <v>118</v>
          </cell>
          <cell r="JE417">
            <v>229</v>
          </cell>
          <cell r="JF417">
            <v>239</v>
          </cell>
          <cell r="JG417">
            <v>207</v>
          </cell>
          <cell r="JH417">
            <v>253</v>
          </cell>
          <cell r="JI417">
            <v>213</v>
          </cell>
          <cell r="JJ417">
            <v>256</v>
          </cell>
          <cell r="JK417">
            <v>259</v>
          </cell>
          <cell r="JL417">
            <v>241</v>
          </cell>
          <cell r="JM417">
            <v>185</v>
          </cell>
          <cell r="JN417">
            <v>214</v>
          </cell>
          <cell r="JO417">
            <v>175</v>
          </cell>
          <cell r="JP417">
            <v>113</v>
          </cell>
          <cell r="JQ417">
            <v>228</v>
          </cell>
          <cell r="JR417">
            <v>238</v>
          </cell>
          <cell r="JS417">
            <v>205</v>
          </cell>
          <cell r="JT417">
            <v>245</v>
          </cell>
          <cell r="JU417">
            <v>185</v>
          </cell>
          <cell r="JV417">
            <v>201</v>
          </cell>
          <cell r="JW417">
            <v>234</v>
          </cell>
          <cell r="JX417">
            <v>180</v>
          </cell>
          <cell r="JY417">
            <v>148</v>
          </cell>
          <cell r="JZ417">
            <v>212</v>
          </cell>
          <cell r="KA417">
            <v>172</v>
          </cell>
          <cell r="KB417">
            <v>101</v>
          </cell>
          <cell r="KC417">
            <v>183</v>
          </cell>
          <cell r="KD417">
            <v>244</v>
          </cell>
          <cell r="KE417">
            <v>205</v>
          </cell>
          <cell r="KF417">
            <v>222</v>
          </cell>
        </row>
        <row r="418">
          <cell r="A418" t="str">
            <v>Nombre de crÃ©ations d'entreprises - SociÃ©tÃ©s - Loire-Atlantique - DonnÃ©es mensuelles brutes</v>
          </cell>
          <cell r="B418">
            <v>10755613</v>
          </cell>
          <cell r="C418">
            <v>45317.364583333336</v>
          </cell>
          <cell r="ES418">
            <v>298</v>
          </cell>
          <cell r="ET418">
            <v>294</v>
          </cell>
          <cell r="EU418">
            <v>318</v>
          </cell>
          <cell r="EV418">
            <v>242</v>
          </cell>
          <cell r="EW418">
            <v>238</v>
          </cell>
          <cell r="EX418">
            <v>300</v>
          </cell>
          <cell r="EY418">
            <v>245</v>
          </cell>
          <cell r="EZ418">
            <v>197</v>
          </cell>
          <cell r="FA418">
            <v>225</v>
          </cell>
          <cell r="FB418">
            <v>243</v>
          </cell>
          <cell r="FC418">
            <v>203</v>
          </cell>
          <cell r="FD418">
            <v>276</v>
          </cell>
          <cell r="FE418">
            <v>286</v>
          </cell>
          <cell r="FF418">
            <v>280</v>
          </cell>
          <cell r="FG418">
            <v>293</v>
          </cell>
          <cell r="FH418">
            <v>258</v>
          </cell>
          <cell r="FI418">
            <v>216</v>
          </cell>
          <cell r="FJ418">
            <v>218</v>
          </cell>
          <cell r="FK418">
            <v>255</v>
          </cell>
          <cell r="FL418">
            <v>183</v>
          </cell>
          <cell r="FM418">
            <v>214</v>
          </cell>
          <cell r="FN418">
            <v>286</v>
          </cell>
          <cell r="FO418">
            <v>238</v>
          </cell>
          <cell r="FP418">
            <v>283</v>
          </cell>
          <cell r="FQ418">
            <v>271</v>
          </cell>
          <cell r="FR418">
            <v>256</v>
          </cell>
          <cell r="FS418">
            <v>287</v>
          </cell>
          <cell r="FT418">
            <v>256</v>
          </cell>
          <cell r="FU418">
            <v>246</v>
          </cell>
          <cell r="FV418">
            <v>255</v>
          </cell>
          <cell r="FW418">
            <v>306</v>
          </cell>
          <cell r="FX418">
            <v>195</v>
          </cell>
          <cell r="FY418">
            <v>183</v>
          </cell>
          <cell r="FZ418">
            <v>298</v>
          </cell>
          <cell r="GA418">
            <v>234</v>
          </cell>
          <cell r="GB418">
            <v>268</v>
          </cell>
          <cell r="GC418">
            <v>285</v>
          </cell>
          <cell r="GD418">
            <v>268</v>
          </cell>
          <cell r="GE418">
            <v>273</v>
          </cell>
          <cell r="GF418">
            <v>308</v>
          </cell>
          <cell r="GG418">
            <v>211</v>
          </cell>
          <cell r="GH418">
            <v>248</v>
          </cell>
          <cell r="GI418">
            <v>295</v>
          </cell>
          <cell r="GJ418">
            <v>184</v>
          </cell>
          <cell r="GK418">
            <v>277</v>
          </cell>
          <cell r="GL418">
            <v>305</v>
          </cell>
          <cell r="GM418">
            <v>228</v>
          </cell>
          <cell r="GN418">
            <v>288</v>
          </cell>
          <cell r="GO418">
            <v>315</v>
          </cell>
          <cell r="GP418">
            <v>290</v>
          </cell>
          <cell r="GQ418">
            <v>352</v>
          </cell>
          <cell r="GR418">
            <v>311</v>
          </cell>
          <cell r="GS418">
            <v>276</v>
          </cell>
          <cell r="GT418">
            <v>284</v>
          </cell>
          <cell r="GU418">
            <v>281</v>
          </cell>
          <cell r="GV418">
            <v>224</v>
          </cell>
          <cell r="GW418">
            <v>260</v>
          </cell>
          <cell r="GX418">
            <v>287</v>
          </cell>
          <cell r="GY418">
            <v>256</v>
          </cell>
          <cell r="GZ418">
            <v>344</v>
          </cell>
          <cell r="HA418">
            <v>350</v>
          </cell>
          <cell r="HB418">
            <v>348</v>
          </cell>
          <cell r="HC418">
            <v>408</v>
          </cell>
          <cell r="HD418">
            <v>336</v>
          </cell>
          <cell r="HE418">
            <v>291</v>
          </cell>
          <cell r="HF418">
            <v>314</v>
          </cell>
          <cell r="HG418">
            <v>337</v>
          </cell>
          <cell r="HH418">
            <v>251</v>
          </cell>
          <cell r="HI418">
            <v>292</v>
          </cell>
          <cell r="HJ418">
            <v>307</v>
          </cell>
          <cell r="HK418">
            <v>334</v>
          </cell>
          <cell r="HL418">
            <v>342</v>
          </cell>
          <cell r="HM418">
            <v>310</v>
          </cell>
          <cell r="HN418">
            <v>320</v>
          </cell>
          <cell r="HO418">
            <v>336</v>
          </cell>
          <cell r="HP418">
            <v>312</v>
          </cell>
          <cell r="HQ418">
            <v>262</v>
          </cell>
          <cell r="HR418">
            <v>354</v>
          </cell>
          <cell r="HS418">
            <v>336</v>
          </cell>
          <cell r="HT418">
            <v>218</v>
          </cell>
          <cell r="HU418">
            <v>264</v>
          </cell>
          <cell r="HV418">
            <v>369</v>
          </cell>
          <cell r="HW418">
            <v>293</v>
          </cell>
          <cell r="HX418">
            <v>323</v>
          </cell>
          <cell r="HY418">
            <v>351</v>
          </cell>
          <cell r="HZ418">
            <v>363</v>
          </cell>
          <cell r="IA418">
            <v>432</v>
          </cell>
          <cell r="IB418">
            <v>384</v>
          </cell>
          <cell r="IC418">
            <v>344</v>
          </cell>
          <cell r="ID418">
            <v>348</v>
          </cell>
          <cell r="IE418">
            <v>392</v>
          </cell>
          <cell r="IF418">
            <v>264</v>
          </cell>
          <cell r="IG418">
            <v>317</v>
          </cell>
          <cell r="IH418">
            <v>373</v>
          </cell>
          <cell r="II418">
            <v>396</v>
          </cell>
          <cell r="IJ418">
            <v>357</v>
          </cell>
          <cell r="IK418">
            <v>392</v>
          </cell>
          <cell r="IL418">
            <v>439</v>
          </cell>
          <cell r="IM418">
            <v>290</v>
          </cell>
          <cell r="IN418">
            <v>220</v>
          </cell>
          <cell r="IO418">
            <v>285</v>
          </cell>
          <cell r="IP418">
            <v>343</v>
          </cell>
          <cell r="IQ418">
            <v>398</v>
          </cell>
          <cell r="IR418">
            <v>283</v>
          </cell>
          <cell r="IS418">
            <v>388</v>
          </cell>
          <cell r="IT418">
            <v>476</v>
          </cell>
          <cell r="IU418">
            <v>388</v>
          </cell>
          <cell r="IV418">
            <v>454</v>
          </cell>
          <cell r="IW418">
            <v>457</v>
          </cell>
          <cell r="IX418">
            <v>499</v>
          </cell>
          <cell r="IY418">
            <v>498</v>
          </cell>
          <cell r="IZ418">
            <v>458</v>
          </cell>
          <cell r="JA418">
            <v>403</v>
          </cell>
          <cell r="JB418">
            <v>476</v>
          </cell>
          <cell r="JC418">
            <v>510</v>
          </cell>
          <cell r="JD418">
            <v>344</v>
          </cell>
          <cell r="JE418">
            <v>372</v>
          </cell>
          <cell r="JF418">
            <v>502</v>
          </cell>
          <cell r="JG418">
            <v>408</v>
          </cell>
          <cell r="JH418">
            <v>621</v>
          </cell>
          <cell r="JI418">
            <v>452</v>
          </cell>
          <cell r="JJ418">
            <v>448</v>
          </cell>
          <cell r="JK418">
            <v>587</v>
          </cell>
          <cell r="JL418">
            <v>485</v>
          </cell>
          <cell r="JM418">
            <v>439</v>
          </cell>
          <cell r="JN418">
            <v>507</v>
          </cell>
          <cell r="JO418">
            <v>453</v>
          </cell>
          <cell r="JP418">
            <v>367</v>
          </cell>
          <cell r="JQ418">
            <v>414</v>
          </cell>
          <cell r="JR418">
            <v>473</v>
          </cell>
          <cell r="JS418">
            <v>413</v>
          </cell>
          <cell r="JT418">
            <v>561</v>
          </cell>
          <cell r="JU418">
            <v>390</v>
          </cell>
          <cell r="JV418">
            <v>382</v>
          </cell>
          <cell r="JW418">
            <v>553</v>
          </cell>
          <cell r="JX418">
            <v>432</v>
          </cell>
          <cell r="JY418">
            <v>361</v>
          </cell>
          <cell r="JZ418">
            <v>431</v>
          </cell>
          <cell r="KA418">
            <v>419</v>
          </cell>
          <cell r="KB418">
            <v>264</v>
          </cell>
          <cell r="KC418">
            <v>397</v>
          </cell>
          <cell r="KD418">
            <v>416</v>
          </cell>
          <cell r="KE418">
            <v>412</v>
          </cell>
          <cell r="KF418">
            <v>452</v>
          </cell>
        </row>
        <row r="419">
          <cell r="A419" t="str">
            <v>Nombre de crÃ©ations d'entreprises - SociÃ©tÃ©s - Loiret - DonnÃ©es mensuelles brutes</v>
          </cell>
          <cell r="B419">
            <v>10755614</v>
          </cell>
          <cell r="C419">
            <v>45317.364583333336</v>
          </cell>
          <cell r="ES419">
            <v>122</v>
          </cell>
          <cell r="ET419">
            <v>111</v>
          </cell>
          <cell r="EU419">
            <v>123</v>
          </cell>
          <cell r="EV419">
            <v>105</v>
          </cell>
          <cell r="EW419">
            <v>87</v>
          </cell>
          <cell r="EX419">
            <v>107</v>
          </cell>
          <cell r="EY419">
            <v>97</v>
          </cell>
          <cell r="EZ419">
            <v>75</v>
          </cell>
          <cell r="FA419">
            <v>78</v>
          </cell>
          <cell r="FB419">
            <v>88</v>
          </cell>
          <cell r="FC419">
            <v>99</v>
          </cell>
          <cell r="FD419">
            <v>106</v>
          </cell>
          <cell r="FE419">
            <v>115</v>
          </cell>
          <cell r="FF419">
            <v>114</v>
          </cell>
          <cell r="FG419">
            <v>76</v>
          </cell>
          <cell r="FH419">
            <v>107</v>
          </cell>
          <cell r="FI419">
            <v>79</v>
          </cell>
          <cell r="FJ419">
            <v>109</v>
          </cell>
          <cell r="FK419">
            <v>91</v>
          </cell>
          <cell r="FL419">
            <v>77</v>
          </cell>
          <cell r="FM419">
            <v>86</v>
          </cell>
          <cell r="FN419">
            <v>137</v>
          </cell>
          <cell r="FO419">
            <v>108</v>
          </cell>
          <cell r="FP419">
            <v>88</v>
          </cell>
          <cell r="FQ419">
            <v>106</v>
          </cell>
          <cell r="FR419">
            <v>102</v>
          </cell>
          <cell r="FS419">
            <v>103</v>
          </cell>
          <cell r="FT419">
            <v>103</v>
          </cell>
          <cell r="FU419">
            <v>79</v>
          </cell>
          <cell r="FV419">
            <v>75</v>
          </cell>
          <cell r="FW419">
            <v>107</v>
          </cell>
          <cell r="FX419">
            <v>75</v>
          </cell>
          <cell r="FY419">
            <v>85</v>
          </cell>
          <cell r="FZ419">
            <v>110</v>
          </cell>
          <cell r="GA419">
            <v>97</v>
          </cell>
          <cell r="GB419">
            <v>96</v>
          </cell>
          <cell r="GC419">
            <v>114</v>
          </cell>
          <cell r="GD419">
            <v>119</v>
          </cell>
          <cell r="GE419">
            <v>88</v>
          </cell>
          <cell r="GF419">
            <v>137</v>
          </cell>
          <cell r="GG419">
            <v>93</v>
          </cell>
          <cell r="GH419">
            <v>115</v>
          </cell>
          <cell r="GI419">
            <v>129</v>
          </cell>
          <cell r="GJ419">
            <v>82</v>
          </cell>
          <cell r="GK419">
            <v>101</v>
          </cell>
          <cell r="GL419">
            <v>132</v>
          </cell>
          <cell r="GM419">
            <v>74</v>
          </cell>
          <cell r="GN419">
            <v>116</v>
          </cell>
          <cell r="GO419">
            <v>119</v>
          </cell>
          <cell r="GP419">
            <v>136</v>
          </cell>
          <cell r="GQ419">
            <v>127</v>
          </cell>
          <cell r="GR419">
            <v>127</v>
          </cell>
          <cell r="GS419">
            <v>109</v>
          </cell>
          <cell r="GT419">
            <v>124</v>
          </cell>
          <cell r="GU419">
            <v>129</v>
          </cell>
          <cell r="GV419">
            <v>85</v>
          </cell>
          <cell r="GW419">
            <v>97</v>
          </cell>
          <cell r="GX419">
            <v>138</v>
          </cell>
          <cell r="GY419">
            <v>122</v>
          </cell>
          <cell r="GZ419">
            <v>128</v>
          </cell>
          <cell r="HA419">
            <v>128</v>
          </cell>
          <cell r="HB419">
            <v>111</v>
          </cell>
          <cell r="HC419">
            <v>157</v>
          </cell>
          <cell r="HD419">
            <v>116</v>
          </cell>
          <cell r="HE419">
            <v>119</v>
          </cell>
          <cell r="HF419">
            <v>120</v>
          </cell>
          <cell r="HG419">
            <v>115</v>
          </cell>
          <cell r="HH419">
            <v>100</v>
          </cell>
          <cell r="HI419">
            <v>89</v>
          </cell>
          <cell r="HJ419">
            <v>137</v>
          </cell>
          <cell r="HK419">
            <v>93</v>
          </cell>
          <cell r="HL419">
            <v>114</v>
          </cell>
          <cell r="HM419">
            <v>118</v>
          </cell>
          <cell r="HN419">
            <v>131</v>
          </cell>
          <cell r="HO419">
            <v>127</v>
          </cell>
          <cell r="HP419">
            <v>123</v>
          </cell>
          <cell r="HQ419">
            <v>118</v>
          </cell>
          <cell r="HR419">
            <v>119</v>
          </cell>
          <cell r="HS419">
            <v>81</v>
          </cell>
          <cell r="HT419">
            <v>92</v>
          </cell>
          <cell r="HU419">
            <v>108</v>
          </cell>
          <cell r="HV419">
            <v>134</v>
          </cell>
          <cell r="HW419">
            <v>111</v>
          </cell>
          <cell r="HX419">
            <v>137</v>
          </cell>
          <cell r="HY419">
            <v>150</v>
          </cell>
          <cell r="HZ419">
            <v>142</v>
          </cell>
          <cell r="IA419">
            <v>137</v>
          </cell>
          <cell r="IB419">
            <v>108</v>
          </cell>
          <cell r="IC419">
            <v>116</v>
          </cell>
          <cell r="ID419">
            <v>120</v>
          </cell>
          <cell r="IE419">
            <v>145</v>
          </cell>
          <cell r="IF419">
            <v>91</v>
          </cell>
          <cell r="IG419">
            <v>107</v>
          </cell>
          <cell r="IH419">
            <v>141</v>
          </cell>
          <cell r="II419">
            <v>111</v>
          </cell>
          <cell r="IJ419">
            <v>131</v>
          </cell>
          <cell r="IK419">
            <v>134</v>
          </cell>
          <cell r="IL419">
            <v>149</v>
          </cell>
          <cell r="IM419">
            <v>118</v>
          </cell>
          <cell r="IN419">
            <v>70</v>
          </cell>
          <cell r="IO419">
            <v>74</v>
          </cell>
          <cell r="IP419">
            <v>149</v>
          </cell>
          <cell r="IQ419">
            <v>146</v>
          </cell>
          <cell r="IR419">
            <v>96</v>
          </cell>
          <cell r="IS419">
            <v>149</v>
          </cell>
          <cell r="IT419">
            <v>140</v>
          </cell>
          <cell r="IU419">
            <v>132</v>
          </cell>
          <cell r="IV419">
            <v>170</v>
          </cell>
          <cell r="IW419">
            <v>150</v>
          </cell>
          <cell r="IX419">
            <v>163</v>
          </cell>
          <cell r="IY419">
            <v>174</v>
          </cell>
          <cell r="IZ419">
            <v>182</v>
          </cell>
          <cell r="JA419">
            <v>146</v>
          </cell>
          <cell r="JB419">
            <v>180</v>
          </cell>
          <cell r="JC419">
            <v>194</v>
          </cell>
          <cell r="JD419">
            <v>109</v>
          </cell>
          <cell r="JE419">
            <v>125</v>
          </cell>
          <cell r="JF419">
            <v>153</v>
          </cell>
          <cell r="JG419">
            <v>140</v>
          </cell>
          <cell r="JH419">
            <v>186</v>
          </cell>
          <cell r="JI419">
            <v>180</v>
          </cell>
          <cell r="JJ419">
            <v>173</v>
          </cell>
          <cell r="JK419">
            <v>192</v>
          </cell>
          <cell r="JL419">
            <v>175</v>
          </cell>
          <cell r="JM419">
            <v>138</v>
          </cell>
          <cell r="JN419">
            <v>199</v>
          </cell>
          <cell r="JO419">
            <v>158</v>
          </cell>
          <cell r="JP419">
            <v>120</v>
          </cell>
          <cell r="JQ419">
            <v>133</v>
          </cell>
          <cell r="JR419">
            <v>136</v>
          </cell>
          <cell r="JS419">
            <v>147</v>
          </cell>
          <cell r="JT419">
            <v>210</v>
          </cell>
          <cell r="JU419">
            <v>127</v>
          </cell>
          <cell r="JV419">
            <v>133</v>
          </cell>
          <cell r="JW419">
            <v>179</v>
          </cell>
          <cell r="JX419">
            <v>161</v>
          </cell>
          <cell r="JY419">
            <v>140</v>
          </cell>
          <cell r="JZ419">
            <v>147</v>
          </cell>
          <cell r="KA419">
            <v>143</v>
          </cell>
          <cell r="KB419">
            <v>111</v>
          </cell>
          <cell r="KC419">
            <v>141</v>
          </cell>
          <cell r="KD419">
            <v>158</v>
          </cell>
          <cell r="KE419">
            <v>151</v>
          </cell>
          <cell r="KF419">
            <v>185</v>
          </cell>
        </row>
        <row r="420">
          <cell r="A420" t="str">
            <v>Nombre de crÃ©ations d'entreprises - SociÃ©tÃ©s - Loir-et-Cher - DonnÃ©es mensuelles brutes</v>
          </cell>
          <cell r="B420">
            <v>10755610</v>
          </cell>
          <cell r="C420">
            <v>45317.364583333336</v>
          </cell>
          <cell r="ES420">
            <v>48</v>
          </cell>
          <cell r="ET420">
            <v>43</v>
          </cell>
          <cell r="EU420">
            <v>59</v>
          </cell>
          <cell r="EV420">
            <v>53</v>
          </cell>
          <cell r="EW420">
            <v>49</v>
          </cell>
          <cell r="EX420">
            <v>53</v>
          </cell>
          <cell r="EY420">
            <v>48</v>
          </cell>
          <cell r="EZ420">
            <v>36</v>
          </cell>
          <cell r="FA420">
            <v>62</v>
          </cell>
          <cell r="FB420">
            <v>56</v>
          </cell>
          <cell r="FC420">
            <v>38</v>
          </cell>
          <cell r="FD420">
            <v>39</v>
          </cell>
          <cell r="FE420">
            <v>43</v>
          </cell>
          <cell r="FF420">
            <v>38</v>
          </cell>
          <cell r="FG420">
            <v>50</v>
          </cell>
          <cell r="FH420">
            <v>48</v>
          </cell>
          <cell r="FI420">
            <v>32</v>
          </cell>
          <cell r="FJ420">
            <v>37</v>
          </cell>
          <cell r="FK420">
            <v>40</v>
          </cell>
          <cell r="FL420">
            <v>35</v>
          </cell>
          <cell r="FM420">
            <v>30</v>
          </cell>
          <cell r="FN420">
            <v>50</v>
          </cell>
          <cell r="FO420">
            <v>39</v>
          </cell>
          <cell r="FP420">
            <v>47</v>
          </cell>
          <cell r="FQ420">
            <v>41</v>
          </cell>
          <cell r="FR420">
            <v>51</v>
          </cell>
          <cell r="FS420">
            <v>50</v>
          </cell>
          <cell r="FT420">
            <v>49</v>
          </cell>
          <cell r="FU420">
            <v>31</v>
          </cell>
          <cell r="FV420">
            <v>38</v>
          </cell>
          <cell r="FW420">
            <v>57</v>
          </cell>
          <cell r="FX420">
            <v>30</v>
          </cell>
          <cell r="FY420">
            <v>34</v>
          </cell>
          <cell r="FZ420">
            <v>40</v>
          </cell>
          <cell r="GA420">
            <v>32</v>
          </cell>
          <cell r="GB420">
            <v>36</v>
          </cell>
          <cell r="GC420">
            <v>42</v>
          </cell>
          <cell r="GD420">
            <v>49</v>
          </cell>
          <cell r="GE420">
            <v>31</v>
          </cell>
          <cell r="GF420">
            <v>52</v>
          </cell>
          <cell r="GG420">
            <v>40</v>
          </cell>
          <cell r="GH420">
            <v>43</v>
          </cell>
          <cell r="GI420">
            <v>51</v>
          </cell>
          <cell r="GJ420">
            <v>25</v>
          </cell>
          <cell r="GK420">
            <v>48</v>
          </cell>
          <cell r="GL420">
            <v>48</v>
          </cell>
          <cell r="GM420">
            <v>34</v>
          </cell>
          <cell r="GN420">
            <v>66</v>
          </cell>
          <cell r="GO420">
            <v>49</v>
          </cell>
          <cell r="GP420">
            <v>63</v>
          </cell>
          <cell r="GQ420">
            <v>48</v>
          </cell>
          <cell r="GR420">
            <v>47</v>
          </cell>
          <cell r="GS420">
            <v>55</v>
          </cell>
          <cell r="GT420">
            <v>40</v>
          </cell>
          <cell r="GU420">
            <v>42</v>
          </cell>
          <cell r="GV420">
            <v>30</v>
          </cell>
          <cell r="GW420">
            <v>50</v>
          </cell>
          <cell r="GX420">
            <v>47</v>
          </cell>
          <cell r="GY420">
            <v>50</v>
          </cell>
          <cell r="GZ420">
            <v>67</v>
          </cell>
          <cell r="HA420">
            <v>70</v>
          </cell>
          <cell r="HB420">
            <v>49</v>
          </cell>
          <cell r="HC420">
            <v>70</v>
          </cell>
          <cell r="HD420">
            <v>43</v>
          </cell>
          <cell r="HE420">
            <v>49</v>
          </cell>
          <cell r="HF420">
            <v>47</v>
          </cell>
          <cell r="HG420">
            <v>54</v>
          </cell>
          <cell r="HH420">
            <v>39</v>
          </cell>
          <cell r="HI420">
            <v>51</v>
          </cell>
          <cell r="HJ420">
            <v>51</v>
          </cell>
          <cell r="HK420">
            <v>49</v>
          </cell>
          <cell r="HL420">
            <v>59</v>
          </cell>
          <cell r="HM420">
            <v>53</v>
          </cell>
          <cell r="HN420">
            <v>53</v>
          </cell>
          <cell r="HO420">
            <v>65</v>
          </cell>
          <cell r="HP420">
            <v>41</v>
          </cell>
          <cell r="HQ420">
            <v>38</v>
          </cell>
          <cell r="HR420">
            <v>52</v>
          </cell>
          <cell r="HS420">
            <v>59</v>
          </cell>
          <cell r="HT420">
            <v>26</v>
          </cell>
          <cell r="HU420">
            <v>53</v>
          </cell>
          <cell r="HV420">
            <v>52</v>
          </cell>
          <cell r="HW420">
            <v>46</v>
          </cell>
          <cell r="HX420">
            <v>50</v>
          </cell>
          <cell r="HY420">
            <v>70</v>
          </cell>
          <cell r="HZ420">
            <v>60</v>
          </cell>
          <cell r="IA420">
            <v>70</v>
          </cell>
          <cell r="IB420">
            <v>75</v>
          </cell>
          <cell r="IC420">
            <v>72</v>
          </cell>
          <cell r="ID420">
            <v>48</v>
          </cell>
          <cell r="IE420">
            <v>57</v>
          </cell>
          <cell r="IF420">
            <v>30</v>
          </cell>
          <cell r="IG420">
            <v>45</v>
          </cell>
          <cell r="IH420">
            <v>71</v>
          </cell>
          <cell r="II420">
            <v>48</v>
          </cell>
          <cell r="IJ420">
            <v>65</v>
          </cell>
          <cell r="IK420">
            <v>66</v>
          </cell>
          <cell r="IL420">
            <v>59</v>
          </cell>
          <cell r="IM420">
            <v>48</v>
          </cell>
          <cell r="IN420">
            <v>28</v>
          </cell>
          <cell r="IO420">
            <v>33</v>
          </cell>
          <cell r="IP420">
            <v>79</v>
          </cell>
          <cell r="IQ420">
            <v>65</v>
          </cell>
          <cell r="IR420">
            <v>49</v>
          </cell>
          <cell r="IS420">
            <v>54</v>
          </cell>
          <cell r="IT420">
            <v>77</v>
          </cell>
          <cell r="IU420">
            <v>53</v>
          </cell>
          <cell r="IV420">
            <v>75</v>
          </cell>
          <cell r="IW420">
            <v>65</v>
          </cell>
          <cell r="IX420">
            <v>91</v>
          </cell>
          <cell r="IY420">
            <v>76</v>
          </cell>
          <cell r="IZ420">
            <v>86</v>
          </cell>
          <cell r="JA420">
            <v>65</v>
          </cell>
          <cell r="JB420">
            <v>92</v>
          </cell>
          <cell r="JC420">
            <v>81</v>
          </cell>
          <cell r="JD420">
            <v>51</v>
          </cell>
          <cell r="JE420">
            <v>64</v>
          </cell>
          <cell r="JF420">
            <v>70</v>
          </cell>
          <cell r="JG420">
            <v>59</v>
          </cell>
          <cell r="JH420">
            <v>87</v>
          </cell>
          <cell r="JI420">
            <v>85</v>
          </cell>
          <cell r="JJ420">
            <v>69</v>
          </cell>
          <cell r="JK420">
            <v>99</v>
          </cell>
          <cell r="JL420">
            <v>91</v>
          </cell>
          <cell r="JM420">
            <v>63</v>
          </cell>
          <cell r="JN420">
            <v>79</v>
          </cell>
          <cell r="JO420">
            <v>79</v>
          </cell>
          <cell r="JP420">
            <v>63</v>
          </cell>
          <cell r="JQ420">
            <v>64</v>
          </cell>
          <cell r="JR420">
            <v>77</v>
          </cell>
          <cell r="JS420">
            <v>51</v>
          </cell>
          <cell r="JT420">
            <v>87</v>
          </cell>
          <cell r="JU420">
            <v>70</v>
          </cell>
          <cell r="JV420">
            <v>79</v>
          </cell>
          <cell r="JW420">
            <v>85</v>
          </cell>
          <cell r="JX420">
            <v>54</v>
          </cell>
          <cell r="JY420">
            <v>55</v>
          </cell>
          <cell r="JZ420">
            <v>70</v>
          </cell>
          <cell r="KA420">
            <v>69</v>
          </cell>
          <cell r="KB420">
            <v>52</v>
          </cell>
          <cell r="KC420">
            <v>61</v>
          </cell>
          <cell r="KD420">
            <v>75</v>
          </cell>
          <cell r="KE420">
            <v>62</v>
          </cell>
          <cell r="KF420">
            <v>88</v>
          </cell>
        </row>
        <row r="421">
          <cell r="A421" t="str">
            <v>Nombre de crÃ©ations d'entreprises - SociÃ©tÃ©s - Lot - DonnÃ©es mensuelles brutes</v>
          </cell>
          <cell r="B421">
            <v>10755615</v>
          </cell>
          <cell r="C421">
            <v>45317.364583333336</v>
          </cell>
          <cell r="ES421">
            <v>22</v>
          </cell>
          <cell r="ET421">
            <v>24</v>
          </cell>
          <cell r="EU421">
            <v>27</v>
          </cell>
          <cell r="EV421">
            <v>22</v>
          </cell>
          <cell r="EW421">
            <v>21</v>
          </cell>
          <cell r="EX421">
            <v>16</v>
          </cell>
          <cell r="EY421">
            <v>20</v>
          </cell>
          <cell r="EZ421">
            <v>18</v>
          </cell>
          <cell r="FA421">
            <v>17</v>
          </cell>
          <cell r="FB421">
            <v>21</v>
          </cell>
          <cell r="FC421">
            <v>10</v>
          </cell>
          <cell r="FD421">
            <v>25</v>
          </cell>
          <cell r="FE421">
            <v>20</v>
          </cell>
          <cell r="FF421">
            <v>16</v>
          </cell>
          <cell r="FG421">
            <v>18</v>
          </cell>
          <cell r="FH421">
            <v>20</v>
          </cell>
          <cell r="FI421">
            <v>16</v>
          </cell>
          <cell r="FJ421">
            <v>21</v>
          </cell>
          <cell r="FK421">
            <v>35</v>
          </cell>
          <cell r="FL421">
            <v>7</v>
          </cell>
          <cell r="FM421">
            <v>17</v>
          </cell>
          <cell r="FN421">
            <v>21</v>
          </cell>
          <cell r="FO421">
            <v>19</v>
          </cell>
          <cell r="FP421">
            <v>15</v>
          </cell>
          <cell r="FQ421">
            <v>24</v>
          </cell>
          <cell r="FR421">
            <v>19</v>
          </cell>
          <cell r="FS421">
            <v>32</v>
          </cell>
          <cell r="FT421">
            <v>21</v>
          </cell>
          <cell r="FU421">
            <v>19</v>
          </cell>
          <cell r="FV421">
            <v>18</v>
          </cell>
          <cell r="FW421">
            <v>24</v>
          </cell>
          <cell r="FX421">
            <v>15</v>
          </cell>
          <cell r="FY421">
            <v>21</v>
          </cell>
          <cell r="FZ421">
            <v>17</v>
          </cell>
          <cell r="GA421">
            <v>33</v>
          </cell>
          <cell r="GB421">
            <v>29</v>
          </cell>
          <cell r="GC421">
            <v>29</v>
          </cell>
          <cell r="GD421">
            <v>21</v>
          </cell>
          <cell r="GE421">
            <v>23</v>
          </cell>
          <cell r="GF421">
            <v>33</v>
          </cell>
          <cell r="GG421">
            <v>22</v>
          </cell>
          <cell r="GH421">
            <v>23</v>
          </cell>
          <cell r="GI421">
            <v>26</v>
          </cell>
          <cell r="GJ421">
            <v>19</v>
          </cell>
          <cell r="GK421">
            <v>24</v>
          </cell>
          <cell r="GL421">
            <v>21</v>
          </cell>
          <cell r="GM421">
            <v>16</v>
          </cell>
          <cell r="GN421">
            <v>26</v>
          </cell>
          <cell r="GO421">
            <v>24</v>
          </cell>
          <cell r="GP421">
            <v>31</v>
          </cell>
          <cell r="GQ421">
            <v>27</v>
          </cell>
          <cell r="GR421">
            <v>27</v>
          </cell>
          <cell r="GS421">
            <v>22</v>
          </cell>
          <cell r="GT421">
            <v>21</v>
          </cell>
          <cell r="GU421">
            <v>21</v>
          </cell>
          <cell r="GV421">
            <v>18</v>
          </cell>
          <cell r="GW421">
            <v>24</v>
          </cell>
          <cell r="GX421">
            <v>19</v>
          </cell>
          <cell r="GY421">
            <v>34</v>
          </cell>
          <cell r="GZ421">
            <v>29</v>
          </cell>
          <cell r="HA421">
            <v>26</v>
          </cell>
          <cell r="HB421">
            <v>22</v>
          </cell>
          <cell r="HC421">
            <v>26</v>
          </cell>
          <cell r="HD421">
            <v>15</v>
          </cell>
          <cell r="HE421">
            <v>26</v>
          </cell>
          <cell r="HF421">
            <v>32</v>
          </cell>
          <cell r="HG421">
            <v>28</v>
          </cell>
          <cell r="HH421">
            <v>15</v>
          </cell>
          <cell r="HI421">
            <v>24</v>
          </cell>
          <cell r="HJ421">
            <v>33</v>
          </cell>
          <cell r="HK421">
            <v>20</v>
          </cell>
          <cell r="HL421">
            <v>21</v>
          </cell>
          <cell r="HM421">
            <v>27</v>
          </cell>
          <cell r="HN421">
            <v>27</v>
          </cell>
          <cell r="HO421">
            <v>28</v>
          </cell>
          <cell r="HP421">
            <v>25</v>
          </cell>
          <cell r="HQ421">
            <v>29</v>
          </cell>
          <cell r="HR421">
            <v>24</v>
          </cell>
          <cell r="HS421">
            <v>28</v>
          </cell>
          <cell r="HT421">
            <v>15</v>
          </cell>
          <cell r="HU421">
            <v>15</v>
          </cell>
          <cell r="HV421">
            <v>28</v>
          </cell>
          <cell r="HW421">
            <v>16</v>
          </cell>
          <cell r="HX421">
            <v>25</v>
          </cell>
          <cell r="HY421">
            <v>28</v>
          </cell>
          <cell r="HZ421">
            <v>23</v>
          </cell>
          <cell r="IA421">
            <v>30</v>
          </cell>
          <cell r="IB421">
            <v>27</v>
          </cell>
          <cell r="IC421">
            <v>23</v>
          </cell>
          <cell r="ID421">
            <v>18</v>
          </cell>
          <cell r="IE421">
            <v>36</v>
          </cell>
          <cell r="IF421">
            <v>28</v>
          </cell>
          <cell r="IG421">
            <v>20</v>
          </cell>
          <cell r="IH421">
            <v>26</v>
          </cell>
          <cell r="II421">
            <v>27</v>
          </cell>
          <cell r="IJ421">
            <v>30</v>
          </cell>
          <cell r="IK421">
            <v>33</v>
          </cell>
          <cell r="IL421">
            <v>36</v>
          </cell>
          <cell r="IM421">
            <v>33</v>
          </cell>
          <cell r="IN421">
            <v>10</v>
          </cell>
          <cell r="IO421">
            <v>21</v>
          </cell>
          <cell r="IP421">
            <v>33</v>
          </cell>
          <cell r="IQ421">
            <v>31</v>
          </cell>
          <cell r="IR421">
            <v>35</v>
          </cell>
          <cell r="IS421">
            <v>28</v>
          </cell>
          <cell r="IT421">
            <v>38</v>
          </cell>
          <cell r="IU421">
            <v>34</v>
          </cell>
          <cell r="IV421">
            <v>33</v>
          </cell>
          <cell r="IW421">
            <v>33</v>
          </cell>
          <cell r="IX421">
            <v>26</v>
          </cell>
          <cell r="IY421">
            <v>55</v>
          </cell>
          <cell r="IZ421">
            <v>39</v>
          </cell>
          <cell r="JA421">
            <v>31</v>
          </cell>
          <cell r="JB421">
            <v>44</v>
          </cell>
          <cell r="JC421">
            <v>48</v>
          </cell>
          <cell r="JD421">
            <v>24</v>
          </cell>
          <cell r="JE421">
            <v>35</v>
          </cell>
          <cell r="JF421">
            <v>36</v>
          </cell>
          <cell r="JG421">
            <v>23</v>
          </cell>
          <cell r="JH421">
            <v>58</v>
          </cell>
          <cell r="JI421">
            <v>32</v>
          </cell>
          <cell r="JJ421">
            <v>45</v>
          </cell>
          <cell r="JK421">
            <v>41</v>
          </cell>
          <cell r="JL421">
            <v>41</v>
          </cell>
          <cell r="JM421">
            <v>42</v>
          </cell>
          <cell r="JN421">
            <v>31</v>
          </cell>
          <cell r="JO421">
            <v>37</v>
          </cell>
          <cell r="JP421">
            <v>23</v>
          </cell>
          <cell r="JQ421">
            <v>28</v>
          </cell>
          <cell r="JR421">
            <v>46</v>
          </cell>
          <cell r="JS421">
            <v>25</v>
          </cell>
          <cell r="JT421">
            <v>28</v>
          </cell>
          <cell r="JU421">
            <v>27</v>
          </cell>
          <cell r="JV421">
            <v>28</v>
          </cell>
          <cell r="JW421">
            <v>38</v>
          </cell>
          <cell r="JX421">
            <v>28</v>
          </cell>
          <cell r="JY421">
            <v>30</v>
          </cell>
          <cell r="JZ421">
            <v>37</v>
          </cell>
          <cell r="KA421">
            <v>30</v>
          </cell>
          <cell r="KB421">
            <v>29</v>
          </cell>
          <cell r="KC421">
            <v>27</v>
          </cell>
          <cell r="KD421">
            <v>25</v>
          </cell>
          <cell r="KE421">
            <v>26</v>
          </cell>
          <cell r="KF421">
            <v>38</v>
          </cell>
        </row>
        <row r="422">
          <cell r="A422" t="str">
            <v>Nombre de crÃ©ations d'entreprises - SociÃ©tÃ©s - Lot-et-Garonne - DonnÃ©es mensuelles brutes</v>
          </cell>
          <cell r="B422">
            <v>10755616</v>
          </cell>
          <cell r="C422">
            <v>45317.364583333336</v>
          </cell>
          <cell r="ES422">
            <v>68</v>
          </cell>
          <cell r="ET422">
            <v>48</v>
          </cell>
          <cell r="EU422">
            <v>58</v>
          </cell>
          <cell r="EV422">
            <v>57</v>
          </cell>
          <cell r="EW422">
            <v>40</v>
          </cell>
          <cell r="EX422">
            <v>56</v>
          </cell>
          <cell r="EY422">
            <v>55</v>
          </cell>
          <cell r="EZ422">
            <v>44</v>
          </cell>
          <cell r="FA422">
            <v>30</v>
          </cell>
          <cell r="FB422">
            <v>72</v>
          </cell>
          <cell r="FC422">
            <v>50</v>
          </cell>
          <cell r="FD422">
            <v>54</v>
          </cell>
          <cell r="FE422">
            <v>54</v>
          </cell>
          <cell r="FF422">
            <v>43</v>
          </cell>
          <cell r="FG422">
            <v>57</v>
          </cell>
          <cell r="FH422">
            <v>63</v>
          </cell>
          <cell r="FI422">
            <v>40</v>
          </cell>
          <cell r="FJ422">
            <v>44</v>
          </cell>
          <cell r="FK422">
            <v>46</v>
          </cell>
          <cell r="FL422">
            <v>43</v>
          </cell>
          <cell r="FM422">
            <v>48</v>
          </cell>
          <cell r="FN422">
            <v>42</v>
          </cell>
          <cell r="FO422">
            <v>37</v>
          </cell>
          <cell r="FP422">
            <v>64</v>
          </cell>
          <cell r="FQ422">
            <v>62</v>
          </cell>
          <cell r="FR422">
            <v>51</v>
          </cell>
          <cell r="FS422">
            <v>51</v>
          </cell>
          <cell r="FT422">
            <v>49</v>
          </cell>
          <cell r="FU422">
            <v>41</v>
          </cell>
          <cell r="FV422">
            <v>47</v>
          </cell>
          <cell r="FW422">
            <v>53</v>
          </cell>
          <cell r="FX422">
            <v>37</v>
          </cell>
          <cell r="FY422">
            <v>47</v>
          </cell>
          <cell r="FZ422">
            <v>61</v>
          </cell>
          <cell r="GA422">
            <v>43</v>
          </cell>
          <cell r="GB422">
            <v>57</v>
          </cell>
          <cell r="GC422">
            <v>44</v>
          </cell>
          <cell r="GD422">
            <v>43</v>
          </cell>
          <cell r="GE422">
            <v>51</v>
          </cell>
          <cell r="GF422">
            <v>53</v>
          </cell>
          <cell r="GG422">
            <v>47</v>
          </cell>
          <cell r="GH422">
            <v>64</v>
          </cell>
          <cell r="GI422">
            <v>46</v>
          </cell>
          <cell r="GJ422">
            <v>39</v>
          </cell>
          <cell r="GK422">
            <v>57</v>
          </cell>
          <cell r="GL422">
            <v>46</v>
          </cell>
          <cell r="GM422">
            <v>38</v>
          </cell>
          <cell r="GN422">
            <v>55</v>
          </cell>
          <cell r="GO422">
            <v>48</v>
          </cell>
          <cell r="GP422">
            <v>54</v>
          </cell>
          <cell r="GQ422">
            <v>59</v>
          </cell>
          <cell r="GR422">
            <v>57</v>
          </cell>
          <cell r="GS422">
            <v>36</v>
          </cell>
          <cell r="GT422">
            <v>51</v>
          </cell>
          <cell r="GU422">
            <v>43</v>
          </cell>
          <cell r="GV422">
            <v>51</v>
          </cell>
          <cell r="GW422">
            <v>42</v>
          </cell>
          <cell r="GX422">
            <v>73</v>
          </cell>
          <cell r="GY422">
            <v>52</v>
          </cell>
          <cell r="GZ422">
            <v>51</v>
          </cell>
          <cell r="HA422">
            <v>55</v>
          </cell>
          <cell r="HB422">
            <v>41</v>
          </cell>
          <cell r="HC422">
            <v>54</v>
          </cell>
          <cell r="HD422">
            <v>62</v>
          </cell>
          <cell r="HE422">
            <v>68</v>
          </cell>
          <cell r="HF422">
            <v>63</v>
          </cell>
          <cell r="HG422">
            <v>55</v>
          </cell>
          <cell r="HH422">
            <v>45</v>
          </cell>
          <cell r="HI422">
            <v>57</v>
          </cell>
          <cell r="HJ422">
            <v>65</v>
          </cell>
          <cell r="HK422">
            <v>52</v>
          </cell>
          <cell r="HL422">
            <v>53</v>
          </cell>
          <cell r="HM422">
            <v>68</v>
          </cell>
          <cell r="HN422">
            <v>57</v>
          </cell>
          <cell r="HO422">
            <v>78</v>
          </cell>
          <cell r="HP422">
            <v>52</v>
          </cell>
          <cell r="HQ422">
            <v>47</v>
          </cell>
          <cell r="HR422">
            <v>60</v>
          </cell>
          <cell r="HS422">
            <v>52</v>
          </cell>
          <cell r="HT422">
            <v>49</v>
          </cell>
          <cell r="HU422">
            <v>29</v>
          </cell>
          <cell r="HV422">
            <v>59</v>
          </cell>
          <cell r="HW422">
            <v>55</v>
          </cell>
          <cell r="HX422">
            <v>59</v>
          </cell>
          <cell r="HY422">
            <v>78</v>
          </cell>
          <cell r="HZ422">
            <v>51</v>
          </cell>
          <cell r="IA422">
            <v>69</v>
          </cell>
          <cell r="IB422">
            <v>74</v>
          </cell>
          <cell r="IC422">
            <v>53</v>
          </cell>
          <cell r="ID422">
            <v>62</v>
          </cell>
          <cell r="IE422">
            <v>75</v>
          </cell>
          <cell r="IF422">
            <v>48</v>
          </cell>
          <cell r="IG422">
            <v>80</v>
          </cell>
          <cell r="IH422">
            <v>71</v>
          </cell>
          <cell r="II422">
            <v>58</v>
          </cell>
          <cell r="IJ422">
            <v>79</v>
          </cell>
          <cell r="IK422">
            <v>62</v>
          </cell>
          <cell r="IL422">
            <v>80</v>
          </cell>
          <cell r="IM422">
            <v>52</v>
          </cell>
          <cell r="IN422">
            <v>24</v>
          </cell>
          <cell r="IO422">
            <v>31</v>
          </cell>
          <cell r="IP422">
            <v>54</v>
          </cell>
          <cell r="IQ422">
            <v>74</v>
          </cell>
          <cell r="IR422">
            <v>60</v>
          </cell>
          <cell r="IS422">
            <v>41</v>
          </cell>
          <cell r="IT422">
            <v>76</v>
          </cell>
          <cell r="IU422">
            <v>56</v>
          </cell>
          <cell r="IV422">
            <v>76</v>
          </cell>
          <cell r="IW422">
            <v>81</v>
          </cell>
          <cell r="IX422">
            <v>79</v>
          </cell>
          <cell r="IY422">
            <v>95</v>
          </cell>
          <cell r="IZ422">
            <v>92</v>
          </cell>
          <cell r="JA422">
            <v>89</v>
          </cell>
          <cell r="JB422">
            <v>76</v>
          </cell>
          <cell r="JC422">
            <v>71</v>
          </cell>
          <cell r="JD422">
            <v>61</v>
          </cell>
          <cell r="JE422">
            <v>80</v>
          </cell>
          <cell r="JF422">
            <v>84</v>
          </cell>
          <cell r="JG422">
            <v>63</v>
          </cell>
          <cell r="JH422">
            <v>97</v>
          </cell>
          <cell r="JI422">
            <v>79</v>
          </cell>
          <cell r="JJ422">
            <v>69</v>
          </cell>
          <cell r="JK422">
            <v>77</v>
          </cell>
          <cell r="JL422">
            <v>97</v>
          </cell>
          <cell r="JM422">
            <v>61</v>
          </cell>
          <cell r="JN422">
            <v>86</v>
          </cell>
          <cell r="JO422">
            <v>69</v>
          </cell>
          <cell r="JP422">
            <v>52</v>
          </cell>
          <cell r="JQ422">
            <v>69</v>
          </cell>
          <cell r="JR422">
            <v>81</v>
          </cell>
          <cell r="JS422">
            <v>80</v>
          </cell>
          <cell r="JT422">
            <v>102</v>
          </cell>
          <cell r="JU422">
            <v>57</v>
          </cell>
          <cell r="JV422">
            <v>79</v>
          </cell>
          <cell r="JW422">
            <v>88</v>
          </cell>
          <cell r="JX422">
            <v>66</v>
          </cell>
          <cell r="JY422">
            <v>53</v>
          </cell>
          <cell r="JZ422">
            <v>93</v>
          </cell>
          <cell r="KA422">
            <v>65</v>
          </cell>
          <cell r="KB422">
            <v>61</v>
          </cell>
          <cell r="KC422">
            <v>79</v>
          </cell>
          <cell r="KD422">
            <v>66</v>
          </cell>
          <cell r="KE422">
            <v>77</v>
          </cell>
          <cell r="KF422">
            <v>77</v>
          </cell>
        </row>
        <row r="423">
          <cell r="A423" t="str">
            <v>Nombre de crÃ©ations d'entreprises - SociÃ©tÃ©s - LozÃ¨re - DonnÃ©es mensuelles brutes</v>
          </cell>
          <cell r="B423">
            <v>10755617</v>
          </cell>
          <cell r="C423">
            <v>45317.364583333336</v>
          </cell>
          <cell r="ES423">
            <v>8</v>
          </cell>
          <cell r="ET423">
            <v>5</v>
          </cell>
          <cell r="EU423">
            <v>16</v>
          </cell>
          <cell r="EV423">
            <v>13</v>
          </cell>
          <cell r="EW423">
            <v>8</v>
          </cell>
          <cell r="EX423">
            <v>9</v>
          </cell>
          <cell r="EY423">
            <v>13</v>
          </cell>
          <cell r="EZ423">
            <v>8</v>
          </cell>
          <cell r="FA423">
            <v>8</v>
          </cell>
          <cell r="FB423">
            <v>7</v>
          </cell>
          <cell r="FC423">
            <v>5</v>
          </cell>
          <cell r="FD423">
            <v>12</v>
          </cell>
          <cell r="FE423">
            <v>9</v>
          </cell>
          <cell r="FF423">
            <v>5</v>
          </cell>
          <cell r="FG423">
            <v>15</v>
          </cell>
          <cell r="FH423">
            <v>5</v>
          </cell>
          <cell r="FI423">
            <v>14</v>
          </cell>
          <cell r="FJ423">
            <v>8</v>
          </cell>
          <cell r="FK423">
            <v>5</v>
          </cell>
          <cell r="FL423">
            <v>11</v>
          </cell>
          <cell r="FM423">
            <v>8</v>
          </cell>
          <cell r="FN423">
            <v>5</v>
          </cell>
          <cell r="FO423">
            <v>8</v>
          </cell>
          <cell r="FP423">
            <v>9</v>
          </cell>
          <cell r="FQ423">
            <v>12</v>
          </cell>
          <cell r="FR423">
            <v>11</v>
          </cell>
          <cell r="FS423">
            <v>5</v>
          </cell>
          <cell r="FT423">
            <v>11</v>
          </cell>
          <cell r="FU423">
            <v>9</v>
          </cell>
          <cell r="FV423">
            <v>13</v>
          </cell>
          <cell r="FW423">
            <v>11</v>
          </cell>
          <cell r="FX423">
            <v>5</v>
          </cell>
          <cell r="FY423">
            <v>8</v>
          </cell>
          <cell r="FZ423">
            <v>16</v>
          </cell>
          <cell r="GA423">
            <v>6</v>
          </cell>
          <cell r="GB423">
            <v>10</v>
          </cell>
          <cell r="GC423">
            <v>5</v>
          </cell>
          <cell r="GD423">
            <v>6</v>
          </cell>
          <cell r="GE423">
            <v>12</v>
          </cell>
          <cell r="GF423">
            <v>15</v>
          </cell>
          <cell r="GG423">
            <v>10</v>
          </cell>
          <cell r="GH423">
            <v>21</v>
          </cell>
          <cell r="GI423">
            <v>13</v>
          </cell>
          <cell r="GJ423">
            <v>12</v>
          </cell>
          <cell r="GK423">
            <v>10</v>
          </cell>
          <cell r="GL423">
            <v>13</v>
          </cell>
          <cell r="GM423">
            <v>8</v>
          </cell>
          <cell r="GN423">
            <v>11</v>
          </cell>
          <cell r="GO423">
            <v>8</v>
          </cell>
          <cell r="GP423">
            <v>2</v>
          </cell>
          <cell r="GQ423">
            <v>9</v>
          </cell>
          <cell r="GR423">
            <v>9</v>
          </cell>
          <cell r="GS423">
            <v>8</v>
          </cell>
          <cell r="GT423">
            <v>13</v>
          </cell>
          <cell r="GU423">
            <v>9</v>
          </cell>
          <cell r="GV423">
            <v>7</v>
          </cell>
          <cell r="GW423">
            <v>7</v>
          </cell>
          <cell r="GX423">
            <v>5</v>
          </cell>
          <cell r="GY423">
            <v>5</v>
          </cell>
          <cell r="GZ423">
            <v>15</v>
          </cell>
          <cell r="HA423">
            <v>9</v>
          </cell>
          <cell r="HB423">
            <v>10</v>
          </cell>
          <cell r="HC423">
            <v>13</v>
          </cell>
          <cell r="HD423">
            <v>21</v>
          </cell>
          <cell r="HE423">
            <v>14</v>
          </cell>
          <cell r="HF423">
            <v>12</v>
          </cell>
          <cell r="HG423">
            <v>11</v>
          </cell>
          <cell r="HH423">
            <v>10</v>
          </cell>
          <cell r="HI423">
            <v>5</v>
          </cell>
          <cell r="HJ423">
            <v>9</v>
          </cell>
          <cell r="HK423">
            <v>9</v>
          </cell>
          <cell r="HL423">
            <v>4</v>
          </cell>
          <cell r="HM423">
            <v>12</v>
          </cell>
          <cell r="HN423">
            <v>8</v>
          </cell>
          <cell r="HO423">
            <v>18</v>
          </cell>
          <cell r="HP423">
            <v>10</v>
          </cell>
          <cell r="HQ423">
            <v>9</v>
          </cell>
          <cell r="HR423">
            <v>11</v>
          </cell>
          <cell r="HS423">
            <v>14</v>
          </cell>
          <cell r="HT423">
            <v>5</v>
          </cell>
          <cell r="HU423">
            <v>2</v>
          </cell>
          <cell r="HV423">
            <v>11</v>
          </cell>
          <cell r="HW423">
            <v>6</v>
          </cell>
          <cell r="HX423">
            <v>14</v>
          </cell>
          <cell r="HY423">
            <v>11</v>
          </cell>
          <cell r="HZ423">
            <v>8</v>
          </cell>
          <cell r="IA423">
            <v>8</v>
          </cell>
          <cell r="IB423">
            <v>10</v>
          </cell>
          <cell r="IC423">
            <v>10</v>
          </cell>
          <cell r="ID423">
            <v>11</v>
          </cell>
          <cell r="IE423">
            <v>8</v>
          </cell>
          <cell r="IF423">
            <v>9</v>
          </cell>
          <cell r="IG423">
            <v>5</v>
          </cell>
          <cell r="IH423">
            <v>20</v>
          </cell>
          <cell r="II423">
            <v>4</v>
          </cell>
          <cell r="IJ423">
            <v>6</v>
          </cell>
          <cell r="IK423">
            <v>14</v>
          </cell>
          <cell r="IL423">
            <v>14</v>
          </cell>
          <cell r="IM423">
            <v>9</v>
          </cell>
          <cell r="IN423">
            <v>9</v>
          </cell>
          <cell r="IO423">
            <v>9</v>
          </cell>
          <cell r="IP423">
            <v>17</v>
          </cell>
          <cell r="IQ423">
            <v>14</v>
          </cell>
          <cell r="IR423">
            <v>7</v>
          </cell>
          <cell r="IS423">
            <v>10</v>
          </cell>
          <cell r="IT423">
            <v>14</v>
          </cell>
          <cell r="IU423">
            <v>15</v>
          </cell>
          <cell r="IV423">
            <v>16</v>
          </cell>
          <cell r="IW423">
            <v>21</v>
          </cell>
          <cell r="IX423">
            <v>9</v>
          </cell>
          <cell r="IY423">
            <v>15</v>
          </cell>
          <cell r="IZ423">
            <v>29</v>
          </cell>
          <cell r="JA423">
            <v>17</v>
          </cell>
          <cell r="JB423">
            <v>26</v>
          </cell>
          <cell r="JC423">
            <v>14</v>
          </cell>
          <cell r="JD423">
            <v>17</v>
          </cell>
          <cell r="JE423">
            <v>16</v>
          </cell>
          <cell r="JF423">
            <v>15</v>
          </cell>
          <cell r="JG423">
            <v>15</v>
          </cell>
          <cell r="JH423">
            <v>19</v>
          </cell>
          <cell r="JI423">
            <v>16</v>
          </cell>
          <cell r="JJ423">
            <v>20</v>
          </cell>
          <cell r="JK423">
            <v>22</v>
          </cell>
          <cell r="JL423">
            <v>18</v>
          </cell>
          <cell r="JM423">
            <v>14</v>
          </cell>
          <cell r="JN423">
            <v>13</v>
          </cell>
          <cell r="JO423">
            <v>8</v>
          </cell>
          <cell r="JP423">
            <v>11</v>
          </cell>
          <cell r="JQ423">
            <v>9</v>
          </cell>
          <cell r="JR423">
            <v>12</v>
          </cell>
          <cell r="JS423">
            <v>7</v>
          </cell>
          <cell r="JT423">
            <v>22</v>
          </cell>
          <cell r="JU423">
            <v>18</v>
          </cell>
          <cell r="JV423">
            <v>15</v>
          </cell>
          <cell r="JW423">
            <v>19</v>
          </cell>
          <cell r="JX423">
            <v>14</v>
          </cell>
          <cell r="JY423">
            <v>14</v>
          </cell>
          <cell r="JZ423">
            <v>10</v>
          </cell>
          <cell r="KA423">
            <v>9</v>
          </cell>
          <cell r="KB423">
            <v>8</v>
          </cell>
          <cell r="KC423">
            <v>15</v>
          </cell>
          <cell r="KD423">
            <v>25</v>
          </cell>
          <cell r="KE423">
            <v>8</v>
          </cell>
          <cell r="KF423">
            <v>11</v>
          </cell>
        </row>
        <row r="424">
          <cell r="A424" t="str">
            <v>Nombre de crÃ©ations d'entreprises - SociÃ©tÃ©s - Maine-et-Loire - DonnÃ©es mensuelles brutes</v>
          </cell>
          <cell r="B424">
            <v>10755618</v>
          </cell>
          <cell r="C424">
            <v>45317.364583333336</v>
          </cell>
          <cell r="ES424">
            <v>131</v>
          </cell>
          <cell r="ET424">
            <v>119</v>
          </cell>
          <cell r="EU424">
            <v>138</v>
          </cell>
          <cell r="EV424">
            <v>118</v>
          </cell>
          <cell r="EW424">
            <v>110</v>
          </cell>
          <cell r="EX424">
            <v>119</v>
          </cell>
          <cell r="EY424">
            <v>106</v>
          </cell>
          <cell r="EZ424">
            <v>86</v>
          </cell>
          <cell r="FA424">
            <v>104</v>
          </cell>
          <cell r="FB424">
            <v>82</v>
          </cell>
          <cell r="FC424">
            <v>106</v>
          </cell>
          <cell r="FD424">
            <v>124</v>
          </cell>
          <cell r="FE424">
            <v>125</v>
          </cell>
          <cell r="FF424">
            <v>97</v>
          </cell>
          <cell r="FG424">
            <v>105</v>
          </cell>
          <cell r="FH424">
            <v>103</v>
          </cell>
          <cell r="FI424">
            <v>94</v>
          </cell>
          <cell r="FJ424">
            <v>96</v>
          </cell>
          <cell r="FK424">
            <v>113</v>
          </cell>
          <cell r="FL424">
            <v>82</v>
          </cell>
          <cell r="FM424">
            <v>88</v>
          </cell>
          <cell r="FN424">
            <v>124</v>
          </cell>
          <cell r="FO424">
            <v>87</v>
          </cell>
          <cell r="FP424">
            <v>112</v>
          </cell>
          <cell r="FQ424">
            <v>120</v>
          </cell>
          <cell r="FR424">
            <v>103</v>
          </cell>
          <cell r="FS424">
            <v>129</v>
          </cell>
          <cell r="FT424">
            <v>106</v>
          </cell>
          <cell r="FU424">
            <v>99</v>
          </cell>
          <cell r="FV424">
            <v>114</v>
          </cell>
          <cell r="FW424">
            <v>107</v>
          </cell>
          <cell r="FX424">
            <v>79</v>
          </cell>
          <cell r="FY424">
            <v>100</v>
          </cell>
          <cell r="FZ424">
            <v>123</v>
          </cell>
          <cell r="GA424">
            <v>95</v>
          </cell>
          <cell r="GB424">
            <v>110</v>
          </cell>
          <cell r="GC424">
            <v>107</v>
          </cell>
          <cell r="GD424">
            <v>110</v>
          </cell>
          <cell r="GE424">
            <v>117</v>
          </cell>
          <cell r="GF424">
            <v>111</v>
          </cell>
          <cell r="GG424">
            <v>85</v>
          </cell>
          <cell r="GH424">
            <v>92</v>
          </cell>
          <cell r="GI424">
            <v>145</v>
          </cell>
          <cell r="GJ424">
            <v>79</v>
          </cell>
          <cell r="GK424">
            <v>117</v>
          </cell>
          <cell r="GL424">
            <v>116</v>
          </cell>
          <cell r="GM424">
            <v>95</v>
          </cell>
          <cell r="GN424">
            <v>117</v>
          </cell>
          <cell r="GO424">
            <v>132</v>
          </cell>
          <cell r="GP424">
            <v>106</v>
          </cell>
          <cell r="GQ424">
            <v>122</v>
          </cell>
          <cell r="GR424">
            <v>145</v>
          </cell>
          <cell r="GS424">
            <v>102</v>
          </cell>
          <cell r="GT424">
            <v>129</v>
          </cell>
          <cell r="GU424">
            <v>111</v>
          </cell>
          <cell r="GV424">
            <v>79</v>
          </cell>
          <cell r="GW424">
            <v>135</v>
          </cell>
          <cell r="GX424">
            <v>117</v>
          </cell>
          <cell r="GY424">
            <v>98</v>
          </cell>
          <cell r="GZ424">
            <v>141</v>
          </cell>
          <cell r="HA424">
            <v>123</v>
          </cell>
          <cell r="HB424">
            <v>129</v>
          </cell>
          <cell r="HC424">
            <v>142</v>
          </cell>
          <cell r="HD424">
            <v>136</v>
          </cell>
          <cell r="HE424">
            <v>141</v>
          </cell>
          <cell r="HF424">
            <v>128</v>
          </cell>
          <cell r="HG424">
            <v>120</v>
          </cell>
          <cell r="HH424">
            <v>97</v>
          </cell>
          <cell r="HI424">
            <v>115</v>
          </cell>
          <cell r="HJ424">
            <v>114</v>
          </cell>
          <cell r="HK424">
            <v>138</v>
          </cell>
          <cell r="HL424">
            <v>126</v>
          </cell>
          <cell r="HM424">
            <v>153</v>
          </cell>
          <cell r="HN424">
            <v>128</v>
          </cell>
          <cell r="HO424">
            <v>143</v>
          </cell>
          <cell r="HP424">
            <v>109</v>
          </cell>
          <cell r="HQ424">
            <v>116</v>
          </cell>
          <cell r="HR424">
            <v>116</v>
          </cell>
          <cell r="HS424">
            <v>109</v>
          </cell>
          <cell r="HT424">
            <v>136</v>
          </cell>
          <cell r="HU424">
            <v>124</v>
          </cell>
          <cell r="HV424">
            <v>135</v>
          </cell>
          <cell r="HW424">
            <v>122</v>
          </cell>
          <cell r="HX424">
            <v>151</v>
          </cell>
          <cell r="HY424">
            <v>190</v>
          </cell>
          <cell r="HZ424">
            <v>144</v>
          </cell>
          <cell r="IA424">
            <v>144</v>
          </cell>
          <cell r="IB424">
            <v>130</v>
          </cell>
          <cell r="IC424">
            <v>136</v>
          </cell>
          <cell r="ID424">
            <v>152</v>
          </cell>
          <cell r="IE424">
            <v>153</v>
          </cell>
          <cell r="IF424">
            <v>129</v>
          </cell>
          <cell r="IG424">
            <v>136</v>
          </cell>
          <cell r="IH424">
            <v>152</v>
          </cell>
          <cell r="II424">
            <v>133</v>
          </cell>
          <cell r="IJ424">
            <v>183</v>
          </cell>
          <cell r="IK424">
            <v>151</v>
          </cell>
          <cell r="IL424">
            <v>112</v>
          </cell>
          <cell r="IM424">
            <v>144</v>
          </cell>
          <cell r="IN424">
            <v>67</v>
          </cell>
          <cell r="IO424">
            <v>86</v>
          </cell>
          <cell r="IP424">
            <v>164</v>
          </cell>
          <cell r="IQ424">
            <v>169</v>
          </cell>
          <cell r="IR424">
            <v>95</v>
          </cell>
          <cell r="IS424">
            <v>176</v>
          </cell>
          <cell r="IT424">
            <v>196</v>
          </cell>
          <cell r="IU424">
            <v>159</v>
          </cell>
          <cell r="IV424">
            <v>163</v>
          </cell>
          <cell r="IW424">
            <v>196</v>
          </cell>
          <cell r="IX424">
            <v>199</v>
          </cell>
          <cell r="IY424">
            <v>198</v>
          </cell>
          <cell r="IZ424">
            <v>199</v>
          </cell>
          <cell r="JA424">
            <v>199</v>
          </cell>
          <cell r="JB424">
            <v>201</v>
          </cell>
          <cell r="JC424">
            <v>233</v>
          </cell>
          <cell r="JD424">
            <v>114</v>
          </cell>
          <cell r="JE424">
            <v>171</v>
          </cell>
          <cell r="JF424">
            <v>162</v>
          </cell>
          <cell r="JG424">
            <v>165</v>
          </cell>
          <cell r="JH424">
            <v>223</v>
          </cell>
          <cell r="JI424">
            <v>162</v>
          </cell>
          <cell r="JJ424">
            <v>183</v>
          </cell>
          <cell r="JK424">
            <v>264</v>
          </cell>
          <cell r="JL424">
            <v>199</v>
          </cell>
          <cell r="JM424">
            <v>177</v>
          </cell>
          <cell r="JN424">
            <v>226</v>
          </cell>
          <cell r="JO424">
            <v>242</v>
          </cell>
          <cell r="JP424">
            <v>102</v>
          </cell>
          <cell r="JQ424">
            <v>184</v>
          </cell>
          <cell r="JR424">
            <v>229</v>
          </cell>
          <cell r="JS424">
            <v>185</v>
          </cell>
          <cell r="JT424">
            <v>239</v>
          </cell>
          <cell r="JU424">
            <v>209</v>
          </cell>
          <cell r="JV424">
            <v>172</v>
          </cell>
          <cell r="JW424">
            <v>228</v>
          </cell>
          <cell r="JX424">
            <v>185</v>
          </cell>
          <cell r="JY424">
            <v>154</v>
          </cell>
          <cell r="JZ424">
            <v>188</v>
          </cell>
          <cell r="KA424">
            <v>221</v>
          </cell>
          <cell r="KB424">
            <v>123</v>
          </cell>
          <cell r="KC424">
            <v>196</v>
          </cell>
          <cell r="KD424">
            <v>197</v>
          </cell>
          <cell r="KE424">
            <v>161</v>
          </cell>
          <cell r="KF424">
            <v>215</v>
          </cell>
        </row>
        <row r="425">
          <cell r="A425" t="str">
            <v>Nombre de crÃ©ations d'entreprises - SociÃ©tÃ©s - Manche - DonnÃ©es mensuelles brutes</v>
          </cell>
          <cell r="B425">
            <v>10755619</v>
          </cell>
          <cell r="C425">
            <v>45317.364583333336</v>
          </cell>
          <cell r="ES425">
            <v>45</v>
          </cell>
          <cell r="ET425">
            <v>54</v>
          </cell>
          <cell r="EU425">
            <v>46</v>
          </cell>
          <cell r="EV425">
            <v>37</v>
          </cell>
          <cell r="EW425">
            <v>34</v>
          </cell>
          <cell r="EX425">
            <v>48</v>
          </cell>
          <cell r="EY425">
            <v>43</v>
          </cell>
          <cell r="EZ425">
            <v>37</v>
          </cell>
          <cell r="FA425">
            <v>21</v>
          </cell>
          <cell r="FB425">
            <v>45</v>
          </cell>
          <cell r="FC425">
            <v>40</v>
          </cell>
          <cell r="FD425">
            <v>43</v>
          </cell>
          <cell r="FE425">
            <v>47</v>
          </cell>
          <cell r="FF425">
            <v>56</v>
          </cell>
          <cell r="FG425">
            <v>41</v>
          </cell>
          <cell r="FH425">
            <v>36</v>
          </cell>
          <cell r="FI425">
            <v>34</v>
          </cell>
          <cell r="FJ425">
            <v>36</v>
          </cell>
          <cell r="FK425">
            <v>46</v>
          </cell>
          <cell r="FL425">
            <v>37</v>
          </cell>
          <cell r="FM425">
            <v>34</v>
          </cell>
          <cell r="FN425">
            <v>52</v>
          </cell>
          <cell r="FO425">
            <v>47</v>
          </cell>
          <cell r="FP425">
            <v>38</v>
          </cell>
          <cell r="FQ425">
            <v>62</v>
          </cell>
          <cell r="FR425">
            <v>57</v>
          </cell>
          <cell r="FS425">
            <v>59</v>
          </cell>
          <cell r="FT425">
            <v>54</v>
          </cell>
          <cell r="FU425">
            <v>56</v>
          </cell>
          <cell r="FV425">
            <v>44</v>
          </cell>
          <cell r="FW425">
            <v>53</v>
          </cell>
          <cell r="FX425">
            <v>36</v>
          </cell>
          <cell r="FY425">
            <v>49</v>
          </cell>
          <cell r="FZ425">
            <v>52</v>
          </cell>
          <cell r="GA425">
            <v>41</v>
          </cell>
          <cell r="GB425">
            <v>58</v>
          </cell>
          <cell r="GC425">
            <v>49</v>
          </cell>
          <cell r="GD425">
            <v>49</v>
          </cell>
          <cell r="GE425">
            <v>53</v>
          </cell>
          <cell r="GF425">
            <v>54</v>
          </cell>
          <cell r="GG425">
            <v>46</v>
          </cell>
          <cell r="GH425">
            <v>45</v>
          </cell>
          <cell r="GI425">
            <v>52</v>
          </cell>
          <cell r="GJ425">
            <v>33</v>
          </cell>
          <cell r="GK425">
            <v>48</v>
          </cell>
          <cell r="GL425">
            <v>56</v>
          </cell>
          <cell r="GM425">
            <v>43</v>
          </cell>
          <cell r="GN425">
            <v>57</v>
          </cell>
          <cell r="GO425">
            <v>67</v>
          </cell>
          <cell r="GP425">
            <v>63</v>
          </cell>
          <cell r="GQ425">
            <v>57</v>
          </cell>
          <cell r="GR425">
            <v>66</v>
          </cell>
          <cell r="GS425">
            <v>59</v>
          </cell>
          <cell r="GT425">
            <v>62</v>
          </cell>
          <cell r="GU425">
            <v>58</v>
          </cell>
          <cell r="GV425">
            <v>39</v>
          </cell>
          <cell r="GW425">
            <v>46</v>
          </cell>
          <cell r="GX425">
            <v>61</v>
          </cell>
          <cell r="GY425">
            <v>45</v>
          </cell>
          <cell r="GZ425">
            <v>60</v>
          </cell>
          <cell r="HA425">
            <v>70</v>
          </cell>
          <cell r="HB425">
            <v>65</v>
          </cell>
          <cell r="HC425">
            <v>65</v>
          </cell>
          <cell r="HD425">
            <v>60</v>
          </cell>
          <cell r="HE425">
            <v>50</v>
          </cell>
          <cell r="HF425">
            <v>62</v>
          </cell>
          <cell r="HG425">
            <v>58</v>
          </cell>
          <cell r="HH425">
            <v>51</v>
          </cell>
          <cell r="HI425">
            <v>66</v>
          </cell>
          <cell r="HJ425">
            <v>58</v>
          </cell>
          <cell r="HK425">
            <v>68</v>
          </cell>
          <cell r="HL425">
            <v>65</v>
          </cell>
          <cell r="HM425">
            <v>57</v>
          </cell>
          <cell r="HN425">
            <v>53</v>
          </cell>
          <cell r="HO425">
            <v>81</v>
          </cell>
          <cell r="HP425">
            <v>60</v>
          </cell>
          <cell r="HQ425">
            <v>59</v>
          </cell>
          <cell r="HR425">
            <v>55</v>
          </cell>
          <cell r="HS425">
            <v>71</v>
          </cell>
          <cell r="HT425">
            <v>45</v>
          </cell>
          <cell r="HU425">
            <v>57</v>
          </cell>
          <cell r="HV425">
            <v>72</v>
          </cell>
          <cell r="HW425">
            <v>52</v>
          </cell>
          <cell r="HX425">
            <v>57</v>
          </cell>
          <cell r="HY425">
            <v>71</v>
          </cell>
          <cell r="HZ425">
            <v>69</v>
          </cell>
          <cell r="IA425">
            <v>77</v>
          </cell>
          <cell r="IB425">
            <v>49</v>
          </cell>
          <cell r="IC425">
            <v>49</v>
          </cell>
          <cell r="ID425">
            <v>49</v>
          </cell>
          <cell r="IE425">
            <v>64</v>
          </cell>
          <cell r="IF425">
            <v>48</v>
          </cell>
          <cell r="IG425">
            <v>46</v>
          </cell>
          <cell r="IH425">
            <v>63</v>
          </cell>
          <cell r="II425">
            <v>71</v>
          </cell>
          <cell r="IJ425">
            <v>66</v>
          </cell>
          <cell r="IK425">
            <v>64</v>
          </cell>
          <cell r="IL425">
            <v>58</v>
          </cell>
          <cell r="IM425">
            <v>68</v>
          </cell>
          <cell r="IN425">
            <v>38</v>
          </cell>
          <cell r="IO425">
            <v>55</v>
          </cell>
          <cell r="IP425">
            <v>76</v>
          </cell>
          <cell r="IQ425">
            <v>80</v>
          </cell>
          <cell r="IR425">
            <v>61</v>
          </cell>
          <cell r="IS425">
            <v>50</v>
          </cell>
          <cell r="IT425">
            <v>86</v>
          </cell>
          <cell r="IU425">
            <v>74</v>
          </cell>
          <cell r="IV425">
            <v>89</v>
          </cell>
          <cell r="IW425">
            <v>69</v>
          </cell>
          <cell r="IX425">
            <v>92</v>
          </cell>
          <cell r="IY425">
            <v>87</v>
          </cell>
          <cell r="IZ425">
            <v>95</v>
          </cell>
          <cell r="JA425">
            <v>95</v>
          </cell>
          <cell r="JB425">
            <v>102</v>
          </cell>
          <cell r="JC425">
            <v>86</v>
          </cell>
          <cell r="JD425">
            <v>67</v>
          </cell>
          <cell r="JE425">
            <v>75</v>
          </cell>
          <cell r="JF425">
            <v>87</v>
          </cell>
          <cell r="JG425">
            <v>92</v>
          </cell>
          <cell r="JH425">
            <v>114</v>
          </cell>
          <cell r="JI425">
            <v>91</v>
          </cell>
          <cell r="JJ425">
            <v>104</v>
          </cell>
          <cell r="JK425">
            <v>122</v>
          </cell>
          <cell r="JL425">
            <v>120</v>
          </cell>
          <cell r="JM425">
            <v>88</v>
          </cell>
          <cell r="JN425">
            <v>87</v>
          </cell>
          <cell r="JO425">
            <v>97</v>
          </cell>
          <cell r="JP425">
            <v>55</v>
          </cell>
          <cell r="JQ425">
            <v>89</v>
          </cell>
          <cell r="JR425">
            <v>87</v>
          </cell>
          <cell r="JS425">
            <v>101</v>
          </cell>
          <cell r="JT425">
            <v>110</v>
          </cell>
          <cell r="JU425">
            <v>93</v>
          </cell>
          <cell r="JV425">
            <v>98</v>
          </cell>
          <cell r="JW425">
            <v>103</v>
          </cell>
          <cell r="JX425">
            <v>85</v>
          </cell>
          <cell r="JY425">
            <v>73</v>
          </cell>
          <cell r="JZ425">
            <v>91</v>
          </cell>
          <cell r="KA425">
            <v>75</v>
          </cell>
          <cell r="KB425">
            <v>59</v>
          </cell>
          <cell r="KC425">
            <v>92</v>
          </cell>
          <cell r="KD425">
            <v>83</v>
          </cell>
          <cell r="KE425">
            <v>75</v>
          </cell>
          <cell r="KF425">
            <v>104</v>
          </cell>
        </row>
        <row r="426">
          <cell r="A426" t="str">
            <v>Nombre de crÃ©ations d'entreprises - SociÃ©tÃ©s - Marne - DonnÃ©es mensuelles brutes</v>
          </cell>
          <cell r="B426">
            <v>10755620</v>
          </cell>
          <cell r="C426">
            <v>45317.364583333336</v>
          </cell>
          <cell r="ES426">
            <v>77</v>
          </cell>
          <cell r="ET426">
            <v>88</v>
          </cell>
          <cell r="EU426">
            <v>80</v>
          </cell>
          <cell r="EV426">
            <v>100</v>
          </cell>
          <cell r="EW426">
            <v>71</v>
          </cell>
          <cell r="EX426">
            <v>92</v>
          </cell>
          <cell r="EY426">
            <v>79</v>
          </cell>
          <cell r="EZ426">
            <v>75</v>
          </cell>
          <cell r="FA426">
            <v>73</v>
          </cell>
          <cell r="FB426">
            <v>68</v>
          </cell>
          <cell r="FC426">
            <v>69</v>
          </cell>
          <cell r="FD426">
            <v>82</v>
          </cell>
          <cell r="FE426">
            <v>66</v>
          </cell>
          <cell r="FF426">
            <v>78</v>
          </cell>
          <cell r="FG426">
            <v>90</v>
          </cell>
          <cell r="FH426">
            <v>73</v>
          </cell>
          <cell r="FI426">
            <v>77</v>
          </cell>
          <cell r="FJ426">
            <v>92</v>
          </cell>
          <cell r="FK426">
            <v>82</v>
          </cell>
          <cell r="FL426">
            <v>54</v>
          </cell>
          <cell r="FM426">
            <v>67</v>
          </cell>
          <cell r="FN426">
            <v>74</v>
          </cell>
          <cell r="FO426">
            <v>90</v>
          </cell>
          <cell r="FP426">
            <v>81</v>
          </cell>
          <cell r="FQ426">
            <v>88</v>
          </cell>
          <cell r="FR426">
            <v>77</v>
          </cell>
          <cell r="FS426">
            <v>87</v>
          </cell>
          <cell r="FT426">
            <v>97</v>
          </cell>
          <cell r="FU426">
            <v>84</v>
          </cell>
          <cell r="FV426">
            <v>83</v>
          </cell>
          <cell r="FW426">
            <v>91</v>
          </cell>
          <cell r="FX426">
            <v>50</v>
          </cell>
          <cell r="FY426">
            <v>79</v>
          </cell>
          <cell r="FZ426">
            <v>88</v>
          </cell>
          <cell r="GA426">
            <v>79</v>
          </cell>
          <cell r="GB426">
            <v>72</v>
          </cell>
          <cell r="GC426">
            <v>95</v>
          </cell>
          <cell r="GD426">
            <v>97</v>
          </cell>
          <cell r="GE426">
            <v>80</v>
          </cell>
          <cell r="GF426">
            <v>105</v>
          </cell>
          <cell r="GG426">
            <v>71</v>
          </cell>
          <cell r="GH426">
            <v>69</v>
          </cell>
          <cell r="GI426">
            <v>106</v>
          </cell>
          <cell r="GJ426">
            <v>70</v>
          </cell>
          <cell r="GK426">
            <v>83</v>
          </cell>
          <cell r="GL426">
            <v>107</v>
          </cell>
          <cell r="GM426">
            <v>71</v>
          </cell>
          <cell r="GN426">
            <v>111</v>
          </cell>
          <cell r="GO426">
            <v>99</v>
          </cell>
          <cell r="GP426">
            <v>111</v>
          </cell>
          <cell r="GQ426">
            <v>103</v>
          </cell>
          <cell r="GR426">
            <v>110</v>
          </cell>
          <cell r="GS426">
            <v>80</v>
          </cell>
          <cell r="GT426">
            <v>106</v>
          </cell>
          <cell r="GU426">
            <v>93</v>
          </cell>
          <cell r="GV426">
            <v>70</v>
          </cell>
          <cell r="GW426">
            <v>87</v>
          </cell>
          <cell r="GX426">
            <v>96</v>
          </cell>
          <cell r="GY426">
            <v>88</v>
          </cell>
          <cell r="GZ426">
            <v>109</v>
          </cell>
          <cell r="HA426">
            <v>80</v>
          </cell>
          <cell r="HB426">
            <v>106</v>
          </cell>
          <cell r="HC426">
            <v>116</v>
          </cell>
          <cell r="HD426">
            <v>118</v>
          </cell>
          <cell r="HE426">
            <v>82</v>
          </cell>
          <cell r="HF426">
            <v>122</v>
          </cell>
          <cell r="HG426">
            <v>128</v>
          </cell>
          <cell r="HH426">
            <v>78</v>
          </cell>
          <cell r="HI426">
            <v>100</v>
          </cell>
          <cell r="HJ426">
            <v>111</v>
          </cell>
          <cell r="HK426">
            <v>105</v>
          </cell>
          <cell r="HL426">
            <v>111</v>
          </cell>
          <cell r="HM426">
            <v>107</v>
          </cell>
          <cell r="HN426">
            <v>97</v>
          </cell>
          <cell r="HO426">
            <v>100</v>
          </cell>
          <cell r="HP426">
            <v>113</v>
          </cell>
          <cell r="HQ426">
            <v>74</v>
          </cell>
          <cell r="HR426">
            <v>125</v>
          </cell>
          <cell r="HS426">
            <v>109</v>
          </cell>
          <cell r="HT426">
            <v>75</v>
          </cell>
          <cell r="HU426">
            <v>84</v>
          </cell>
          <cell r="HV426">
            <v>111</v>
          </cell>
          <cell r="HW426">
            <v>82</v>
          </cell>
          <cell r="HX426">
            <v>103</v>
          </cell>
          <cell r="HY426">
            <v>103</v>
          </cell>
          <cell r="HZ426">
            <v>108</v>
          </cell>
          <cell r="IA426">
            <v>121</v>
          </cell>
          <cell r="IB426">
            <v>96</v>
          </cell>
          <cell r="IC426">
            <v>99</v>
          </cell>
          <cell r="ID426">
            <v>114</v>
          </cell>
          <cell r="IE426">
            <v>135</v>
          </cell>
          <cell r="IF426">
            <v>88</v>
          </cell>
          <cell r="IG426">
            <v>81</v>
          </cell>
          <cell r="IH426">
            <v>112</v>
          </cell>
          <cell r="II426">
            <v>114</v>
          </cell>
          <cell r="IJ426">
            <v>121</v>
          </cell>
          <cell r="IK426">
            <v>104</v>
          </cell>
          <cell r="IL426">
            <v>120</v>
          </cell>
          <cell r="IM426">
            <v>83</v>
          </cell>
          <cell r="IN426">
            <v>66</v>
          </cell>
          <cell r="IO426">
            <v>75</v>
          </cell>
          <cell r="IP426">
            <v>94</v>
          </cell>
          <cell r="IQ426">
            <v>118</v>
          </cell>
          <cell r="IR426">
            <v>99</v>
          </cell>
          <cell r="IS426">
            <v>108</v>
          </cell>
          <cell r="IT426">
            <v>133</v>
          </cell>
          <cell r="IU426">
            <v>105</v>
          </cell>
          <cell r="IV426">
            <v>146</v>
          </cell>
          <cell r="IW426">
            <v>144</v>
          </cell>
          <cell r="IX426">
            <v>136</v>
          </cell>
          <cell r="IY426">
            <v>163</v>
          </cell>
          <cell r="IZ426">
            <v>159</v>
          </cell>
          <cell r="JA426">
            <v>138</v>
          </cell>
          <cell r="JB426">
            <v>152</v>
          </cell>
          <cell r="JC426">
            <v>155</v>
          </cell>
          <cell r="JD426">
            <v>100</v>
          </cell>
          <cell r="JE426">
            <v>147</v>
          </cell>
          <cell r="JF426">
            <v>139</v>
          </cell>
          <cell r="JG426">
            <v>125</v>
          </cell>
          <cell r="JH426">
            <v>151</v>
          </cell>
          <cell r="JI426">
            <v>151</v>
          </cell>
          <cell r="JJ426">
            <v>139</v>
          </cell>
          <cell r="JK426">
            <v>172</v>
          </cell>
          <cell r="JL426">
            <v>148</v>
          </cell>
          <cell r="JM426">
            <v>127</v>
          </cell>
          <cell r="JN426">
            <v>157</v>
          </cell>
          <cell r="JO426">
            <v>143</v>
          </cell>
          <cell r="JP426">
            <v>94</v>
          </cell>
          <cell r="JQ426">
            <v>130</v>
          </cell>
          <cell r="JR426">
            <v>144</v>
          </cell>
          <cell r="JS426">
            <v>124</v>
          </cell>
          <cell r="JT426">
            <v>165</v>
          </cell>
          <cell r="JU426">
            <v>101</v>
          </cell>
          <cell r="JV426">
            <v>129</v>
          </cell>
          <cell r="JW426">
            <v>166</v>
          </cell>
          <cell r="JX426">
            <v>123</v>
          </cell>
          <cell r="JY426">
            <v>114</v>
          </cell>
          <cell r="JZ426">
            <v>162</v>
          </cell>
          <cell r="KA426">
            <v>125</v>
          </cell>
          <cell r="KB426">
            <v>90</v>
          </cell>
          <cell r="KC426">
            <v>94</v>
          </cell>
          <cell r="KD426">
            <v>121</v>
          </cell>
          <cell r="KE426">
            <v>151</v>
          </cell>
          <cell r="KF426">
            <v>159</v>
          </cell>
        </row>
        <row r="427">
          <cell r="A427" t="str">
            <v>Nombre de crÃ©ations d'entreprises - SociÃ©tÃ©s - Martinique - DonnÃ©es mensuelles brutes</v>
          </cell>
          <cell r="B427">
            <v>10755666</v>
          </cell>
          <cell r="C427">
            <v>45317.364583333336</v>
          </cell>
          <cell r="ES427">
            <v>168</v>
          </cell>
          <cell r="ET427">
            <v>132</v>
          </cell>
          <cell r="EU427">
            <v>234</v>
          </cell>
          <cell r="EV427">
            <v>206</v>
          </cell>
          <cell r="EW427">
            <v>153</v>
          </cell>
          <cell r="EX427">
            <v>373</v>
          </cell>
          <cell r="EY427">
            <v>169</v>
          </cell>
          <cell r="EZ427">
            <v>150</v>
          </cell>
          <cell r="FA427">
            <v>123</v>
          </cell>
          <cell r="FB427">
            <v>244</v>
          </cell>
          <cell r="FC427">
            <v>151</v>
          </cell>
          <cell r="FD427">
            <v>170</v>
          </cell>
          <cell r="FE427">
            <v>129</v>
          </cell>
          <cell r="FF427">
            <v>146</v>
          </cell>
          <cell r="FG427">
            <v>401</v>
          </cell>
          <cell r="FH427">
            <v>234</v>
          </cell>
          <cell r="FI427">
            <v>237</v>
          </cell>
          <cell r="FJ427">
            <v>381</v>
          </cell>
          <cell r="FK427">
            <v>221</v>
          </cell>
          <cell r="FL427">
            <v>192</v>
          </cell>
          <cell r="FM427">
            <v>203</v>
          </cell>
          <cell r="FN427">
            <v>260</v>
          </cell>
          <cell r="FO427">
            <v>207</v>
          </cell>
          <cell r="FP427">
            <v>92</v>
          </cell>
          <cell r="FQ427">
            <v>163</v>
          </cell>
          <cell r="FR427">
            <v>212</v>
          </cell>
          <cell r="FS427">
            <v>240</v>
          </cell>
          <cell r="FT427">
            <v>238</v>
          </cell>
          <cell r="FU427">
            <v>198</v>
          </cell>
          <cell r="FV427">
            <v>317</v>
          </cell>
          <cell r="FW427">
            <v>181</v>
          </cell>
          <cell r="FX427">
            <v>174</v>
          </cell>
          <cell r="FY427">
            <v>229</v>
          </cell>
          <cell r="FZ427">
            <v>304</v>
          </cell>
          <cell r="GA427">
            <v>174</v>
          </cell>
          <cell r="GB427">
            <v>120</v>
          </cell>
          <cell r="GC427">
            <v>195</v>
          </cell>
          <cell r="GD427">
            <v>175</v>
          </cell>
          <cell r="GE427">
            <v>331</v>
          </cell>
          <cell r="GF427">
            <v>212</v>
          </cell>
          <cell r="GG427">
            <v>122</v>
          </cell>
          <cell r="GH427">
            <v>160</v>
          </cell>
          <cell r="GI427">
            <v>212</v>
          </cell>
          <cell r="GJ427">
            <v>108</v>
          </cell>
          <cell r="GK427">
            <v>244</v>
          </cell>
          <cell r="GL427">
            <v>310</v>
          </cell>
          <cell r="GM427">
            <v>205</v>
          </cell>
          <cell r="GN427">
            <v>222</v>
          </cell>
          <cell r="GO427">
            <v>350</v>
          </cell>
          <cell r="GP427">
            <v>251</v>
          </cell>
          <cell r="GQ427">
            <v>167</v>
          </cell>
          <cell r="GR427">
            <v>295</v>
          </cell>
          <cell r="GS427">
            <v>187</v>
          </cell>
          <cell r="GT427">
            <v>188</v>
          </cell>
          <cell r="GU427">
            <v>241</v>
          </cell>
          <cell r="GV427">
            <v>171</v>
          </cell>
          <cell r="GW427">
            <v>312</v>
          </cell>
          <cell r="GX427">
            <v>350</v>
          </cell>
          <cell r="GY427">
            <v>186</v>
          </cell>
          <cell r="GZ427">
            <v>220</v>
          </cell>
          <cell r="HA427">
            <v>216</v>
          </cell>
          <cell r="HB427">
            <v>356</v>
          </cell>
          <cell r="HC427">
            <v>276</v>
          </cell>
          <cell r="HD427">
            <v>319</v>
          </cell>
          <cell r="HE427">
            <v>242</v>
          </cell>
          <cell r="HF427">
            <v>241</v>
          </cell>
          <cell r="HG427">
            <v>182</v>
          </cell>
          <cell r="HH427">
            <v>91</v>
          </cell>
          <cell r="HI427">
            <v>358</v>
          </cell>
          <cell r="HJ427">
            <v>320</v>
          </cell>
          <cell r="HK427">
            <v>266</v>
          </cell>
          <cell r="HL427">
            <v>300</v>
          </cell>
          <cell r="HM427">
            <v>318</v>
          </cell>
          <cell r="HN427">
            <v>273</v>
          </cell>
          <cell r="HO427">
            <v>463</v>
          </cell>
          <cell r="HP427">
            <v>214</v>
          </cell>
          <cell r="HQ427">
            <v>152</v>
          </cell>
          <cell r="HR427">
            <v>394</v>
          </cell>
          <cell r="HS427">
            <v>198</v>
          </cell>
          <cell r="HT427">
            <v>210</v>
          </cell>
          <cell r="HU427">
            <v>241</v>
          </cell>
          <cell r="HV427">
            <v>485</v>
          </cell>
          <cell r="HW427">
            <v>274</v>
          </cell>
          <cell r="HX427">
            <v>251</v>
          </cell>
          <cell r="HY427">
            <v>185</v>
          </cell>
          <cell r="HZ427">
            <v>487</v>
          </cell>
          <cell r="IA427">
            <v>199</v>
          </cell>
          <cell r="IB427">
            <v>156</v>
          </cell>
          <cell r="IC427">
            <v>218</v>
          </cell>
          <cell r="ID427">
            <v>282</v>
          </cell>
          <cell r="IE427">
            <v>551</v>
          </cell>
          <cell r="IF427">
            <v>108</v>
          </cell>
          <cell r="IG427">
            <v>177</v>
          </cell>
          <cell r="IH427">
            <v>199</v>
          </cell>
          <cell r="II427">
            <v>347</v>
          </cell>
          <cell r="IJ427">
            <v>236</v>
          </cell>
          <cell r="IK427">
            <v>399</v>
          </cell>
          <cell r="IL427">
            <v>270</v>
          </cell>
          <cell r="IM427">
            <v>242</v>
          </cell>
          <cell r="IN427">
            <v>95</v>
          </cell>
          <cell r="IO427">
            <v>130</v>
          </cell>
          <cell r="IP427">
            <v>333</v>
          </cell>
          <cell r="IQ427">
            <v>390</v>
          </cell>
          <cell r="IR427">
            <v>253</v>
          </cell>
          <cell r="IS427">
            <v>335</v>
          </cell>
          <cell r="IT427">
            <v>452</v>
          </cell>
          <cell r="IU427">
            <v>316</v>
          </cell>
          <cell r="IV427">
            <v>320</v>
          </cell>
          <cell r="IW427">
            <v>539</v>
          </cell>
          <cell r="IX427">
            <v>488</v>
          </cell>
          <cell r="IY427">
            <v>429</v>
          </cell>
          <cell r="IZ427">
            <v>534</v>
          </cell>
          <cell r="JA427">
            <v>500</v>
          </cell>
          <cell r="JB427">
            <v>651</v>
          </cell>
          <cell r="JC427">
            <v>267</v>
          </cell>
          <cell r="JD427">
            <v>256</v>
          </cell>
          <cell r="JE427">
            <v>277</v>
          </cell>
          <cell r="JF427">
            <v>349</v>
          </cell>
          <cell r="JG427">
            <v>386</v>
          </cell>
          <cell r="JH427">
            <v>331</v>
          </cell>
          <cell r="JI427">
            <v>827</v>
          </cell>
          <cell r="JJ427">
            <v>381</v>
          </cell>
          <cell r="JK427">
            <v>247</v>
          </cell>
          <cell r="JL427">
            <v>399</v>
          </cell>
          <cell r="JM427">
            <v>399</v>
          </cell>
          <cell r="JN427">
            <v>422</v>
          </cell>
          <cell r="JO427">
            <v>600</v>
          </cell>
          <cell r="JP427">
            <v>461</v>
          </cell>
          <cell r="JQ427">
            <v>334</v>
          </cell>
          <cell r="JR427">
            <v>533</v>
          </cell>
          <cell r="JS427">
            <v>372</v>
          </cell>
          <cell r="JT427">
            <v>1136</v>
          </cell>
          <cell r="JU427">
            <v>1648</v>
          </cell>
          <cell r="JV427">
            <v>268</v>
          </cell>
          <cell r="JW427">
            <v>217</v>
          </cell>
          <cell r="JX427">
            <v>313</v>
          </cell>
          <cell r="JY427">
            <v>323</v>
          </cell>
          <cell r="JZ427">
            <v>203</v>
          </cell>
          <cell r="KA427">
            <v>486</v>
          </cell>
          <cell r="KB427">
            <v>116</v>
          </cell>
          <cell r="KC427">
            <v>210</v>
          </cell>
          <cell r="KD427">
            <v>640</v>
          </cell>
          <cell r="KE427">
            <v>610</v>
          </cell>
          <cell r="KF427">
            <v>446</v>
          </cell>
        </row>
        <row r="428">
          <cell r="A428" t="str">
            <v>Nombre de crÃ©ations d'entreprises - SociÃ©tÃ©s - Mayenne - DonnÃ©es mensuelles brutes</v>
          </cell>
          <cell r="B428">
            <v>10755622</v>
          </cell>
          <cell r="C428">
            <v>45317.364583333336</v>
          </cell>
          <cell r="ES428">
            <v>38</v>
          </cell>
          <cell r="ET428">
            <v>40</v>
          </cell>
          <cell r="EU428">
            <v>50</v>
          </cell>
          <cell r="EV428">
            <v>49</v>
          </cell>
          <cell r="EW428">
            <v>24</v>
          </cell>
          <cell r="EX428">
            <v>35</v>
          </cell>
          <cell r="EY428">
            <v>25</v>
          </cell>
          <cell r="EZ428">
            <v>20</v>
          </cell>
          <cell r="FA428">
            <v>31</v>
          </cell>
          <cell r="FB428">
            <v>27</v>
          </cell>
          <cell r="FC428">
            <v>26</v>
          </cell>
          <cell r="FD428">
            <v>40</v>
          </cell>
          <cell r="FE428">
            <v>34</v>
          </cell>
          <cell r="FF428">
            <v>46</v>
          </cell>
          <cell r="FG428">
            <v>41</v>
          </cell>
          <cell r="FH428">
            <v>42</v>
          </cell>
          <cell r="FI428">
            <v>30</v>
          </cell>
          <cell r="FJ428">
            <v>35</v>
          </cell>
          <cell r="FK428">
            <v>44</v>
          </cell>
          <cell r="FL428">
            <v>24</v>
          </cell>
          <cell r="FM428">
            <v>37</v>
          </cell>
          <cell r="FN428">
            <v>38</v>
          </cell>
          <cell r="FO428">
            <v>29</v>
          </cell>
          <cell r="FP428">
            <v>47</v>
          </cell>
          <cell r="FQ428">
            <v>25</v>
          </cell>
          <cell r="FR428">
            <v>20</v>
          </cell>
          <cell r="FS428">
            <v>39</v>
          </cell>
          <cell r="FT428">
            <v>42</v>
          </cell>
          <cell r="FU428">
            <v>28</v>
          </cell>
          <cell r="FV428">
            <v>36</v>
          </cell>
          <cell r="FW428">
            <v>93</v>
          </cell>
          <cell r="FX428">
            <v>57</v>
          </cell>
          <cell r="FY428">
            <v>32</v>
          </cell>
          <cell r="FZ428">
            <v>38</v>
          </cell>
          <cell r="GA428">
            <v>27</v>
          </cell>
          <cell r="GB428">
            <v>41</v>
          </cell>
          <cell r="GC428">
            <v>17</v>
          </cell>
          <cell r="GD428">
            <v>33</v>
          </cell>
          <cell r="GE428">
            <v>43</v>
          </cell>
          <cell r="GF428">
            <v>38</v>
          </cell>
          <cell r="GG428">
            <v>34</v>
          </cell>
          <cell r="GH428">
            <v>39</v>
          </cell>
          <cell r="GI428">
            <v>48</v>
          </cell>
          <cell r="GJ428">
            <v>27</v>
          </cell>
          <cell r="GK428">
            <v>43</v>
          </cell>
          <cell r="GL428">
            <v>24</v>
          </cell>
          <cell r="GM428">
            <v>22</v>
          </cell>
          <cell r="GN428">
            <v>45</v>
          </cell>
          <cell r="GO428">
            <v>36</v>
          </cell>
          <cell r="GP428">
            <v>66</v>
          </cell>
          <cell r="GQ428">
            <v>47</v>
          </cell>
          <cell r="GR428">
            <v>30</v>
          </cell>
          <cell r="GS428">
            <v>39</v>
          </cell>
          <cell r="GT428">
            <v>34</v>
          </cell>
          <cell r="GU428">
            <v>36</v>
          </cell>
          <cell r="GV428">
            <v>30</v>
          </cell>
          <cell r="GW428">
            <v>41</v>
          </cell>
          <cell r="GX428">
            <v>37</v>
          </cell>
          <cell r="GY428">
            <v>38</v>
          </cell>
          <cell r="GZ428">
            <v>41</v>
          </cell>
          <cell r="HA428">
            <v>49</v>
          </cell>
          <cell r="HB428">
            <v>32</v>
          </cell>
          <cell r="HC428">
            <v>45</v>
          </cell>
          <cell r="HD428">
            <v>50</v>
          </cell>
          <cell r="HE428">
            <v>49</v>
          </cell>
          <cell r="HF428">
            <v>123</v>
          </cell>
          <cell r="HG428">
            <v>46</v>
          </cell>
          <cell r="HH428">
            <v>30</v>
          </cell>
          <cell r="HI428">
            <v>36</v>
          </cell>
          <cell r="HJ428">
            <v>55</v>
          </cell>
          <cell r="HK428">
            <v>38</v>
          </cell>
          <cell r="HL428">
            <v>64</v>
          </cell>
          <cell r="HM428">
            <v>47</v>
          </cell>
          <cell r="HN428">
            <v>40</v>
          </cell>
          <cell r="HO428">
            <v>49</v>
          </cell>
          <cell r="HP428">
            <v>44</v>
          </cell>
          <cell r="HQ428">
            <v>39</v>
          </cell>
          <cell r="HR428">
            <v>85</v>
          </cell>
          <cell r="HS428">
            <v>62</v>
          </cell>
          <cell r="HT428">
            <v>33</v>
          </cell>
          <cell r="HU428">
            <v>28</v>
          </cell>
          <cell r="HV428">
            <v>50</v>
          </cell>
          <cell r="HW428">
            <v>40</v>
          </cell>
          <cell r="HX428">
            <v>48</v>
          </cell>
          <cell r="HY428">
            <v>62</v>
          </cell>
          <cell r="HZ428">
            <v>32</v>
          </cell>
          <cell r="IA428">
            <v>65</v>
          </cell>
          <cell r="IB428">
            <v>40</v>
          </cell>
          <cell r="IC428">
            <v>42</v>
          </cell>
          <cell r="ID428">
            <v>37</v>
          </cell>
          <cell r="IE428">
            <v>39</v>
          </cell>
          <cell r="IF428">
            <v>45</v>
          </cell>
          <cell r="IG428">
            <v>42</v>
          </cell>
          <cell r="IH428">
            <v>44</v>
          </cell>
          <cell r="II428">
            <v>48</v>
          </cell>
          <cell r="IJ428">
            <v>46</v>
          </cell>
          <cell r="IK428">
            <v>56</v>
          </cell>
          <cell r="IL428">
            <v>39</v>
          </cell>
          <cell r="IM428">
            <v>157</v>
          </cell>
          <cell r="IN428">
            <v>19</v>
          </cell>
          <cell r="IO428">
            <v>41</v>
          </cell>
          <cell r="IP428">
            <v>44</v>
          </cell>
          <cell r="IQ428">
            <v>54</v>
          </cell>
          <cell r="IR428">
            <v>30</v>
          </cell>
          <cell r="IS428">
            <v>48</v>
          </cell>
          <cell r="IT428">
            <v>60</v>
          </cell>
          <cell r="IU428">
            <v>51</v>
          </cell>
          <cell r="IV428">
            <v>151</v>
          </cell>
          <cell r="IW428">
            <v>53</v>
          </cell>
          <cell r="IX428">
            <v>58</v>
          </cell>
          <cell r="IY428">
            <v>68</v>
          </cell>
          <cell r="IZ428">
            <v>50</v>
          </cell>
          <cell r="JA428">
            <v>48</v>
          </cell>
          <cell r="JB428">
            <v>68</v>
          </cell>
          <cell r="JC428">
            <v>68</v>
          </cell>
          <cell r="JD428">
            <v>35</v>
          </cell>
          <cell r="JE428">
            <v>68</v>
          </cell>
          <cell r="JF428">
            <v>68</v>
          </cell>
          <cell r="JG428">
            <v>60</v>
          </cell>
          <cell r="JH428">
            <v>134</v>
          </cell>
          <cell r="JI428">
            <v>54</v>
          </cell>
          <cell r="JJ428">
            <v>39</v>
          </cell>
          <cell r="JK428">
            <v>68</v>
          </cell>
          <cell r="JL428">
            <v>61</v>
          </cell>
          <cell r="JM428">
            <v>69</v>
          </cell>
          <cell r="JN428">
            <v>64</v>
          </cell>
          <cell r="JO428">
            <v>78</v>
          </cell>
          <cell r="JP428">
            <v>36</v>
          </cell>
          <cell r="JQ428">
            <v>61</v>
          </cell>
          <cell r="JR428">
            <v>62</v>
          </cell>
          <cell r="JS428">
            <v>71</v>
          </cell>
          <cell r="JT428">
            <v>520</v>
          </cell>
          <cell r="JU428">
            <v>56</v>
          </cell>
          <cell r="JV428">
            <v>61</v>
          </cell>
          <cell r="JW428">
            <v>74</v>
          </cell>
          <cell r="JX428">
            <v>69</v>
          </cell>
          <cell r="JY428">
            <v>37</v>
          </cell>
          <cell r="JZ428">
            <v>72</v>
          </cell>
          <cell r="KA428">
            <v>68</v>
          </cell>
          <cell r="KB428">
            <v>25</v>
          </cell>
          <cell r="KC428">
            <v>53</v>
          </cell>
          <cell r="KD428">
            <v>51</v>
          </cell>
          <cell r="KE428">
            <v>46</v>
          </cell>
          <cell r="KF428">
            <v>217</v>
          </cell>
        </row>
        <row r="429">
          <cell r="A429" t="str">
            <v>Nombre de crÃ©ations d'entreprises - SociÃ©tÃ©s - Mayotte - DonnÃ©es mensuelles brutes</v>
          </cell>
          <cell r="B429">
            <v>10755669</v>
          </cell>
          <cell r="C429">
            <v>45317.364583333336</v>
          </cell>
          <cell r="ES429">
            <v>17</v>
          </cell>
          <cell r="ET429">
            <v>13</v>
          </cell>
          <cell r="EU429">
            <v>23</v>
          </cell>
          <cell r="EV429">
            <v>13</v>
          </cell>
          <cell r="EW429">
            <v>15</v>
          </cell>
          <cell r="EX429">
            <v>8</v>
          </cell>
          <cell r="EY429">
            <v>24</v>
          </cell>
          <cell r="EZ429">
            <v>16</v>
          </cell>
          <cell r="FA429">
            <v>15</v>
          </cell>
          <cell r="FB429">
            <v>14</v>
          </cell>
          <cell r="FC429">
            <v>17</v>
          </cell>
          <cell r="FD429">
            <v>8</v>
          </cell>
          <cell r="FE429">
            <v>15</v>
          </cell>
          <cell r="FF429">
            <v>15</v>
          </cell>
          <cell r="FG429">
            <v>12</v>
          </cell>
          <cell r="FH429">
            <v>16</v>
          </cell>
          <cell r="FI429">
            <v>10</v>
          </cell>
          <cell r="FJ429">
            <v>12</v>
          </cell>
          <cell r="FK429">
            <v>17</v>
          </cell>
          <cell r="FL429">
            <v>16</v>
          </cell>
          <cell r="FM429">
            <v>25</v>
          </cell>
          <cell r="FN429">
            <v>13</v>
          </cell>
          <cell r="FO429">
            <v>13</v>
          </cell>
          <cell r="FP429">
            <v>22</v>
          </cell>
          <cell r="FQ429">
            <v>15</v>
          </cell>
          <cell r="FR429">
            <v>17</v>
          </cell>
          <cell r="FS429">
            <v>15</v>
          </cell>
          <cell r="FT429">
            <v>10</v>
          </cell>
          <cell r="FU429">
            <v>12</v>
          </cell>
          <cell r="FV429">
            <v>16</v>
          </cell>
          <cell r="FW429">
            <v>19</v>
          </cell>
          <cell r="FX429">
            <v>20</v>
          </cell>
          <cell r="FY429">
            <v>14</v>
          </cell>
          <cell r="FZ429">
            <v>16</v>
          </cell>
          <cell r="GA429">
            <v>18</v>
          </cell>
          <cell r="GB429">
            <v>16</v>
          </cell>
          <cell r="GC429">
            <v>13</v>
          </cell>
          <cell r="GD429">
            <v>14</v>
          </cell>
          <cell r="GE429">
            <v>12</v>
          </cell>
          <cell r="GF429">
            <v>27</v>
          </cell>
          <cell r="GG429">
            <v>15</v>
          </cell>
          <cell r="GH429">
            <v>23</v>
          </cell>
          <cell r="GI429">
            <v>22</v>
          </cell>
          <cell r="GJ429">
            <v>13</v>
          </cell>
          <cell r="GK429">
            <v>13</v>
          </cell>
          <cell r="GL429">
            <v>23</v>
          </cell>
          <cell r="GM429">
            <v>16</v>
          </cell>
          <cell r="GN429">
            <v>26</v>
          </cell>
          <cell r="GO429">
            <v>12</v>
          </cell>
          <cell r="GP429">
            <v>27</v>
          </cell>
          <cell r="GQ429">
            <v>21</v>
          </cell>
          <cell r="GR429">
            <v>9</v>
          </cell>
          <cell r="GS429">
            <v>17</v>
          </cell>
          <cell r="GT429">
            <v>14</v>
          </cell>
          <cell r="GU429">
            <v>5</v>
          </cell>
          <cell r="GV429">
            <v>20</v>
          </cell>
          <cell r="GW429">
            <v>22</v>
          </cell>
          <cell r="GX429">
            <v>22</v>
          </cell>
          <cell r="GY429">
            <v>10</v>
          </cell>
          <cell r="GZ429">
            <v>21</v>
          </cell>
          <cell r="HA429">
            <v>10</v>
          </cell>
          <cell r="HB429">
            <v>16</v>
          </cell>
          <cell r="HC429">
            <v>22</v>
          </cell>
          <cell r="HD429">
            <v>20</v>
          </cell>
          <cell r="HE429">
            <v>16</v>
          </cell>
          <cell r="HF429">
            <v>13</v>
          </cell>
          <cell r="HG429">
            <v>16</v>
          </cell>
          <cell r="HH429">
            <v>12</v>
          </cell>
          <cell r="HI429">
            <v>15</v>
          </cell>
          <cell r="HJ429">
            <v>17</v>
          </cell>
          <cell r="HK429">
            <v>19</v>
          </cell>
          <cell r="HL429">
            <v>16</v>
          </cell>
          <cell r="HM429">
            <v>16</v>
          </cell>
          <cell r="HN429">
            <v>24</v>
          </cell>
          <cell r="HO429">
            <v>6</v>
          </cell>
          <cell r="HP429">
            <v>12</v>
          </cell>
          <cell r="HQ429">
            <v>8</v>
          </cell>
          <cell r="HR429">
            <v>24</v>
          </cell>
          <cell r="HS429">
            <v>15</v>
          </cell>
          <cell r="HT429">
            <v>24</v>
          </cell>
          <cell r="HU429">
            <v>20</v>
          </cell>
          <cell r="HV429">
            <v>7</v>
          </cell>
          <cell r="HW429">
            <v>22</v>
          </cell>
          <cell r="HX429">
            <v>19</v>
          </cell>
          <cell r="HY429">
            <v>16</v>
          </cell>
          <cell r="HZ429">
            <v>29</v>
          </cell>
          <cell r="IA429">
            <v>18</v>
          </cell>
          <cell r="IB429">
            <v>16</v>
          </cell>
          <cell r="IC429">
            <v>18</v>
          </cell>
          <cell r="ID429">
            <v>28</v>
          </cell>
          <cell r="IE429">
            <v>26</v>
          </cell>
          <cell r="IF429">
            <v>8</v>
          </cell>
          <cell r="IG429">
            <v>13</v>
          </cell>
          <cell r="IH429">
            <v>21</v>
          </cell>
          <cell r="II429">
            <v>24</v>
          </cell>
          <cell r="IJ429">
            <v>18</v>
          </cell>
          <cell r="IK429">
            <v>30</v>
          </cell>
          <cell r="IL429">
            <v>23</v>
          </cell>
          <cell r="IM429">
            <v>16</v>
          </cell>
          <cell r="IN429">
            <v>18</v>
          </cell>
          <cell r="IO429">
            <v>19</v>
          </cell>
          <cell r="IP429">
            <v>37</v>
          </cell>
          <cell r="IQ429">
            <v>33</v>
          </cell>
          <cell r="IR429">
            <v>48</v>
          </cell>
          <cell r="IS429">
            <v>42</v>
          </cell>
          <cell r="IT429">
            <v>50</v>
          </cell>
          <cell r="IU429">
            <v>32</v>
          </cell>
          <cell r="IV429">
            <v>30</v>
          </cell>
          <cell r="IW429">
            <v>57</v>
          </cell>
          <cell r="IX429">
            <v>36</v>
          </cell>
          <cell r="IY429">
            <v>45</v>
          </cell>
          <cell r="IZ429">
            <v>52</v>
          </cell>
          <cell r="JA429">
            <v>43</v>
          </cell>
          <cell r="JB429">
            <v>37</v>
          </cell>
          <cell r="JC429">
            <v>33</v>
          </cell>
          <cell r="JD429">
            <v>34</v>
          </cell>
          <cell r="JE429">
            <v>32</v>
          </cell>
          <cell r="JF429">
            <v>40</v>
          </cell>
          <cell r="JG429">
            <v>37</v>
          </cell>
          <cell r="JH429">
            <v>45</v>
          </cell>
          <cell r="JI429">
            <v>33</v>
          </cell>
          <cell r="JJ429">
            <v>64</v>
          </cell>
          <cell r="JK429">
            <v>65</v>
          </cell>
          <cell r="JL429">
            <v>47</v>
          </cell>
          <cell r="JM429">
            <v>36</v>
          </cell>
          <cell r="JN429">
            <v>42</v>
          </cell>
          <cell r="JO429">
            <v>41</v>
          </cell>
          <cell r="JP429">
            <v>41</v>
          </cell>
          <cell r="JQ429">
            <v>35</v>
          </cell>
          <cell r="JR429">
            <v>47</v>
          </cell>
          <cell r="JS429">
            <v>48</v>
          </cell>
          <cell r="JT429">
            <v>36</v>
          </cell>
          <cell r="JU429">
            <v>37</v>
          </cell>
          <cell r="JV429">
            <v>33</v>
          </cell>
          <cell r="JW429">
            <v>30</v>
          </cell>
          <cell r="JX429">
            <v>34</v>
          </cell>
          <cell r="JY429">
            <v>41</v>
          </cell>
          <cell r="JZ429">
            <v>40</v>
          </cell>
          <cell r="KA429">
            <v>30</v>
          </cell>
          <cell r="KB429">
            <v>30</v>
          </cell>
          <cell r="KC429">
            <v>38</v>
          </cell>
          <cell r="KD429">
            <v>61</v>
          </cell>
          <cell r="KE429">
            <v>34</v>
          </cell>
          <cell r="KF429">
            <v>49</v>
          </cell>
        </row>
        <row r="430">
          <cell r="A430" t="str">
            <v>Nombre de crÃ©ations d'entreprises - SociÃ©tÃ©s - Meurthe-et-Moselle - DonnÃ©es mensuelles brutes</v>
          </cell>
          <cell r="B430">
            <v>10755623</v>
          </cell>
          <cell r="C430">
            <v>45317.364583333336</v>
          </cell>
          <cell r="ES430">
            <v>97</v>
          </cell>
          <cell r="ET430">
            <v>95</v>
          </cell>
          <cell r="EU430">
            <v>87</v>
          </cell>
          <cell r="EV430">
            <v>89</v>
          </cell>
          <cell r="EW430">
            <v>72</v>
          </cell>
          <cell r="EX430">
            <v>101</v>
          </cell>
          <cell r="EY430">
            <v>79</v>
          </cell>
          <cell r="EZ430">
            <v>63</v>
          </cell>
          <cell r="FA430">
            <v>84</v>
          </cell>
          <cell r="FB430">
            <v>96</v>
          </cell>
          <cell r="FC430">
            <v>88</v>
          </cell>
          <cell r="FD430">
            <v>85</v>
          </cell>
          <cell r="FE430">
            <v>91</v>
          </cell>
          <cell r="FF430">
            <v>83</v>
          </cell>
          <cell r="FG430">
            <v>82</v>
          </cell>
          <cell r="FH430">
            <v>94</v>
          </cell>
          <cell r="FI430">
            <v>67</v>
          </cell>
          <cell r="FJ430">
            <v>108</v>
          </cell>
          <cell r="FK430">
            <v>95</v>
          </cell>
          <cell r="FL430">
            <v>68</v>
          </cell>
          <cell r="FM430">
            <v>71</v>
          </cell>
          <cell r="FN430">
            <v>101</v>
          </cell>
          <cell r="FO430">
            <v>76</v>
          </cell>
          <cell r="FP430">
            <v>83</v>
          </cell>
          <cell r="FQ430">
            <v>101</v>
          </cell>
          <cell r="FR430">
            <v>89</v>
          </cell>
          <cell r="FS430">
            <v>82</v>
          </cell>
          <cell r="FT430">
            <v>93</v>
          </cell>
          <cell r="FU430">
            <v>100</v>
          </cell>
          <cell r="FV430">
            <v>75</v>
          </cell>
          <cell r="FW430">
            <v>92</v>
          </cell>
          <cell r="FX430">
            <v>82</v>
          </cell>
          <cell r="FY430">
            <v>66</v>
          </cell>
          <cell r="FZ430">
            <v>124</v>
          </cell>
          <cell r="GA430">
            <v>77</v>
          </cell>
          <cell r="GB430">
            <v>91</v>
          </cell>
          <cell r="GC430">
            <v>78</v>
          </cell>
          <cell r="GD430">
            <v>94</v>
          </cell>
          <cell r="GE430">
            <v>87</v>
          </cell>
          <cell r="GF430">
            <v>97</v>
          </cell>
          <cell r="GG430">
            <v>66</v>
          </cell>
          <cell r="GH430">
            <v>71</v>
          </cell>
          <cell r="GI430">
            <v>107</v>
          </cell>
          <cell r="GJ430">
            <v>64</v>
          </cell>
          <cell r="GK430">
            <v>73</v>
          </cell>
          <cell r="GL430">
            <v>122</v>
          </cell>
          <cell r="GM430">
            <v>82</v>
          </cell>
          <cell r="GN430">
            <v>89</v>
          </cell>
          <cell r="GO430">
            <v>88</v>
          </cell>
          <cell r="GP430">
            <v>92</v>
          </cell>
          <cell r="GQ430">
            <v>90</v>
          </cell>
          <cell r="GR430">
            <v>94</v>
          </cell>
          <cell r="GS430">
            <v>86</v>
          </cell>
          <cell r="GT430">
            <v>93</v>
          </cell>
          <cell r="GU430">
            <v>105</v>
          </cell>
          <cell r="GV430">
            <v>60</v>
          </cell>
          <cell r="GW430">
            <v>76</v>
          </cell>
          <cell r="GX430">
            <v>87</v>
          </cell>
          <cell r="GY430">
            <v>77</v>
          </cell>
          <cell r="GZ430">
            <v>91</v>
          </cell>
          <cell r="HA430">
            <v>111</v>
          </cell>
          <cell r="HB430">
            <v>99</v>
          </cell>
          <cell r="HC430">
            <v>121</v>
          </cell>
          <cell r="HD430">
            <v>99</v>
          </cell>
          <cell r="HE430">
            <v>84</v>
          </cell>
          <cell r="HF430">
            <v>89</v>
          </cell>
          <cell r="HG430">
            <v>107</v>
          </cell>
          <cell r="HH430">
            <v>78</v>
          </cell>
          <cell r="HI430">
            <v>93</v>
          </cell>
          <cell r="HJ430">
            <v>103</v>
          </cell>
          <cell r="HK430">
            <v>95</v>
          </cell>
          <cell r="HL430">
            <v>96</v>
          </cell>
          <cell r="HM430">
            <v>96</v>
          </cell>
          <cell r="HN430">
            <v>114</v>
          </cell>
          <cell r="HO430">
            <v>123</v>
          </cell>
          <cell r="HP430">
            <v>97</v>
          </cell>
          <cell r="HQ430">
            <v>98</v>
          </cell>
          <cell r="HR430">
            <v>110</v>
          </cell>
          <cell r="HS430">
            <v>96</v>
          </cell>
          <cell r="HT430">
            <v>80</v>
          </cell>
          <cell r="HU430">
            <v>82</v>
          </cell>
          <cell r="HV430">
            <v>106</v>
          </cell>
          <cell r="HW430">
            <v>92</v>
          </cell>
          <cell r="HX430">
            <v>100</v>
          </cell>
          <cell r="HY430">
            <v>110</v>
          </cell>
          <cell r="HZ430">
            <v>108</v>
          </cell>
          <cell r="IA430">
            <v>112</v>
          </cell>
          <cell r="IB430">
            <v>101</v>
          </cell>
          <cell r="IC430">
            <v>113</v>
          </cell>
          <cell r="ID430">
            <v>85</v>
          </cell>
          <cell r="IE430">
            <v>133</v>
          </cell>
          <cell r="IF430">
            <v>104</v>
          </cell>
          <cell r="IG430">
            <v>103</v>
          </cell>
          <cell r="IH430">
            <v>114</v>
          </cell>
          <cell r="II430">
            <v>98</v>
          </cell>
          <cell r="IJ430">
            <v>98</v>
          </cell>
          <cell r="IK430">
            <v>180</v>
          </cell>
          <cell r="IL430">
            <v>122</v>
          </cell>
          <cell r="IM430">
            <v>87</v>
          </cell>
          <cell r="IN430">
            <v>69</v>
          </cell>
          <cell r="IO430">
            <v>84</v>
          </cell>
          <cell r="IP430">
            <v>101</v>
          </cell>
          <cell r="IQ430">
            <v>124</v>
          </cell>
          <cell r="IR430">
            <v>116</v>
          </cell>
          <cell r="IS430">
            <v>137</v>
          </cell>
          <cell r="IT430">
            <v>152</v>
          </cell>
          <cell r="IU430">
            <v>107</v>
          </cell>
          <cell r="IV430">
            <v>144</v>
          </cell>
          <cell r="IW430">
            <v>123</v>
          </cell>
          <cell r="IX430">
            <v>131</v>
          </cell>
          <cell r="IY430">
            <v>153</v>
          </cell>
          <cell r="IZ430">
            <v>163</v>
          </cell>
          <cell r="JA430">
            <v>154</v>
          </cell>
          <cell r="JB430">
            <v>164</v>
          </cell>
          <cell r="JC430">
            <v>165</v>
          </cell>
          <cell r="JD430">
            <v>99</v>
          </cell>
          <cell r="JE430">
            <v>134</v>
          </cell>
          <cell r="JF430">
            <v>133</v>
          </cell>
          <cell r="JG430">
            <v>125</v>
          </cell>
          <cell r="JH430">
            <v>150</v>
          </cell>
          <cell r="JI430">
            <v>147</v>
          </cell>
          <cell r="JJ430">
            <v>178</v>
          </cell>
          <cell r="JK430">
            <v>174</v>
          </cell>
          <cell r="JL430">
            <v>177</v>
          </cell>
          <cell r="JM430">
            <v>137</v>
          </cell>
          <cell r="JN430">
            <v>182</v>
          </cell>
          <cell r="JO430">
            <v>133</v>
          </cell>
          <cell r="JP430">
            <v>128</v>
          </cell>
          <cell r="JQ430">
            <v>147</v>
          </cell>
          <cell r="JR430">
            <v>163</v>
          </cell>
          <cell r="JS430">
            <v>142</v>
          </cell>
          <cell r="JT430">
            <v>153</v>
          </cell>
          <cell r="JU430">
            <v>125</v>
          </cell>
          <cell r="JV430">
            <v>136</v>
          </cell>
          <cell r="JW430">
            <v>158</v>
          </cell>
          <cell r="JX430">
            <v>137</v>
          </cell>
          <cell r="JY430">
            <v>116</v>
          </cell>
          <cell r="JZ430">
            <v>153</v>
          </cell>
          <cell r="KA430">
            <v>110</v>
          </cell>
          <cell r="KB430">
            <v>96</v>
          </cell>
          <cell r="KC430">
            <v>136</v>
          </cell>
          <cell r="KD430">
            <v>148</v>
          </cell>
          <cell r="KE430">
            <v>169</v>
          </cell>
          <cell r="KF430">
            <v>153</v>
          </cell>
        </row>
        <row r="431">
          <cell r="A431" t="str">
            <v>Nombre de crÃ©ations d'entreprises - SociÃ©tÃ©s - Meuse - DonnÃ©es mensuelles brutes</v>
          </cell>
          <cell r="B431">
            <v>10755624</v>
          </cell>
          <cell r="C431">
            <v>45317.364583333336</v>
          </cell>
          <cell r="ES431">
            <v>14</v>
          </cell>
          <cell r="ET431">
            <v>20</v>
          </cell>
          <cell r="EU431">
            <v>9</v>
          </cell>
          <cell r="EV431">
            <v>17</v>
          </cell>
          <cell r="EW431">
            <v>16</v>
          </cell>
          <cell r="EX431">
            <v>20</v>
          </cell>
          <cell r="EY431">
            <v>19</v>
          </cell>
          <cell r="EZ431">
            <v>5</v>
          </cell>
          <cell r="FA431">
            <v>11</v>
          </cell>
          <cell r="FB431">
            <v>18</v>
          </cell>
          <cell r="FC431">
            <v>12</v>
          </cell>
          <cell r="FD431">
            <v>15</v>
          </cell>
          <cell r="FE431">
            <v>19</v>
          </cell>
          <cell r="FF431">
            <v>20</v>
          </cell>
          <cell r="FG431">
            <v>19</v>
          </cell>
          <cell r="FH431">
            <v>17</v>
          </cell>
          <cell r="FI431">
            <v>8</v>
          </cell>
          <cell r="FJ431">
            <v>13</v>
          </cell>
          <cell r="FK431">
            <v>13</v>
          </cell>
          <cell r="FL431">
            <v>11</v>
          </cell>
          <cell r="FM431">
            <v>9</v>
          </cell>
          <cell r="FN431">
            <v>16</v>
          </cell>
          <cell r="FO431">
            <v>10</v>
          </cell>
          <cell r="FP431">
            <v>19</v>
          </cell>
          <cell r="FQ431">
            <v>23</v>
          </cell>
          <cell r="FR431">
            <v>14</v>
          </cell>
          <cell r="FS431">
            <v>10</v>
          </cell>
          <cell r="FT431">
            <v>22</v>
          </cell>
          <cell r="FU431">
            <v>14</v>
          </cell>
          <cell r="FV431">
            <v>14</v>
          </cell>
          <cell r="FW431">
            <v>12</v>
          </cell>
          <cell r="FX431">
            <v>13</v>
          </cell>
          <cell r="FY431">
            <v>11</v>
          </cell>
          <cell r="FZ431">
            <v>18</v>
          </cell>
          <cell r="GA431">
            <v>14</v>
          </cell>
          <cell r="GB431">
            <v>20</v>
          </cell>
          <cell r="GC431">
            <v>12</v>
          </cell>
          <cell r="GD431">
            <v>17</v>
          </cell>
          <cell r="GE431">
            <v>21</v>
          </cell>
          <cell r="GF431">
            <v>20</v>
          </cell>
          <cell r="GG431">
            <v>9</v>
          </cell>
          <cell r="GH431">
            <v>14</v>
          </cell>
          <cell r="GI431">
            <v>22</v>
          </cell>
          <cell r="GJ431">
            <v>15</v>
          </cell>
          <cell r="GK431">
            <v>16</v>
          </cell>
          <cell r="GL431">
            <v>24</v>
          </cell>
          <cell r="GM431">
            <v>12</v>
          </cell>
          <cell r="GN431">
            <v>13</v>
          </cell>
          <cell r="GO431">
            <v>16</v>
          </cell>
          <cell r="GP431">
            <v>8</v>
          </cell>
          <cell r="GQ431">
            <v>15</v>
          </cell>
          <cell r="GR431">
            <v>17</v>
          </cell>
          <cell r="GS431">
            <v>14</v>
          </cell>
          <cell r="GT431">
            <v>17</v>
          </cell>
          <cell r="GU431">
            <v>19</v>
          </cell>
          <cell r="GV431">
            <v>16</v>
          </cell>
          <cell r="GW431">
            <v>19</v>
          </cell>
          <cell r="GX431">
            <v>10</v>
          </cell>
          <cell r="GY431">
            <v>16</v>
          </cell>
          <cell r="GZ431">
            <v>14</v>
          </cell>
          <cell r="HA431">
            <v>12</v>
          </cell>
          <cell r="HB431">
            <v>17</v>
          </cell>
          <cell r="HC431">
            <v>14</v>
          </cell>
          <cell r="HD431">
            <v>16</v>
          </cell>
          <cell r="HE431">
            <v>18</v>
          </cell>
          <cell r="HF431">
            <v>22</v>
          </cell>
          <cell r="HG431">
            <v>15</v>
          </cell>
          <cell r="HH431">
            <v>12</v>
          </cell>
          <cell r="HI431">
            <v>14</v>
          </cell>
          <cell r="HJ431">
            <v>18</v>
          </cell>
          <cell r="HK431">
            <v>15</v>
          </cell>
          <cell r="HL431">
            <v>22</v>
          </cell>
          <cell r="HM431">
            <v>21</v>
          </cell>
          <cell r="HN431">
            <v>19</v>
          </cell>
          <cell r="HO431">
            <v>16</v>
          </cell>
          <cell r="HP431">
            <v>17</v>
          </cell>
          <cell r="HQ431">
            <v>9</v>
          </cell>
          <cell r="HR431">
            <v>23</v>
          </cell>
          <cell r="HS431">
            <v>16</v>
          </cell>
          <cell r="HT431">
            <v>15</v>
          </cell>
          <cell r="HU431">
            <v>16</v>
          </cell>
          <cell r="HV431">
            <v>20</v>
          </cell>
          <cell r="HW431">
            <v>14</v>
          </cell>
          <cell r="HX431">
            <v>17</v>
          </cell>
          <cell r="HY431">
            <v>14</v>
          </cell>
          <cell r="HZ431">
            <v>14</v>
          </cell>
          <cell r="IA431">
            <v>15</v>
          </cell>
          <cell r="IB431">
            <v>13</v>
          </cell>
          <cell r="IC431">
            <v>17</v>
          </cell>
          <cell r="ID431">
            <v>21</v>
          </cell>
          <cell r="IE431">
            <v>25</v>
          </cell>
          <cell r="IF431">
            <v>12</v>
          </cell>
          <cell r="IG431">
            <v>17</v>
          </cell>
          <cell r="IH431">
            <v>19</v>
          </cell>
          <cell r="II431">
            <v>17</v>
          </cell>
          <cell r="IJ431">
            <v>22</v>
          </cell>
          <cell r="IK431">
            <v>13</v>
          </cell>
          <cell r="IL431">
            <v>23</v>
          </cell>
          <cell r="IM431">
            <v>26</v>
          </cell>
          <cell r="IN431">
            <v>9</v>
          </cell>
          <cell r="IO431">
            <v>15</v>
          </cell>
          <cell r="IP431">
            <v>22</v>
          </cell>
          <cell r="IQ431">
            <v>20</v>
          </cell>
          <cell r="IR431">
            <v>20</v>
          </cell>
          <cell r="IS431">
            <v>23</v>
          </cell>
          <cell r="IT431">
            <v>25</v>
          </cell>
          <cell r="IU431">
            <v>20</v>
          </cell>
          <cell r="IV431">
            <v>17</v>
          </cell>
          <cell r="IW431">
            <v>19</v>
          </cell>
          <cell r="IX431">
            <v>21</v>
          </cell>
          <cell r="IY431">
            <v>26</v>
          </cell>
          <cell r="IZ431">
            <v>24</v>
          </cell>
          <cell r="JA431">
            <v>26</v>
          </cell>
          <cell r="JB431">
            <v>27</v>
          </cell>
          <cell r="JC431">
            <v>23</v>
          </cell>
          <cell r="JD431">
            <v>15</v>
          </cell>
          <cell r="JE431">
            <v>24</v>
          </cell>
          <cell r="JF431">
            <v>27</v>
          </cell>
          <cell r="JG431">
            <v>20</v>
          </cell>
          <cell r="JH431">
            <v>27</v>
          </cell>
          <cell r="JI431">
            <v>20</v>
          </cell>
          <cell r="JJ431">
            <v>24</v>
          </cell>
          <cell r="JK431">
            <v>39</v>
          </cell>
          <cell r="JL431">
            <v>23</v>
          </cell>
          <cell r="JM431">
            <v>28</v>
          </cell>
          <cell r="JN431">
            <v>31</v>
          </cell>
          <cell r="JO431">
            <v>22</v>
          </cell>
          <cell r="JP431">
            <v>22</v>
          </cell>
          <cell r="JQ431">
            <v>29</v>
          </cell>
          <cell r="JR431">
            <v>20</v>
          </cell>
          <cell r="JS431">
            <v>25</v>
          </cell>
          <cell r="JT431">
            <v>22</v>
          </cell>
          <cell r="JU431">
            <v>16</v>
          </cell>
          <cell r="JV431">
            <v>21</v>
          </cell>
          <cell r="JW431">
            <v>30</v>
          </cell>
          <cell r="JX431">
            <v>35</v>
          </cell>
          <cell r="JY431">
            <v>22</v>
          </cell>
          <cell r="JZ431">
            <v>31</v>
          </cell>
          <cell r="KA431">
            <v>22</v>
          </cell>
          <cell r="KB431">
            <v>18</v>
          </cell>
          <cell r="KC431">
            <v>29</v>
          </cell>
          <cell r="KD431">
            <v>29</v>
          </cell>
          <cell r="KE431">
            <v>33</v>
          </cell>
          <cell r="KF431">
            <v>29</v>
          </cell>
        </row>
        <row r="432">
          <cell r="A432" t="str">
            <v>Nombre de crÃ©ations d'entreprises - SociÃ©tÃ©s - Morbihan - DonnÃ©es mensuelles brutes</v>
          </cell>
          <cell r="B432">
            <v>10755625</v>
          </cell>
          <cell r="C432">
            <v>45317.364583333336</v>
          </cell>
          <cell r="ES432">
            <v>140</v>
          </cell>
          <cell r="ET432">
            <v>116</v>
          </cell>
          <cell r="EU432">
            <v>128</v>
          </cell>
          <cell r="EV432">
            <v>114</v>
          </cell>
          <cell r="EW432">
            <v>97</v>
          </cell>
          <cell r="EX432">
            <v>123</v>
          </cell>
          <cell r="EY432">
            <v>91</v>
          </cell>
          <cell r="EZ432">
            <v>91</v>
          </cell>
          <cell r="FA432">
            <v>105</v>
          </cell>
          <cell r="FB432">
            <v>100</v>
          </cell>
          <cell r="FC432">
            <v>92</v>
          </cell>
          <cell r="FD432">
            <v>110</v>
          </cell>
          <cell r="FE432">
            <v>116</v>
          </cell>
          <cell r="FF432">
            <v>105</v>
          </cell>
          <cell r="FG432">
            <v>133</v>
          </cell>
          <cell r="FH432">
            <v>125</v>
          </cell>
          <cell r="FI432">
            <v>95</v>
          </cell>
          <cell r="FJ432">
            <v>126</v>
          </cell>
          <cell r="FK432">
            <v>89</v>
          </cell>
          <cell r="FL432">
            <v>59</v>
          </cell>
          <cell r="FM432">
            <v>86</v>
          </cell>
          <cell r="FN432">
            <v>116</v>
          </cell>
          <cell r="FO432">
            <v>96</v>
          </cell>
          <cell r="FP432">
            <v>120</v>
          </cell>
          <cell r="FQ432">
            <v>100</v>
          </cell>
          <cell r="FR432">
            <v>112</v>
          </cell>
          <cell r="FS432">
            <v>131</v>
          </cell>
          <cell r="FT432">
            <v>113</v>
          </cell>
          <cell r="FU432">
            <v>126</v>
          </cell>
          <cell r="FV432">
            <v>138</v>
          </cell>
          <cell r="FW432">
            <v>118</v>
          </cell>
          <cell r="FX432">
            <v>82</v>
          </cell>
          <cell r="FY432">
            <v>111</v>
          </cell>
          <cell r="FZ432">
            <v>112</v>
          </cell>
          <cell r="GA432">
            <v>84</v>
          </cell>
          <cell r="GB432">
            <v>108</v>
          </cell>
          <cell r="GC432">
            <v>117</v>
          </cell>
          <cell r="GD432">
            <v>121</v>
          </cell>
          <cell r="GE432">
            <v>124</v>
          </cell>
          <cell r="GF432">
            <v>133</v>
          </cell>
          <cell r="GG432">
            <v>106</v>
          </cell>
          <cell r="GH432">
            <v>118</v>
          </cell>
          <cell r="GI432">
            <v>130</v>
          </cell>
          <cell r="GJ432">
            <v>96</v>
          </cell>
          <cell r="GK432">
            <v>103</v>
          </cell>
          <cell r="GL432">
            <v>113</v>
          </cell>
          <cell r="GM432">
            <v>105</v>
          </cell>
          <cell r="GN432">
            <v>124</v>
          </cell>
          <cell r="GO432">
            <v>129</v>
          </cell>
          <cell r="GP432">
            <v>126</v>
          </cell>
          <cell r="GQ432">
            <v>151</v>
          </cell>
          <cell r="GR432">
            <v>139</v>
          </cell>
          <cell r="GS432">
            <v>121</v>
          </cell>
          <cell r="GT432">
            <v>138</v>
          </cell>
          <cell r="GU432">
            <v>121</v>
          </cell>
          <cell r="GV432">
            <v>92</v>
          </cell>
          <cell r="GW432">
            <v>99</v>
          </cell>
          <cell r="GX432">
            <v>116</v>
          </cell>
          <cell r="GY432">
            <v>119</v>
          </cell>
          <cell r="GZ432">
            <v>130</v>
          </cell>
          <cell r="HA432">
            <v>145</v>
          </cell>
          <cell r="HB432">
            <v>114</v>
          </cell>
          <cell r="HC432">
            <v>179</v>
          </cell>
          <cell r="HD432">
            <v>146</v>
          </cell>
          <cell r="HE432">
            <v>117</v>
          </cell>
          <cell r="HF432">
            <v>141</v>
          </cell>
          <cell r="HG432">
            <v>125</v>
          </cell>
          <cell r="HH432">
            <v>91</v>
          </cell>
          <cell r="HI432">
            <v>122</v>
          </cell>
          <cell r="HJ432">
            <v>115</v>
          </cell>
          <cell r="HK432">
            <v>119</v>
          </cell>
          <cell r="HL432">
            <v>113</v>
          </cell>
          <cell r="HM432">
            <v>118</v>
          </cell>
          <cell r="HN432">
            <v>140</v>
          </cell>
          <cell r="HO432">
            <v>173</v>
          </cell>
          <cell r="HP432">
            <v>144</v>
          </cell>
          <cell r="HQ432">
            <v>130</v>
          </cell>
          <cell r="HR432">
            <v>137</v>
          </cell>
          <cell r="HS432">
            <v>119</v>
          </cell>
          <cell r="HT432">
            <v>134</v>
          </cell>
          <cell r="HU432">
            <v>119</v>
          </cell>
          <cell r="HV432">
            <v>131</v>
          </cell>
          <cell r="HW432">
            <v>116</v>
          </cell>
          <cell r="HX432">
            <v>115</v>
          </cell>
          <cell r="HY432">
            <v>163</v>
          </cell>
          <cell r="HZ432">
            <v>156</v>
          </cell>
          <cell r="IA432">
            <v>199</v>
          </cell>
          <cell r="IB432">
            <v>145</v>
          </cell>
          <cell r="IC432">
            <v>162</v>
          </cell>
          <cell r="ID432">
            <v>134</v>
          </cell>
          <cell r="IE432">
            <v>143</v>
          </cell>
          <cell r="IF432">
            <v>120</v>
          </cell>
          <cell r="IG432">
            <v>129</v>
          </cell>
          <cell r="IH432">
            <v>153</v>
          </cell>
          <cell r="II432">
            <v>133</v>
          </cell>
          <cell r="IJ432">
            <v>173</v>
          </cell>
          <cell r="IK432">
            <v>158</v>
          </cell>
          <cell r="IL432">
            <v>174</v>
          </cell>
          <cell r="IM432">
            <v>127</v>
          </cell>
          <cell r="IN432">
            <v>110</v>
          </cell>
          <cell r="IO432">
            <v>144</v>
          </cell>
          <cell r="IP432">
            <v>144</v>
          </cell>
          <cell r="IQ432">
            <v>195</v>
          </cell>
          <cell r="IR432">
            <v>131</v>
          </cell>
          <cell r="IS432">
            <v>117</v>
          </cell>
          <cell r="IT432">
            <v>211</v>
          </cell>
          <cell r="IU432">
            <v>162</v>
          </cell>
          <cell r="IV432">
            <v>187</v>
          </cell>
          <cell r="IW432">
            <v>186</v>
          </cell>
          <cell r="IX432">
            <v>189</v>
          </cell>
          <cell r="IY432">
            <v>216</v>
          </cell>
          <cell r="IZ432">
            <v>246</v>
          </cell>
          <cell r="JA432">
            <v>224</v>
          </cell>
          <cell r="JB432">
            <v>229</v>
          </cell>
          <cell r="JC432">
            <v>234</v>
          </cell>
          <cell r="JD432">
            <v>121</v>
          </cell>
          <cell r="JE432">
            <v>184</v>
          </cell>
          <cell r="JF432">
            <v>202</v>
          </cell>
          <cell r="JG432">
            <v>172</v>
          </cell>
          <cell r="JH432">
            <v>224</v>
          </cell>
          <cell r="JI432">
            <v>189</v>
          </cell>
          <cell r="JJ432">
            <v>211</v>
          </cell>
          <cell r="JK432">
            <v>272</v>
          </cell>
          <cell r="JL432">
            <v>250</v>
          </cell>
          <cell r="JM432">
            <v>206</v>
          </cell>
          <cell r="JN432">
            <v>228</v>
          </cell>
          <cell r="JO432">
            <v>186</v>
          </cell>
          <cell r="JP432">
            <v>148</v>
          </cell>
          <cell r="JQ432">
            <v>188</v>
          </cell>
          <cell r="JR432">
            <v>232</v>
          </cell>
          <cell r="JS432">
            <v>159</v>
          </cell>
          <cell r="JT432">
            <v>254</v>
          </cell>
          <cell r="JU432">
            <v>183</v>
          </cell>
          <cell r="JV432">
            <v>182</v>
          </cell>
          <cell r="JW432">
            <v>236</v>
          </cell>
          <cell r="JX432">
            <v>180</v>
          </cell>
          <cell r="JY432">
            <v>149</v>
          </cell>
          <cell r="JZ432">
            <v>204</v>
          </cell>
          <cell r="KA432">
            <v>158</v>
          </cell>
          <cell r="KB432">
            <v>132</v>
          </cell>
          <cell r="KC432">
            <v>166</v>
          </cell>
          <cell r="KD432">
            <v>216</v>
          </cell>
          <cell r="KE432">
            <v>230</v>
          </cell>
          <cell r="KF432">
            <v>184</v>
          </cell>
        </row>
        <row r="433">
          <cell r="A433" t="str">
            <v>Nombre de crÃ©ations d'entreprises - SociÃ©tÃ©s - Moselle - DonnÃ©es mensuelles brutes</v>
          </cell>
          <cell r="B433">
            <v>10755626</v>
          </cell>
          <cell r="C433">
            <v>45317.364583333336</v>
          </cell>
          <cell r="ES433">
            <v>171</v>
          </cell>
          <cell r="ET433">
            <v>142</v>
          </cell>
          <cell r="EU433">
            <v>170</v>
          </cell>
          <cell r="EV433">
            <v>160</v>
          </cell>
          <cell r="EW433">
            <v>113</v>
          </cell>
          <cell r="EX433">
            <v>129</v>
          </cell>
          <cell r="EY433">
            <v>128</v>
          </cell>
          <cell r="EZ433">
            <v>123</v>
          </cell>
          <cell r="FA433">
            <v>130</v>
          </cell>
          <cell r="FB433">
            <v>131</v>
          </cell>
          <cell r="FC433">
            <v>139</v>
          </cell>
          <cell r="FD433">
            <v>127</v>
          </cell>
          <cell r="FE433">
            <v>143</v>
          </cell>
          <cell r="FF433">
            <v>152</v>
          </cell>
          <cell r="FG433">
            <v>173</v>
          </cell>
          <cell r="FH433">
            <v>161</v>
          </cell>
          <cell r="FI433">
            <v>128</v>
          </cell>
          <cell r="FJ433">
            <v>173</v>
          </cell>
          <cell r="FK433">
            <v>146</v>
          </cell>
          <cell r="FL433">
            <v>126</v>
          </cell>
          <cell r="FM433">
            <v>120</v>
          </cell>
          <cell r="FN433">
            <v>145</v>
          </cell>
          <cell r="FO433">
            <v>154</v>
          </cell>
          <cell r="FP433">
            <v>129</v>
          </cell>
          <cell r="FQ433">
            <v>176</v>
          </cell>
          <cell r="FR433">
            <v>133</v>
          </cell>
          <cell r="FS433">
            <v>165</v>
          </cell>
          <cell r="FT433">
            <v>145</v>
          </cell>
          <cell r="FU433">
            <v>137</v>
          </cell>
          <cell r="FV433">
            <v>152</v>
          </cell>
          <cell r="FW433">
            <v>157</v>
          </cell>
          <cell r="FX433">
            <v>137</v>
          </cell>
          <cell r="FY433">
            <v>132</v>
          </cell>
          <cell r="FZ433">
            <v>176</v>
          </cell>
          <cell r="GA433">
            <v>121</v>
          </cell>
          <cell r="GB433">
            <v>146</v>
          </cell>
          <cell r="GC433">
            <v>141</v>
          </cell>
          <cell r="GD433">
            <v>152</v>
          </cell>
          <cell r="GE433">
            <v>133</v>
          </cell>
          <cell r="GF433">
            <v>155</v>
          </cell>
          <cell r="GG433">
            <v>138</v>
          </cell>
          <cell r="GH433">
            <v>157</v>
          </cell>
          <cell r="GI433">
            <v>161</v>
          </cell>
          <cell r="GJ433">
            <v>105</v>
          </cell>
          <cell r="GK433">
            <v>156</v>
          </cell>
          <cell r="GL433">
            <v>146</v>
          </cell>
          <cell r="GM433">
            <v>139</v>
          </cell>
          <cell r="GN433">
            <v>173</v>
          </cell>
          <cell r="GO433">
            <v>155</v>
          </cell>
          <cell r="GP433">
            <v>156</v>
          </cell>
          <cell r="GQ433">
            <v>160</v>
          </cell>
          <cell r="GR433">
            <v>178</v>
          </cell>
          <cell r="GS433">
            <v>147</v>
          </cell>
          <cell r="GT433">
            <v>164</v>
          </cell>
          <cell r="GU433">
            <v>170</v>
          </cell>
          <cell r="GV433">
            <v>122</v>
          </cell>
          <cell r="GW433">
            <v>136</v>
          </cell>
          <cell r="GX433">
            <v>155</v>
          </cell>
          <cell r="GY433">
            <v>148</v>
          </cell>
          <cell r="GZ433">
            <v>146</v>
          </cell>
          <cell r="HA433">
            <v>170</v>
          </cell>
          <cell r="HB433">
            <v>155</v>
          </cell>
          <cell r="HC433">
            <v>181</v>
          </cell>
          <cell r="HD433">
            <v>181</v>
          </cell>
          <cell r="HE433">
            <v>129</v>
          </cell>
          <cell r="HF433">
            <v>190</v>
          </cell>
          <cell r="HG433">
            <v>148</v>
          </cell>
          <cell r="HH433">
            <v>125</v>
          </cell>
          <cell r="HI433">
            <v>147</v>
          </cell>
          <cell r="HJ433">
            <v>153</v>
          </cell>
          <cell r="HK433">
            <v>143</v>
          </cell>
          <cell r="HL433">
            <v>162</v>
          </cell>
          <cell r="HM433">
            <v>141</v>
          </cell>
          <cell r="HN433">
            <v>163</v>
          </cell>
          <cell r="HO433">
            <v>170</v>
          </cell>
          <cell r="HP433">
            <v>170</v>
          </cell>
          <cell r="HQ433">
            <v>139</v>
          </cell>
          <cell r="HR433">
            <v>164</v>
          </cell>
          <cell r="HS433">
            <v>139</v>
          </cell>
          <cell r="HT433">
            <v>130</v>
          </cell>
          <cell r="HU433">
            <v>149</v>
          </cell>
          <cell r="HV433">
            <v>177</v>
          </cell>
          <cell r="HW433">
            <v>145</v>
          </cell>
          <cell r="HX433">
            <v>124</v>
          </cell>
          <cell r="HY433">
            <v>158</v>
          </cell>
          <cell r="HZ433">
            <v>166</v>
          </cell>
          <cell r="IA433">
            <v>203</v>
          </cell>
          <cell r="IB433">
            <v>164</v>
          </cell>
          <cell r="IC433">
            <v>148</v>
          </cell>
          <cell r="ID433">
            <v>126</v>
          </cell>
          <cell r="IE433">
            <v>172</v>
          </cell>
          <cell r="IF433">
            <v>174</v>
          </cell>
          <cell r="IG433">
            <v>161</v>
          </cell>
          <cell r="IH433">
            <v>181</v>
          </cell>
          <cell r="II433">
            <v>146</v>
          </cell>
          <cell r="IJ433">
            <v>182</v>
          </cell>
          <cell r="IK433">
            <v>182</v>
          </cell>
          <cell r="IL433">
            <v>204</v>
          </cell>
          <cell r="IM433">
            <v>124</v>
          </cell>
          <cell r="IN433">
            <v>62</v>
          </cell>
          <cell r="IO433">
            <v>105</v>
          </cell>
          <cell r="IP433">
            <v>168</v>
          </cell>
          <cell r="IQ433">
            <v>197</v>
          </cell>
          <cell r="IR433">
            <v>186</v>
          </cell>
          <cell r="IS433">
            <v>224</v>
          </cell>
          <cell r="IT433">
            <v>170</v>
          </cell>
          <cell r="IU433">
            <v>171</v>
          </cell>
          <cell r="IV433">
            <v>178</v>
          </cell>
          <cell r="IW433">
            <v>187</v>
          </cell>
          <cell r="IX433">
            <v>259</v>
          </cell>
          <cell r="IY433">
            <v>235</v>
          </cell>
          <cell r="IZ433">
            <v>233</v>
          </cell>
          <cell r="JA433">
            <v>195</v>
          </cell>
          <cell r="JB433">
            <v>240</v>
          </cell>
          <cell r="JC433">
            <v>206</v>
          </cell>
          <cell r="JD433">
            <v>182</v>
          </cell>
          <cell r="JE433">
            <v>187</v>
          </cell>
          <cell r="JF433">
            <v>217</v>
          </cell>
          <cell r="JG433">
            <v>216</v>
          </cell>
          <cell r="JH433">
            <v>240</v>
          </cell>
          <cell r="JI433">
            <v>193</v>
          </cell>
          <cell r="JJ433">
            <v>212</v>
          </cell>
          <cell r="JK433">
            <v>291</v>
          </cell>
          <cell r="JL433">
            <v>217</v>
          </cell>
          <cell r="JM433">
            <v>246</v>
          </cell>
          <cell r="JN433">
            <v>201</v>
          </cell>
          <cell r="JO433">
            <v>218</v>
          </cell>
          <cell r="JP433">
            <v>179</v>
          </cell>
          <cell r="JQ433">
            <v>248</v>
          </cell>
          <cell r="JR433">
            <v>240</v>
          </cell>
          <cell r="JS433">
            <v>199</v>
          </cell>
          <cell r="JT433">
            <v>259</v>
          </cell>
          <cell r="JU433">
            <v>212</v>
          </cell>
          <cell r="JV433">
            <v>217</v>
          </cell>
          <cell r="JW433">
            <v>251</v>
          </cell>
          <cell r="JX433">
            <v>180</v>
          </cell>
          <cell r="JY433">
            <v>193</v>
          </cell>
          <cell r="JZ433">
            <v>180</v>
          </cell>
          <cell r="KA433">
            <v>182</v>
          </cell>
          <cell r="KB433">
            <v>169</v>
          </cell>
          <cell r="KC433">
            <v>210</v>
          </cell>
          <cell r="KD433">
            <v>210</v>
          </cell>
          <cell r="KE433">
            <v>183</v>
          </cell>
          <cell r="KF433">
            <v>182</v>
          </cell>
        </row>
        <row r="434">
          <cell r="A434" t="str">
            <v>Nombre de crÃ©ations d'entreprises - SociÃ©tÃ©s - NiÃ¨vre - DonnÃ©es mensuelles brutes</v>
          </cell>
          <cell r="B434">
            <v>10755627</v>
          </cell>
          <cell r="C434">
            <v>45317.364583333336</v>
          </cell>
          <cell r="ES434">
            <v>23</v>
          </cell>
          <cell r="ET434">
            <v>17</v>
          </cell>
          <cell r="EU434">
            <v>10</v>
          </cell>
          <cell r="EV434">
            <v>14</v>
          </cell>
          <cell r="EW434">
            <v>17</v>
          </cell>
          <cell r="EX434">
            <v>12</v>
          </cell>
          <cell r="EY434">
            <v>17</v>
          </cell>
          <cell r="EZ434">
            <v>18</v>
          </cell>
          <cell r="FA434">
            <v>14</v>
          </cell>
          <cell r="FB434">
            <v>26</v>
          </cell>
          <cell r="FC434">
            <v>18</v>
          </cell>
          <cell r="FD434">
            <v>22</v>
          </cell>
          <cell r="FE434">
            <v>21</v>
          </cell>
          <cell r="FF434">
            <v>16</v>
          </cell>
          <cell r="FG434">
            <v>17</v>
          </cell>
          <cell r="FH434">
            <v>14</v>
          </cell>
          <cell r="FI434">
            <v>9</v>
          </cell>
          <cell r="FJ434">
            <v>18</v>
          </cell>
          <cell r="FK434">
            <v>20</v>
          </cell>
          <cell r="FL434">
            <v>11</v>
          </cell>
          <cell r="FM434">
            <v>18</v>
          </cell>
          <cell r="FN434">
            <v>16</v>
          </cell>
          <cell r="FO434">
            <v>16</v>
          </cell>
          <cell r="FP434">
            <v>24</v>
          </cell>
          <cell r="FQ434">
            <v>20</v>
          </cell>
          <cell r="FR434">
            <v>16</v>
          </cell>
          <cell r="FS434">
            <v>25</v>
          </cell>
          <cell r="FT434">
            <v>18</v>
          </cell>
          <cell r="FU434">
            <v>21</v>
          </cell>
          <cell r="FV434">
            <v>20</v>
          </cell>
          <cell r="FW434">
            <v>31</v>
          </cell>
          <cell r="FX434">
            <v>12</v>
          </cell>
          <cell r="FY434">
            <v>20</v>
          </cell>
          <cell r="FZ434">
            <v>23</v>
          </cell>
          <cell r="GA434">
            <v>17</v>
          </cell>
          <cell r="GB434">
            <v>18</v>
          </cell>
          <cell r="GC434">
            <v>19</v>
          </cell>
          <cell r="GD434">
            <v>16</v>
          </cell>
          <cell r="GE434">
            <v>19</v>
          </cell>
          <cell r="GF434">
            <v>34</v>
          </cell>
          <cell r="GG434">
            <v>25</v>
          </cell>
          <cell r="GH434">
            <v>23</v>
          </cell>
          <cell r="GI434">
            <v>23</v>
          </cell>
          <cell r="GJ434">
            <v>14</v>
          </cell>
          <cell r="GK434">
            <v>10</v>
          </cell>
          <cell r="GL434">
            <v>26</v>
          </cell>
          <cell r="GM434">
            <v>15</v>
          </cell>
          <cell r="GN434">
            <v>20</v>
          </cell>
          <cell r="GO434">
            <v>20</v>
          </cell>
          <cell r="GP434">
            <v>21</v>
          </cell>
          <cell r="GQ434">
            <v>33</v>
          </cell>
          <cell r="GR434">
            <v>25</v>
          </cell>
          <cell r="GS434">
            <v>16</v>
          </cell>
          <cell r="GT434">
            <v>41</v>
          </cell>
          <cell r="GU434">
            <v>17</v>
          </cell>
          <cell r="GV434">
            <v>14</v>
          </cell>
          <cell r="GW434">
            <v>15</v>
          </cell>
          <cell r="GX434">
            <v>30</v>
          </cell>
          <cell r="GY434">
            <v>18</v>
          </cell>
          <cell r="GZ434">
            <v>26</v>
          </cell>
          <cell r="HA434">
            <v>22</v>
          </cell>
          <cell r="HB434">
            <v>20</v>
          </cell>
          <cell r="HC434">
            <v>22</v>
          </cell>
          <cell r="HD434">
            <v>24</v>
          </cell>
          <cell r="HE434">
            <v>25</v>
          </cell>
          <cell r="HF434">
            <v>31</v>
          </cell>
          <cell r="HG434">
            <v>23</v>
          </cell>
          <cell r="HH434">
            <v>22</v>
          </cell>
          <cell r="HI434">
            <v>23</v>
          </cell>
          <cell r="HJ434">
            <v>15</v>
          </cell>
          <cell r="HK434">
            <v>20</v>
          </cell>
          <cell r="HL434">
            <v>25</v>
          </cell>
          <cell r="HM434">
            <v>31</v>
          </cell>
          <cell r="HN434">
            <v>23</v>
          </cell>
          <cell r="HO434">
            <v>33</v>
          </cell>
          <cell r="HP434">
            <v>13</v>
          </cell>
          <cell r="HQ434">
            <v>25</v>
          </cell>
          <cell r="HR434">
            <v>16</v>
          </cell>
          <cell r="HS434">
            <v>20</v>
          </cell>
          <cell r="HT434">
            <v>18</v>
          </cell>
          <cell r="HU434">
            <v>20</v>
          </cell>
          <cell r="HV434">
            <v>27</v>
          </cell>
          <cell r="HW434">
            <v>18</v>
          </cell>
          <cell r="HX434">
            <v>21</v>
          </cell>
          <cell r="HY434">
            <v>35</v>
          </cell>
          <cell r="HZ434">
            <v>23</v>
          </cell>
          <cell r="IA434">
            <v>31</v>
          </cell>
          <cell r="IB434">
            <v>31</v>
          </cell>
          <cell r="IC434">
            <v>22</v>
          </cell>
          <cell r="ID434">
            <v>22</v>
          </cell>
          <cell r="IE434">
            <v>26</v>
          </cell>
          <cell r="IF434">
            <v>13</v>
          </cell>
          <cell r="IG434">
            <v>24</v>
          </cell>
          <cell r="IH434">
            <v>32</v>
          </cell>
          <cell r="II434">
            <v>15</v>
          </cell>
          <cell r="IJ434">
            <v>29</v>
          </cell>
          <cell r="IK434">
            <v>21</v>
          </cell>
          <cell r="IL434">
            <v>21</v>
          </cell>
          <cell r="IM434">
            <v>28</v>
          </cell>
          <cell r="IN434">
            <v>10</v>
          </cell>
          <cell r="IO434">
            <v>13</v>
          </cell>
          <cell r="IP434">
            <v>16</v>
          </cell>
          <cell r="IQ434">
            <v>24</v>
          </cell>
          <cell r="IR434">
            <v>16</v>
          </cell>
          <cell r="IS434">
            <v>33</v>
          </cell>
          <cell r="IT434">
            <v>28</v>
          </cell>
          <cell r="IU434">
            <v>22</v>
          </cell>
          <cell r="IV434">
            <v>27</v>
          </cell>
          <cell r="IW434">
            <v>24</v>
          </cell>
          <cell r="IX434">
            <v>20</v>
          </cell>
          <cell r="IY434">
            <v>25</v>
          </cell>
          <cell r="IZ434">
            <v>32</v>
          </cell>
          <cell r="JA434">
            <v>34</v>
          </cell>
          <cell r="JB434">
            <v>36</v>
          </cell>
          <cell r="JC434">
            <v>33</v>
          </cell>
          <cell r="JD434">
            <v>19</v>
          </cell>
          <cell r="JE434">
            <v>21</v>
          </cell>
          <cell r="JF434">
            <v>40</v>
          </cell>
          <cell r="JG434">
            <v>22</v>
          </cell>
          <cell r="JH434">
            <v>31</v>
          </cell>
          <cell r="JI434">
            <v>27</v>
          </cell>
          <cell r="JJ434">
            <v>29</v>
          </cell>
          <cell r="JK434">
            <v>49</v>
          </cell>
          <cell r="JL434">
            <v>43</v>
          </cell>
          <cell r="JM434">
            <v>33</v>
          </cell>
          <cell r="JN434">
            <v>39</v>
          </cell>
          <cell r="JO434">
            <v>33</v>
          </cell>
          <cell r="JP434">
            <v>18</v>
          </cell>
          <cell r="JQ434">
            <v>31</v>
          </cell>
          <cell r="JR434">
            <v>41</v>
          </cell>
          <cell r="JS434">
            <v>35</v>
          </cell>
          <cell r="JT434">
            <v>40</v>
          </cell>
          <cell r="JU434">
            <v>29</v>
          </cell>
          <cell r="JV434">
            <v>31</v>
          </cell>
          <cell r="JW434">
            <v>50</v>
          </cell>
          <cell r="JX434">
            <v>39</v>
          </cell>
          <cell r="JY434">
            <v>23</v>
          </cell>
          <cell r="JZ434">
            <v>34</v>
          </cell>
          <cell r="KA434">
            <v>39</v>
          </cell>
          <cell r="KB434">
            <v>22</v>
          </cell>
          <cell r="KC434">
            <v>29</v>
          </cell>
          <cell r="KD434">
            <v>22</v>
          </cell>
          <cell r="KE434">
            <v>33</v>
          </cell>
          <cell r="KF434">
            <v>32</v>
          </cell>
        </row>
        <row r="435">
          <cell r="A435" t="str">
            <v>Nombre de crÃ©ations d'entreprises - SociÃ©tÃ©s - Nord - DonnÃ©es mensuelles brutes</v>
          </cell>
          <cell r="B435">
            <v>10755628</v>
          </cell>
          <cell r="C435">
            <v>45317.364583333336</v>
          </cell>
          <cell r="ES435">
            <v>443</v>
          </cell>
          <cell r="ET435">
            <v>429</v>
          </cell>
          <cell r="EU435">
            <v>468</v>
          </cell>
          <cell r="EV435">
            <v>408</v>
          </cell>
          <cell r="EW435">
            <v>355</v>
          </cell>
          <cell r="EX435">
            <v>465</v>
          </cell>
          <cell r="EY435">
            <v>416</v>
          </cell>
          <cell r="EZ435">
            <v>344</v>
          </cell>
          <cell r="FA435">
            <v>375</v>
          </cell>
          <cell r="FB435">
            <v>488</v>
          </cell>
          <cell r="FC435">
            <v>373</v>
          </cell>
          <cell r="FD435">
            <v>434</v>
          </cell>
          <cell r="FE435">
            <v>429</v>
          </cell>
          <cell r="FF435">
            <v>404</v>
          </cell>
          <cell r="FG435">
            <v>434</v>
          </cell>
          <cell r="FH435">
            <v>395</v>
          </cell>
          <cell r="FI435">
            <v>370</v>
          </cell>
          <cell r="FJ435">
            <v>391</v>
          </cell>
          <cell r="FK435">
            <v>428</v>
          </cell>
          <cell r="FL435">
            <v>344</v>
          </cell>
          <cell r="FM435">
            <v>323</v>
          </cell>
          <cell r="FN435">
            <v>466</v>
          </cell>
          <cell r="FO435">
            <v>395</v>
          </cell>
          <cell r="FP435">
            <v>423</v>
          </cell>
          <cell r="FQ435">
            <v>434</v>
          </cell>
          <cell r="FR435">
            <v>463</v>
          </cell>
          <cell r="FS435">
            <v>466</v>
          </cell>
          <cell r="FT435">
            <v>480</v>
          </cell>
          <cell r="FU435">
            <v>407</v>
          </cell>
          <cell r="FV435">
            <v>408</v>
          </cell>
          <cell r="FW435">
            <v>466</v>
          </cell>
          <cell r="FX435">
            <v>343</v>
          </cell>
          <cell r="FY435">
            <v>361</v>
          </cell>
          <cell r="FZ435">
            <v>452</v>
          </cell>
          <cell r="GA435">
            <v>432</v>
          </cell>
          <cell r="GB435">
            <v>473</v>
          </cell>
          <cell r="GC435">
            <v>458</v>
          </cell>
          <cell r="GD435">
            <v>425</v>
          </cell>
          <cell r="GE435">
            <v>416</v>
          </cell>
          <cell r="GF435">
            <v>496</v>
          </cell>
          <cell r="GG435">
            <v>373</v>
          </cell>
          <cell r="GH435">
            <v>448</v>
          </cell>
          <cell r="GI435">
            <v>461</v>
          </cell>
          <cell r="GJ435">
            <v>317</v>
          </cell>
          <cell r="GK435">
            <v>378</v>
          </cell>
          <cell r="GL435">
            <v>491</v>
          </cell>
          <cell r="GM435">
            <v>351</v>
          </cell>
          <cell r="GN435">
            <v>491</v>
          </cell>
          <cell r="GO435">
            <v>480</v>
          </cell>
          <cell r="GP435">
            <v>455</v>
          </cell>
          <cell r="GQ435">
            <v>540</v>
          </cell>
          <cell r="GR435">
            <v>525</v>
          </cell>
          <cell r="GS435">
            <v>426</v>
          </cell>
          <cell r="GT435">
            <v>473</v>
          </cell>
          <cell r="GU435">
            <v>446</v>
          </cell>
          <cell r="GV435">
            <v>312</v>
          </cell>
          <cell r="GW435">
            <v>418</v>
          </cell>
          <cell r="GX435">
            <v>502</v>
          </cell>
          <cell r="GY435">
            <v>472</v>
          </cell>
          <cell r="GZ435">
            <v>579</v>
          </cell>
          <cell r="HA435">
            <v>492</v>
          </cell>
          <cell r="HB435">
            <v>501</v>
          </cell>
          <cell r="HC435">
            <v>543</v>
          </cell>
          <cell r="HD435">
            <v>480</v>
          </cell>
          <cell r="HE435">
            <v>423</v>
          </cell>
          <cell r="HF435">
            <v>515</v>
          </cell>
          <cell r="HG435">
            <v>486</v>
          </cell>
          <cell r="HH435">
            <v>425</v>
          </cell>
          <cell r="HI435">
            <v>433</v>
          </cell>
          <cell r="HJ435">
            <v>522</v>
          </cell>
          <cell r="HK435">
            <v>439</v>
          </cell>
          <cell r="HL435">
            <v>482</v>
          </cell>
          <cell r="HM435">
            <v>499</v>
          </cell>
          <cell r="HN435">
            <v>526</v>
          </cell>
          <cell r="HO435">
            <v>535</v>
          </cell>
          <cell r="HP435">
            <v>457</v>
          </cell>
          <cell r="HQ435">
            <v>449</v>
          </cell>
          <cell r="HR435">
            <v>484</v>
          </cell>
          <cell r="HS435">
            <v>459</v>
          </cell>
          <cell r="HT435">
            <v>407</v>
          </cell>
          <cell r="HU435">
            <v>426</v>
          </cell>
          <cell r="HV435">
            <v>575</v>
          </cell>
          <cell r="HW435">
            <v>496</v>
          </cell>
          <cell r="HX435">
            <v>489</v>
          </cell>
          <cell r="HY435">
            <v>544</v>
          </cell>
          <cell r="HZ435">
            <v>538</v>
          </cell>
          <cell r="IA435">
            <v>538</v>
          </cell>
          <cell r="IB435">
            <v>498</v>
          </cell>
          <cell r="IC435">
            <v>509</v>
          </cell>
          <cell r="ID435">
            <v>497</v>
          </cell>
          <cell r="IE435">
            <v>564</v>
          </cell>
          <cell r="IF435">
            <v>391</v>
          </cell>
          <cell r="IG435">
            <v>488</v>
          </cell>
          <cell r="IH435">
            <v>578</v>
          </cell>
          <cell r="II435">
            <v>537</v>
          </cell>
          <cell r="IJ435">
            <v>575</v>
          </cell>
          <cell r="IK435">
            <v>626</v>
          </cell>
          <cell r="IL435">
            <v>560</v>
          </cell>
          <cell r="IM435">
            <v>418</v>
          </cell>
          <cell r="IN435">
            <v>293</v>
          </cell>
          <cell r="IO435">
            <v>342</v>
          </cell>
          <cell r="IP435">
            <v>482</v>
          </cell>
          <cell r="IQ435">
            <v>663</v>
          </cell>
          <cell r="IR435">
            <v>417</v>
          </cell>
          <cell r="IS435">
            <v>533</v>
          </cell>
          <cell r="IT435">
            <v>693</v>
          </cell>
          <cell r="IU435">
            <v>592</v>
          </cell>
          <cell r="IV435">
            <v>681</v>
          </cell>
          <cell r="IW435">
            <v>653</v>
          </cell>
          <cell r="IX435">
            <v>686</v>
          </cell>
          <cell r="IY435">
            <v>764</v>
          </cell>
          <cell r="IZ435">
            <v>675</v>
          </cell>
          <cell r="JA435">
            <v>628</v>
          </cell>
          <cell r="JB435">
            <v>701</v>
          </cell>
          <cell r="JC435">
            <v>755</v>
          </cell>
          <cell r="JD435">
            <v>440</v>
          </cell>
          <cell r="JE435">
            <v>598</v>
          </cell>
          <cell r="JF435">
            <v>669</v>
          </cell>
          <cell r="JG435">
            <v>553</v>
          </cell>
          <cell r="JH435">
            <v>755</v>
          </cell>
          <cell r="JI435">
            <v>653</v>
          </cell>
          <cell r="JJ435">
            <v>679</v>
          </cell>
          <cell r="JK435">
            <v>762</v>
          </cell>
          <cell r="JL435">
            <v>708</v>
          </cell>
          <cell r="JM435">
            <v>695</v>
          </cell>
          <cell r="JN435">
            <v>704</v>
          </cell>
          <cell r="JO435">
            <v>701</v>
          </cell>
          <cell r="JP435">
            <v>456</v>
          </cell>
          <cell r="JQ435">
            <v>589</v>
          </cell>
          <cell r="JR435">
            <v>684</v>
          </cell>
          <cell r="JS435">
            <v>622</v>
          </cell>
          <cell r="JT435">
            <v>761</v>
          </cell>
          <cell r="JU435">
            <v>636</v>
          </cell>
          <cell r="JV435">
            <v>585</v>
          </cell>
          <cell r="JW435">
            <v>705</v>
          </cell>
          <cell r="JX435">
            <v>597</v>
          </cell>
          <cell r="JY435">
            <v>539</v>
          </cell>
          <cell r="JZ435">
            <v>628</v>
          </cell>
          <cell r="KA435">
            <v>602</v>
          </cell>
          <cell r="KB435">
            <v>484</v>
          </cell>
          <cell r="KC435">
            <v>579</v>
          </cell>
          <cell r="KD435">
            <v>689</v>
          </cell>
          <cell r="KE435">
            <v>642</v>
          </cell>
          <cell r="KF435">
            <v>795</v>
          </cell>
        </row>
        <row r="436">
          <cell r="A436" t="str">
            <v>Nombre de crÃ©ations d'entreprises - SociÃ©tÃ©s - Oise - DonnÃ©es mensuelles brutes</v>
          </cell>
          <cell r="B436">
            <v>10755629</v>
          </cell>
          <cell r="C436">
            <v>45317.364583333336</v>
          </cell>
          <cell r="ES436">
            <v>148</v>
          </cell>
          <cell r="ET436">
            <v>140</v>
          </cell>
          <cell r="EU436">
            <v>141</v>
          </cell>
          <cell r="EV436">
            <v>105</v>
          </cell>
          <cell r="EW436">
            <v>90</v>
          </cell>
          <cell r="EX436">
            <v>102</v>
          </cell>
          <cell r="EY436">
            <v>106</v>
          </cell>
          <cell r="EZ436">
            <v>98</v>
          </cell>
          <cell r="FA436">
            <v>101</v>
          </cell>
          <cell r="FB436">
            <v>116</v>
          </cell>
          <cell r="FC436">
            <v>108</v>
          </cell>
          <cell r="FD436">
            <v>106</v>
          </cell>
          <cell r="FE436">
            <v>110</v>
          </cell>
          <cell r="FF436">
            <v>118</v>
          </cell>
          <cell r="FG436">
            <v>142</v>
          </cell>
          <cell r="FH436">
            <v>103</v>
          </cell>
          <cell r="FI436">
            <v>97</v>
          </cell>
          <cell r="FJ436">
            <v>118</v>
          </cell>
          <cell r="FK436">
            <v>116</v>
          </cell>
          <cell r="FL436">
            <v>90</v>
          </cell>
          <cell r="FM436">
            <v>116</v>
          </cell>
          <cell r="FN436">
            <v>122</v>
          </cell>
          <cell r="FO436">
            <v>114</v>
          </cell>
          <cell r="FP436">
            <v>112</v>
          </cell>
          <cell r="FQ436">
            <v>125</v>
          </cell>
          <cell r="FR436">
            <v>135</v>
          </cell>
          <cell r="FS436">
            <v>161</v>
          </cell>
          <cell r="FT436">
            <v>143</v>
          </cell>
          <cell r="FU436">
            <v>118</v>
          </cell>
          <cell r="FV436">
            <v>113</v>
          </cell>
          <cell r="FW436">
            <v>138</v>
          </cell>
          <cell r="FX436">
            <v>94</v>
          </cell>
          <cell r="FY436">
            <v>105</v>
          </cell>
          <cell r="FZ436">
            <v>140</v>
          </cell>
          <cell r="GA436">
            <v>107</v>
          </cell>
          <cell r="GB436">
            <v>111</v>
          </cell>
          <cell r="GC436">
            <v>113</v>
          </cell>
          <cell r="GD436">
            <v>124</v>
          </cell>
          <cell r="GE436">
            <v>133</v>
          </cell>
          <cell r="GF436">
            <v>143</v>
          </cell>
          <cell r="GG436">
            <v>109</v>
          </cell>
          <cell r="GH436">
            <v>136</v>
          </cell>
          <cell r="GI436">
            <v>141</v>
          </cell>
          <cell r="GJ436">
            <v>90</v>
          </cell>
          <cell r="GK436">
            <v>131</v>
          </cell>
          <cell r="GL436">
            <v>142</v>
          </cell>
          <cell r="GM436">
            <v>140</v>
          </cell>
          <cell r="GN436">
            <v>156</v>
          </cell>
          <cell r="GO436">
            <v>166</v>
          </cell>
          <cell r="GP436">
            <v>146</v>
          </cell>
          <cell r="GQ436">
            <v>163</v>
          </cell>
          <cell r="GR436">
            <v>161</v>
          </cell>
          <cell r="GS436">
            <v>117</v>
          </cell>
          <cell r="GT436">
            <v>157</v>
          </cell>
          <cell r="GU436">
            <v>148</v>
          </cell>
          <cell r="GV436">
            <v>115</v>
          </cell>
          <cell r="GW436">
            <v>129</v>
          </cell>
          <cell r="GX436">
            <v>141</v>
          </cell>
          <cell r="GY436">
            <v>144</v>
          </cell>
          <cell r="GZ436">
            <v>150</v>
          </cell>
          <cell r="HA436">
            <v>171</v>
          </cell>
          <cell r="HB436">
            <v>143</v>
          </cell>
          <cell r="HC436">
            <v>208</v>
          </cell>
          <cell r="HD436">
            <v>167</v>
          </cell>
          <cell r="HE436">
            <v>141</v>
          </cell>
          <cell r="HF436">
            <v>165</v>
          </cell>
          <cell r="HG436">
            <v>135</v>
          </cell>
          <cell r="HH436">
            <v>114</v>
          </cell>
          <cell r="HI436">
            <v>140</v>
          </cell>
          <cell r="HJ436">
            <v>188</v>
          </cell>
          <cell r="HK436">
            <v>159</v>
          </cell>
          <cell r="HL436">
            <v>126</v>
          </cell>
          <cell r="HM436">
            <v>164</v>
          </cell>
          <cell r="HN436">
            <v>140</v>
          </cell>
          <cell r="HO436">
            <v>172</v>
          </cell>
          <cell r="HP436">
            <v>138</v>
          </cell>
          <cell r="HQ436">
            <v>132</v>
          </cell>
          <cell r="HR436">
            <v>164</v>
          </cell>
          <cell r="HS436">
            <v>124</v>
          </cell>
          <cell r="HT436">
            <v>119</v>
          </cell>
          <cell r="HU436">
            <v>115</v>
          </cell>
          <cell r="HV436">
            <v>155</v>
          </cell>
          <cell r="HW436">
            <v>137</v>
          </cell>
          <cell r="HX436">
            <v>138</v>
          </cell>
          <cell r="HY436">
            <v>155</v>
          </cell>
          <cell r="HZ436">
            <v>162</v>
          </cell>
          <cell r="IA436">
            <v>177</v>
          </cell>
          <cell r="IB436">
            <v>155</v>
          </cell>
          <cell r="IC436">
            <v>155</v>
          </cell>
          <cell r="ID436">
            <v>124</v>
          </cell>
          <cell r="IE436">
            <v>171</v>
          </cell>
          <cell r="IF436">
            <v>116</v>
          </cell>
          <cell r="IG436">
            <v>154</v>
          </cell>
          <cell r="IH436">
            <v>189</v>
          </cell>
          <cell r="II436">
            <v>156</v>
          </cell>
          <cell r="IJ436">
            <v>132</v>
          </cell>
          <cell r="IK436">
            <v>209</v>
          </cell>
          <cell r="IL436">
            <v>180</v>
          </cell>
          <cell r="IM436">
            <v>147</v>
          </cell>
          <cell r="IN436">
            <v>83</v>
          </cell>
          <cell r="IO436">
            <v>95</v>
          </cell>
          <cell r="IP436">
            <v>172</v>
          </cell>
          <cell r="IQ436">
            <v>197</v>
          </cell>
          <cell r="IR436">
            <v>143</v>
          </cell>
          <cell r="IS436">
            <v>171</v>
          </cell>
          <cell r="IT436">
            <v>217</v>
          </cell>
          <cell r="IU436">
            <v>156</v>
          </cell>
          <cell r="IV436">
            <v>192</v>
          </cell>
          <cell r="IW436">
            <v>204</v>
          </cell>
          <cell r="IX436">
            <v>206</v>
          </cell>
          <cell r="IY436">
            <v>242</v>
          </cell>
          <cell r="IZ436">
            <v>196</v>
          </cell>
          <cell r="JA436">
            <v>213</v>
          </cell>
          <cell r="JB436">
            <v>235</v>
          </cell>
          <cell r="JC436">
            <v>215</v>
          </cell>
          <cell r="JD436">
            <v>150</v>
          </cell>
          <cell r="JE436">
            <v>181</v>
          </cell>
          <cell r="JF436">
            <v>197</v>
          </cell>
          <cell r="JG436">
            <v>166</v>
          </cell>
          <cell r="JH436">
            <v>204</v>
          </cell>
          <cell r="JI436">
            <v>207</v>
          </cell>
          <cell r="JJ436">
            <v>223</v>
          </cell>
          <cell r="JK436">
            <v>293</v>
          </cell>
          <cell r="JL436">
            <v>198</v>
          </cell>
          <cell r="JM436">
            <v>192</v>
          </cell>
          <cell r="JN436">
            <v>183</v>
          </cell>
          <cell r="JO436">
            <v>196</v>
          </cell>
          <cell r="JP436">
            <v>131</v>
          </cell>
          <cell r="JQ436">
            <v>216</v>
          </cell>
          <cell r="JR436">
            <v>238</v>
          </cell>
          <cell r="JS436">
            <v>188</v>
          </cell>
          <cell r="JT436">
            <v>225</v>
          </cell>
          <cell r="JU436">
            <v>207</v>
          </cell>
          <cell r="JV436">
            <v>176</v>
          </cell>
          <cell r="JW436">
            <v>193</v>
          </cell>
          <cell r="JX436">
            <v>188</v>
          </cell>
          <cell r="JY436">
            <v>192</v>
          </cell>
          <cell r="JZ436">
            <v>220</v>
          </cell>
          <cell r="KA436">
            <v>188</v>
          </cell>
          <cell r="KB436">
            <v>138</v>
          </cell>
          <cell r="KC436">
            <v>209</v>
          </cell>
          <cell r="KD436">
            <v>212</v>
          </cell>
          <cell r="KE436">
            <v>202</v>
          </cell>
          <cell r="KF436">
            <v>191</v>
          </cell>
        </row>
        <row r="437">
          <cell r="A437" t="str">
            <v>Nombre de crÃ©ations d'entreprises - SociÃ©tÃ©s - Orne - DonnÃ©es mensuelles brutes</v>
          </cell>
          <cell r="B437">
            <v>10755630</v>
          </cell>
          <cell r="C437">
            <v>45317.364583333336</v>
          </cell>
          <cell r="ES437">
            <v>29</v>
          </cell>
          <cell r="ET437">
            <v>25</v>
          </cell>
          <cell r="EU437">
            <v>33</v>
          </cell>
          <cell r="EV437">
            <v>22</v>
          </cell>
          <cell r="EW437">
            <v>21</v>
          </cell>
          <cell r="EX437">
            <v>32</v>
          </cell>
          <cell r="EY437">
            <v>34</v>
          </cell>
          <cell r="EZ437">
            <v>22</v>
          </cell>
          <cell r="FA437">
            <v>14</v>
          </cell>
          <cell r="FB437">
            <v>26</v>
          </cell>
          <cell r="FC437">
            <v>20</v>
          </cell>
          <cell r="FD437">
            <v>23</v>
          </cell>
          <cell r="FE437">
            <v>27</v>
          </cell>
          <cell r="FF437">
            <v>25</v>
          </cell>
          <cell r="FG437">
            <v>26</v>
          </cell>
          <cell r="FH437">
            <v>23</v>
          </cell>
          <cell r="FI437">
            <v>22</v>
          </cell>
          <cell r="FJ437">
            <v>32</v>
          </cell>
          <cell r="FK437">
            <v>29</v>
          </cell>
          <cell r="FL437">
            <v>22</v>
          </cell>
          <cell r="FM437">
            <v>15</v>
          </cell>
          <cell r="FN437">
            <v>32</v>
          </cell>
          <cell r="FO437">
            <v>27</v>
          </cell>
          <cell r="FP437">
            <v>34</v>
          </cell>
          <cell r="FQ437">
            <v>25</v>
          </cell>
          <cell r="FR437">
            <v>32</v>
          </cell>
          <cell r="FS437">
            <v>39</v>
          </cell>
          <cell r="FT437">
            <v>33</v>
          </cell>
          <cell r="FU437">
            <v>24</v>
          </cell>
          <cell r="FV437">
            <v>25</v>
          </cell>
          <cell r="FW437">
            <v>21</v>
          </cell>
          <cell r="FX437">
            <v>24</v>
          </cell>
          <cell r="FY437">
            <v>26</v>
          </cell>
          <cell r="FZ437">
            <v>29</v>
          </cell>
          <cell r="GA437">
            <v>26</v>
          </cell>
          <cell r="GB437">
            <v>28</v>
          </cell>
          <cell r="GC437">
            <v>42</v>
          </cell>
          <cell r="GD437">
            <v>23</v>
          </cell>
          <cell r="GE437">
            <v>28</v>
          </cell>
          <cell r="GF437">
            <v>40</v>
          </cell>
          <cell r="GG437">
            <v>23</v>
          </cell>
          <cell r="GH437">
            <v>29</v>
          </cell>
          <cell r="GI437">
            <v>37</v>
          </cell>
          <cell r="GJ437">
            <v>26</v>
          </cell>
          <cell r="GK437">
            <v>33</v>
          </cell>
          <cell r="GL437">
            <v>31</v>
          </cell>
          <cell r="GM437">
            <v>23</v>
          </cell>
          <cell r="GN437">
            <v>35</v>
          </cell>
          <cell r="GO437">
            <v>29</v>
          </cell>
          <cell r="GP437">
            <v>34</v>
          </cell>
          <cell r="GQ437">
            <v>34</v>
          </cell>
          <cell r="GR437">
            <v>26</v>
          </cell>
          <cell r="GS437">
            <v>30</v>
          </cell>
          <cell r="GT437">
            <v>35</v>
          </cell>
          <cell r="GU437">
            <v>30</v>
          </cell>
          <cell r="GV437">
            <v>24</v>
          </cell>
          <cell r="GW437">
            <v>26</v>
          </cell>
          <cell r="GX437">
            <v>23</v>
          </cell>
          <cell r="GY437">
            <v>22</v>
          </cell>
          <cell r="GZ437">
            <v>49</v>
          </cell>
          <cell r="HA437">
            <v>35</v>
          </cell>
          <cell r="HB437">
            <v>37</v>
          </cell>
          <cell r="HC437">
            <v>34</v>
          </cell>
          <cell r="HD437">
            <v>38</v>
          </cell>
          <cell r="HE437">
            <v>30</v>
          </cell>
          <cell r="HF437">
            <v>38</v>
          </cell>
          <cell r="HG437">
            <v>40</v>
          </cell>
          <cell r="HH437">
            <v>21</v>
          </cell>
          <cell r="HI437">
            <v>32</v>
          </cell>
          <cell r="HJ437">
            <v>33</v>
          </cell>
          <cell r="HK437">
            <v>32</v>
          </cell>
          <cell r="HL437">
            <v>40</v>
          </cell>
          <cell r="HM437">
            <v>35</v>
          </cell>
          <cell r="HN437">
            <v>27</v>
          </cell>
          <cell r="HO437">
            <v>24</v>
          </cell>
          <cell r="HP437">
            <v>29</v>
          </cell>
          <cell r="HQ437">
            <v>27</v>
          </cell>
          <cell r="HR437">
            <v>40</v>
          </cell>
          <cell r="HS437">
            <v>34</v>
          </cell>
          <cell r="HT437">
            <v>23</v>
          </cell>
          <cell r="HU437">
            <v>28</v>
          </cell>
          <cell r="HV437">
            <v>33</v>
          </cell>
          <cell r="HW437">
            <v>33</v>
          </cell>
          <cell r="HX437">
            <v>35</v>
          </cell>
          <cell r="HY437">
            <v>39</v>
          </cell>
          <cell r="HZ437">
            <v>35</v>
          </cell>
          <cell r="IA437">
            <v>36</v>
          </cell>
          <cell r="IB437">
            <v>30</v>
          </cell>
          <cell r="IC437">
            <v>33</v>
          </cell>
          <cell r="ID437">
            <v>29</v>
          </cell>
          <cell r="IE437">
            <v>33</v>
          </cell>
          <cell r="IF437">
            <v>23</v>
          </cell>
          <cell r="IG437">
            <v>45</v>
          </cell>
          <cell r="IH437">
            <v>45</v>
          </cell>
          <cell r="II437">
            <v>21</v>
          </cell>
          <cell r="IJ437">
            <v>48</v>
          </cell>
          <cell r="IK437">
            <v>35</v>
          </cell>
          <cell r="IL437">
            <v>46</v>
          </cell>
          <cell r="IM437">
            <v>34</v>
          </cell>
          <cell r="IN437">
            <v>24</v>
          </cell>
          <cell r="IO437">
            <v>26</v>
          </cell>
          <cell r="IP437">
            <v>30</v>
          </cell>
          <cell r="IQ437">
            <v>54</v>
          </cell>
          <cell r="IR437">
            <v>25</v>
          </cell>
          <cell r="IS437">
            <v>46</v>
          </cell>
          <cell r="IT437">
            <v>41</v>
          </cell>
          <cell r="IU437">
            <v>45</v>
          </cell>
          <cell r="IV437">
            <v>46</v>
          </cell>
          <cell r="IW437">
            <v>44</v>
          </cell>
          <cell r="IX437">
            <v>36</v>
          </cell>
          <cell r="IY437">
            <v>48</v>
          </cell>
          <cell r="IZ437">
            <v>48</v>
          </cell>
          <cell r="JA437">
            <v>46</v>
          </cell>
          <cell r="JB437">
            <v>48</v>
          </cell>
          <cell r="JC437">
            <v>56</v>
          </cell>
          <cell r="JD437">
            <v>44</v>
          </cell>
          <cell r="JE437">
            <v>44</v>
          </cell>
          <cell r="JF437">
            <v>64</v>
          </cell>
          <cell r="JG437">
            <v>43</v>
          </cell>
          <cell r="JH437">
            <v>46</v>
          </cell>
          <cell r="JI437">
            <v>34</v>
          </cell>
          <cell r="JJ437">
            <v>43</v>
          </cell>
          <cell r="JK437">
            <v>54</v>
          </cell>
          <cell r="JL437">
            <v>46</v>
          </cell>
          <cell r="JM437">
            <v>43</v>
          </cell>
          <cell r="JN437">
            <v>54</v>
          </cell>
          <cell r="JO437">
            <v>46</v>
          </cell>
          <cell r="JP437">
            <v>37</v>
          </cell>
          <cell r="JQ437">
            <v>46</v>
          </cell>
          <cell r="JR437">
            <v>44</v>
          </cell>
          <cell r="JS437">
            <v>33</v>
          </cell>
          <cell r="JT437">
            <v>59</v>
          </cell>
          <cell r="JU437">
            <v>36</v>
          </cell>
          <cell r="JV437">
            <v>48</v>
          </cell>
          <cell r="JW437">
            <v>58</v>
          </cell>
          <cell r="JX437">
            <v>48</v>
          </cell>
          <cell r="JY437">
            <v>32</v>
          </cell>
          <cell r="JZ437">
            <v>38</v>
          </cell>
          <cell r="KA437">
            <v>32</v>
          </cell>
          <cell r="KB437">
            <v>32</v>
          </cell>
          <cell r="KC437">
            <v>41</v>
          </cell>
          <cell r="KD437">
            <v>45</v>
          </cell>
          <cell r="KE437">
            <v>35</v>
          </cell>
          <cell r="KF437">
            <v>42</v>
          </cell>
        </row>
        <row r="438">
          <cell r="A438" t="str">
            <v>Nombre de crÃ©ations d'entreprises - SociÃ©tÃ©s - Paris - DonnÃ©es mensuelles brutes</v>
          </cell>
          <cell r="B438">
            <v>10755644</v>
          </cell>
          <cell r="C438">
            <v>45317.364583333336</v>
          </cell>
          <cell r="ES438">
            <v>1702</v>
          </cell>
          <cell r="ET438">
            <v>1884</v>
          </cell>
          <cell r="EU438">
            <v>2085</v>
          </cell>
          <cell r="EV438">
            <v>1659</v>
          </cell>
          <cell r="EW438">
            <v>1566</v>
          </cell>
          <cell r="EX438">
            <v>1865</v>
          </cell>
          <cell r="EY438">
            <v>1861</v>
          </cell>
          <cell r="EZ438">
            <v>1293</v>
          </cell>
          <cell r="FA438">
            <v>1314</v>
          </cell>
          <cell r="FB438">
            <v>1787</v>
          </cell>
          <cell r="FC438">
            <v>1701</v>
          </cell>
          <cell r="FD438">
            <v>1798</v>
          </cell>
          <cell r="FE438">
            <v>1704</v>
          </cell>
          <cell r="FF438">
            <v>1772</v>
          </cell>
          <cell r="FG438">
            <v>1813</v>
          </cell>
          <cell r="FH438">
            <v>1757</v>
          </cell>
          <cell r="FI438">
            <v>1397</v>
          </cell>
          <cell r="FJ438">
            <v>1778</v>
          </cell>
          <cell r="FK438">
            <v>1802</v>
          </cell>
          <cell r="FL438">
            <v>1184</v>
          </cell>
          <cell r="FM438">
            <v>1234</v>
          </cell>
          <cell r="FN438">
            <v>1886</v>
          </cell>
          <cell r="FO438">
            <v>1725</v>
          </cell>
          <cell r="FP438">
            <v>1891</v>
          </cell>
          <cell r="FQ438">
            <v>1813</v>
          </cell>
          <cell r="FR438">
            <v>1831</v>
          </cell>
          <cell r="FS438">
            <v>1966</v>
          </cell>
          <cell r="FT438">
            <v>1924</v>
          </cell>
          <cell r="FU438">
            <v>1734</v>
          </cell>
          <cell r="FV438">
            <v>1675</v>
          </cell>
          <cell r="FW438">
            <v>1930</v>
          </cell>
          <cell r="FX438">
            <v>1328</v>
          </cell>
          <cell r="FY438">
            <v>1392</v>
          </cell>
          <cell r="FZ438">
            <v>2009</v>
          </cell>
          <cell r="GA438">
            <v>1779</v>
          </cell>
          <cell r="GB438">
            <v>2048</v>
          </cell>
          <cell r="GC438">
            <v>1661</v>
          </cell>
          <cell r="GD438">
            <v>1960</v>
          </cell>
          <cell r="GE438">
            <v>1932</v>
          </cell>
          <cell r="GF438">
            <v>2048</v>
          </cell>
          <cell r="GG438">
            <v>1605</v>
          </cell>
          <cell r="GH438">
            <v>1920</v>
          </cell>
          <cell r="GI438">
            <v>2372</v>
          </cell>
          <cell r="GJ438">
            <v>1416</v>
          </cell>
          <cell r="GK438">
            <v>1592</v>
          </cell>
          <cell r="GL438">
            <v>2175</v>
          </cell>
          <cell r="GM438">
            <v>1770</v>
          </cell>
          <cell r="GN438">
            <v>2384</v>
          </cell>
          <cell r="GO438">
            <v>2013</v>
          </cell>
          <cell r="GP438">
            <v>2249</v>
          </cell>
          <cell r="GQ438">
            <v>2235</v>
          </cell>
          <cell r="GR438">
            <v>2176</v>
          </cell>
          <cell r="GS438">
            <v>1828</v>
          </cell>
          <cell r="GT438">
            <v>2213</v>
          </cell>
          <cell r="GU438">
            <v>2100</v>
          </cell>
          <cell r="GV438">
            <v>1445</v>
          </cell>
          <cell r="GW438">
            <v>1631</v>
          </cell>
          <cell r="GX438">
            <v>2227</v>
          </cell>
          <cell r="GY438">
            <v>1953</v>
          </cell>
          <cell r="GZ438">
            <v>2856</v>
          </cell>
          <cell r="HA438">
            <v>1931</v>
          </cell>
          <cell r="HB438">
            <v>2236</v>
          </cell>
          <cell r="HC438">
            <v>2516</v>
          </cell>
          <cell r="HD438">
            <v>2056</v>
          </cell>
          <cell r="HE438">
            <v>1916</v>
          </cell>
          <cell r="HF438">
            <v>2270</v>
          </cell>
          <cell r="HG438">
            <v>2155</v>
          </cell>
          <cell r="HH438">
            <v>1598</v>
          </cell>
          <cell r="HI438">
            <v>1710</v>
          </cell>
          <cell r="HJ438">
            <v>2333</v>
          </cell>
          <cell r="HK438">
            <v>2120</v>
          </cell>
          <cell r="HL438">
            <v>2721</v>
          </cell>
          <cell r="HM438">
            <v>2261</v>
          </cell>
          <cell r="HN438">
            <v>2328</v>
          </cell>
          <cell r="HO438">
            <v>2626</v>
          </cell>
          <cell r="HP438">
            <v>2058</v>
          </cell>
          <cell r="HQ438">
            <v>1774</v>
          </cell>
          <cell r="HR438">
            <v>2410</v>
          </cell>
          <cell r="HS438">
            <v>2253</v>
          </cell>
          <cell r="HT438">
            <v>1705</v>
          </cell>
          <cell r="HU438">
            <v>1860</v>
          </cell>
          <cell r="HV438">
            <v>2280</v>
          </cell>
          <cell r="HW438">
            <v>2182</v>
          </cell>
          <cell r="HX438">
            <v>2972</v>
          </cell>
          <cell r="HY438">
            <v>2546</v>
          </cell>
          <cell r="HZ438">
            <v>2494</v>
          </cell>
          <cell r="IA438">
            <v>2636</v>
          </cell>
          <cell r="IB438">
            <v>2314</v>
          </cell>
          <cell r="IC438">
            <v>2349</v>
          </cell>
          <cell r="ID438">
            <v>2229</v>
          </cell>
          <cell r="IE438">
            <v>2690</v>
          </cell>
          <cell r="IF438">
            <v>1859</v>
          </cell>
          <cell r="IG438">
            <v>1987</v>
          </cell>
          <cell r="IH438">
            <v>2899</v>
          </cell>
          <cell r="II438">
            <v>2522</v>
          </cell>
          <cell r="IJ438">
            <v>2700</v>
          </cell>
          <cell r="IK438">
            <v>2596</v>
          </cell>
          <cell r="IL438">
            <v>2823</v>
          </cell>
          <cell r="IM438">
            <v>2043</v>
          </cell>
          <cell r="IN438">
            <v>1262</v>
          </cell>
          <cell r="IO438">
            <v>1722</v>
          </cell>
          <cell r="IP438">
            <v>2348</v>
          </cell>
          <cell r="IQ438">
            <v>2816</v>
          </cell>
          <cell r="IR438">
            <v>1832</v>
          </cell>
          <cell r="IS438">
            <v>2330</v>
          </cell>
          <cell r="IT438">
            <v>3014</v>
          </cell>
          <cell r="IU438">
            <v>2524</v>
          </cell>
          <cell r="IV438">
            <v>3410</v>
          </cell>
          <cell r="IW438">
            <v>3059</v>
          </cell>
          <cell r="IX438">
            <v>2915</v>
          </cell>
          <cell r="IY438">
            <v>3129</v>
          </cell>
          <cell r="IZ438">
            <v>3006</v>
          </cell>
          <cell r="JA438">
            <v>2702</v>
          </cell>
          <cell r="JB438">
            <v>3290</v>
          </cell>
          <cell r="JC438">
            <v>3072</v>
          </cell>
          <cell r="JD438">
            <v>1907</v>
          </cell>
          <cell r="JE438">
            <v>2374</v>
          </cell>
          <cell r="JF438">
            <v>3107</v>
          </cell>
          <cell r="JG438">
            <v>2777</v>
          </cell>
          <cell r="JH438">
            <v>3659</v>
          </cell>
          <cell r="JI438">
            <v>3123</v>
          </cell>
          <cell r="JJ438">
            <v>3485</v>
          </cell>
          <cell r="JK438">
            <v>3639</v>
          </cell>
          <cell r="JL438">
            <v>3305</v>
          </cell>
          <cell r="JM438">
            <v>2780</v>
          </cell>
          <cell r="JN438">
            <v>3425</v>
          </cell>
          <cell r="JO438">
            <v>3479</v>
          </cell>
          <cell r="JP438">
            <v>2276</v>
          </cell>
          <cell r="JQ438">
            <v>2969</v>
          </cell>
          <cell r="JR438">
            <v>3247</v>
          </cell>
          <cell r="JS438">
            <v>3292</v>
          </cell>
          <cell r="JT438">
            <v>4191</v>
          </cell>
          <cell r="JU438">
            <v>2788</v>
          </cell>
          <cell r="JV438">
            <v>2907</v>
          </cell>
          <cell r="JW438">
            <v>3539</v>
          </cell>
          <cell r="JX438">
            <v>3023</v>
          </cell>
          <cell r="JY438">
            <v>2993</v>
          </cell>
          <cell r="JZ438">
            <v>3319</v>
          </cell>
          <cell r="KA438">
            <v>3143</v>
          </cell>
          <cell r="KB438">
            <v>2450</v>
          </cell>
          <cell r="KC438">
            <v>3210</v>
          </cell>
          <cell r="KD438">
            <v>3127</v>
          </cell>
          <cell r="KE438">
            <v>3016</v>
          </cell>
          <cell r="KF438">
            <v>4168</v>
          </cell>
        </row>
        <row r="439">
          <cell r="A439" t="str">
            <v>Nombre de crÃ©ations d'entreprises - SociÃ©tÃ©s - Pas-de-Calais - DonnÃ©es mensuelles brutes</v>
          </cell>
          <cell r="B439">
            <v>10755631</v>
          </cell>
          <cell r="C439">
            <v>45317.364583333336</v>
          </cell>
          <cell r="ES439">
            <v>149</v>
          </cell>
          <cell r="ET439">
            <v>172</v>
          </cell>
          <cell r="EU439">
            <v>166</v>
          </cell>
          <cell r="EV439">
            <v>185</v>
          </cell>
          <cell r="EW439">
            <v>125</v>
          </cell>
          <cell r="EX439">
            <v>157</v>
          </cell>
          <cell r="EY439">
            <v>139</v>
          </cell>
          <cell r="EZ439">
            <v>125</v>
          </cell>
          <cell r="FA439">
            <v>129</v>
          </cell>
          <cell r="FB439">
            <v>137</v>
          </cell>
          <cell r="FC439">
            <v>136</v>
          </cell>
          <cell r="FD439">
            <v>164</v>
          </cell>
          <cell r="FE439">
            <v>182</v>
          </cell>
          <cell r="FF439">
            <v>155</v>
          </cell>
          <cell r="FG439">
            <v>170</v>
          </cell>
          <cell r="FH439">
            <v>154</v>
          </cell>
          <cell r="FI439">
            <v>143</v>
          </cell>
          <cell r="FJ439">
            <v>136</v>
          </cell>
          <cell r="FK439">
            <v>164</v>
          </cell>
          <cell r="FL439">
            <v>119</v>
          </cell>
          <cell r="FM439">
            <v>133</v>
          </cell>
          <cell r="FN439">
            <v>139</v>
          </cell>
          <cell r="FO439">
            <v>140</v>
          </cell>
          <cell r="FP439">
            <v>157</v>
          </cell>
          <cell r="FQ439">
            <v>158</v>
          </cell>
          <cell r="FR439">
            <v>159</v>
          </cell>
          <cell r="FS439">
            <v>193</v>
          </cell>
          <cell r="FT439">
            <v>178</v>
          </cell>
          <cell r="FU439">
            <v>162</v>
          </cell>
          <cell r="FV439">
            <v>145</v>
          </cell>
          <cell r="FW439">
            <v>160</v>
          </cell>
          <cell r="FX439">
            <v>127</v>
          </cell>
          <cell r="FY439">
            <v>138</v>
          </cell>
          <cell r="FZ439">
            <v>167</v>
          </cell>
          <cell r="GA439">
            <v>149</v>
          </cell>
          <cell r="GB439">
            <v>160</v>
          </cell>
          <cell r="GC439">
            <v>178</v>
          </cell>
          <cell r="GD439">
            <v>188</v>
          </cell>
          <cell r="GE439">
            <v>166</v>
          </cell>
          <cell r="GF439">
            <v>186</v>
          </cell>
          <cell r="GG439">
            <v>143</v>
          </cell>
          <cell r="GH439">
            <v>163</v>
          </cell>
          <cell r="GI439">
            <v>182</v>
          </cell>
          <cell r="GJ439">
            <v>118</v>
          </cell>
          <cell r="GK439">
            <v>154</v>
          </cell>
          <cell r="GL439">
            <v>178</v>
          </cell>
          <cell r="GM439">
            <v>134</v>
          </cell>
          <cell r="GN439">
            <v>163</v>
          </cell>
          <cell r="GO439">
            <v>187</v>
          </cell>
          <cell r="GP439">
            <v>158</v>
          </cell>
          <cell r="GQ439">
            <v>202</v>
          </cell>
          <cell r="GR439">
            <v>172</v>
          </cell>
          <cell r="GS439">
            <v>181</v>
          </cell>
          <cell r="GT439">
            <v>212</v>
          </cell>
          <cell r="GU439">
            <v>192</v>
          </cell>
          <cell r="GV439">
            <v>114</v>
          </cell>
          <cell r="GW439">
            <v>162</v>
          </cell>
          <cell r="GX439">
            <v>163</v>
          </cell>
          <cell r="GY439">
            <v>149</v>
          </cell>
          <cell r="GZ439">
            <v>164</v>
          </cell>
          <cell r="HA439">
            <v>198</v>
          </cell>
          <cell r="HB439">
            <v>155</v>
          </cell>
          <cell r="HC439">
            <v>232</v>
          </cell>
          <cell r="HD439">
            <v>176</v>
          </cell>
          <cell r="HE439">
            <v>167</v>
          </cell>
          <cell r="HF439">
            <v>188</v>
          </cell>
          <cell r="HG439">
            <v>170</v>
          </cell>
          <cell r="HH439">
            <v>145</v>
          </cell>
          <cell r="HI439">
            <v>180</v>
          </cell>
          <cell r="HJ439">
            <v>187</v>
          </cell>
          <cell r="HK439">
            <v>171</v>
          </cell>
          <cell r="HL439">
            <v>219</v>
          </cell>
          <cell r="HM439">
            <v>170</v>
          </cell>
          <cell r="HN439">
            <v>173</v>
          </cell>
          <cell r="HO439">
            <v>192</v>
          </cell>
          <cell r="HP439">
            <v>149</v>
          </cell>
          <cell r="HQ439">
            <v>126</v>
          </cell>
          <cell r="HR439">
            <v>186</v>
          </cell>
          <cell r="HS439">
            <v>156</v>
          </cell>
          <cell r="HT439">
            <v>121</v>
          </cell>
          <cell r="HU439">
            <v>152</v>
          </cell>
          <cell r="HV439">
            <v>158</v>
          </cell>
          <cell r="HW439">
            <v>170</v>
          </cell>
          <cell r="HX439">
            <v>179</v>
          </cell>
          <cell r="HY439">
            <v>211</v>
          </cell>
          <cell r="HZ439">
            <v>177</v>
          </cell>
          <cell r="IA439">
            <v>223</v>
          </cell>
          <cell r="IB439">
            <v>149</v>
          </cell>
          <cell r="IC439">
            <v>171</v>
          </cell>
          <cell r="ID439">
            <v>157</v>
          </cell>
          <cell r="IE439">
            <v>198</v>
          </cell>
          <cell r="IF439">
            <v>138</v>
          </cell>
          <cell r="IG439">
            <v>143</v>
          </cell>
          <cell r="IH439">
            <v>206</v>
          </cell>
          <cell r="II439">
            <v>197</v>
          </cell>
          <cell r="IJ439">
            <v>204</v>
          </cell>
          <cell r="IK439">
            <v>213</v>
          </cell>
          <cell r="IL439">
            <v>196</v>
          </cell>
          <cell r="IM439">
            <v>149</v>
          </cell>
          <cell r="IN439">
            <v>76</v>
          </cell>
          <cell r="IO439">
            <v>117</v>
          </cell>
          <cell r="IP439">
            <v>175</v>
          </cell>
          <cell r="IQ439">
            <v>236</v>
          </cell>
          <cell r="IR439">
            <v>173</v>
          </cell>
          <cell r="IS439">
            <v>185</v>
          </cell>
          <cell r="IT439">
            <v>232</v>
          </cell>
          <cell r="IU439">
            <v>203</v>
          </cell>
          <cell r="IV439">
            <v>227</v>
          </cell>
          <cell r="IW439">
            <v>236</v>
          </cell>
          <cell r="IX439">
            <v>232</v>
          </cell>
          <cell r="IY439">
            <v>231</v>
          </cell>
          <cell r="IZ439">
            <v>265</v>
          </cell>
          <cell r="JA439">
            <v>201</v>
          </cell>
          <cell r="JB439">
            <v>247</v>
          </cell>
          <cell r="JC439">
            <v>249</v>
          </cell>
          <cell r="JD439">
            <v>183</v>
          </cell>
          <cell r="JE439">
            <v>187</v>
          </cell>
          <cell r="JF439">
            <v>239</v>
          </cell>
          <cell r="JG439">
            <v>181</v>
          </cell>
          <cell r="JH439">
            <v>256</v>
          </cell>
          <cell r="JI439">
            <v>227</v>
          </cell>
          <cell r="JJ439">
            <v>246</v>
          </cell>
          <cell r="JK439">
            <v>293</v>
          </cell>
          <cell r="JL439">
            <v>247</v>
          </cell>
          <cell r="JM439">
            <v>238</v>
          </cell>
          <cell r="JN439">
            <v>218</v>
          </cell>
          <cell r="JO439">
            <v>227</v>
          </cell>
          <cell r="JP439">
            <v>192</v>
          </cell>
          <cell r="JQ439">
            <v>240</v>
          </cell>
          <cell r="JR439">
            <v>254</v>
          </cell>
          <cell r="JS439">
            <v>246</v>
          </cell>
          <cell r="JT439">
            <v>261</v>
          </cell>
          <cell r="JU439">
            <v>201</v>
          </cell>
          <cell r="JV439">
            <v>209</v>
          </cell>
          <cell r="JW439">
            <v>252</v>
          </cell>
          <cell r="JX439">
            <v>219</v>
          </cell>
          <cell r="JY439">
            <v>168</v>
          </cell>
          <cell r="JZ439">
            <v>201</v>
          </cell>
          <cell r="KA439">
            <v>189</v>
          </cell>
          <cell r="KB439">
            <v>149</v>
          </cell>
          <cell r="KC439">
            <v>207</v>
          </cell>
          <cell r="KD439">
            <v>242</v>
          </cell>
          <cell r="KE439">
            <v>223</v>
          </cell>
          <cell r="KF439">
            <v>229</v>
          </cell>
        </row>
        <row r="440">
          <cell r="A440" t="str">
            <v>Nombre de crÃ©ations d'entreprises - SociÃ©tÃ©s - Puy-de-DÃ´me - DonnÃ©es mensuelles brutes</v>
          </cell>
          <cell r="B440">
            <v>10755632</v>
          </cell>
          <cell r="C440">
            <v>45317.364583333336</v>
          </cell>
          <cell r="ES440">
            <v>87</v>
          </cell>
          <cell r="ET440">
            <v>96</v>
          </cell>
          <cell r="EU440">
            <v>108</v>
          </cell>
          <cell r="EV440">
            <v>73</v>
          </cell>
          <cell r="EW440">
            <v>78</v>
          </cell>
          <cell r="EX440">
            <v>128</v>
          </cell>
          <cell r="EY440">
            <v>81</v>
          </cell>
          <cell r="EZ440">
            <v>89</v>
          </cell>
          <cell r="FA440">
            <v>67</v>
          </cell>
          <cell r="FB440">
            <v>100</v>
          </cell>
          <cell r="FC440">
            <v>91</v>
          </cell>
          <cell r="FD440">
            <v>101</v>
          </cell>
          <cell r="FE440">
            <v>116</v>
          </cell>
          <cell r="FF440">
            <v>99</v>
          </cell>
          <cell r="FG440">
            <v>111</v>
          </cell>
          <cell r="FH440">
            <v>105</v>
          </cell>
          <cell r="FI440">
            <v>77</v>
          </cell>
          <cell r="FJ440">
            <v>101</v>
          </cell>
          <cell r="FK440">
            <v>104</v>
          </cell>
          <cell r="FL440">
            <v>89</v>
          </cell>
          <cell r="FM440">
            <v>78</v>
          </cell>
          <cell r="FN440">
            <v>94</v>
          </cell>
          <cell r="FO440">
            <v>92</v>
          </cell>
          <cell r="FP440">
            <v>107</v>
          </cell>
          <cell r="FQ440">
            <v>87</v>
          </cell>
          <cell r="FR440">
            <v>98</v>
          </cell>
          <cell r="FS440">
            <v>86</v>
          </cell>
          <cell r="FT440">
            <v>111</v>
          </cell>
          <cell r="FU440">
            <v>83</v>
          </cell>
          <cell r="FV440">
            <v>90</v>
          </cell>
          <cell r="FW440">
            <v>104</v>
          </cell>
          <cell r="FX440">
            <v>49</v>
          </cell>
          <cell r="FY440">
            <v>100</v>
          </cell>
          <cell r="FZ440">
            <v>92</v>
          </cell>
          <cell r="GA440">
            <v>84</v>
          </cell>
          <cell r="GB440">
            <v>116</v>
          </cell>
          <cell r="GC440">
            <v>96</v>
          </cell>
          <cell r="GD440">
            <v>85</v>
          </cell>
          <cell r="GE440">
            <v>98</v>
          </cell>
          <cell r="GF440">
            <v>93</v>
          </cell>
          <cell r="GG440">
            <v>90</v>
          </cell>
          <cell r="GH440">
            <v>93</v>
          </cell>
          <cell r="GI440">
            <v>109</v>
          </cell>
          <cell r="GJ440">
            <v>79</v>
          </cell>
          <cell r="GK440">
            <v>105</v>
          </cell>
          <cell r="GL440">
            <v>124</v>
          </cell>
          <cell r="GM440">
            <v>98</v>
          </cell>
          <cell r="GN440">
            <v>111</v>
          </cell>
          <cell r="GO440">
            <v>101</v>
          </cell>
          <cell r="GP440">
            <v>81</v>
          </cell>
          <cell r="GQ440">
            <v>124</v>
          </cell>
          <cell r="GR440">
            <v>124</v>
          </cell>
          <cell r="GS440">
            <v>86</v>
          </cell>
          <cell r="GT440">
            <v>97</v>
          </cell>
          <cell r="GU440">
            <v>114</v>
          </cell>
          <cell r="GV440">
            <v>79</v>
          </cell>
          <cell r="GW440">
            <v>106</v>
          </cell>
          <cell r="GX440">
            <v>109</v>
          </cell>
          <cell r="GY440">
            <v>99</v>
          </cell>
          <cell r="GZ440">
            <v>130</v>
          </cell>
          <cell r="HA440">
            <v>131</v>
          </cell>
          <cell r="HB440">
            <v>117</v>
          </cell>
          <cell r="HC440">
            <v>116</v>
          </cell>
          <cell r="HD440">
            <v>110</v>
          </cell>
          <cell r="HE440">
            <v>92</v>
          </cell>
          <cell r="HF440">
            <v>142</v>
          </cell>
          <cell r="HG440">
            <v>118</v>
          </cell>
          <cell r="HH440">
            <v>80</v>
          </cell>
          <cell r="HI440">
            <v>86</v>
          </cell>
          <cell r="HJ440">
            <v>116</v>
          </cell>
          <cell r="HK440">
            <v>90</v>
          </cell>
          <cell r="HL440">
            <v>133</v>
          </cell>
          <cell r="HM440">
            <v>127</v>
          </cell>
          <cell r="HN440">
            <v>108</v>
          </cell>
          <cell r="HO440">
            <v>123</v>
          </cell>
          <cell r="HP440">
            <v>111</v>
          </cell>
          <cell r="HQ440">
            <v>100</v>
          </cell>
          <cell r="HR440">
            <v>113</v>
          </cell>
          <cell r="HS440">
            <v>110</v>
          </cell>
          <cell r="HT440">
            <v>84</v>
          </cell>
          <cell r="HU440">
            <v>94</v>
          </cell>
          <cell r="HV440">
            <v>117</v>
          </cell>
          <cell r="HW440">
            <v>113</v>
          </cell>
          <cell r="HX440">
            <v>102</v>
          </cell>
          <cell r="HY440">
            <v>125</v>
          </cell>
          <cell r="HZ440">
            <v>114</v>
          </cell>
          <cell r="IA440">
            <v>129</v>
          </cell>
          <cell r="IB440">
            <v>104</v>
          </cell>
          <cell r="IC440">
            <v>104</v>
          </cell>
          <cell r="ID440">
            <v>89</v>
          </cell>
          <cell r="IE440">
            <v>147</v>
          </cell>
          <cell r="IF440">
            <v>85</v>
          </cell>
          <cell r="IG440">
            <v>103</v>
          </cell>
          <cell r="IH440">
            <v>142</v>
          </cell>
          <cell r="II440">
            <v>119</v>
          </cell>
          <cell r="IJ440">
            <v>142</v>
          </cell>
          <cell r="IK440">
            <v>140</v>
          </cell>
          <cell r="IL440">
            <v>130</v>
          </cell>
          <cell r="IM440">
            <v>118</v>
          </cell>
          <cell r="IN440">
            <v>55</v>
          </cell>
          <cell r="IO440">
            <v>76</v>
          </cell>
          <cell r="IP440">
            <v>125</v>
          </cell>
          <cell r="IQ440">
            <v>137</v>
          </cell>
          <cell r="IR440">
            <v>112</v>
          </cell>
          <cell r="IS440">
            <v>127</v>
          </cell>
          <cell r="IT440">
            <v>134</v>
          </cell>
          <cell r="IU440">
            <v>107</v>
          </cell>
          <cell r="IV440">
            <v>175</v>
          </cell>
          <cell r="IW440">
            <v>165</v>
          </cell>
          <cell r="IX440">
            <v>150</v>
          </cell>
          <cell r="IY440">
            <v>143</v>
          </cell>
          <cell r="IZ440">
            <v>166</v>
          </cell>
          <cell r="JA440">
            <v>169</v>
          </cell>
          <cell r="JB440">
            <v>176</v>
          </cell>
          <cell r="JC440">
            <v>182</v>
          </cell>
          <cell r="JD440">
            <v>106</v>
          </cell>
          <cell r="JE440">
            <v>142</v>
          </cell>
          <cell r="JF440">
            <v>188</v>
          </cell>
          <cell r="JG440">
            <v>117</v>
          </cell>
          <cell r="JH440">
            <v>159</v>
          </cell>
          <cell r="JI440">
            <v>142</v>
          </cell>
          <cell r="JJ440">
            <v>196</v>
          </cell>
          <cell r="JK440">
            <v>212</v>
          </cell>
          <cell r="JL440">
            <v>190</v>
          </cell>
          <cell r="JM440">
            <v>179</v>
          </cell>
          <cell r="JN440">
            <v>172</v>
          </cell>
          <cell r="JO440">
            <v>188</v>
          </cell>
          <cell r="JP440">
            <v>124</v>
          </cell>
          <cell r="JQ440">
            <v>131</v>
          </cell>
          <cell r="JR440">
            <v>197</v>
          </cell>
          <cell r="JS440">
            <v>153</v>
          </cell>
          <cell r="JT440">
            <v>202</v>
          </cell>
          <cell r="JU440">
            <v>136</v>
          </cell>
          <cell r="JV440">
            <v>132</v>
          </cell>
          <cell r="JW440">
            <v>184</v>
          </cell>
          <cell r="JX440">
            <v>143</v>
          </cell>
          <cell r="JY440">
            <v>132</v>
          </cell>
          <cell r="JZ440">
            <v>181</v>
          </cell>
          <cell r="KA440">
            <v>119</v>
          </cell>
          <cell r="KB440">
            <v>93</v>
          </cell>
          <cell r="KC440">
            <v>117</v>
          </cell>
          <cell r="KD440">
            <v>151</v>
          </cell>
          <cell r="KE440">
            <v>132</v>
          </cell>
          <cell r="KF440">
            <v>169</v>
          </cell>
        </row>
        <row r="441">
          <cell r="A441" t="str">
            <v>Nombre de crÃ©ations d'entreprises - SociÃ©tÃ©s - PyrÃ©nÃ©es-Atlantiques - DonnÃ©es mensuelles brutes</v>
          </cell>
          <cell r="B441">
            <v>10755633</v>
          </cell>
          <cell r="C441">
            <v>45317.364583333336</v>
          </cell>
          <cell r="ES441">
            <v>150</v>
          </cell>
          <cell r="ET441">
            <v>124</v>
          </cell>
          <cell r="EU441">
            <v>125</v>
          </cell>
          <cell r="EV441">
            <v>106</v>
          </cell>
          <cell r="EW441">
            <v>122</v>
          </cell>
          <cell r="EX441">
            <v>139</v>
          </cell>
          <cell r="EY441">
            <v>112</v>
          </cell>
          <cell r="EZ441">
            <v>91</v>
          </cell>
          <cell r="FA441">
            <v>92</v>
          </cell>
          <cell r="FB441">
            <v>124</v>
          </cell>
          <cell r="FC441">
            <v>110</v>
          </cell>
          <cell r="FD441">
            <v>113</v>
          </cell>
          <cell r="FE441">
            <v>150</v>
          </cell>
          <cell r="FF441">
            <v>130</v>
          </cell>
          <cell r="FG441">
            <v>132</v>
          </cell>
          <cell r="FH441">
            <v>127</v>
          </cell>
          <cell r="FI441">
            <v>119</v>
          </cell>
          <cell r="FJ441">
            <v>125</v>
          </cell>
          <cell r="FK441">
            <v>152</v>
          </cell>
          <cell r="FL441">
            <v>104</v>
          </cell>
          <cell r="FM441">
            <v>112</v>
          </cell>
          <cell r="FN441">
            <v>152</v>
          </cell>
          <cell r="FO441">
            <v>108</v>
          </cell>
          <cell r="FP441">
            <v>139</v>
          </cell>
          <cell r="FQ441">
            <v>146</v>
          </cell>
          <cell r="FR441">
            <v>127</v>
          </cell>
          <cell r="FS441">
            <v>169</v>
          </cell>
          <cell r="FT441">
            <v>146</v>
          </cell>
          <cell r="FU441">
            <v>126</v>
          </cell>
          <cell r="FV441">
            <v>128</v>
          </cell>
          <cell r="FW441">
            <v>141</v>
          </cell>
          <cell r="FX441">
            <v>100</v>
          </cell>
          <cell r="FY441">
            <v>116</v>
          </cell>
          <cell r="FZ441">
            <v>125</v>
          </cell>
          <cell r="GA441">
            <v>112</v>
          </cell>
          <cell r="GB441">
            <v>140</v>
          </cell>
          <cell r="GC441">
            <v>127</v>
          </cell>
          <cell r="GD441">
            <v>130</v>
          </cell>
          <cell r="GE441">
            <v>130</v>
          </cell>
          <cell r="GF441">
            <v>167</v>
          </cell>
          <cell r="GG441">
            <v>128</v>
          </cell>
          <cell r="GH441">
            <v>141</v>
          </cell>
          <cell r="GI441">
            <v>150</v>
          </cell>
          <cell r="GJ441">
            <v>103</v>
          </cell>
          <cell r="GK441">
            <v>113</v>
          </cell>
          <cell r="GL441">
            <v>145</v>
          </cell>
          <cell r="GM441">
            <v>129</v>
          </cell>
          <cell r="GN441">
            <v>165</v>
          </cell>
          <cell r="GO441">
            <v>148</v>
          </cell>
          <cell r="GP441">
            <v>121</v>
          </cell>
          <cell r="GQ441">
            <v>144</v>
          </cell>
          <cell r="GR441">
            <v>161</v>
          </cell>
          <cell r="GS441">
            <v>154</v>
          </cell>
          <cell r="GT441">
            <v>163</v>
          </cell>
          <cell r="GU441">
            <v>154</v>
          </cell>
          <cell r="GV441">
            <v>120</v>
          </cell>
          <cell r="GW441">
            <v>147</v>
          </cell>
          <cell r="GX441">
            <v>143</v>
          </cell>
          <cell r="GY441">
            <v>141</v>
          </cell>
          <cell r="GZ441">
            <v>167</v>
          </cell>
          <cell r="HA441">
            <v>166</v>
          </cell>
          <cell r="HB441">
            <v>159</v>
          </cell>
          <cell r="HC441">
            <v>190</v>
          </cell>
          <cell r="HD441">
            <v>168</v>
          </cell>
          <cell r="HE441">
            <v>147</v>
          </cell>
          <cell r="HF441">
            <v>177</v>
          </cell>
          <cell r="HG441">
            <v>156</v>
          </cell>
          <cell r="HH441">
            <v>117</v>
          </cell>
          <cell r="HI441">
            <v>128</v>
          </cell>
          <cell r="HJ441">
            <v>172</v>
          </cell>
          <cell r="HK441">
            <v>147</v>
          </cell>
          <cell r="HL441">
            <v>168</v>
          </cell>
          <cell r="HM441">
            <v>151</v>
          </cell>
          <cell r="HN441">
            <v>183</v>
          </cell>
          <cell r="HO441">
            <v>186</v>
          </cell>
          <cell r="HP441">
            <v>132</v>
          </cell>
          <cell r="HQ441">
            <v>153</v>
          </cell>
          <cell r="HR441">
            <v>174</v>
          </cell>
          <cell r="HS441">
            <v>127</v>
          </cell>
          <cell r="HT441">
            <v>127</v>
          </cell>
          <cell r="HU441">
            <v>133</v>
          </cell>
          <cell r="HV441">
            <v>162</v>
          </cell>
          <cell r="HW441">
            <v>144</v>
          </cell>
          <cell r="HX441">
            <v>151</v>
          </cell>
          <cell r="HY441">
            <v>158</v>
          </cell>
          <cell r="HZ441">
            <v>196</v>
          </cell>
          <cell r="IA441">
            <v>198</v>
          </cell>
          <cell r="IB441">
            <v>152</v>
          </cell>
          <cell r="IC441">
            <v>158</v>
          </cell>
          <cell r="ID441">
            <v>157</v>
          </cell>
          <cell r="IE441">
            <v>180</v>
          </cell>
          <cell r="IF441">
            <v>117</v>
          </cell>
          <cell r="IG441">
            <v>138</v>
          </cell>
          <cell r="IH441">
            <v>173</v>
          </cell>
          <cell r="II441">
            <v>164</v>
          </cell>
          <cell r="IJ441">
            <v>165</v>
          </cell>
          <cell r="IK441">
            <v>171</v>
          </cell>
          <cell r="IL441">
            <v>230</v>
          </cell>
          <cell r="IM441">
            <v>147</v>
          </cell>
          <cell r="IN441">
            <v>90</v>
          </cell>
          <cell r="IO441">
            <v>125</v>
          </cell>
          <cell r="IP441">
            <v>163</v>
          </cell>
          <cell r="IQ441">
            <v>194</v>
          </cell>
          <cell r="IR441">
            <v>151</v>
          </cell>
          <cell r="IS441">
            <v>165</v>
          </cell>
          <cell r="IT441">
            <v>223</v>
          </cell>
          <cell r="IU441">
            <v>150</v>
          </cell>
          <cell r="IV441">
            <v>222</v>
          </cell>
          <cell r="IW441">
            <v>202</v>
          </cell>
          <cell r="IX441">
            <v>218</v>
          </cell>
          <cell r="IY441">
            <v>234</v>
          </cell>
          <cell r="IZ441">
            <v>216</v>
          </cell>
          <cell r="JA441">
            <v>198</v>
          </cell>
          <cell r="JB441">
            <v>227</v>
          </cell>
          <cell r="JC441">
            <v>210</v>
          </cell>
          <cell r="JD441">
            <v>160</v>
          </cell>
          <cell r="JE441">
            <v>172</v>
          </cell>
          <cell r="JF441">
            <v>216</v>
          </cell>
          <cell r="JG441">
            <v>206</v>
          </cell>
          <cell r="JH441">
            <v>241</v>
          </cell>
          <cell r="JI441">
            <v>220</v>
          </cell>
          <cell r="JJ441">
            <v>243</v>
          </cell>
          <cell r="JK441">
            <v>279</v>
          </cell>
          <cell r="JL441">
            <v>242</v>
          </cell>
          <cell r="JM441">
            <v>189</v>
          </cell>
          <cell r="JN441">
            <v>212</v>
          </cell>
          <cell r="JO441">
            <v>202</v>
          </cell>
          <cell r="JP441">
            <v>159</v>
          </cell>
          <cell r="JQ441">
            <v>195</v>
          </cell>
          <cell r="JR441">
            <v>229</v>
          </cell>
          <cell r="JS441">
            <v>212</v>
          </cell>
          <cell r="JT441">
            <v>235</v>
          </cell>
          <cell r="JU441">
            <v>278</v>
          </cell>
          <cell r="JV441">
            <v>209</v>
          </cell>
          <cell r="JW441">
            <v>266</v>
          </cell>
          <cell r="JX441">
            <v>227</v>
          </cell>
          <cell r="JY441">
            <v>197</v>
          </cell>
          <cell r="JZ441">
            <v>200</v>
          </cell>
          <cell r="KA441">
            <v>175</v>
          </cell>
          <cell r="KB441">
            <v>148</v>
          </cell>
          <cell r="KC441">
            <v>154</v>
          </cell>
          <cell r="KD441">
            <v>201</v>
          </cell>
          <cell r="KE441">
            <v>183</v>
          </cell>
          <cell r="KF441">
            <v>169</v>
          </cell>
        </row>
        <row r="442">
          <cell r="A442" t="str">
            <v>Nombre de crÃ©ations d'entreprises - SociÃ©tÃ©s - PyrÃ©nÃ©es-Orientales - DonnÃ©es mensuelles brutes</v>
          </cell>
          <cell r="B442">
            <v>10755635</v>
          </cell>
          <cell r="C442">
            <v>45317.364583333336</v>
          </cell>
          <cell r="ES442">
            <v>102</v>
          </cell>
          <cell r="ET442">
            <v>118</v>
          </cell>
          <cell r="EU442">
            <v>97</v>
          </cell>
          <cell r="EV442">
            <v>128</v>
          </cell>
          <cell r="EW442">
            <v>94</v>
          </cell>
          <cell r="EX442">
            <v>118</v>
          </cell>
          <cell r="EY442">
            <v>91</v>
          </cell>
          <cell r="EZ442">
            <v>76</v>
          </cell>
          <cell r="FA442">
            <v>52</v>
          </cell>
          <cell r="FB442">
            <v>129</v>
          </cell>
          <cell r="FC442">
            <v>84</v>
          </cell>
          <cell r="FD442">
            <v>104</v>
          </cell>
          <cell r="FE442">
            <v>103</v>
          </cell>
          <cell r="FF442">
            <v>111</v>
          </cell>
          <cell r="FG442">
            <v>129</v>
          </cell>
          <cell r="FH442">
            <v>100</v>
          </cell>
          <cell r="FI442">
            <v>98</v>
          </cell>
          <cell r="FJ442">
            <v>108</v>
          </cell>
          <cell r="FK442">
            <v>93</v>
          </cell>
          <cell r="FL442">
            <v>71</v>
          </cell>
          <cell r="FM442">
            <v>85</v>
          </cell>
          <cell r="FN442">
            <v>109</v>
          </cell>
          <cell r="FO442">
            <v>85</v>
          </cell>
          <cell r="FP442">
            <v>120</v>
          </cell>
          <cell r="FQ442">
            <v>109</v>
          </cell>
          <cell r="FR442">
            <v>112</v>
          </cell>
          <cell r="FS442">
            <v>137</v>
          </cell>
          <cell r="FT442">
            <v>124</v>
          </cell>
          <cell r="FU442">
            <v>102</v>
          </cell>
          <cell r="FV442">
            <v>118</v>
          </cell>
          <cell r="FW442">
            <v>100</v>
          </cell>
          <cell r="FX442">
            <v>91</v>
          </cell>
          <cell r="FY442">
            <v>64</v>
          </cell>
          <cell r="FZ442">
            <v>91</v>
          </cell>
          <cell r="GA442">
            <v>79</v>
          </cell>
          <cell r="GB442">
            <v>90</v>
          </cell>
          <cell r="GC442">
            <v>107</v>
          </cell>
          <cell r="GD442">
            <v>120</v>
          </cell>
          <cell r="GE442">
            <v>123</v>
          </cell>
          <cell r="GF442">
            <v>144</v>
          </cell>
          <cell r="GG442">
            <v>98</v>
          </cell>
          <cell r="GH442">
            <v>103</v>
          </cell>
          <cell r="GI442">
            <v>90</v>
          </cell>
          <cell r="GJ442">
            <v>72</v>
          </cell>
          <cell r="GK442">
            <v>105</v>
          </cell>
          <cell r="GL442">
            <v>103</v>
          </cell>
          <cell r="GM442">
            <v>97</v>
          </cell>
          <cell r="GN442">
            <v>125</v>
          </cell>
          <cell r="GO442">
            <v>127</v>
          </cell>
          <cell r="GP442">
            <v>118</v>
          </cell>
          <cell r="GQ442">
            <v>143</v>
          </cell>
          <cell r="GR442">
            <v>138</v>
          </cell>
          <cell r="GS442">
            <v>98</v>
          </cell>
          <cell r="GT442">
            <v>125</v>
          </cell>
          <cell r="GU442">
            <v>109</v>
          </cell>
          <cell r="GV442">
            <v>95</v>
          </cell>
          <cell r="GW442">
            <v>108</v>
          </cell>
          <cell r="GX442">
            <v>105</v>
          </cell>
          <cell r="GY442">
            <v>102</v>
          </cell>
          <cell r="GZ442">
            <v>126</v>
          </cell>
          <cell r="HA442">
            <v>120</v>
          </cell>
          <cell r="HB442">
            <v>114</v>
          </cell>
          <cell r="HC442">
            <v>145</v>
          </cell>
          <cell r="HD442">
            <v>140</v>
          </cell>
          <cell r="HE442">
            <v>136</v>
          </cell>
          <cell r="HF442">
            <v>149</v>
          </cell>
          <cell r="HG442">
            <v>111</v>
          </cell>
          <cell r="HH442">
            <v>97</v>
          </cell>
          <cell r="HI442">
            <v>99</v>
          </cell>
          <cell r="HJ442">
            <v>115</v>
          </cell>
          <cell r="HK442">
            <v>110</v>
          </cell>
          <cell r="HL442">
            <v>151</v>
          </cell>
          <cell r="HM442">
            <v>116</v>
          </cell>
          <cell r="HN442">
            <v>132</v>
          </cell>
          <cell r="HO442">
            <v>147</v>
          </cell>
          <cell r="HP442">
            <v>138</v>
          </cell>
          <cell r="HQ442">
            <v>89</v>
          </cell>
          <cell r="HR442">
            <v>134</v>
          </cell>
          <cell r="HS442">
            <v>95</v>
          </cell>
          <cell r="HT442">
            <v>83</v>
          </cell>
          <cell r="HU442">
            <v>88</v>
          </cell>
          <cell r="HV442">
            <v>103</v>
          </cell>
          <cell r="HW442">
            <v>109</v>
          </cell>
          <cell r="HX442">
            <v>106</v>
          </cell>
          <cell r="HY442">
            <v>130</v>
          </cell>
          <cell r="HZ442">
            <v>128</v>
          </cell>
          <cell r="IA442">
            <v>154</v>
          </cell>
          <cell r="IB442">
            <v>143</v>
          </cell>
          <cell r="IC442">
            <v>128</v>
          </cell>
          <cell r="ID442">
            <v>105</v>
          </cell>
          <cell r="IE442">
            <v>118</v>
          </cell>
          <cell r="IF442">
            <v>96</v>
          </cell>
          <cell r="IG442">
            <v>117</v>
          </cell>
          <cell r="IH442">
            <v>123</v>
          </cell>
          <cell r="II442">
            <v>139</v>
          </cell>
          <cell r="IJ442">
            <v>112</v>
          </cell>
          <cell r="IK442">
            <v>127</v>
          </cell>
          <cell r="IL442">
            <v>151</v>
          </cell>
          <cell r="IM442">
            <v>108</v>
          </cell>
          <cell r="IN442">
            <v>63</v>
          </cell>
          <cell r="IO442">
            <v>68</v>
          </cell>
          <cell r="IP442">
            <v>116</v>
          </cell>
          <cell r="IQ442">
            <v>147</v>
          </cell>
          <cell r="IR442">
            <v>91</v>
          </cell>
          <cell r="IS442">
            <v>113</v>
          </cell>
          <cell r="IT442">
            <v>147</v>
          </cell>
          <cell r="IU442">
            <v>121</v>
          </cell>
          <cell r="IV442">
            <v>135</v>
          </cell>
          <cell r="IW442">
            <v>122</v>
          </cell>
          <cell r="IX442">
            <v>170</v>
          </cell>
          <cell r="IY442">
            <v>174</v>
          </cell>
          <cell r="IZ442">
            <v>176</v>
          </cell>
          <cell r="JA442">
            <v>174</v>
          </cell>
          <cell r="JB442">
            <v>201</v>
          </cell>
          <cell r="JC442">
            <v>153</v>
          </cell>
          <cell r="JD442">
            <v>99</v>
          </cell>
          <cell r="JE442">
            <v>144</v>
          </cell>
          <cell r="JF442">
            <v>134</v>
          </cell>
          <cell r="JG442">
            <v>130</v>
          </cell>
          <cell r="JH442">
            <v>166</v>
          </cell>
          <cell r="JI442">
            <v>127</v>
          </cell>
          <cell r="JJ442">
            <v>164</v>
          </cell>
          <cell r="JK442">
            <v>216</v>
          </cell>
          <cell r="JL442">
            <v>177</v>
          </cell>
          <cell r="JM442">
            <v>154</v>
          </cell>
          <cell r="JN442">
            <v>169</v>
          </cell>
          <cell r="JO442">
            <v>137</v>
          </cell>
          <cell r="JP442">
            <v>105</v>
          </cell>
          <cell r="JQ442">
            <v>124</v>
          </cell>
          <cell r="JR442">
            <v>147</v>
          </cell>
          <cell r="JS442">
            <v>154</v>
          </cell>
          <cell r="JT442">
            <v>198</v>
          </cell>
          <cell r="JU442">
            <v>100</v>
          </cell>
          <cell r="JV442">
            <v>126</v>
          </cell>
          <cell r="JW442">
            <v>179</v>
          </cell>
          <cell r="JX442">
            <v>143</v>
          </cell>
          <cell r="JY442">
            <v>149</v>
          </cell>
          <cell r="JZ442">
            <v>147</v>
          </cell>
          <cell r="KA442">
            <v>118</v>
          </cell>
          <cell r="KB442">
            <v>109</v>
          </cell>
          <cell r="KC442">
            <v>150</v>
          </cell>
          <cell r="KD442">
            <v>157</v>
          </cell>
          <cell r="KE442">
            <v>129</v>
          </cell>
          <cell r="KF442">
            <v>148</v>
          </cell>
        </row>
        <row r="443">
          <cell r="A443" t="str">
            <v>Nombre de crÃ©ations d'entreprises - SociÃ©tÃ©s - RhÃ´ne - DonnÃ©es mensuelles brutes</v>
          </cell>
          <cell r="B443">
            <v>10755638</v>
          </cell>
          <cell r="C443">
            <v>45317.364583333336</v>
          </cell>
          <cell r="ES443">
            <v>576</v>
          </cell>
          <cell r="ET443">
            <v>550</v>
          </cell>
          <cell r="EU443">
            <v>594</v>
          </cell>
          <cell r="EV443">
            <v>468</v>
          </cell>
          <cell r="EW443">
            <v>446</v>
          </cell>
          <cell r="EX443">
            <v>552</v>
          </cell>
          <cell r="EY443">
            <v>477</v>
          </cell>
          <cell r="EZ443">
            <v>385</v>
          </cell>
          <cell r="FA443">
            <v>415</v>
          </cell>
          <cell r="FB443">
            <v>521</v>
          </cell>
          <cell r="FC443">
            <v>494</v>
          </cell>
          <cell r="FD443">
            <v>556</v>
          </cell>
          <cell r="FE443">
            <v>554</v>
          </cell>
          <cell r="FF443">
            <v>545</v>
          </cell>
          <cell r="FG443">
            <v>554</v>
          </cell>
          <cell r="FH443">
            <v>462</v>
          </cell>
          <cell r="FI443">
            <v>501</v>
          </cell>
          <cell r="FJ443">
            <v>506</v>
          </cell>
          <cell r="FK443">
            <v>515</v>
          </cell>
          <cell r="FL443">
            <v>348</v>
          </cell>
          <cell r="FM443">
            <v>413</v>
          </cell>
          <cell r="FN443">
            <v>589</v>
          </cell>
          <cell r="FO443">
            <v>542</v>
          </cell>
          <cell r="FP443">
            <v>537</v>
          </cell>
          <cell r="FQ443">
            <v>542</v>
          </cell>
          <cell r="FR443">
            <v>544</v>
          </cell>
          <cell r="FS443">
            <v>623</v>
          </cell>
          <cell r="FT443">
            <v>606</v>
          </cell>
          <cell r="FU443">
            <v>479</v>
          </cell>
          <cell r="FV443">
            <v>445</v>
          </cell>
          <cell r="FW443">
            <v>582</v>
          </cell>
          <cell r="FX443">
            <v>385</v>
          </cell>
          <cell r="FY443">
            <v>408</v>
          </cell>
          <cell r="FZ443">
            <v>592</v>
          </cell>
          <cell r="GA443">
            <v>516</v>
          </cell>
          <cell r="GB443">
            <v>556</v>
          </cell>
          <cell r="GC443">
            <v>628</v>
          </cell>
          <cell r="GD443">
            <v>538</v>
          </cell>
          <cell r="GE443">
            <v>573</v>
          </cell>
          <cell r="GF443">
            <v>576</v>
          </cell>
          <cell r="GG443">
            <v>447</v>
          </cell>
          <cell r="GH443">
            <v>598</v>
          </cell>
          <cell r="GI443">
            <v>565</v>
          </cell>
          <cell r="GJ443">
            <v>397</v>
          </cell>
          <cell r="GK443">
            <v>521</v>
          </cell>
          <cell r="GL443">
            <v>640</v>
          </cell>
          <cell r="GM443">
            <v>483</v>
          </cell>
          <cell r="GN443">
            <v>676</v>
          </cell>
          <cell r="GO443">
            <v>687</v>
          </cell>
          <cell r="GP443">
            <v>637</v>
          </cell>
          <cell r="GQ443">
            <v>671</v>
          </cell>
          <cell r="GR443">
            <v>686</v>
          </cell>
          <cell r="GS443">
            <v>633</v>
          </cell>
          <cell r="GT443">
            <v>616</v>
          </cell>
          <cell r="GU443">
            <v>639</v>
          </cell>
          <cell r="GV443">
            <v>424</v>
          </cell>
          <cell r="GW443">
            <v>547</v>
          </cell>
          <cell r="GX443">
            <v>575</v>
          </cell>
          <cell r="GY443">
            <v>547</v>
          </cell>
          <cell r="GZ443">
            <v>751</v>
          </cell>
          <cell r="HA443">
            <v>674</v>
          </cell>
          <cell r="HB443">
            <v>650</v>
          </cell>
          <cell r="HC443">
            <v>735</v>
          </cell>
          <cell r="HD443">
            <v>682</v>
          </cell>
          <cell r="HE443">
            <v>585</v>
          </cell>
          <cell r="HF443">
            <v>709</v>
          </cell>
          <cell r="HG443">
            <v>650</v>
          </cell>
          <cell r="HH443">
            <v>533</v>
          </cell>
          <cell r="HI443">
            <v>544</v>
          </cell>
          <cell r="HJ443">
            <v>676</v>
          </cell>
          <cell r="HK443">
            <v>634</v>
          </cell>
          <cell r="HL443">
            <v>705</v>
          </cell>
          <cell r="HM443">
            <v>648</v>
          </cell>
          <cell r="HN443">
            <v>661</v>
          </cell>
          <cell r="HO443">
            <v>772</v>
          </cell>
          <cell r="HP443">
            <v>627</v>
          </cell>
          <cell r="HQ443">
            <v>584</v>
          </cell>
          <cell r="HR443">
            <v>686</v>
          </cell>
          <cell r="HS443">
            <v>693</v>
          </cell>
          <cell r="HT443">
            <v>456</v>
          </cell>
          <cell r="HU443">
            <v>536</v>
          </cell>
          <cell r="HV443">
            <v>727</v>
          </cell>
          <cell r="HW443">
            <v>678</v>
          </cell>
          <cell r="HX443">
            <v>754</v>
          </cell>
          <cell r="HY443">
            <v>805</v>
          </cell>
          <cell r="HZ443">
            <v>744</v>
          </cell>
          <cell r="IA443">
            <v>734</v>
          </cell>
          <cell r="IB443">
            <v>725</v>
          </cell>
          <cell r="IC443">
            <v>717</v>
          </cell>
          <cell r="ID443">
            <v>688</v>
          </cell>
          <cell r="IE443">
            <v>819</v>
          </cell>
          <cell r="IF443">
            <v>473</v>
          </cell>
          <cell r="IG443">
            <v>600</v>
          </cell>
          <cell r="IH443">
            <v>807</v>
          </cell>
          <cell r="II443">
            <v>793</v>
          </cell>
          <cell r="IJ443">
            <v>774</v>
          </cell>
          <cell r="IK443">
            <v>824</v>
          </cell>
          <cell r="IL443">
            <v>897</v>
          </cell>
          <cell r="IM443">
            <v>679</v>
          </cell>
          <cell r="IN443">
            <v>359</v>
          </cell>
          <cell r="IO443">
            <v>432</v>
          </cell>
          <cell r="IP443">
            <v>711</v>
          </cell>
          <cell r="IQ443">
            <v>821</v>
          </cell>
          <cell r="IR443">
            <v>543</v>
          </cell>
          <cell r="IS443">
            <v>686</v>
          </cell>
          <cell r="IT443">
            <v>955</v>
          </cell>
          <cell r="IU443">
            <v>826</v>
          </cell>
          <cell r="IV443">
            <v>971</v>
          </cell>
          <cell r="IW443">
            <v>906</v>
          </cell>
          <cell r="IX443">
            <v>871</v>
          </cell>
          <cell r="IY443">
            <v>1063</v>
          </cell>
          <cell r="IZ443">
            <v>1022</v>
          </cell>
          <cell r="JA443">
            <v>786</v>
          </cell>
          <cell r="JB443">
            <v>944</v>
          </cell>
          <cell r="JC443">
            <v>941</v>
          </cell>
          <cell r="JD443">
            <v>524</v>
          </cell>
          <cell r="JE443">
            <v>831</v>
          </cell>
          <cell r="JF443">
            <v>1000</v>
          </cell>
          <cell r="JG443">
            <v>852</v>
          </cell>
          <cell r="JH443">
            <v>1062</v>
          </cell>
          <cell r="JI443">
            <v>928</v>
          </cell>
          <cell r="JJ443">
            <v>996</v>
          </cell>
          <cell r="JK443">
            <v>1058</v>
          </cell>
          <cell r="JL443">
            <v>902</v>
          </cell>
          <cell r="JM443">
            <v>779</v>
          </cell>
          <cell r="JN443">
            <v>912</v>
          </cell>
          <cell r="JO443">
            <v>920</v>
          </cell>
          <cell r="JP443">
            <v>597</v>
          </cell>
          <cell r="JQ443">
            <v>823</v>
          </cell>
          <cell r="JR443">
            <v>954</v>
          </cell>
          <cell r="JS443">
            <v>880</v>
          </cell>
          <cell r="JT443">
            <v>1107</v>
          </cell>
          <cell r="JU443">
            <v>882</v>
          </cell>
          <cell r="JV443">
            <v>782</v>
          </cell>
          <cell r="JW443">
            <v>917</v>
          </cell>
          <cell r="JX443">
            <v>815</v>
          </cell>
          <cell r="JY443">
            <v>674</v>
          </cell>
          <cell r="JZ443">
            <v>759</v>
          </cell>
          <cell r="KA443">
            <v>734</v>
          </cell>
          <cell r="KB443">
            <v>590</v>
          </cell>
          <cell r="KC443">
            <v>778</v>
          </cell>
          <cell r="KD443">
            <v>1003</v>
          </cell>
          <cell r="KE443">
            <v>847</v>
          </cell>
          <cell r="KF443">
            <v>978</v>
          </cell>
        </row>
        <row r="444">
          <cell r="A444" t="str">
            <v>Nombre de crÃ©ations d'entreprises - SociÃ©tÃ©s - SaÃ´ne-et-Loire - DonnÃ©es mensuelles brutes</v>
          </cell>
          <cell r="B444">
            <v>10755640</v>
          </cell>
          <cell r="C444">
            <v>45317.364583333336</v>
          </cell>
          <cell r="ES444">
            <v>70</v>
          </cell>
          <cell r="ET444">
            <v>81</v>
          </cell>
          <cell r="EU444">
            <v>79</v>
          </cell>
          <cell r="EV444">
            <v>77</v>
          </cell>
          <cell r="EW444">
            <v>61</v>
          </cell>
          <cell r="EX444">
            <v>73</v>
          </cell>
          <cell r="EY444">
            <v>63</v>
          </cell>
          <cell r="EZ444">
            <v>43</v>
          </cell>
          <cell r="FA444">
            <v>66</v>
          </cell>
          <cell r="FB444">
            <v>59</v>
          </cell>
          <cell r="FC444">
            <v>59</v>
          </cell>
          <cell r="FD444">
            <v>64</v>
          </cell>
          <cell r="FE444">
            <v>74</v>
          </cell>
          <cell r="FF444">
            <v>67</v>
          </cell>
          <cell r="FG444">
            <v>81</v>
          </cell>
          <cell r="FH444">
            <v>66</v>
          </cell>
          <cell r="FI444">
            <v>65</v>
          </cell>
          <cell r="FJ444">
            <v>65</v>
          </cell>
          <cell r="FK444">
            <v>71</v>
          </cell>
          <cell r="FL444">
            <v>48</v>
          </cell>
          <cell r="FM444">
            <v>71</v>
          </cell>
          <cell r="FN444">
            <v>79</v>
          </cell>
          <cell r="FO444">
            <v>66</v>
          </cell>
          <cell r="FP444">
            <v>72</v>
          </cell>
          <cell r="FQ444">
            <v>69</v>
          </cell>
          <cell r="FR444">
            <v>73</v>
          </cell>
          <cell r="FS444">
            <v>72</v>
          </cell>
          <cell r="FT444">
            <v>63</v>
          </cell>
          <cell r="FU444">
            <v>68</v>
          </cell>
          <cell r="FV444">
            <v>71</v>
          </cell>
          <cell r="FW444">
            <v>59</v>
          </cell>
          <cell r="FX444">
            <v>42</v>
          </cell>
          <cell r="FY444">
            <v>74</v>
          </cell>
          <cell r="FZ444">
            <v>68</v>
          </cell>
          <cell r="GA444">
            <v>46</v>
          </cell>
          <cell r="GB444">
            <v>73</v>
          </cell>
          <cell r="GC444">
            <v>84</v>
          </cell>
          <cell r="GD444">
            <v>70</v>
          </cell>
          <cell r="GE444">
            <v>63</v>
          </cell>
          <cell r="GF444">
            <v>76</v>
          </cell>
          <cell r="GG444">
            <v>55</v>
          </cell>
          <cell r="GH444">
            <v>62</v>
          </cell>
          <cell r="GI444">
            <v>82</v>
          </cell>
          <cell r="GJ444">
            <v>43</v>
          </cell>
          <cell r="GK444">
            <v>52</v>
          </cell>
          <cell r="GL444">
            <v>71</v>
          </cell>
          <cell r="GM444">
            <v>69</v>
          </cell>
          <cell r="GN444">
            <v>77</v>
          </cell>
          <cell r="GO444">
            <v>81</v>
          </cell>
          <cell r="GP444">
            <v>75</v>
          </cell>
          <cell r="GQ444">
            <v>86</v>
          </cell>
          <cell r="GR444">
            <v>78</v>
          </cell>
          <cell r="GS444">
            <v>58</v>
          </cell>
          <cell r="GT444">
            <v>65</v>
          </cell>
          <cell r="GU444">
            <v>87</v>
          </cell>
          <cell r="GV444">
            <v>43</v>
          </cell>
          <cell r="GW444">
            <v>69</v>
          </cell>
          <cell r="GX444">
            <v>84</v>
          </cell>
          <cell r="GY444">
            <v>57</v>
          </cell>
          <cell r="GZ444">
            <v>76</v>
          </cell>
          <cell r="HA444">
            <v>70</v>
          </cell>
          <cell r="HB444">
            <v>74</v>
          </cell>
          <cell r="HC444">
            <v>107</v>
          </cell>
          <cell r="HD444">
            <v>103</v>
          </cell>
          <cell r="HE444">
            <v>73</v>
          </cell>
          <cell r="HF444">
            <v>66</v>
          </cell>
          <cell r="HG444">
            <v>74</v>
          </cell>
          <cell r="HH444">
            <v>56</v>
          </cell>
          <cell r="HI444">
            <v>88</v>
          </cell>
          <cell r="HJ444">
            <v>78</v>
          </cell>
          <cell r="HK444">
            <v>65</v>
          </cell>
          <cell r="HL444">
            <v>64</v>
          </cell>
          <cell r="HM444">
            <v>77</v>
          </cell>
          <cell r="HN444">
            <v>80</v>
          </cell>
          <cell r="HO444">
            <v>83</v>
          </cell>
          <cell r="HP444">
            <v>64</v>
          </cell>
          <cell r="HQ444">
            <v>60</v>
          </cell>
          <cell r="HR444">
            <v>74</v>
          </cell>
          <cell r="HS444">
            <v>72</v>
          </cell>
          <cell r="HT444">
            <v>72</v>
          </cell>
          <cell r="HU444">
            <v>63</v>
          </cell>
          <cell r="HV444">
            <v>76</v>
          </cell>
          <cell r="HW444">
            <v>52</v>
          </cell>
          <cell r="HX444">
            <v>76</v>
          </cell>
          <cell r="HY444">
            <v>93</v>
          </cell>
          <cell r="HZ444">
            <v>88</v>
          </cell>
          <cell r="IA444">
            <v>96</v>
          </cell>
          <cell r="IB444">
            <v>83</v>
          </cell>
          <cell r="IC444">
            <v>79</v>
          </cell>
          <cell r="ID444">
            <v>84</v>
          </cell>
          <cell r="IE444">
            <v>89</v>
          </cell>
          <cell r="IF444">
            <v>56</v>
          </cell>
          <cell r="IG444">
            <v>67</v>
          </cell>
          <cell r="IH444">
            <v>91</v>
          </cell>
          <cell r="II444">
            <v>96</v>
          </cell>
          <cell r="IJ444">
            <v>92</v>
          </cell>
          <cell r="IK444">
            <v>104</v>
          </cell>
          <cell r="IL444">
            <v>114</v>
          </cell>
          <cell r="IM444">
            <v>75</v>
          </cell>
          <cell r="IN444">
            <v>42</v>
          </cell>
          <cell r="IO444">
            <v>50</v>
          </cell>
          <cell r="IP444">
            <v>92</v>
          </cell>
          <cell r="IQ444">
            <v>109</v>
          </cell>
          <cell r="IR444">
            <v>85</v>
          </cell>
          <cell r="IS444">
            <v>108</v>
          </cell>
          <cell r="IT444">
            <v>111</v>
          </cell>
          <cell r="IU444">
            <v>88</v>
          </cell>
          <cell r="IV444">
            <v>112</v>
          </cell>
          <cell r="IW444">
            <v>104</v>
          </cell>
          <cell r="IX444">
            <v>121</v>
          </cell>
          <cell r="IY444">
            <v>142</v>
          </cell>
          <cell r="IZ444">
            <v>118</v>
          </cell>
          <cell r="JA444">
            <v>104</v>
          </cell>
          <cell r="JB444">
            <v>132</v>
          </cell>
          <cell r="JC444">
            <v>132</v>
          </cell>
          <cell r="JD444">
            <v>68</v>
          </cell>
          <cell r="JE444">
            <v>94</v>
          </cell>
          <cell r="JF444">
            <v>117</v>
          </cell>
          <cell r="JG444">
            <v>102</v>
          </cell>
          <cell r="JH444">
            <v>126</v>
          </cell>
          <cell r="JI444">
            <v>120</v>
          </cell>
          <cell r="JJ444">
            <v>124</v>
          </cell>
          <cell r="JK444">
            <v>139</v>
          </cell>
          <cell r="JL444">
            <v>141</v>
          </cell>
          <cell r="JM444">
            <v>95</v>
          </cell>
          <cell r="JN444">
            <v>99</v>
          </cell>
          <cell r="JO444">
            <v>105</v>
          </cell>
          <cell r="JP444">
            <v>69</v>
          </cell>
          <cell r="JQ444">
            <v>103</v>
          </cell>
          <cell r="JR444">
            <v>102</v>
          </cell>
          <cell r="JS444">
            <v>104</v>
          </cell>
          <cell r="JT444">
            <v>158</v>
          </cell>
          <cell r="JU444">
            <v>99</v>
          </cell>
          <cell r="JV444">
            <v>121</v>
          </cell>
          <cell r="JW444">
            <v>121</v>
          </cell>
          <cell r="JX444">
            <v>105</v>
          </cell>
          <cell r="JY444">
            <v>95</v>
          </cell>
          <cell r="JZ444">
            <v>102</v>
          </cell>
          <cell r="KA444">
            <v>98</v>
          </cell>
          <cell r="KB444">
            <v>71</v>
          </cell>
          <cell r="KC444">
            <v>108</v>
          </cell>
          <cell r="KD444">
            <v>105</v>
          </cell>
          <cell r="KE444">
            <v>114</v>
          </cell>
          <cell r="KF444">
            <v>119</v>
          </cell>
        </row>
        <row r="445">
          <cell r="A445" t="str">
            <v>Nombre de crÃ©ations d'entreprises - SociÃ©tÃ©s - Sarthe - DonnÃ©es mensuelles brutes</v>
          </cell>
          <cell r="B445">
            <v>10755641</v>
          </cell>
          <cell r="C445">
            <v>45317.364583333336</v>
          </cell>
          <cell r="ES445">
            <v>63</v>
          </cell>
          <cell r="ET445">
            <v>62</v>
          </cell>
          <cell r="EU445">
            <v>70</v>
          </cell>
          <cell r="EV445">
            <v>63</v>
          </cell>
          <cell r="EW445">
            <v>58</v>
          </cell>
          <cell r="EX445">
            <v>65</v>
          </cell>
          <cell r="EY445">
            <v>46</v>
          </cell>
          <cell r="EZ445">
            <v>46</v>
          </cell>
          <cell r="FA445">
            <v>46</v>
          </cell>
          <cell r="FB445">
            <v>52</v>
          </cell>
          <cell r="FC445">
            <v>47</v>
          </cell>
          <cell r="FD445">
            <v>71</v>
          </cell>
          <cell r="FE445">
            <v>61</v>
          </cell>
          <cell r="FF445">
            <v>58</v>
          </cell>
          <cell r="FG445">
            <v>44</v>
          </cell>
          <cell r="FH445">
            <v>56</v>
          </cell>
          <cell r="FI445">
            <v>52</v>
          </cell>
          <cell r="FJ445">
            <v>59</v>
          </cell>
          <cell r="FK445">
            <v>53</v>
          </cell>
          <cell r="FL445">
            <v>59</v>
          </cell>
          <cell r="FM445">
            <v>52</v>
          </cell>
          <cell r="FN445">
            <v>77</v>
          </cell>
          <cell r="FO445">
            <v>58</v>
          </cell>
          <cell r="FP445">
            <v>77</v>
          </cell>
          <cell r="FQ445">
            <v>54</v>
          </cell>
          <cell r="FR445">
            <v>53</v>
          </cell>
          <cell r="FS445">
            <v>73</v>
          </cell>
          <cell r="FT445">
            <v>53</v>
          </cell>
          <cell r="FU445">
            <v>64</v>
          </cell>
          <cell r="FV445">
            <v>62</v>
          </cell>
          <cell r="FW445">
            <v>72</v>
          </cell>
          <cell r="FX445">
            <v>60</v>
          </cell>
          <cell r="FY445">
            <v>65</v>
          </cell>
          <cell r="FZ445">
            <v>53</v>
          </cell>
          <cell r="GA445">
            <v>61</v>
          </cell>
          <cell r="GB445">
            <v>52</v>
          </cell>
          <cell r="GC445">
            <v>53</v>
          </cell>
          <cell r="GD445">
            <v>64</v>
          </cell>
          <cell r="GE445">
            <v>58</v>
          </cell>
          <cell r="GF445">
            <v>69</v>
          </cell>
          <cell r="GG445">
            <v>59</v>
          </cell>
          <cell r="GH445">
            <v>53</v>
          </cell>
          <cell r="GI445">
            <v>57</v>
          </cell>
          <cell r="GJ445">
            <v>57</v>
          </cell>
          <cell r="GK445">
            <v>70</v>
          </cell>
          <cell r="GL445">
            <v>64</v>
          </cell>
          <cell r="GM445">
            <v>68</v>
          </cell>
          <cell r="GN445">
            <v>74</v>
          </cell>
          <cell r="GO445">
            <v>66</v>
          </cell>
          <cell r="GP445">
            <v>58</v>
          </cell>
          <cell r="GQ445">
            <v>53</v>
          </cell>
          <cell r="GR445">
            <v>73</v>
          </cell>
          <cell r="GS445">
            <v>61</v>
          </cell>
          <cell r="GT445">
            <v>86</v>
          </cell>
          <cell r="GU445">
            <v>61</v>
          </cell>
          <cell r="GV445">
            <v>40</v>
          </cell>
          <cell r="GW445">
            <v>55</v>
          </cell>
          <cell r="GX445">
            <v>74</v>
          </cell>
          <cell r="GY445">
            <v>57</v>
          </cell>
          <cell r="GZ445">
            <v>67</v>
          </cell>
          <cell r="HA445">
            <v>73</v>
          </cell>
          <cell r="HB445">
            <v>70</v>
          </cell>
          <cell r="HC445">
            <v>73</v>
          </cell>
          <cell r="HD445">
            <v>67</v>
          </cell>
          <cell r="HE445">
            <v>84</v>
          </cell>
          <cell r="HF445">
            <v>68</v>
          </cell>
          <cell r="HG445">
            <v>59</v>
          </cell>
          <cell r="HH445">
            <v>69</v>
          </cell>
          <cell r="HI445">
            <v>67</v>
          </cell>
          <cell r="HJ445">
            <v>64</v>
          </cell>
          <cell r="HK445">
            <v>62</v>
          </cell>
          <cell r="HL445">
            <v>74</v>
          </cell>
          <cell r="HM445">
            <v>70</v>
          </cell>
          <cell r="HN445">
            <v>56</v>
          </cell>
          <cell r="HO445">
            <v>77</v>
          </cell>
          <cell r="HP445">
            <v>60</v>
          </cell>
          <cell r="HQ445">
            <v>62</v>
          </cell>
          <cell r="HR445">
            <v>76</v>
          </cell>
          <cell r="HS445">
            <v>66</v>
          </cell>
          <cell r="HT445">
            <v>60</v>
          </cell>
          <cell r="HU445">
            <v>55</v>
          </cell>
          <cell r="HV445">
            <v>72</v>
          </cell>
          <cell r="HW445">
            <v>79</v>
          </cell>
          <cell r="HX445">
            <v>58</v>
          </cell>
          <cell r="HY445">
            <v>70</v>
          </cell>
          <cell r="HZ445">
            <v>59</v>
          </cell>
          <cell r="IA445">
            <v>92</v>
          </cell>
          <cell r="IB445">
            <v>78</v>
          </cell>
          <cell r="IC445">
            <v>72</v>
          </cell>
          <cell r="ID445">
            <v>68</v>
          </cell>
          <cell r="IE445">
            <v>65</v>
          </cell>
          <cell r="IF445">
            <v>83</v>
          </cell>
          <cell r="IG445">
            <v>64</v>
          </cell>
          <cell r="IH445">
            <v>82</v>
          </cell>
          <cell r="II445">
            <v>75</v>
          </cell>
          <cell r="IJ445">
            <v>96</v>
          </cell>
          <cell r="IK445">
            <v>71</v>
          </cell>
          <cell r="IL445">
            <v>81</v>
          </cell>
          <cell r="IM445">
            <v>76</v>
          </cell>
          <cell r="IN445">
            <v>31</v>
          </cell>
          <cell r="IO445">
            <v>42</v>
          </cell>
          <cell r="IP445">
            <v>59</v>
          </cell>
          <cell r="IQ445">
            <v>103</v>
          </cell>
          <cell r="IR445">
            <v>72</v>
          </cell>
          <cell r="IS445">
            <v>73</v>
          </cell>
          <cell r="IT445">
            <v>91</v>
          </cell>
          <cell r="IU445">
            <v>74</v>
          </cell>
          <cell r="IV445">
            <v>115</v>
          </cell>
          <cell r="IW445">
            <v>87</v>
          </cell>
          <cell r="IX445">
            <v>88</v>
          </cell>
          <cell r="IY445">
            <v>96</v>
          </cell>
          <cell r="IZ445">
            <v>90</v>
          </cell>
          <cell r="JA445">
            <v>104</v>
          </cell>
          <cell r="JB445">
            <v>121</v>
          </cell>
          <cell r="JC445">
            <v>103</v>
          </cell>
          <cell r="JD445">
            <v>71</v>
          </cell>
          <cell r="JE445">
            <v>110</v>
          </cell>
          <cell r="JF445">
            <v>72</v>
          </cell>
          <cell r="JG445">
            <v>109</v>
          </cell>
          <cell r="JH445">
            <v>129</v>
          </cell>
          <cell r="JI445">
            <v>101</v>
          </cell>
          <cell r="JJ445">
            <v>103</v>
          </cell>
          <cell r="JK445">
            <v>127</v>
          </cell>
          <cell r="JL445">
            <v>97</v>
          </cell>
          <cell r="JM445">
            <v>78</v>
          </cell>
          <cell r="JN445">
            <v>94</v>
          </cell>
          <cell r="JO445">
            <v>129</v>
          </cell>
          <cell r="JP445">
            <v>85</v>
          </cell>
          <cell r="JQ445">
            <v>106</v>
          </cell>
          <cell r="JR445">
            <v>100</v>
          </cell>
          <cell r="JS445">
            <v>115</v>
          </cell>
          <cell r="JT445">
            <v>138</v>
          </cell>
          <cell r="JU445">
            <v>91</v>
          </cell>
          <cell r="JV445">
            <v>99</v>
          </cell>
          <cell r="JW445">
            <v>142</v>
          </cell>
          <cell r="JX445">
            <v>98</v>
          </cell>
          <cell r="JY445">
            <v>90</v>
          </cell>
          <cell r="JZ445">
            <v>99</v>
          </cell>
          <cell r="KA445">
            <v>84</v>
          </cell>
          <cell r="KB445">
            <v>63</v>
          </cell>
          <cell r="KC445">
            <v>102</v>
          </cell>
          <cell r="KD445">
            <v>82</v>
          </cell>
          <cell r="KE445">
            <v>100</v>
          </cell>
          <cell r="KF445">
            <v>106</v>
          </cell>
        </row>
        <row r="446">
          <cell r="A446" t="str">
            <v>Nombre de crÃ©ations d'entreprises - SociÃ©tÃ©s - Savoie - DonnÃ©es mensuelles brutes</v>
          </cell>
          <cell r="B446">
            <v>10755642</v>
          </cell>
          <cell r="C446">
            <v>45317.364583333336</v>
          </cell>
          <cell r="ES446">
            <v>120</v>
          </cell>
          <cell r="ET446">
            <v>108</v>
          </cell>
          <cell r="EU446">
            <v>105</v>
          </cell>
          <cell r="EV446">
            <v>89</v>
          </cell>
          <cell r="EW446">
            <v>80</v>
          </cell>
          <cell r="EX446">
            <v>99</v>
          </cell>
          <cell r="EY446">
            <v>92</v>
          </cell>
          <cell r="EZ446">
            <v>69</v>
          </cell>
          <cell r="FA446">
            <v>89</v>
          </cell>
          <cell r="FB446">
            <v>95</v>
          </cell>
          <cell r="FC446">
            <v>109</v>
          </cell>
          <cell r="FD446">
            <v>94</v>
          </cell>
          <cell r="FE446">
            <v>111</v>
          </cell>
          <cell r="FF446">
            <v>104</v>
          </cell>
          <cell r="FG446">
            <v>88</v>
          </cell>
          <cell r="FH446">
            <v>79</v>
          </cell>
          <cell r="FI446">
            <v>68</v>
          </cell>
          <cell r="FJ446">
            <v>101</v>
          </cell>
          <cell r="FK446">
            <v>80</v>
          </cell>
          <cell r="FL446">
            <v>61</v>
          </cell>
          <cell r="FM446">
            <v>87</v>
          </cell>
          <cell r="FN446">
            <v>129</v>
          </cell>
          <cell r="FO446">
            <v>110</v>
          </cell>
          <cell r="FP446">
            <v>101</v>
          </cell>
          <cell r="FQ446">
            <v>94</v>
          </cell>
          <cell r="FR446">
            <v>83</v>
          </cell>
          <cell r="FS446">
            <v>92</v>
          </cell>
          <cell r="FT446">
            <v>97</v>
          </cell>
          <cell r="FU446">
            <v>96</v>
          </cell>
          <cell r="FV446">
            <v>88</v>
          </cell>
          <cell r="FW446">
            <v>102</v>
          </cell>
          <cell r="FX446">
            <v>75</v>
          </cell>
          <cell r="FY446">
            <v>81</v>
          </cell>
          <cell r="FZ446">
            <v>110</v>
          </cell>
          <cell r="GA446">
            <v>102</v>
          </cell>
          <cell r="GB446">
            <v>130</v>
          </cell>
          <cell r="GC446">
            <v>101</v>
          </cell>
          <cell r="GD446">
            <v>94</v>
          </cell>
          <cell r="GE446">
            <v>109</v>
          </cell>
          <cell r="GF446">
            <v>112</v>
          </cell>
          <cell r="GG446">
            <v>83</v>
          </cell>
          <cell r="GH446">
            <v>116</v>
          </cell>
          <cell r="GI446">
            <v>98</v>
          </cell>
          <cell r="GJ446">
            <v>80</v>
          </cell>
          <cell r="GK446">
            <v>103</v>
          </cell>
          <cell r="GL446">
            <v>112</v>
          </cell>
          <cell r="GM446">
            <v>95</v>
          </cell>
          <cell r="GN446">
            <v>133</v>
          </cell>
          <cell r="GO446">
            <v>116</v>
          </cell>
          <cell r="GP446">
            <v>99</v>
          </cell>
          <cell r="GQ446">
            <v>112</v>
          </cell>
          <cell r="GR446">
            <v>91</v>
          </cell>
          <cell r="GS446">
            <v>71</v>
          </cell>
          <cell r="GT446">
            <v>114</v>
          </cell>
          <cell r="GU446">
            <v>106</v>
          </cell>
          <cell r="GV446">
            <v>77</v>
          </cell>
          <cell r="GW446">
            <v>106</v>
          </cell>
          <cell r="GX446">
            <v>111</v>
          </cell>
          <cell r="GY446">
            <v>117</v>
          </cell>
          <cell r="GZ446">
            <v>134</v>
          </cell>
          <cell r="HA446">
            <v>109</v>
          </cell>
          <cell r="HB446">
            <v>123</v>
          </cell>
          <cell r="HC446">
            <v>131</v>
          </cell>
          <cell r="HD446">
            <v>106</v>
          </cell>
          <cell r="HE446">
            <v>102</v>
          </cell>
          <cell r="HF446">
            <v>104</v>
          </cell>
          <cell r="HG446">
            <v>118</v>
          </cell>
          <cell r="HH446">
            <v>107</v>
          </cell>
          <cell r="HI446">
            <v>117</v>
          </cell>
          <cell r="HJ446">
            <v>157</v>
          </cell>
          <cell r="HK446">
            <v>126</v>
          </cell>
          <cell r="HL446">
            <v>153</v>
          </cell>
          <cell r="HM446">
            <v>138</v>
          </cell>
          <cell r="HN446">
            <v>121</v>
          </cell>
          <cell r="HO446">
            <v>121</v>
          </cell>
          <cell r="HP446">
            <v>103</v>
          </cell>
          <cell r="HQ446">
            <v>100</v>
          </cell>
          <cell r="HR446">
            <v>143</v>
          </cell>
          <cell r="HS446">
            <v>124</v>
          </cell>
          <cell r="HT446">
            <v>87</v>
          </cell>
          <cell r="HU446">
            <v>104</v>
          </cell>
          <cell r="HV446">
            <v>143</v>
          </cell>
          <cell r="HW446">
            <v>129</v>
          </cell>
          <cell r="HX446">
            <v>143</v>
          </cell>
          <cell r="HY446">
            <v>131</v>
          </cell>
          <cell r="HZ446">
            <v>125</v>
          </cell>
          <cell r="IA446">
            <v>130</v>
          </cell>
          <cell r="IB446">
            <v>123</v>
          </cell>
          <cell r="IC446">
            <v>135</v>
          </cell>
          <cell r="ID446">
            <v>110</v>
          </cell>
          <cell r="IE446">
            <v>135</v>
          </cell>
          <cell r="IF446">
            <v>102</v>
          </cell>
          <cell r="IG446">
            <v>117</v>
          </cell>
          <cell r="IH446">
            <v>145</v>
          </cell>
          <cell r="II446">
            <v>108</v>
          </cell>
          <cell r="IJ446">
            <v>130</v>
          </cell>
          <cell r="IK446">
            <v>147</v>
          </cell>
          <cell r="IL446">
            <v>131</v>
          </cell>
          <cell r="IM446">
            <v>124</v>
          </cell>
          <cell r="IN446">
            <v>80</v>
          </cell>
          <cell r="IO446">
            <v>85</v>
          </cell>
          <cell r="IP446">
            <v>132</v>
          </cell>
          <cell r="IQ446">
            <v>141</v>
          </cell>
          <cell r="IR446">
            <v>118</v>
          </cell>
          <cell r="IS446">
            <v>137</v>
          </cell>
          <cell r="IT446">
            <v>186</v>
          </cell>
          <cell r="IU446">
            <v>134</v>
          </cell>
          <cell r="IV446">
            <v>155</v>
          </cell>
          <cell r="IW446">
            <v>181</v>
          </cell>
          <cell r="IX446">
            <v>152</v>
          </cell>
          <cell r="IY446">
            <v>183</v>
          </cell>
          <cell r="IZ446">
            <v>170</v>
          </cell>
          <cell r="JA446">
            <v>133</v>
          </cell>
          <cell r="JB446">
            <v>189</v>
          </cell>
          <cell r="JC446">
            <v>189</v>
          </cell>
          <cell r="JD446">
            <v>112</v>
          </cell>
          <cell r="JE446">
            <v>163</v>
          </cell>
          <cell r="JF446">
            <v>181</v>
          </cell>
          <cell r="JG446">
            <v>180</v>
          </cell>
          <cell r="JH446">
            <v>229</v>
          </cell>
          <cell r="JI446">
            <v>158</v>
          </cell>
          <cell r="JJ446">
            <v>161</v>
          </cell>
          <cell r="JK446">
            <v>208</v>
          </cell>
          <cell r="JL446">
            <v>170</v>
          </cell>
          <cell r="JM446">
            <v>176</v>
          </cell>
          <cell r="JN446">
            <v>150</v>
          </cell>
          <cell r="JO446">
            <v>169</v>
          </cell>
          <cell r="JP446">
            <v>135</v>
          </cell>
          <cell r="JQ446">
            <v>161</v>
          </cell>
          <cell r="JR446">
            <v>192</v>
          </cell>
          <cell r="JS446">
            <v>161</v>
          </cell>
          <cell r="JT446">
            <v>218</v>
          </cell>
          <cell r="JU446">
            <v>129</v>
          </cell>
          <cell r="JV446">
            <v>185</v>
          </cell>
          <cell r="JW446">
            <v>154</v>
          </cell>
          <cell r="JX446">
            <v>161</v>
          </cell>
          <cell r="JY446">
            <v>146</v>
          </cell>
          <cell r="JZ446">
            <v>167</v>
          </cell>
          <cell r="KA446">
            <v>165</v>
          </cell>
          <cell r="KB446">
            <v>100</v>
          </cell>
          <cell r="KC446">
            <v>163</v>
          </cell>
          <cell r="KD446">
            <v>176</v>
          </cell>
          <cell r="KE446">
            <v>173</v>
          </cell>
          <cell r="KF446">
            <v>187</v>
          </cell>
        </row>
        <row r="447">
          <cell r="A447" t="str">
            <v>Nombre de crÃ©ations d'entreprises - SociÃ©tÃ©s - Seine-et-Marne - DonnÃ©es mensuelles brutes</v>
          </cell>
          <cell r="B447">
            <v>10755646</v>
          </cell>
          <cell r="C447">
            <v>45317.364583333336</v>
          </cell>
          <cell r="ES447">
            <v>273</v>
          </cell>
          <cell r="ET447">
            <v>323</v>
          </cell>
          <cell r="EU447">
            <v>372</v>
          </cell>
          <cell r="EV447">
            <v>257</v>
          </cell>
          <cell r="EW447">
            <v>221</v>
          </cell>
          <cell r="EX447">
            <v>295</v>
          </cell>
          <cell r="EY447">
            <v>243</v>
          </cell>
          <cell r="EZ447">
            <v>227</v>
          </cell>
          <cell r="FA447">
            <v>222</v>
          </cell>
          <cell r="FB447">
            <v>298</v>
          </cell>
          <cell r="FC447">
            <v>241</v>
          </cell>
          <cell r="FD447">
            <v>271</v>
          </cell>
          <cell r="FE447">
            <v>286</v>
          </cell>
          <cell r="FF447">
            <v>277</v>
          </cell>
          <cell r="FG447">
            <v>286</v>
          </cell>
          <cell r="FH447">
            <v>286</v>
          </cell>
          <cell r="FI447">
            <v>258</v>
          </cell>
          <cell r="FJ447">
            <v>281</v>
          </cell>
          <cell r="FK447">
            <v>253</v>
          </cell>
          <cell r="FL447">
            <v>194</v>
          </cell>
          <cell r="FM447">
            <v>238</v>
          </cell>
          <cell r="FN447">
            <v>301</v>
          </cell>
          <cell r="FO447">
            <v>248</v>
          </cell>
          <cell r="FP447">
            <v>268</v>
          </cell>
          <cell r="FQ447">
            <v>312</v>
          </cell>
          <cell r="FR447">
            <v>280</v>
          </cell>
          <cell r="FS447">
            <v>353</v>
          </cell>
          <cell r="FT447">
            <v>312</v>
          </cell>
          <cell r="FU447">
            <v>279</v>
          </cell>
          <cell r="FV447">
            <v>271</v>
          </cell>
          <cell r="FW447">
            <v>304</v>
          </cell>
          <cell r="FX447">
            <v>219</v>
          </cell>
          <cell r="FY447">
            <v>245</v>
          </cell>
          <cell r="FZ447">
            <v>319</v>
          </cell>
          <cell r="GA447">
            <v>278</v>
          </cell>
          <cell r="GB447">
            <v>276</v>
          </cell>
          <cell r="GC447">
            <v>337</v>
          </cell>
          <cell r="GD447">
            <v>302</v>
          </cell>
          <cell r="GE447">
            <v>307</v>
          </cell>
          <cell r="GF447">
            <v>322</v>
          </cell>
          <cell r="GG447">
            <v>241</v>
          </cell>
          <cell r="GH447">
            <v>255</v>
          </cell>
          <cell r="GI447">
            <v>349</v>
          </cell>
          <cell r="GJ447">
            <v>226</v>
          </cell>
          <cell r="GK447">
            <v>291</v>
          </cell>
          <cell r="GL447">
            <v>329</v>
          </cell>
          <cell r="GM447">
            <v>299</v>
          </cell>
          <cell r="GN447">
            <v>368</v>
          </cell>
          <cell r="GO447">
            <v>334</v>
          </cell>
          <cell r="GP447">
            <v>351</v>
          </cell>
          <cell r="GQ447">
            <v>386</v>
          </cell>
          <cell r="GR447">
            <v>367</v>
          </cell>
          <cell r="GS447">
            <v>287</v>
          </cell>
          <cell r="GT447">
            <v>377</v>
          </cell>
          <cell r="GU447">
            <v>327</v>
          </cell>
          <cell r="GV447">
            <v>231</v>
          </cell>
          <cell r="GW447">
            <v>300</v>
          </cell>
          <cell r="GX447">
            <v>363</v>
          </cell>
          <cell r="GY447">
            <v>322</v>
          </cell>
          <cell r="GZ447">
            <v>391</v>
          </cell>
          <cell r="HA447">
            <v>362</v>
          </cell>
          <cell r="HB447">
            <v>382</v>
          </cell>
          <cell r="HC447">
            <v>434</v>
          </cell>
          <cell r="HD447">
            <v>388</v>
          </cell>
          <cell r="HE447">
            <v>315</v>
          </cell>
          <cell r="HF447">
            <v>346</v>
          </cell>
          <cell r="HG447">
            <v>331</v>
          </cell>
          <cell r="HH447">
            <v>235</v>
          </cell>
          <cell r="HI447">
            <v>330</v>
          </cell>
          <cell r="HJ447">
            <v>376</v>
          </cell>
          <cell r="HK447">
            <v>364</v>
          </cell>
          <cell r="HL447">
            <v>362</v>
          </cell>
          <cell r="HM447">
            <v>356</v>
          </cell>
          <cell r="HN447">
            <v>363</v>
          </cell>
          <cell r="HO447">
            <v>375</v>
          </cell>
          <cell r="HP447">
            <v>332</v>
          </cell>
          <cell r="HQ447">
            <v>308</v>
          </cell>
          <cell r="HR447">
            <v>345</v>
          </cell>
          <cell r="HS447">
            <v>330</v>
          </cell>
          <cell r="HT447">
            <v>249</v>
          </cell>
          <cell r="HU447">
            <v>280</v>
          </cell>
          <cell r="HV447">
            <v>396</v>
          </cell>
          <cell r="HW447">
            <v>375</v>
          </cell>
          <cell r="HX447">
            <v>366</v>
          </cell>
          <cell r="HY447">
            <v>382</v>
          </cell>
          <cell r="HZ447">
            <v>413</v>
          </cell>
          <cell r="IA447">
            <v>456</v>
          </cell>
          <cell r="IB447">
            <v>419</v>
          </cell>
          <cell r="IC447">
            <v>367</v>
          </cell>
          <cell r="ID447">
            <v>354</v>
          </cell>
          <cell r="IE447">
            <v>387</v>
          </cell>
          <cell r="IF447">
            <v>266</v>
          </cell>
          <cell r="IG447">
            <v>309</v>
          </cell>
          <cell r="IH447">
            <v>438</v>
          </cell>
          <cell r="II447">
            <v>400</v>
          </cell>
          <cell r="IJ447">
            <v>317</v>
          </cell>
          <cell r="IK447">
            <v>416</v>
          </cell>
          <cell r="IL447">
            <v>485</v>
          </cell>
          <cell r="IM447">
            <v>330</v>
          </cell>
          <cell r="IN447">
            <v>164</v>
          </cell>
          <cell r="IO447">
            <v>188</v>
          </cell>
          <cell r="IP447">
            <v>377</v>
          </cell>
          <cell r="IQ447">
            <v>456</v>
          </cell>
          <cell r="IR447">
            <v>325</v>
          </cell>
          <cell r="IS447">
            <v>405</v>
          </cell>
          <cell r="IT447">
            <v>474</v>
          </cell>
          <cell r="IU447">
            <v>437</v>
          </cell>
          <cell r="IV447">
            <v>431</v>
          </cell>
          <cell r="IW447">
            <v>453</v>
          </cell>
          <cell r="IX447">
            <v>488</v>
          </cell>
          <cell r="IY447">
            <v>562</v>
          </cell>
          <cell r="IZ447">
            <v>490</v>
          </cell>
          <cell r="JA447">
            <v>425</v>
          </cell>
          <cell r="JB447">
            <v>472</v>
          </cell>
          <cell r="JC447">
            <v>496</v>
          </cell>
          <cell r="JD447">
            <v>299</v>
          </cell>
          <cell r="JE447">
            <v>387</v>
          </cell>
          <cell r="JF447">
            <v>505</v>
          </cell>
          <cell r="JG447">
            <v>424</v>
          </cell>
          <cell r="JH447">
            <v>525</v>
          </cell>
          <cell r="JI447">
            <v>472</v>
          </cell>
          <cell r="JJ447">
            <v>525</v>
          </cell>
          <cell r="JK447">
            <v>615</v>
          </cell>
          <cell r="JL447">
            <v>509</v>
          </cell>
          <cell r="JM447">
            <v>413</v>
          </cell>
          <cell r="JN447">
            <v>486</v>
          </cell>
          <cell r="JO447">
            <v>456</v>
          </cell>
          <cell r="JP447">
            <v>294</v>
          </cell>
          <cell r="JQ447">
            <v>489</v>
          </cell>
          <cell r="JR447">
            <v>461</v>
          </cell>
          <cell r="JS447">
            <v>492</v>
          </cell>
          <cell r="JT447">
            <v>578</v>
          </cell>
          <cell r="JU447">
            <v>474</v>
          </cell>
          <cell r="JV447">
            <v>481</v>
          </cell>
          <cell r="JW447">
            <v>552</v>
          </cell>
          <cell r="JX447">
            <v>459</v>
          </cell>
          <cell r="JY447">
            <v>363</v>
          </cell>
          <cell r="JZ447">
            <v>518</v>
          </cell>
          <cell r="KA447">
            <v>432</v>
          </cell>
          <cell r="KB447">
            <v>303</v>
          </cell>
          <cell r="KC447">
            <v>498</v>
          </cell>
          <cell r="KD447">
            <v>544</v>
          </cell>
          <cell r="KE447">
            <v>509</v>
          </cell>
          <cell r="KF447">
            <v>487</v>
          </cell>
        </row>
        <row r="448">
          <cell r="A448" t="str">
            <v>Nombre de crÃ©ations d'entreprises - SociÃ©tÃ©s - Seine-Maritime - DonnÃ©es mensuelles brutes</v>
          </cell>
          <cell r="B448">
            <v>10755645</v>
          </cell>
          <cell r="C448">
            <v>45317.364583333336</v>
          </cell>
          <cell r="ES448">
            <v>167</v>
          </cell>
          <cell r="ET448">
            <v>156</v>
          </cell>
          <cell r="EU448">
            <v>184</v>
          </cell>
          <cell r="EV448">
            <v>170</v>
          </cell>
          <cell r="EW448">
            <v>122</v>
          </cell>
          <cell r="EX448">
            <v>171</v>
          </cell>
          <cell r="EY448">
            <v>143</v>
          </cell>
          <cell r="EZ448">
            <v>129</v>
          </cell>
          <cell r="FA448">
            <v>125</v>
          </cell>
          <cell r="FB448">
            <v>144</v>
          </cell>
          <cell r="FC448">
            <v>126</v>
          </cell>
          <cell r="FD448">
            <v>140</v>
          </cell>
          <cell r="FE448">
            <v>185</v>
          </cell>
          <cell r="FF448">
            <v>142</v>
          </cell>
          <cell r="FG448">
            <v>193</v>
          </cell>
          <cell r="FH448">
            <v>135</v>
          </cell>
          <cell r="FI448">
            <v>125</v>
          </cell>
          <cell r="FJ448">
            <v>157</v>
          </cell>
          <cell r="FK448">
            <v>146</v>
          </cell>
          <cell r="FL448">
            <v>132</v>
          </cell>
          <cell r="FM448">
            <v>121</v>
          </cell>
          <cell r="FN448">
            <v>180</v>
          </cell>
          <cell r="FO448">
            <v>123</v>
          </cell>
          <cell r="FP448">
            <v>139</v>
          </cell>
          <cell r="FQ448">
            <v>184</v>
          </cell>
          <cell r="FR448">
            <v>176</v>
          </cell>
          <cell r="FS448">
            <v>145</v>
          </cell>
          <cell r="FT448">
            <v>174</v>
          </cell>
          <cell r="FU448">
            <v>143</v>
          </cell>
          <cell r="FV448">
            <v>161</v>
          </cell>
          <cell r="FW448">
            <v>167</v>
          </cell>
          <cell r="FX448">
            <v>131</v>
          </cell>
          <cell r="FY448">
            <v>173</v>
          </cell>
          <cell r="FZ448">
            <v>183</v>
          </cell>
          <cell r="GA448">
            <v>163</v>
          </cell>
          <cell r="GB448">
            <v>172</v>
          </cell>
          <cell r="GC448">
            <v>180</v>
          </cell>
          <cell r="GD448">
            <v>168</v>
          </cell>
          <cell r="GE448">
            <v>168</v>
          </cell>
          <cell r="GF448">
            <v>175</v>
          </cell>
          <cell r="GG448">
            <v>122</v>
          </cell>
          <cell r="GH448">
            <v>181</v>
          </cell>
          <cell r="GI448">
            <v>160</v>
          </cell>
          <cell r="GJ448">
            <v>122</v>
          </cell>
          <cell r="GK448">
            <v>153</v>
          </cell>
          <cell r="GL448">
            <v>174</v>
          </cell>
          <cell r="GM448">
            <v>156</v>
          </cell>
          <cell r="GN448">
            <v>182</v>
          </cell>
          <cell r="GO448">
            <v>145</v>
          </cell>
          <cell r="GP448">
            <v>177</v>
          </cell>
          <cell r="GQ448">
            <v>233</v>
          </cell>
          <cell r="GR448">
            <v>194</v>
          </cell>
          <cell r="GS448">
            <v>145</v>
          </cell>
          <cell r="GT448">
            <v>192</v>
          </cell>
          <cell r="GU448">
            <v>185</v>
          </cell>
          <cell r="GV448">
            <v>152</v>
          </cell>
          <cell r="GW448">
            <v>149</v>
          </cell>
          <cell r="GX448">
            <v>214</v>
          </cell>
          <cell r="GY448">
            <v>176</v>
          </cell>
          <cell r="GZ448">
            <v>217</v>
          </cell>
          <cell r="HA448">
            <v>231</v>
          </cell>
          <cell r="HB448">
            <v>201</v>
          </cell>
          <cell r="HC448">
            <v>220</v>
          </cell>
          <cell r="HD448">
            <v>200</v>
          </cell>
          <cell r="HE448">
            <v>176</v>
          </cell>
          <cell r="HF448">
            <v>199</v>
          </cell>
          <cell r="HG448">
            <v>181</v>
          </cell>
          <cell r="HH448">
            <v>155</v>
          </cell>
          <cell r="HI448">
            <v>177</v>
          </cell>
          <cell r="HJ448">
            <v>230</v>
          </cell>
          <cell r="HK448">
            <v>203</v>
          </cell>
          <cell r="HL448">
            <v>238</v>
          </cell>
          <cell r="HM448">
            <v>198</v>
          </cell>
          <cell r="HN448">
            <v>173</v>
          </cell>
          <cell r="HO448">
            <v>246</v>
          </cell>
          <cell r="HP448">
            <v>198</v>
          </cell>
          <cell r="HQ448">
            <v>153</v>
          </cell>
          <cell r="HR448">
            <v>220</v>
          </cell>
          <cell r="HS448">
            <v>179</v>
          </cell>
          <cell r="HT448">
            <v>145</v>
          </cell>
          <cell r="HU448">
            <v>171</v>
          </cell>
          <cell r="HV448">
            <v>197</v>
          </cell>
          <cell r="HW448">
            <v>196</v>
          </cell>
          <cell r="HX448">
            <v>215</v>
          </cell>
          <cell r="HY448">
            <v>195</v>
          </cell>
          <cell r="HZ448">
            <v>193</v>
          </cell>
          <cell r="IA448">
            <v>230</v>
          </cell>
          <cell r="IB448">
            <v>194</v>
          </cell>
          <cell r="IC448">
            <v>185</v>
          </cell>
          <cell r="ID448">
            <v>195</v>
          </cell>
          <cell r="IE448">
            <v>200</v>
          </cell>
          <cell r="IF448">
            <v>169</v>
          </cell>
          <cell r="IG448">
            <v>187</v>
          </cell>
          <cell r="IH448">
            <v>225</v>
          </cell>
          <cell r="II448">
            <v>205</v>
          </cell>
          <cell r="IJ448">
            <v>228</v>
          </cell>
          <cell r="IK448">
            <v>203</v>
          </cell>
          <cell r="IL448">
            <v>240</v>
          </cell>
          <cell r="IM448">
            <v>176</v>
          </cell>
          <cell r="IN448">
            <v>93</v>
          </cell>
          <cell r="IO448">
            <v>129</v>
          </cell>
          <cell r="IP448">
            <v>206</v>
          </cell>
          <cell r="IQ448">
            <v>242</v>
          </cell>
          <cell r="IR448">
            <v>187</v>
          </cell>
          <cell r="IS448">
            <v>271</v>
          </cell>
          <cell r="IT448">
            <v>267</v>
          </cell>
          <cell r="IU448">
            <v>200</v>
          </cell>
          <cell r="IV448">
            <v>239</v>
          </cell>
          <cell r="IW448">
            <v>237</v>
          </cell>
          <cell r="IX448">
            <v>243</v>
          </cell>
          <cell r="IY448">
            <v>286</v>
          </cell>
          <cell r="IZ448">
            <v>275</v>
          </cell>
          <cell r="JA448">
            <v>255</v>
          </cell>
          <cell r="JB448">
            <v>318</v>
          </cell>
          <cell r="JC448">
            <v>290</v>
          </cell>
          <cell r="JD448">
            <v>189</v>
          </cell>
          <cell r="JE448">
            <v>207</v>
          </cell>
          <cell r="JF448">
            <v>301</v>
          </cell>
          <cell r="JG448">
            <v>228</v>
          </cell>
          <cell r="JH448">
            <v>296</v>
          </cell>
          <cell r="JI448">
            <v>243</v>
          </cell>
          <cell r="JJ448">
            <v>263</v>
          </cell>
          <cell r="JK448">
            <v>322</v>
          </cell>
          <cell r="JL448">
            <v>305</v>
          </cell>
          <cell r="JM448">
            <v>235</v>
          </cell>
          <cell r="JN448">
            <v>252</v>
          </cell>
          <cell r="JO448">
            <v>234</v>
          </cell>
          <cell r="JP448">
            <v>186</v>
          </cell>
          <cell r="JQ448">
            <v>245</v>
          </cell>
          <cell r="JR448">
            <v>253</v>
          </cell>
          <cell r="JS448">
            <v>202</v>
          </cell>
          <cell r="JT448">
            <v>325</v>
          </cell>
          <cell r="JU448">
            <v>220</v>
          </cell>
          <cell r="JV448">
            <v>238</v>
          </cell>
          <cell r="JW448">
            <v>289</v>
          </cell>
          <cell r="JX448">
            <v>233</v>
          </cell>
          <cell r="JY448">
            <v>217</v>
          </cell>
          <cell r="JZ448">
            <v>272</v>
          </cell>
          <cell r="KA448">
            <v>226</v>
          </cell>
          <cell r="KB448">
            <v>179</v>
          </cell>
          <cell r="KC448">
            <v>231</v>
          </cell>
          <cell r="KD448">
            <v>243</v>
          </cell>
          <cell r="KE448">
            <v>230</v>
          </cell>
          <cell r="KF448">
            <v>294</v>
          </cell>
        </row>
        <row r="449">
          <cell r="A449" t="str">
            <v>Nombre de crÃ©ations d'entreprises - SociÃ©tÃ©s - Seine-Saint-Denis - DonnÃ©es mensuelles brutes</v>
          </cell>
          <cell r="B449">
            <v>10755662</v>
          </cell>
          <cell r="C449">
            <v>45317.364583333336</v>
          </cell>
          <cell r="ES449">
            <v>625</v>
          </cell>
          <cell r="ET449">
            <v>618</v>
          </cell>
          <cell r="EU449">
            <v>651</v>
          </cell>
          <cell r="EV449">
            <v>567</v>
          </cell>
          <cell r="EW449">
            <v>514</v>
          </cell>
          <cell r="EX449">
            <v>598</v>
          </cell>
          <cell r="EY449">
            <v>573</v>
          </cell>
          <cell r="EZ449">
            <v>406</v>
          </cell>
          <cell r="FA449">
            <v>477</v>
          </cell>
          <cell r="FB449">
            <v>567</v>
          </cell>
          <cell r="FC449">
            <v>588</v>
          </cell>
          <cell r="FD449">
            <v>542</v>
          </cell>
          <cell r="FE449">
            <v>707</v>
          </cell>
          <cell r="FF449">
            <v>678</v>
          </cell>
          <cell r="FG449">
            <v>669</v>
          </cell>
          <cell r="FH449">
            <v>564</v>
          </cell>
          <cell r="FI449">
            <v>575</v>
          </cell>
          <cell r="FJ449">
            <v>623</v>
          </cell>
          <cell r="FK449">
            <v>666</v>
          </cell>
          <cell r="FL449">
            <v>439</v>
          </cell>
          <cell r="FM449">
            <v>464</v>
          </cell>
          <cell r="FN449">
            <v>666</v>
          </cell>
          <cell r="FO449">
            <v>598</v>
          </cell>
          <cell r="FP449">
            <v>572</v>
          </cell>
          <cell r="FQ449">
            <v>706</v>
          </cell>
          <cell r="FR449">
            <v>683</v>
          </cell>
          <cell r="FS449">
            <v>799</v>
          </cell>
          <cell r="FT449">
            <v>675</v>
          </cell>
          <cell r="FU449">
            <v>592</v>
          </cell>
          <cell r="FV449">
            <v>557</v>
          </cell>
          <cell r="FW449">
            <v>676</v>
          </cell>
          <cell r="FX449">
            <v>408</v>
          </cell>
          <cell r="FY449">
            <v>544</v>
          </cell>
          <cell r="FZ449">
            <v>732</v>
          </cell>
          <cell r="GA449">
            <v>629</v>
          </cell>
          <cell r="GB449">
            <v>684</v>
          </cell>
          <cell r="GC449">
            <v>713</v>
          </cell>
          <cell r="GD449">
            <v>694</v>
          </cell>
          <cell r="GE449">
            <v>695</v>
          </cell>
          <cell r="GF449">
            <v>726</v>
          </cell>
          <cell r="GG449">
            <v>619</v>
          </cell>
          <cell r="GH449">
            <v>663</v>
          </cell>
          <cell r="GI449">
            <v>695</v>
          </cell>
          <cell r="GJ449">
            <v>469</v>
          </cell>
          <cell r="GK449">
            <v>562</v>
          </cell>
          <cell r="GL449">
            <v>758</v>
          </cell>
          <cell r="GM449">
            <v>722</v>
          </cell>
          <cell r="GN449">
            <v>803</v>
          </cell>
          <cell r="GO449">
            <v>804</v>
          </cell>
          <cell r="GP449">
            <v>864</v>
          </cell>
          <cell r="GQ449">
            <v>849</v>
          </cell>
          <cell r="GR449">
            <v>863</v>
          </cell>
          <cell r="GS449">
            <v>654</v>
          </cell>
          <cell r="GT449">
            <v>817</v>
          </cell>
          <cell r="GU449">
            <v>697</v>
          </cell>
          <cell r="GV449">
            <v>504</v>
          </cell>
          <cell r="GW449">
            <v>660</v>
          </cell>
          <cell r="GX449">
            <v>728</v>
          </cell>
          <cell r="GY449">
            <v>736</v>
          </cell>
          <cell r="GZ449">
            <v>820</v>
          </cell>
          <cell r="HA449">
            <v>767</v>
          </cell>
          <cell r="HB449">
            <v>829</v>
          </cell>
          <cell r="HC449">
            <v>998</v>
          </cell>
          <cell r="HD449">
            <v>826</v>
          </cell>
          <cell r="HE449">
            <v>714</v>
          </cell>
          <cell r="HF449">
            <v>807</v>
          </cell>
          <cell r="HG449">
            <v>736</v>
          </cell>
          <cell r="HH449">
            <v>571</v>
          </cell>
          <cell r="HI449">
            <v>582</v>
          </cell>
          <cell r="HJ449">
            <v>817</v>
          </cell>
          <cell r="HK449">
            <v>810</v>
          </cell>
          <cell r="HL449">
            <v>858</v>
          </cell>
          <cell r="HM449">
            <v>790</v>
          </cell>
          <cell r="HN449">
            <v>812</v>
          </cell>
          <cell r="HO449">
            <v>975</v>
          </cell>
          <cell r="HP449">
            <v>829</v>
          </cell>
          <cell r="HQ449">
            <v>708</v>
          </cell>
          <cell r="HR449">
            <v>868</v>
          </cell>
          <cell r="HS449">
            <v>800</v>
          </cell>
          <cell r="HT449">
            <v>531</v>
          </cell>
          <cell r="HU449">
            <v>595</v>
          </cell>
          <cell r="HV449">
            <v>822</v>
          </cell>
          <cell r="HW449">
            <v>815</v>
          </cell>
          <cell r="HX449">
            <v>805</v>
          </cell>
          <cell r="HY449">
            <v>874</v>
          </cell>
          <cell r="HZ449">
            <v>918</v>
          </cell>
          <cell r="IA449">
            <v>944</v>
          </cell>
          <cell r="IB449">
            <v>839</v>
          </cell>
          <cell r="IC449">
            <v>803</v>
          </cell>
          <cell r="ID449">
            <v>821</v>
          </cell>
          <cell r="IE449">
            <v>875</v>
          </cell>
          <cell r="IF449">
            <v>581</v>
          </cell>
          <cell r="IG449">
            <v>625</v>
          </cell>
          <cell r="IH449">
            <v>941</v>
          </cell>
          <cell r="II449">
            <v>682</v>
          </cell>
          <cell r="IJ449">
            <v>750</v>
          </cell>
          <cell r="IK449">
            <v>966</v>
          </cell>
          <cell r="IL449">
            <v>898</v>
          </cell>
          <cell r="IM449">
            <v>727</v>
          </cell>
          <cell r="IN449">
            <v>324</v>
          </cell>
          <cell r="IO449">
            <v>417</v>
          </cell>
          <cell r="IP449">
            <v>731</v>
          </cell>
          <cell r="IQ449">
            <v>963</v>
          </cell>
          <cell r="IR449">
            <v>645</v>
          </cell>
          <cell r="IS449">
            <v>883</v>
          </cell>
          <cell r="IT449">
            <v>1063</v>
          </cell>
          <cell r="IU449">
            <v>803</v>
          </cell>
          <cell r="IV449">
            <v>906</v>
          </cell>
          <cell r="IW449">
            <v>985</v>
          </cell>
          <cell r="IX449">
            <v>949</v>
          </cell>
          <cell r="IY449">
            <v>1047</v>
          </cell>
          <cell r="IZ449">
            <v>925</v>
          </cell>
          <cell r="JA449">
            <v>822</v>
          </cell>
          <cell r="JB449">
            <v>974</v>
          </cell>
          <cell r="JC449">
            <v>868</v>
          </cell>
          <cell r="JD449">
            <v>544</v>
          </cell>
          <cell r="JE449">
            <v>864</v>
          </cell>
          <cell r="JF449">
            <v>930</v>
          </cell>
          <cell r="JG449">
            <v>967</v>
          </cell>
          <cell r="JH449">
            <v>989</v>
          </cell>
          <cell r="JI449">
            <v>1084</v>
          </cell>
          <cell r="JJ449">
            <v>983</v>
          </cell>
          <cell r="JK449">
            <v>1129</v>
          </cell>
          <cell r="JL449">
            <v>963</v>
          </cell>
          <cell r="JM449">
            <v>856</v>
          </cell>
          <cell r="JN449">
            <v>974</v>
          </cell>
          <cell r="JO449">
            <v>875</v>
          </cell>
          <cell r="JP449">
            <v>690</v>
          </cell>
          <cell r="JQ449">
            <v>936</v>
          </cell>
          <cell r="JR449">
            <v>956</v>
          </cell>
          <cell r="JS449">
            <v>930</v>
          </cell>
          <cell r="JT449">
            <v>1087</v>
          </cell>
          <cell r="JU449">
            <v>868</v>
          </cell>
          <cell r="JV449">
            <v>830</v>
          </cell>
          <cell r="JW449">
            <v>1044</v>
          </cell>
          <cell r="JX449">
            <v>909</v>
          </cell>
          <cell r="JY449">
            <v>773</v>
          </cell>
          <cell r="JZ449">
            <v>961</v>
          </cell>
          <cell r="KA449">
            <v>842</v>
          </cell>
          <cell r="KB449">
            <v>703</v>
          </cell>
          <cell r="KC449">
            <v>967</v>
          </cell>
          <cell r="KD449">
            <v>1089</v>
          </cell>
          <cell r="KE449">
            <v>1085</v>
          </cell>
          <cell r="KF449">
            <v>1050</v>
          </cell>
        </row>
        <row r="450">
          <cell r="A450" t="str">
            <v>Nombre de crÃ©ations d'entreprises - SociÃ©tÃ©s - Somme - DonnÃ©es mensuelles brutes</v>
          </cell>
          <cell r="B450">
            <v>10755649</v>
          </cell>
          <cell r="C450">
            <v>45317.364583333336</v>
          </cell>
          <cell r="ES450">
            <v>54</v>
          </cell>
          <cell r="ET450">
            <v>56</v>
          </cell>
          <cell r="EU450">
            <v>64</v>
          </cell>
          <cell r="EV450">
            <v>46</v>
          </cell>
          <cell r="EW450">
            <v>56</v>
          </cell>
          <cell r="EX450">
            <v>70</v>
          </cell>
          <cell r="EY450">
            <v>73</v>
          </cell>
          <cell r="EZ450">
            <v>41</v>
          </cell>
          <cell r="FA450">
            <v>46</v>
          </cell>
          <cell r="FB450">
            <v>52</v>
          </cell>
          <cell r="FC450">
            <v>53</v>
          </cell>
          <cell r="FD450">
            <v>33</v>
          </cell>
          <cell r="FE450">
            <v>52</v>
          </cell>
          <cell r="FF450">
            <v>62</v>
          </cell>
          <cell r="FG450">
            <v>58</v>
          </cell>
          <cell r="FH450">
            <v>53</v>
          </cell>
          <cell r="FI450">
            <v>48</v>
          </cell>
          <cell r="FJ450">
            <v>70</v>
          </cell>
          <cell r="FK450">
            <v>52</v>
          </cell>
          <cell r="FL450">
            <v>52</v>
          </cell>
          <cell r="FM450">
            <v>54</v>
          </cell>
          <cell r="FN450">
            <v>68</v>
          </cell>
          <cell r="FO450">
            <v>50</v>
          </cell>
          <cell r="FP450">
            <v>64</v>
          </cell>
          <cell r="FQ450">
            <v>60</v>
          </cell>
          <cell r="FR450">
            <v>55</v>
          </cell>
          <cell r="FS450">
            <v>72</v>
          </cell>
          <cell r="FT450">
            <v>69</v>
          </cell>
          <cell r="FU450">
            <v>67</v>
          </cell>
          <cell r="FV450">
            <v>51</v>
          </cell>
          <cell r="FW450">
            <v>70</v>
          </cell>
          <cell r="FX450">
            <v>42</v>
          </cell>
          <cell r="FY450">
            <v>64</v>
          </cell>
          <cell r="FZ450">
            <v>70</v>
          </cell>
          <cell r="GA450">
            <v>47</v>
          </cell>
          <cell r="GB450">
            <v>61</v>
          </cell>
          <cell r="GC450">
            <v>60</v>
          </cell>
          <cell r="GD450">
            <v>80</v>
          </cell>
          <cell r="GE450">
            <v>58</v>
          </cell>
          <cell r="GF450">
            <v>80</v>
          </cell>
          <cell r="GG450">
            <v>59</v>
          </cell>
          <cell r="GH450">
            <v>62</v>
          </cell>
          <cell r="GI450">
            <v>68</v>
          </cell>
          <cell r="GJ450">
            <v>41</v>
          </cell>
          <cell r="GK450">
            <v>66</v>
          </cell>
          <cell r="GL450">
            <v>73</v>
          </cell>
          <cell r="GM450">
            <v>57</v>
          </cell>
          <cell r="GN450">
            <v>87</v>
          </cell>
          <cell r="GO450">
            <v>72</v>
          </cell>
          <cell r="GP450">
            <v>71</v>
          </cell>
          <cell r="GQ450">
            <v>93</v>
          </cell>
          <cell r="GR450">
            <v>75</v>
          </cell>
          <cell r="GS450">
            <v>50</v>
          </cell>
          <cell r="GT450">
            <v>78</v>
          </cell>
          <cell r="GU450">
            <v>112</v>
          </cell>
          <cell r="GV450">
            <v>41</v>
          </cell>
          <cell r="GW450">
            <v>59</v>
          </cell>
          <cell r="GX450">
            <v>63</v>
          </cell>
          <cell r="GY450">
            <v>65</v>
          </cell>
          <cell r="GZ450">
            <v>88</v>
          </cell>
          <cell r="HA450">
            <v>61</v>
          </cell>
          <cell r="HB450">
            <v>66</v>
          </cell>
          <cell r="HC450">
            <v>81</v>
          </cell>
          <cell r="HD450">
            <v>70</v>
          </cell>
          <cell r="HE450">
            <v>77</v>
          </cell>
          <cell r="HF450">
            <v>109</v>
          </cell>
          <cell r="HG450">
            <v>86</v>
          </cell>
          <cell r="HH450">
            <v>56</v>
          </cell>
          <cell r="HI450">
            <v>83</v>
          </cell>
          <cell r="HJ450">
            <v>91</v>
          </cell>
          <cell r="HK450">
            <v>89</v>
          </cell>
          <cell r="HL450">
            <v>74</v>
          </cell>
          <cell r="HM450">
            <v>85</v>
          </cell>
          <cell r="HN450">
            <v>76</v>
          </cell>
          <cell r="HO450">
            <v>101</v>
          </cell>
          <cell r="HP450">
            <v>64</v>
          </cell>
          <cell r="HQ450">
            <v>80</v>
          </cell>
          <cell r="HR450">
            <v>76</v>
          </cell>
          <cell r="HS450">
            <v>114</v>
          </cell>
          <cell r="HT450">
            <v>63</v>
          </cell>
          <cell r="HU450">
            <v>68</v>
          </cell>
          <cell r="HV450">
            <v>77</v>
          </cell>
          <cell r="HW450">
            <v>88</v>
          </cell>
          <cell r="HX450">
            <v>87</v>
          </cell>
          <cell r="HY450">
            <v>99</v>
          </cell>
          <cell r="HZ450">
            <v>81</v>
          </cell>
          <cell r="IA450">
            <v>115</v>
          </cell>
          <cell r="IB450">
            <v>68</v>
          </cell>
          <cell r="IC450">
            <v>78</v>
          </cell>
          <cell r="ID450">
            <v>82</v>
          </cell>
          <cell r="IE450">
            <v>93</v>
          </cell>
          <cell r="IF450">
            <v>77</v>
          </cell>
          <cell r="IG450">
            <v>84</v>
          </cell>
          <cell r="IH450">
            <v>79</v>
          </cell>
          <cell r="II450">
            <v>75</v>
          </cell>
          <cell r="IJ450">
            <v>115</v>
          </cell>
          <cell r="IK450">
            <v>136</v>
          </cell>
          <cell r="IL450">
            <v>108</v>
          </cell>
          <cell r="IM450">
            <v>54</v>
          </cell>
          <cell r="IN450">
            <v>35</v>
          </cell>
          <cell r="IO450">
            <v>50</v>
          </cell>
          <cell r="IP450">
            <v>86</v>
          </cell>
          <cell r="IQ450">
            <v>96</v>
          </cell>
          <cell r="IR450">
            <v>72</v>
          </cell>
          <cell r="IS450">
            <v>93</v>
          </cell>
          <cell r="IT450">
            <v>103</v>
          </cell>
          <cell r="IU450">
            <v>110</v>
          </cell>
          <cell r="IV450">
            <v>98</v>
          </cell>
          <cell r="IW450">
            <v>91</v>
          </cell>
          <cell r="IX450">
            <v>123</v>
          </cell>
          <cell r="IY450">
            <v>117</v>
          </cell>
          <cell r="IZ450">
            <v>99</v>
          </cell>
          <cell r="JA450">
            <v>85</v>
          </cell>
          <cell r="JB450">
            <v>95</v>
          </cell>
          <cell r="JC450">
            <v>104</v>
          </cell>
          <cell r="JD450">
            <v>69</v>
          </cell>
          <cell r="JE450">
            <v>85</v>
          </cell>
          <cell r="JF450">
            <v>112</v>
          </cell>
          <cell r="JG450">
            <v>97</v>
          </cell>
          <cell r="JH450">
            <v>120</v>
          </cell>
          <cell r="JI450">
            <v>93</v>
          </cell>
          <cell r="JJ450">
            <v>118</v>
          </cell>
          <cell r="JK450">
            <v>153</v>
          </cell>
          <cell r="JL450">
            <v>124</v>
          </cell>
          <cell r="JM450">
            <v>88</v>
          </cell>
          <cell r="JN450">
            <v>114</v>
          </cell>
          <cell r="JO450">
            <v>110</v>
          </cell>
          <cell r="JP450">
            <v>81</v>
          </cell>
          <cell r="JQ450">
            <v>116</v>
          </cell>
          <cell r="JR450">
            <v>89</v>
          </cell>
          <cell r="JS450">
            <v>91</v>
          </cell>
          <cell r="JT450">
            <v>127</v>
          </cell>
          <cell r="JU450">
            <v>64</v>
          </cell>
          <cell r="JV450">
            <v>90</v>
          </cell>
          <cell r="JW450">
            <v>119</v>
          </cell>
          <cell r="JX450">
            <v>86</v>
          </cell>
          <cell r="JY450">
            <v>103</v>
          </cell>
          <cell r="JZ450">
            <v>78</v>
          </cell>
          <cell r="KA450">
            <v>79</v>
          </cell>
          <cell r="KB450">
            <v>58</v>
          </cell>
          <cell r="KC450">
            <v>91</v>
          </cell>
          <cell r="KD450">
            <v>92</v>
          </cell>
          <cell r="KE450">
            <v>81</v>
          </cell>
          <cell r="KF450">
            <v>111</v>
          </cell>
        </row>
        <row r="451">
          <cell r="A451" t="str">
            <v>Nombre de crÃ©ations d'entreprises - SociÃ©tÃ©s - Tarn - DonnÃ©es mensuelles brutes</v>
          </cell>
          <cell r="B451">
            <v>10755650</v>
          </cell>
          <cell r="C451">
            <v>45317.364583333336</v>
          </cell>
          <cell r="ES451">
            <v>70</v>
          </cell>
          <cell r="ET451">
            <v>63</v>
          </cell>
          <cell r="EU451">
            <v>61</v>
          </cell>
          <cell r="EV451">
            <v>57</v>
          </cell>
          <cell r="EW451">
            <v>66</v>
          </cell>
          <cell r="EX451">
            <v>57</v>
          </cell>
          <cell r="EY451">
            <v>52</v>
          </cell>
          <cell r="EZ451">
            <v>47</v>
          </cell>
          <cell r="FA451">
            <v>52</v>
          </cell>
          <cell r="FB451">
            <v>71</v>
          </cell>
          <cell r="FC451">
            <v>46</v>
          </cell>
          <cell r="FD451">
            <v>65</v>
          </cell>
          <cell r="FE451">
            <v>75</v>
          </cell>
          <cell r="FF451">
            <v>67</v>
          </cell>
          <cell r="FG451">
            <v>75</v>
          </cell>
          <cell r="FH451">
            <v>55</v>
          </cell>
          <cell r="FI451">
            <v>53</v>
          </cell>
          <cell r="FJ451">
            <v>55</v>
          </cell>
          <cell r="FK451">
            <v>54</v>
          </cell>
          <cell r="FL451">
            <v>37</v>
          </cell>
          <cell r="FM451">
            <v>47</v>
          </cell>
          <cell r="FN451">
            <v>52</v>
          </cell>
          <cell r="FO451">
            <v>41</v>
          </cell>
          <cell r="FP451">
            <v>52</v>
          </cell>
          <cell r="FQ451">
            <v>64</v>
          </cell>
          <cell r="FR451">
            <v>42</v>
          </cell>
          <cell r="FS451">
            <v>58</v>
          </cell>
          <cell r="FT451">
            <v>56</v>
          </cell>
          <cell r="FU451">
            <v>47</v>
          </cell>
          <cell r="FV451">
            <v>63</v>
          </cell>
          <cell r="FW451">
            <v>84</v>
          </cell>
          <cell r="FX451">
            <v>35</v>
          </cell>
          <cell r="FY451">
            <v>57</v>
          </cell>
          <cell r="FZ451">
            <v>72</v>
          </cell>
          <cell r="GA451">
            <v>56</v>
          </cell>
          <cell r="GB451">
            <v>60</v>
          </cell>
          <cell r="GC451">
            <v>80</v>
          </cell>
          <cell r="GD451">
            <v>70</v>
          </cell>
          <cell r="GE451">
            <v>67</v>
          </cell>
          <cell r="GF451">
            <v>84</v>
          </cell>
          <cell r="GG451">
            <v>42</v>
          </cell>
          <cell r="GH451">
            <v>52</v>
          </cell>
          <cell r="GI451">
            <v>69</v>
          </cell>
          <cell r="GJ451">
            <v>51</v>
          </cell>
          <cell r="GK451">
            <v>53</v>
          </cell>
          <cell r="GL451">
            <v>57</v>
          </cell>
          <cell r="GM451">
            <v>46</v>
          </cell>
          <cell r="GN451">
            <v>55</v>
          </cell>
          <cell r="GO451">
            <v>57</v>
          </cell>
          <cell r="GP451">
            <v>79</v>
          </cell>
          <cell r="GQ451">
            <v>69</v>
          </cell>
          <cell r="GR451">
            <v>74</v>
          </cell>
          <cell r="GS451">
            <v>58</v>
          </cell>
          <cell r="GT451">
            <v>66</v>
          </cell>
          <cell r="GU451">
            <v>61</v>
          </cell>
          <cell r="GV451">
            <v>58</v>
          </cell>
          <cell r="GW451">
            <v>63</v>
          </cell>
          <cell r="GX451">
            <v>59</v>
          </cell>
          <cell r="GY451">
            <v>49</v>
          </cell>
          <cell r="GZ451">
            <v>85</v>
          </cell>
          <cell r="HA451">
            <v>73</v>
          </cell>
          <cell r="HB451">
            <v>78</v>
          </cell>
          <cell r="HC451">
            <v>68</v>
          </cell>
          <cell r="HD451">
            <v>56</v>
          </cell>
          <cell r="HE451">
            <v>66</v>
          </cell>
          <cell r="HF451">
            <v>71</v>
          </cell>
          <cell r="HG451">
            <v>58</v>
          </cell>
          <cell r="HH451">
            <v>48</v>
          </cell>
          <cell r="HI451">
            <v>74</v>
          </cell>
          <cell r="HJ451">
            <v>57</v>
          </cell>
          <cell r="HK451">
            <v>54</v>
          </cell>
          <cell r="HL451">
            <v>81</v>
          </cell>
          <cell r="HM451">
            <v>79</v>
          </cell>
          <cell r="HN451">
            <v>73</v>
          </cell>
          <cell r="HO451">
            <v>66</v>
          </cell>
          <cell r="HP451">
            <v>54</v>
          </cell>
          <cell r="HQ451">
            <v>55</v>
          </cell>
          <cell r="HR451">
            <v>70</v>
          </cell>
          <cell r="HS451">
            <v>62</v>
          </cell>
          <cell r="HT451">
            <v>62</v>
          </cell>
          <cell r="HU451">
            <v>66</v>
          </cell>
          <cell r="HV451">
            <v>77</v>
          </cell>
          <cell r="HW451">
            <v>63</v>
          </cell>
          <cell r="HX451">
            <v>73</v>
          </cell>
          <cell r="HY451">
            <v>86</v>
          </cell>
          <cell r="HZ451">
            <v>69</v>
          </cell>
          <cell r="IA451">
            <v>86</v>
          </cell>
          <cell r="IB451">
            <v>63</v>
          </cell>
          <cell r="IC451">
            <v>83</v>
          </cell>
          <cell r="ID451">
            <v>95</v>
          </cell>
          <cell r="IE451">
            <v>93</v>
          </cell>
          <cell r="IF451">
            <v>70</v>
          </cell>
          <cell r="IG451">
            <v>82</v>
          </cell>
          <cell r="IH451">
            <v>76</v>
          </cell>
          <cell r="II451">
            <v>97</v>
          </cell>
          <cell r="IJ451">
            <v>87</v>
          </cell>
          <cell r="IK451">
            <v>90</v>
          </cell>
          <cell r="IL451">
            <v>74</v>
          </cell>
          <cell r="IM451">
            <v>53</v>
          </cell>
          <cell r="IN451">
            <v>43</v>
          </cell>
          <cell r="IO451">
            <v>49</v>
          </cell>
          <cell r="IP451">
            <v>91</v>
          </cell>
          <cell r="IQ451">
            <v>109</v>
          </cell>
          <cell r="IR451">
            <v>65</v>
          </cell>
          <cell r="IS451">
            <v>87</v>
          </cell>
          <cell r="IT451">
            <v>111</v>
          </cell>
          <cell r="IU451">
            <v>77</v>
          </cell>
          <cell r="IV451">
            <v>123</v>
          </cell>
          <cell r="IW451">
            <v>99</v>
          </cell>
          <cell r="IX451">
            <v>103</v>
          </cell>
          <cell r="IY451">
            <v>121</v>
          </cell>
          <cell r="IZ451">
            <v>91</v>
          </cell>
          <cell r="JA451">
            <v>118</v>
          </cell>
          <cell r="JB451">
            <v>105</v>
          </cell>
          <cell r="JC451">
            <v>87</v>
          </cell>
          <cell r="JD451">
            <v>88</v>
          </cell>
          <cell r="JE451">
            <v>105</v>
          </cell>
          <cell r="JF451">
            <v>90</v>
          </cell>
          <cell r="JG451">
            <v>119</v>
          </cell>
          <cell r="JH451">
            <v>124</v>
          </cell>
          <cell r="JI451">
            <v>104</v>
          </cell>
          <cell r="JJ451">
            <v>116</v>
          </cell>
          <cell r="JK451">
            <v>120</v>
          </cell>
          <cell r="JL451">
            <v>130</v>
          </cell>
          <cell r="JM451">
            <v>95</v>
          </cell>
          <cell r="JN451">
            <v>120</v>
          </cell>
          <cell r="JO451">
            <v>96</v>
          </cell>
          <cell r="JP451">
            <v>77</v>
          </cell>
          <cell r="JQ451">
            <v>98</v>
          </cell>
          <cell r="JR451">
            <v>140</v>
          </cell>
          <cell r="JS451">
            <v>100</v>
          </cell>
          <cell r="JT451">
            <v>121</v>
          </cell>
          <cell r="JU451">
            <v>97</v>
          </cell>
          <cell r="JV451">
            <v>100</v>
          </cell>
          <cell r="JW451">
            <v>118</v>
          </cell>
          <cell r="JX451">
            <v>93</v>
          </cell>
          <cell r="JY451">
            <v>64</v>
          </cell>
          <cell r="JZ451">
            <v>113</v>
          </cell>
          <cell r="KA451">
            <v>92</v>
          </cell>
          <cell r="KB451">
            <v>59</v>
          </cell>
          <cell r="KC451">
            <v>112</v>
          </cell>
          <cell r="KD451">
            <v>90</v>
          </cell>
          <cell r="KE451">
            <v>93</v>
          </cell>
          <cell r="KF451">
            <v>99</v>
          </cell>
        </row>
        <row r="452">
          <cell r="A452" t="str">
            <v>Nombre de crÃ©ations d'entreprises - SociÃ©tÃ©s - Tarn-et-Garonne - DonnÃ©es mensuelles brutes</v>
          </cell>
          <cell r="B452">
            <v>10755651</v>
          </cell>
          <cell r="C452">
            <v>45317.364583333336</v>
          </cell>
          <cell r="ES452">
            <v>48</v>
          </cell>
          <cell r="ET452">
            <v>42</v>
          </cell>
          <cell r="EU452">
            <v>55</v>
          </cell>
          <cell r="EV452">
            <v>44</v>
          </cell>
          <cell r="EW452">
            <v>42</v>
          </cell>
          <cell r="EX452">
            <v>54</v>
          </cell>
          <cell r="EY452">
            <v>42</v>
          </cell>
          <cell r="EZ452">
            <v>29</v>
          </cell>
          <cell r="FA452">
            <v>37</v>
          </cell>
          <cell r="FB452">
            <v>41</v>
          </cell>
          <cell r="FC452">
            <v>34</v>
          </cell>
          <cell r="FD452">
            <v>27</v>
          </cell>
          <cell r="FE452">
            <v>45</v>
          </cell>
          <cell r="FF452">
            <v>46</v>
          </cell>
          <cell r="FG452">
            <v>40</v>
          </cell>
          <cell r="FH452">
            <v>47</v>
          </cell>
          <cell r="FI452">
            <v>42</v>
          </cell>
          <cell r="FJ452">
            <v>40</v>
          </cell>
          <cell r="FK452">
            <v>49</v>
          </cell>
          <cell r="FL452">
            <v>25</v>
          </cell>
          <cell r="FM452">
            <v>27</v>
          </cell>
          <cell r="FN452">
            <v>52</v>
          </cell>
          <cell r="FO452">
            <v>40</v>
          </cell>
          <cell r="FP452">
            <v>38</v>
          </cell>
          <cell r="FQ452">
            <v>50</v>
          </cell>
          <cell r="FR452">
            <v>33</v>
          </cell>
          <cell r="FS452">
            <v>45</v>
          </cell>
          <cell r="FT452">
            <v>49</v>
          </cell>
          <cell r="FU452">
            <v>47</v>
          </cell>
          <cell r="FV452">
            <v>35</v>
          </cell>
          <cell r="FW452">
            <v>49</v>
          </cell>
          <cell r="FX452">
            <v>28</v>
          </cell>
          <cell r="FY452">
            <v>31</v>
          </cell>
          <cell r="FZ452">
            <v>49</v>
          </cell>
          <cell r="GA452">
            <v>40</v>
          </cell>
          <cell r="GB452">
            <v>38</v>
          </cell>
          <cell r="GC452">
            <v>33</v>
          </cell>
          <cell r="GD452">
            <v>38</v>
          </cell>
          <cell r="GE452">
            <v>51</v>
          </cell>
          <cell r="GF452">
            <v>47</v>
          </cell>
          <cell r="GG452">
            <v>36</v>
          </cell>
          <cell r="GH452">
            <v>40</v>
          </cell>
          <cell r="GI452">
            <v>40</v>
          </cell>
          <cell r="GJ452">
            <v>24</v>
          </cell>
          <cell r="GK452">
            <v>31</v>
          </cell>
          <cell r="GL452">
            <v>45</v>
          </cell>
          <cell r="GM452">
            <v>29</v>
          </cell>
          <cell r="GN452">
            <v>41</v>
          </cell>
          <cell r="GO452">
            <v>50</v>
          </cell>
          <cell r="GP452">
            <v>52</v>
          </cell>
          <cell r="GQ452">
            <v>71</v>
          </cell>
          <cell r="GR452">
            <v>53</v>
          </cell>
          <cell r="GS452">
            <v>41</v>
          </cell>
          <cell r="GT452">
            <v>42</v>
          </cell>
          <cell r="GU452">
            <v>40</v>
          </cell>
          <cell r="GV452">
            <v>32</v>
          </cell>
          <cell r="GW452">
            <v>42</v>
          </cell>
          <cell r="GX452">
            <v>51</v>
          </cell>
          <cell r="GY452">
            <v>44</v>
          </cell>
          <cell r="GZ452">
            <v>42</v>
          </cell>
          <cell r="HA452">
            <v>36</v>
          </cell>
          <cell r="HB452">
            <v>41</v>
          </cell>
          <cell r="HC452">
            <v>54</v>
          </cell>
          <cell r="HD452">
            <v>45</v>
          </cell>
          <cell r="HE452">
            <v>46</v>
          </cell>
          <cell r="HF452">
            <v>46</v>
          </cell>
          <cell r="HG452">
            <v>50</v>
          </cell>
          <cell r="HH452">
            <v>41</v>
          </cell>
          <cell r="HI452">
            <v>42</v>
          </cell>
          <cell r="HJ452">
            <v>55</v>
          </cell>
          <cell r="HK452">
            <v>39</v>
          </cell>
          <cell r="HL452">
            <v>46</v>
          </cell>
          <cell r="HM452">
            <v>48</v>
          </cell>
          <cell r="HN452">
            <v>39</v>
          </cell>
          <cell r="HO452">
            <v>47</v>
          </cell>
          <cell r="HP452">
            <v>34</v>
          </cell>
          <cell r="HQ452">
            <v>42</v>
          </cell>
          <cell r="HR452">
            <v>40</v>
          </cell>
          <cell r="HS452">
            <v>29</v>
          </cell>
          <cell r="HT452">
            <v>27</v>
          </cell>
          <cell r="HU452">
            <v>34</v>
          </cell>
          <cell r="HV452">
            <v>47</v>
          </cell>
          <cell r="HW452">
            <v>44</v>
          </cell>
          <cell r="HX452">
            <v>40</v>
          </cell>
          <cell r="HY452">
            <v>55</v>
          </cell>
          <cell r="HZ452">
            <v>41</v>
          </cell>
          <cell r="IA452">
            <v>54</v>
          </cell>
          <cell r="IB452">
            <v>51</v>
          </cell>
          <cell r="IC452">
            <v>48</v>
          </cell>
          <cell r="ID452">
            <v>41</v>
          </cell>
          <cell r="IE452">
            <v>47</v>
          </cell>
          <cell r="IF452">
            <v>38</v>
          </cell>
          <cell r="IG452">
            <v>37</v>
          </cell>
          <cell r="IH452">
            <v>56</v>
          </cell>
          <cell r="II452">
            <v>43</v>
          </cell>
          <cell r="IJ452">
            <v>45</v>
          </cell>
          <cell r="IK452">
            <v>58</v>
          </cell>
          <cell r="IL452">
            <v>68</v>
          </cell>
          <cell r="IM452">
            <v>45</v>
          </cell>
          <cell r="IN452">
            <v>16</v>
          </cell>
          <cell r="IO452">
            <v>19</v>
          </cell>
          <cell r="IP452">
            <v>35</v>
          </cell>
          <cell r="IQ452">
            <v>44</v>
          </cell>
          <cell r="IR452">
            <v>44</v>
          </cell>
          <cell r="IS452">
            <v>48</v>
          </cell>
          <cell r="IT452">
            <v>61</v>
          </cell>
          <cell r="IU452">
            <v>59</v>
          </cell>
          <cell r="IV452">
            <v>60</v>
          </cell>
          <cell r="IW452">
            <v>60</v>
          </cell>
          <cell r="IX452">
            <v>56</v>
          </cell>
          <cell r="IY452">
            <v>59</v>
          </cell>
          <cell r="IZ452">
            <v>65</v>
          </cell>
          <cell r="JA452">
            <v>53</v>
          </cell>
          <cell r="JB452">
            <v>80</v>
          </cell>
          <cell r="JC452">
            <v>64</v>
          </cell>
          <cell r="JD452">
            <v>61</v>
          </cell>
          <cell r="JE452">
            <v>56</v>
          </cell>
          <cell r="JF452">
            <v>77</v>
          </cell>
          <cell r="JG452">
            <v>66</v>
          </cell>
          <cell r="JH452">
            <v>53</v>
          </cell>
          <cell r="JI452">
            <v>66</v>
          </cell>
          <cell r="JJ452">
            <v>58</v>
          </cell>
          <cell r="JK452">
            <v>85</v>
          </cell>
          <cell r="JL452">
            <v>62</v>
          </cell>
          <cell r="JM452">
            <v>71</v>
          </cell>
          <cell r="JN452">
            <v>76</v>
          </cell>
          <cell r="JO452">
            <v>58</v>
          </cell>
          <cell r="JP452">
            <v>36</v>
          </cell>
          <cell r="JQ452">
            <v>57</v>
          </cell>
          <cell r="JR452">
            <v>66</v>
          </cell>
          <cell r="JS452">
            <v>52</v>
          </cell>
          <cell r="JT452">
            <v>77</v>
          </cell>
          <cell r="JU452">
            <v>55</v>
          </cell>
          <cell r="JV452">
            <v>54</v>
          </cell>
          <cell r="JW452">
            <v>65</v>
          </cell>
          <cell r="JX452">
            <v>55</v>
          </cell>
          <cell r="JY452">
            <v>47</v>
          </cell>
          <cell r="JZ452">
            <v>57</v>
          </cell>
          <cell r="KA452">
            <v>49</v>
          </cell>
          <cell r="KB452">
            <v>36</v>
          </cell>
          <cell r="KC452">
            <v>53</v>
          </cell>
          <cell r="KD452">
            <v>51</v>
          </cell>
          <cell r="KE452">
            <v>91</v>
          </cell>
          <cell r="KF452">
            <v>75</v>
          </cell>
        </row>
        <row r="453">
          <cell r="A453" t="str">
            <v>Nombre de crÃ©ations d'entreprises - SociÃ©tÃ©s - Territoire de Belfort - DonnÃ©es mensuelles brutes</v>
          </cell>
          <cell r="B453">
            <v>10755659</v>
          </cell>
          <cell r="C453">
            <v>45317.364583333336</v>
          </cell>
          <cell r="ES453">
            <v>18</v>
          </cell>
          <cell r="ET453">
            <v>16</v>
          </cell>
          <cell r="EU453">
            <v>20</v>
          </cell>
          <cell r="EV453">
            <v>13</v>
          </cell>
          <cell r="EW453">
            <v>27</v>
          </cell>
          <cell r="EX453">
            <v>12</v>
          </cell>
          <cell r="EY453">
            <v>15</v>
          </cell>
          <cell r="EZ453">
            <v>13</v>
          </cell>
          <cell r="FA453">
            <v>20</v>
          </cell>
          <cell r="FB453">
            <v>20</v>
          </cell>
          <cell r="FC453">
            <v>19</v>
          </cell>
          <cell r="FD453">
            <v>16</v>
          </cell>
          <cell r="FE453">
            <v>16</v>
          </cell>
          <cell r="FF453">
            <v>22</v>
          </cell>
          <cell r="FG453">
            <v>23</v>
          </cell>
          <cell r="FH453">
            <v>18</v>
          </cell>
          <cell r="FI453">
            <v>24</v>
          </cell>
          <cell r="FJ453">
            <v>16</v>
          </cell>
          <cell r="FK453">
            <v>23</v>
          </cell>
          <cell r="FL453">
            <v>13</v>
          </cell>
          <cell r="FM453">
            <v>21</v>
          </cell>
          <cell r="FN453">
            <v>16</v>
          </cell>
          <cell r="FO453">
            <v>15</v>
          </cell>
          <cell r="FP453">
            <v>21</v>
          </cell>
          <cell r="FQ453">
            <v>24</v>
          </cell>
          <cell r="FR453">
            <v>20</v>
          </cell>
          <cell r="FS453">
            <v>22</v>
          </cell>
          <cell r="FT453">
            <v>25</v>
          </cell>
          <cell r="FU453">
            <v>17</v>
          </cell>
          <cell r="FV453">
            <v>23</v>
          </cell>
          <cell r="FW453">
            <v>17</v>
          </cell>
          <cell r="FX453">
            <v>19</v>
          </cell>
          <cell r="FY453">
            <v>14</v>
          </cell>
          <cell r="FZ453">
            <v>18</v>
          </cell>
          <cell r="GA453">
            <v>14</v>
          </cell>
          <cell r="GB453">
            <v>23</v>
          </cell>
          <cell r="GC453">
            <v>25</v>
          </cell>
          <cell r="GD453">
            <v>21</v>
          </cell>
          <cell r="GE453">
            <v>24</v>
          </cell>
          <cell r="GF453">
            <v>15</v>
          </cell>
          <cell r="GG453">
            <v>26</v>
          </cell>
          <cell r="GH453">
            <v>20</v>
          </cell>
          <cell r="GI453">
            <v>22</v>
          </cell>
          <cell r="GJ453">
            <v>11</v>
          </cell>
          <cell r="GK453">
            <v>23</v>
          </cell>
          <cell r="GL453">
            <v>18</v>
          </cell>
          <cell r="GM453">
            <v>11</v>
          </cell>
          <cell r="GN453">
            <v>20</v>
          </cell>
          <cell r="GO453">
            <v>21</v>
          </cell>
          <cell r="GP453">
            <v>21</v>
          </cell>
          <cell r="GQ453">
            <v>22</v>
          </cell>
          <cell r="GR453">
            <v>27</v>
          </cell>
          <cell r="GS453">
            <v>20</v>
          </cell>
          <cell r="GT453">
            <v>23</v>
          </cell>
          <cell r="GU453">
            <v>20</v>
          </cell>
          <cell r="GV453">
            <v>13</v>
          </cell>
          <cell r="GW453">
            <v>22</v>
          </cell>
          <cell r="GX453">
            <v>22</v>
          </cell>
          <cell r="GY453">
            <v>23</v>
          </cell>
          <cell r="GZ453">
            <v>17</v>
          </cell>
          <cell r="HA453">
            <v>27</v>
          </cell>
          <cell r="HB453">
            <v>18</v>
          </cell>
          <cell r="HC453">
            <v>27</v>
          </cell>
          <cell r="HD453">
            <v>30</v>
          </cell>
          <cell r="HE453">
            <v>22</v>
          </cell>
          <cell r="HF453">
            <v>28</v>
          </cell>
          <cell r="HG453">
            <v>21</v>
          </cell>
          <cell r="HH453">
            <v>16</v>
          </cell>
          <cell r="HI453">
            <v>25</v>
          </cell>
          <cell r="HJ453">
            <v>23</v>
          </cell>
          <cell r="HK453">
            <v>22</v>
          </cell>
          <cell r="HL453">
            <v>22</v>
          </cell>
          <cell r="HM453">
            <v>20</v>
          </cell>
          <cell r="HN453">
            <v>14</v>
          </cell>
          <cell r="HO453">
            <v>29</v>
          </cell>
          <cell r="HP453">
            <v>22</v>
          </cell>
          <cell r="HQ453">
            <v>22</v>
          </cell>
          <cell r="HR453">
            <v>36</v>
          </cell>
          <cell r="HS453">
            <v>12</v>
          </cell>
          <cell r="HT453">
            <v>16</v>
          </cell>
          <cell r="HU453">
            <v>18</v>
          </cell>
          <cell r="HV453">
            <v>17</v>
          </cell>
          <cell r="HW453">
            <v>21</v>
          </cell>
          <cell r="HX453">
            <v>22</v>
          </cell>
          <cell r="HY453">
            <v>19</v>
          </cell>
          <cell r="HZ453">
            <v>16</v>
          </cell>
          <cell r="IA453">
            <v>52</v>
          </cell>
          <cell r="IB453">
            <v>18</v>
          </cell>
          <cell r="IC453">
            <v>17</v>
          </cell>
          <cell r="ID453">
            <v>18</v>
          </cell>
          <cell r="IE453">
            <v>20</v>
          </cell>
          <cell r="IF453">
            <v>21</v>
          </cell>
          <cell r="IG453">
            <v>19</v>
          </cell>
          <cell r="IH453">
            <v>18</v>
          </cell>
          <cell r="II453">
            <v>22</v>
          </cell>
          <cell r="IJ453">
            <v>34</v>
          </cell>
          <cell r="IK453">
            <v>18</v>
          </cell>
          <cell r="IL453">
            <v>25</v>
          </cell>
          <cell r="IM453">
            <v>17</v>
          </cell>
          <cell r="IN453">
            <v>6</v>
          </cell>
          <cell r="IO453">
            <v>20</v>
          </cell>
          <cell r="IP453">
            <v>31</v>
          </cell>
          <cell r="IQ453">
            <v>24</v>
          </cell>
          <cell r="IR453">
            <v>28</v>
          </cell>
          <cell r="IS453">
            <v>24</v>
          </cell>
          <cell r="IT453">
            <v>23</v>
          </cell>
          <cell r="IU453">
            <v>15</v>
          </cell>
          <cell r="IV453">
            <v>28</v>
          </cell>
          <cell r="IW453">
            <v>31</v>
          </cell>
          <cell r="IX453">
            <v>26</v>
          </cell>
          <cell r="IY453">
            <v>29</v>
          </cell>
          <cell r="IZ453">
            <v>44</v>
          </cell>
          <cell r="JA453">
            <v>30</v>
          </cell>
          <cell r="JB453">
            <v>31</v>
          </cell>
          <cell r="JC453">
            <v>34</v>
          </cell>
          <cell r="JD453">
            <v>18</v>
          </cell>
          <cell r="JE453">
            <v>28</v>
          </cell>
          <cell r="JF453">
            <v>35</v>
          </cell>
          <cell r="JG453">
            <v>18</v>
          </cell>
          <cell r="JH453">
            <v>31</v>
          </cell>
          <cell r="JI453">
            <v>20</v>
          </cell>
          <cell r="JJ453">
            <v>20</v>
          </cell>
          <cell r="JK453">
            <v>32</v>
          </cell>
          <cell r="JL453">
            <v>24</v>
          </cell>
          <cell r="JM453">
            <v>14</v>
          </cell>
          <cell r="JN453">
            <v>21</v>
          </cell>
          <cell r="JO453">
            <v>21</v>
          </cell>
          <cell r="JP453">
            <v>24</v>
          </cell>
          <cell r="JQ453">
            <v>25</v>
          </cell>
          <cell r="JR453">
            <v>28</v>
          </cell>
          <cell r="JS453">
            <v>19</v>
          </cell>
          <cell r="JT453">
            <v>31</v>
          </cell>
          <cell r="JU453">
            <v>25</v>
          </cell>
          <cell r="JV453">
            <v>27</v>
          </cell>
          <cell r="JW453">
            <v>26</v>
          </cell>
          <cell r="JX453">
            <v>22</v>
          </cell>
          <cell r="JY453">
            <v>26</v>
          </cell>
          <cell r="JZ453">
            <v>21</v>
          </cell>
          <cell r="KA453">
            <v>15</v>
          </cell>
          <cell r="KB453">
            <v>20</v>
          </cell>
          <cell r="KC453">
            <v>25</v>
          </cell>
          <cell r="KD453">
            <v>21</v>
          </cell>
          <cell r="KE453">
            <v>21</v>
          </cell>
          <cell r="KF453">
            <v>25</v>
          </cell>
        </row>
        <row r="454">
          <cell r="A454" t="str">
            <v>Nombre de crÃ©ations d'entreprises - SociÃ©tÃ©s - Val-de-Marne - DonnÃ©es mensuelles brutes</v>
          </cell>
          <cell r="B454">
            <v>10755663</v>
          </cell>
          <cell r="C454">
            <v>45317.364583333336</v>
          </cell>
          <cell r="ES454">
            <v>352</v>
          </cell>
          <cell r="ET454">
            <v>374</v>
          </cell>
          <cell r="EU454">
            <v>392</v>
          </cell>
          <cell r="EV454">
            <v>297</v>
          </cell>
          <cell r="EW454">
            <v>272</v>
          </cell>
          <cell r="EX454">
            <v>318</v>
          </cell>
          <cell r="EY454">
            <v>304</v>
          </cell>
          <cell r="EZ454">
            <v>256</v>
          </cell>
          <cell r="FA454">
            <v>287</v>
          </cell>
          <cell r="FB454">
            <v>349</v>
          </cell>
          <cell r="FC454">
            <v>325</v>
          </cell>
          <cell r="FD454">
            <v>272</v>
          </cell>
          <cell r="FE454">
            <v>345</v>
          </cell>
          <cell r="FF454">
            <v>354</v>
          </cell>
          <cell r="FG454">
            <v>383</v>
          </cell>
          <cell r="FH454">
            <v>335</v>
          </cell>
          <cell r="FI454">
            <v>346</v>
          </cell>
          <cell r="FJ454">
            <v>347</v>
          </cell>
          <cell r="FK454">
            <v>356</v>
          </cell>
          <cell r="FL454">
            <v>237</v>
          </cell>
          <cell r="FM454">
            <v>261</v>
          </cell>
          <cell r="FN454">
            <v>382</v>
          </cell>
          <cell r="FO454">
            <v>322</v>
          </cell>
          <cell r="FP454">
            <v>340</v>
          </cell>
          <cell r="FQ454">
            <v>368</v>
          </cell>
          <cell r="FR454">
            <v>362</v>
          </cell>
          <cell r="FS454">
            <v>394</v>
          </cell>
          <cell r="FT454">
            <v>384</v>
          </cell>
          <cell r="FU454">
            <v>344</v>
          </cell>
          <cell r="FV454">
            <v>355</v>
          </cell>
          <cell r="FW454">
            <v>365</v>
          </cell>
          <cell r="FX454">
            <v>266</v>
          </cell>
          <cell r="FY454">
            <v>299</v>
          </cell>
          <cell r="FZ454">
            <v>392</v>
          </cell>
          <cell r="GA454">
            <v>351</v>
          </cell>
          <cell r="GB454">
            <v>400</v>
          </cell>
          <cell r="GC454">
            <v>419</v>
          </cell>
          <cell r="GD454">
            <v>405</v>
          </cell>
          <cell r="GE454">
            <v>346</v>
          </cell>
          <cell r="GF454">
            <v>427</v>
          </cell>
          <cell r="GG454">
            <v>347</v>
          </cell>
          <cell r="GH454">
            <v>383</v>
          </cell>
          <cell r="GI454">
            <v>423</v>
          </cell>
          <cell r="GJ454">
            <v>281</v>
          </cell>
          <cell r="GK454">
            <v>392</v>
          </cell>
          <cell r="GL454">
            <v>446</v>
          </cell>
          <cell r="GM454">
            <v>394</v>
          </cell>
          <cell r="GN454">
            <v>477</v>
          </cell>
          <cell r="GO454">
            <v>445</v>
          </cell>
          <cell r="GP454">
            <v>475</v>
          </cell>
          <cell r="GQ454">
            <v>486</v>
          </cell>
          <cell r="GR454">
            <v>512</v>
          </cell>
          <cell r="GS454">
            <v>407</v>
          </cell>
          <cell r="GT454">
            <v>523</v>
          </cell>
          <cell r="GU454">
            <v>434</v>
          </cell>
          <cell r="GV454">
            <v>330</v>
          </cell>
          <cell r="GW454">
            <v>386</v>
          </cell>
          <cell r="GX454">
            <v>427</v>
          </cell>
          <cell r="GY454">
            <v>445</v>
          </cell>
          <cell r="GZ454">
            <v>559</v>
          </cell>
          <cell r="HA454">
            <v>432</v>
          </cell>
          <cell r="HB454">
            <v>479</v>
          </cell>
          <cell r="HC454">
            <v>592</v>
          </cell>
          <cell r="HD454">
            <v>449</v>
          </cell>
          <cell r="HE454">
            <v>423</v>
          </cell>
          <cell r="HF454">
            <v>517</v>
          </cell>
          <cell r="HG454">
            <v>447</v>
          </cell>
          <cell r="HH454">
            <v>404</v>
          </cell>
          <cell r="HI454">
            <v>381</v>
          </cell>
          <cell r="HJ454">
            <v>534</v>
          </cell>
          <cell r="HK454">
            <v>466</v>
          </cell>
          <cell r="HL454">
            <v>549</v>
          </cell>
          <cell r="HM454">
            <v>469</v>
          </cell>
          <cell r="HN454">
            <v>543</v>
          </cell>
          <cell r="HO454">
            <v>519</v>
          </cell>
          <cell r="HP454">
            <v>482</v>
          </cell>
          <cell r="HQ454">
            <v>425</v>
          </cell>
          <cell r="HR454">
            <v>527</v>
          </cell>
          <cell r="HS454">
            <v>495</v>
          </cell>
          <cell r="HT454">
            <v>389</v>
          </cell>
          <cell r="HU454">
            <v>367</v>
          </cell>
          <cell r="HV454">
            <v>577</v>
          </cell>
          <cell r="HW454">
            <v>507</v>
          </cell>
          <cell r="HX454">
            <v>473</v>
          </cell>
          <cell r="HY454">
            <v>577</v>
          </cell>
          <cell r="HZ454">
            <v>586</v>
          </cell>
          <cell r="IA454">
            <v>596</v>
          </cell>
          <cell r="IB454">
            <v>507</v>
          </cell>
          <cell r="IC454">
            <v>522</v>
          </cell>
          <cell r="ID454">
            <v>432</v>
          </cell>
          <cell r="IE454">
            <v>606</v>
          </cell>
          <cell r="IF454">
            <v>400</v>
          </cell>
          <cell r="IG454">
            <v>424</v>
          </cell>
          <cell r="IH454">
            <v>615</v>
          </cell>
          <cell r="II454">
            <v>562</v>
          </cell>
          <cell r="IJ454">
            <v>503</v>
          </cell>
          <cell r="IK454">
            <v>596</v>
          </cell>
          <cell r="IL454">
            <v>664</v>
          </cell>
          <cell r="IM454">
            <v>399</v>
          </cell>
          <cell r="IN454">
            <v>266</v>
          </cell>
          <cell r="IO454">
            <v>308</v>
          </cell>
          <cell r="IP454">
            <v>493</v>
          </cell>
          <cell r="IQ454">
            <v>609</v>
          </cell>
          <cell r="IR454">
            <v>482</v>
          </cell>
          <cell r="IS454">
            <v>537</v>
          </cell>
          <cell r="IT454">
            <v>707</v>
          </cell>
          <cell r="IU454">
            <v>505</v>
          </cell>
          <cell r="IV454">
            <v>627</v>
          </cell>
          <cell r="IW454">
            <v>624</v>
          </cell>
          <cell r="IX454">
            <v>663</v>
          </cell>
          <cell r="IY454">
            <v>714</v>
          </cell>
          <cell r="IZ454">
            <v>649</v>
          </cell>
          <cell r="JA454">
            <v>595</v>
          </cell>
          <cell r="JB454">
            <v>673</v>
          </cell>
          <cell r="JC454">
            <v>590</v>
          </cell>
          <cell r="JD454">
            <v>418</v>
          </cell>
          <cell r="JE454">
            <v>479</v>
          </cell>
          <cell r="JF454">
            <v>617</v>
          </cell>
          <cell r="JG454">
            <v>602</v>
          </cell>
          <cell r="JH454">
            <v>731</v>
          </cell>
          <cell r="JI454">
            <v>653</v>
          </cell>
          <cell r="JJ454">
            <v>683</v>
          </cell>
          <cell r="JK454">
            <v>808</v>
          </cell>
          <cell r="JL454">
            <v>730</v>
          </cell>
          <cell r="JM454">
            <v>524</v>
          </cell>
          <cell r="JN454">
            <v>692</v>
          </cell>
          <cell r="JO454">
            <v>604</v>
          </cell>
          <cell r="JP454">
            <v>452</v>
          </cell>
          <cell r="JQ454">
            <v>554</v>
          </cell>
          <cell r="JR454">
            <v>661</v>
          </cell>
          <cell r="JS454">
            <v>643</v>
          </cell>
          <cell r="JT454">
            <v>734</v>
          </cell>
          <cell r="JU454">
            <v>678</v>
          </cell>
          <cell r="JV454">
            <v>617</v>
          </cell>
          <cell r="JW454">
            <v>695</v>
          </cell>
          <cell r="JX454">
            <v>606</v>
          </cell>
          <cell r="JY454">
            <v>534</v>
          </cell>
          <cell r="JZ454">
            <v>628</v>
          </cell>
          <cell r="KA454">
            <v>579</v>
          </cell>
          <cell r="KB454">
            <v>456</v>
          </cell>
          <cell r="KC454">
            <v>628</v>
          </cell>
          <cell r="KD454">
            <v>632</v>
          </cell>
          <cell r="KE454">
            <v>728</v>
          </cell>
          <cell r="KF454">
            <v>678</v>
          </cell>
        </row>
        <row r="455">
          <cell r="A455" t="str">
            <v>Nombre de crÃ©ations d'entreprises - SociÃ©tÃ©s - Val-d'Oise - DonnÃ©es mensuelles brutes</v>
          </cell>
          <cell r="B455">
            <v>10755664</v>
          </cell>
          <cell r="C455">
            <v>45317.364583333336</v>
          </cell>
          <cell r="ES455">
            <v>259</v>
          </cell>
          <cell r="ET455">
            <v>299</v>
          </cell>
          <cell r="EU455">
            <v>321</v>
          </cell>
          <cell r="EV455">
            <v>264</v>
          </cell>
          <cell r="EW455">
            <v>226</v>
          </cell>
          <cell r="EX455">
            <v>278</v>
          </cell>
          <cell r="EY455">
            <v>247</v>
          </cell>
          <cell r="EZ455">
            <v>209</v>
          </cell>
          <cell r="FA455">
            <v>224</v>
          </cell>
          <cell r="FB455">
            <v>260</v>
          </cell>
          <cell r="FC455">
            <v>257</v>
          </cell>
          <cell r="FD455">
            <v>250</v>
          </cell>
          <cell r="FE455">
            <v>303</v>
          </cell>
          <cell r="FF455">
            <v>325</v>
          </cell>
          <cell r="FG455">
            <v>309</v>
          </cell>
          <cell r="FH455">
            <v>289</v>
          </cell>
          <cell r="FI455">
            <v>239</v>
          </cell>
          <cell r="FJ455">
            <v>266</v>
          </cell>
          <cell r="FK455">
            <v>310</v>
          </cell>
          <cell r="FL455">
            <v>193</v>
          </cell>
          <cell r="FM455">
            <v>206</v>
          </cell>
          <cell r="FN455">
            <v>306</v>
          </cell>
          <cell r="FO455">
            <v>259</v>
          </cell>
          <cell r="FP455">
            <v>284</v>
          </cell>
          <cell r="FQ455">
            <v>327</v>
          </cell>
          <cell r="FR455">
            <v>318</v>
          </cell>
          <cell r="FS455">
            <v>350</v>
          </cell>
          <cell r="FT455">
            <v>297</v>
          </cell>
          <cell r="FU455">
            <v>276</v>
          </cell>
          <cell r="FV455">
            <v>238</v>
          </cell>
          <cell r="FW455">
            <v>295</v>
          </cell>
          <cell r="FX455">
            <v>232</v>
          </cell>
          <cell r="FY455">
            <v>273</v>
          </cell>
          <cell r="FZ455">
            <v>322</v>
          </cell>
          <cell r="GA455">
            <v>316</v>
          </cell>
          <cell r="GB455">
            <v>318</v>
          </cell>
          <cell r="GC455">
            <v>353</v>
          </cell>
          <cell r="GD455">
            <v>346</v>
          </cell>
          <cell r="GE455">
            <v>288</v>
          </cell>
          <cell r="GF455">
            <v>284</v>
          </cell>
          <cell r="GG455">
            <v>271</v>
          </cell>
          <cell r="GH455">
            <v>302</v>
          </cell>
          <cell r="GI455">
            <v>341</v>
          </cell>
          <cell r="GJ455">
            <v>237</v>
          </cell>
          <cell r="GK455">
            <v>306</v>
          </cell>
          <cell r="GL455">
            <v>345</v>
          </cell>
          <cell r="GM455">
            <v>331</v>
          </cell>
          <cell r="GN455">
            <v>397</v>
          </cell>
          <cell r="GO455">
            <v>366</v>
          </cell>
          <cell r="GP455">
            <v>383</v>
          </cell>
          <cell r="GQ455">
            <v>449</v>
          </cell>
          <cell r="GR455">
            <v>425</v>
          </cell>
          <cell r="GS455">
            <v>359</v>
          </cell>
          <cell r="GT455">
            <v>390</v>
          </cell>
          <cell r="GU455">
            <v>363</v>
          </cell>
          <cell r="GV455">
            <v>266</v>
          </cell>
          <cell r="GW455">
            <v>304</v>
          </cell>
          <cell r="GX455">
            <v>389</v>
          </cell>
          <cell r="GY455">
            <v>377</v>
          </cell>
          <cell r="GZ455">
            <v>417</v>
          </cell>
          <cell r="HA455">
            <v>401</v>
          </cell>
          <cell r="HB455">
            <v>446</v>
          </cell>
          <cell r="HC455">
            <v>514</v>
          </cell>
          <cell r="HD455">
            <v>359</v>
          </cell>
          <cell r="HE455">
            <v>353</v>
          </cell>
          <cell r="HF455">
            <v>408</v>
          </cell>
          <cell r="HG455">
            <v>363</v>
          </cell>
          <cell r="HH455">
            <v>292</v>
          </cell>
          <cell r="HI455">
            <v>297</v>
          </cell>
          <cell r="HJ455">
            <v>376</v>
          </cell>
          <cell r="HK455">
            <v>436</v>
          </cell>
          <cell r="HL455">
            <v>385</v>
          </cell>
          <cell r="HM455">
            <v>448</v>
          </cell>
          <cell r="HN455">
            <v>449</v>
          </cell>
          <cell r="HO455">
            <v>474</v>
          </cell>
          <cell r="HP455">
            <v>419</v>
          </cell>
          <cell r="HQ455">
            <v>392</v>
          </cell>
          <cell r="HR455">
            <v>434</v>
          </cell>
          <cell r="HS455">
            <v>366</v>
          </cell>
          <cell r="HT455">
            <v>375</v>
          </cell>
          <cell r="HU455">
            <v>342</v>
          </cell>
          <cell r="HV455">
            <v>459</v>
          </cell>
          <cell r="HW455">
            <v>396</v>
          </cell>
          <cell r="HX455">
            <v>413</v>
          </cell>
          <cell r="HY455">
            <v>439</v>
          </cell>
          <cell r="HZ455">
            <v>490</v>
          </cell>
          <cell r="IA455">
            <v>532</v>
          </cell>
          <cell r="IB455">
            <v>411</v>
          </cell>
          <cell r="IC455">
            <v>445</v>
          </cell>
          <cell r="ID455">
            <v>404</v>
          </cell>
          <cell r="IE455">
            <v>461</v>
          </cell>
          <cell r="IF455">
            <v>314</v>
          </cell>
          <cell r="IG455">
            <v>409</v>
          </cell>
          <cell r="IH455">
            <v>499</v>
          </cell>
          <cell r="II455">
            <v>490</v>
          </cell>
          <cell r="IJ455">
            <v>391</v>
          </cell>
          <cell r="IK455">
            <v>546</v>
          </cell>
          <cell r="IL455">
            <v>495</v>
          </cell>
          <cell r="IM455">
            <v>421</v>
          </cell>
          <cell r="IN455">
            <v>195</v>
          </cell>
          <cell r="IO455">
            <v>244</v>
          </cell>
          <cell r="IP455">
            <v>439</v>
          </cell>
          <cell r="IQ455">
            <v>535</v>
          </cell>
          <cell r="IR455">
            <v>392</v>
          </cell>
          <cell r="IS455">
            <v>492</v>
          </cell>
          <cell r="IT455">
            <v>615</v>
          </cell>
          <cell r="IU455">
            <v>494</v>
          </cell>
          <cell r="IV455">
            <v>568</v>
          </cell>
          <cell r="IW455">
            <v>544</v>
          </cell>
          <cell r="IX455">
            <v>553</v>
          </cell>
          <cell r="IY455">
            <v>657</v>
          </cell>
          <cell r="IZ455">
            <v>549</v>
          </cell>
          <cell r="JA455">
            <v>505</v>
          </cell>
          <cell r="JB455">
            <v>544</v>
          </cell>
          <cell r="JC455">
            <v>531</v>
          </cell>
          <cell r="JD455">
            <v>368</v>
          </cell>
          <cell r="JE455">
            <v>467</v>
          </cell>
          <cell r="JF455">
            <v>586</v>
          </cell>
          <cell r="JG455">
            <v>499</v>
          </cell>
          <cell r="JH455">
            <v>609</v>
          </cell>
          <cell r="JI455">
            <v>542</v>
          </cell>
          <cell r="JJ455">
            <v>594</v>
          </cell>
          <cell r="JK455">
            <v>686</v>
          </cell>
          <cell r="JL455">
            <v>535</v>
          </cell>
          <cell r="JM455">
            <v>524</v>
          </cell>
          <cell r="JN455">
            <v>600</v>
          </cell>
          <cell r="JO455">
            <v>575</v>
          </cell>
          <cell r="JP455">
            <v>364</v>
          </cell>
          <cell r="JQ455">
            <v>486</v>
          </cell>
          <cell r="JR455">
            <v>550</v>
          </cell>
          <cell r="JS455">
            <v>565</v>
          </cell>
          <cell r="JT455">
            <v>618</v>
          </cell>
          <cell r="JU455">
            <v>552</v>
          </cell>
          <cell r="JV455">
            <v>472</v>
          </cell>
          <cell r="JW455">
            <v>599</v>
          </cell>
          <cell r="JX455">
            <v>457</v>
          </cell>
          <cell r="JY455">
            <v>388</v>
          </cell>
          <cell r="JZ455">
            <v>478</v>
          </cell>
          <cell r="KA455">
            <v>425</v>
          </cell>
          <cell r="KB455">
            <v>358</v>
          </cell>
          <cell r="KC455">
            <v>474</v>
          </cell>
          <cell r="KD455">
            <v>608</v>
          </cell>
          <cell r="KE455">
            <v>647</v>
          </cell>
          <cell r="KF455">
            <v>592</v>
          </cell>
        </row>
        <row r="456">
          <cell r="A456" t="str">
            <v>Nombre de crÃ©ations d'entreprises - SociÃ©tÃ©s - Var - DonnÃ©es mensuelles brutes</v>
          </cell>
          <cell r="B456">
            <v>10755652</v>
          </cell>
          <cell r="C456">
            <v>45317.364583333336</v>
          </cell>
          <cell r="ES456">
            <v>351</v>
          </cell>
          <cell r="ET456">
            <v>323</v>
          </cell>
          <cell r="EU456">
            <v>359</v>
          </cell>
          <cell r="EV456">
            <v>290</v>
          </cell>
          <cell r="EW456">
            <v>243</v>
          </cell>
          <cell r="EX456">
            <v>270</v>
          </cell>
          <cell r="EY456">
            <v>239</v>
          </cell>
          <cell r="EZ456">
            <v>186</v>
          </cell>
          <cell r="FA456">
            <v>203</v>
          </cell>
          <cell r="FB456">
            <v>277</v>
          </cell>
          <cell r="FC456">
            <v>257</v>
          </cell>
          <cell r="FD456">
            <v>261</v>
          </cell>
          <cell r="FE456">
            <v>292</v>
          </cell>
          <cell r="FF456">
            <v>339</v>
          </cell>
          <cell r="FG456">
            <v>319</v>
          </cell>
          <cell r="FH456">
            <v>311</v>
          </cell>
          <cell r="FI456">
            <v>258</v>
          </cell>
          <cell r="FJ456">
            <v>291</v>
          </cell>
          <cell r="FK456">
            <v>270</v>
          </cell>
          <cell r="FL456">
            <v>168</v>
          </cell>
          <cell r="FM456">
            <v>215</v>
          </cell>
          <cell r="FN456">
            <v>295</v>
          </cell>
          <cell r="FO456">
            <v>257</v>
          </cell>
          <cell r="FP456">
            <v>258</v>
          </cell>
          <cell r="FQ456">
            <v>346</v>
          </cell>
          <cell r="FR456">
            <v>311</v>
          </cell>
          <cell r="FS456">
            <v>322</v>
          </cell>
          <cell r="FT456">
            <v>336</v>
          </cell>
          <cell r="FU456">
            <v>268</v>
          </cell>
          <cell r="FV456">
            <v>259</v>
          </cell>
          <cell r="FW456">
            <v>280</v>
          </cell>
          <cell r="FX456">
            <v>212</v>
          </cell>
          <cell r="FY456">
            <v>211</v>
          </cell>
          <cell r="FZ456">
            <v>288</v>
          </cell>
          <cell r="GA456">
            <v>262</v>
          </cell>
          <cell r="GB456">
            <v>286</v>
          </cell>
          <cell r="GC456">
            <v>334</v>
          </cell>
          <cell r="GD456">
            <v>316</v>
          </cell>
          <cell r="GE456">
            <v>314</v>
          </cell>
          <cell r="GF456">
            <v>367</v>
          </cell>
          <cell r="GG456">
            <v>232</v>
          </cell>
          <cell r="GH456">
            <v>301</v>
          </cell>
          <cell r="GI456">
            <v>308</v>
          </cell>
          <cell r="GJ456">
            <v>218</v>
          </cell>
          <cell r="GK456">
            <v>247</v>
          </cell>
          <cell r="GL456">
            <v>299</v>
          </cell>
          <cell r="GM456">
            <v>260</v>
          </cell>
          <cell r="GN456">
            <v>314</v>
          </cell>
          <cell r="GO456">
            <v>338</v>
          </cell>
          <cell r="GP456">
            <v>355</v>
          </cell>
          <cell r="GQ456">
            <v>393</v>
          </cell>
          <cell r="GR456">
            <v>412</v>
          </cell>
          <cell r="GS456">
            <v>322</v>
          </cell>
          <cell r="GT456">
            <v>345</v>
          </cell>
          <cell r="GU456">
            <v>324</v>
          </cell>
          <cell r="GV456">
            <v>227</v>
          </cell>
          <cell r="GW456">
            <v>250</v>
          </cell>
          <cell r="GX456">
            <v>323</v>
          </cell>
          <cell r="GY456">
            <v>266</v>
          </cell>
          <cell r="GZ456">
            <v>352</v>
          </cell>
          <cell r="HA456">
            <v>383</v>
          </cell>
          <cell r="HB456">
            <v>364</v>
          </cell>
          <cell r="HC456">
            <v>434</v>
          </cell>
          <cell r="HD456">
            <v>352</v>
          </cell>
          <cell r="HE456">
            <v>325</v>
          </cell>
          <cell r="HF456">
            <v>360</v>
          </cell>
          <cell r="HG456">
            <v>312</v>
          </cell>
          <cell r="HH456">
            <v>232</v>
          </cell>
          <cell r="HI456">
            <v>266</v>
          </cell>
          <cell r="HJ456">
            <v>312</v>
          </cell>
          <cell r="HK456">
            <v>311</v>
          </cell>
          <cell r="HL456">
            <v>352</v>
          </cell>
          <cell r="HM456">
            <v>328</v>
          </cell>
          <cell r="HN456">
            <v>345</v>
          </cell>
          <cell r="HO456">
            <v>402</v>
          </cell>
          <cell r="HP456">
            <v>329</v>
          </cell>
          <cell r="HQ456">
            <v>262</v>
          </cell>
          <cell r="HR456">
            <v>373</v>
          </cell>
          <cell r="HS456">
            <v>290</v>
          </cell>
          <cell r="HT456">
            <v>207</v>
          </cell>
          <cell r="HU456">
            <v>243</v>
          </cell>
          <cell r="HV456">
            <v>321</v>
          </cell>
          <cell r="HW456">
            <v>296</v>
          </cell>
          <cell r="HX456">
            <v>282</v>
          </cell>
          <cell r="HY456">
            <v>368</v>
          </cell>
          <cell r="HZ456">
            <v>376</v>
          </cell>
          <cell r="IA456">
            <v>413</v>
          </cell>
          <cell r="IB456">
            <v>393</v>
          </cell>
          <cell r="IC456">
            <v>355</v>
          </cell>
          <cell r="ID456">
            <v>328</v>
          </cell>
          <cell r="IE456">
            <v>337</v>
          </cell>
          <cell r="IF456">
            <v>227</v>
          </cell>
          <cell r="IG456">
            <v>281</v>
          </cell>
          <cell r="IH456">
            <v>358</v>
          </cell>
          <cell r="II456">
            <v>309</v>
          </cell>
          <cell r="IJ456">
            <v>337</v>
          </cell>
          <cell r="IK456">
            <v>421</v>
          </cell>
          <cell r="IL456">
            <v>412</v>
          </cell>
          <cell r="IM456">
            <v>258</v>
          </cell>
          <cell r="IN456">
            <v>171</v>
          </cell>
          <cell r="IO456">
            <v>230</v>
          </cell>
          <cell r="IP456">
            <v>347</v>
          </cell>
          <cell r="IQ456">
            <v>376</v>
          </cell>
          <cell r="IR456">
            <v>262</v>
          </cell>
          <cell r="IS456">
            <v>359</v>
          </cell>
          <cell r="IT456">
            <v>458</v>
          </cell>
          <cell r="IU456">
            <v>376</v>
          </cell>
          <cell r="IV456">
            <v>399</v>
          </cell>
          <cell r="IW456">
            <v>407</v>
          </cell>
          <cell r="IX456">
            <v>430</v>
          </cell>
          <cell r="IY456">
            <v>438</v>
          </cell>
          <cell r="IZ456">
            <v>509</v>
          </cell>
          <cell r="JA456">
            <v>438</v>
          </cell>
          <cell r="JB456">
            <v>542</v>
          </cell>
          <cell r="JC456">
            <v>455</v>
          </cell>
          <cell r="JD456">
            <v>311</v>
          </cell>
          <cell r="JE456">
            <v>377</v>
          </cell>
          <cell r="JF456">
            <v>413</v>
          </cell>
          <cell r="JG456">
            <v>364</v>
          </cell>
          <cell r="JH456">
            <v>468</v>
          </cell>
          <cell r="JI456">
            <v>393</v>
          </cell>
          <cell r="JJ456">
            <v>440</v>
          </cell>
          <cell r="JK456">
            <v>573</v>
          </cell>
          <cell r="JL456">
            <v>522</v>
          </cell>
          <cell r="JM456">
            <v>439</v>
          </cell>
          <cell r="JN456">
            <v>481</v>
          </cell>
          <cell r="JO456">
            <v>431</v>
          </cell>
          <cell r="JP456">
            <v>300</v>
          </cell>
          <cell r="JQ456">
            <v>371</v>
          </cell>
          <cell r="JR456">
            <v>458</v>
          </cell>
          <cell r="JS456">
            <v>389</v>
          </cell>
          <cell r="JT456">
            <v>529</v>
          </cell>
          <cell r="JU456">
            <v>435</v>
          </cell>
          <cell r="JV456">
            <v>442</v>
          </cell>
          <cell r="JW456">
            <v>508</v>
          </cell>
          <cell r="JX456">
            <v>430</v>
          </cell>
          <cell r="JY456">
            <v>383</v>
          </cell>
          <cell r="JZ456">
            <v>440</v>
          </cell>
          <cell r="KA456">
            <v>402</v>
          </cell>
          <cell r="KB456">
            <v>288</v>
          </cell>
          <cell r="KC456">
            <v>384</v>
          </cell>
          <cell r="KD456">
            <v>417</v>
          </cell>
          <cell r="KE456">
            <v>467</v>
          </cell>
          <cell r="KF456">
            <v>402</v>
          </cell>
        </row>
        <row r="457">
          <cell r="A457" t="str">
            <v>Nombre de crÃ©ations d'entreprises - SociÃ©tÃ©s - Vaucluse - DonnÃ©es mensuelles brutes</v>
          </cell>
          <cell r="B457">
            <v>10755653</v>
          </cell>
          <cell r="C457">
            <v>45317.364583333336</v>
          </cell>
          <cell r="ES457">
            <v>158</v>
          </cell>
          <cell r="ET457">
            <v>143</v>
          </cell>
          <cell r="EU457">
            <v>179</v>
          </cell>
          <cell r="EV457">
            <v>157</v>
          </cell>
          <cell r="EW457">
            <v>133</v>
          </cell>
          <cell r="EX457">
            <v>148</v>
          </cell>
          <cell r="EY457">
            <v>130</v>
          </cell>
          <cell r="EZ457">
            <v>89</v>
          </cell>
          <cell r="FA457">
            <v>104</v>
          </cell>
          <cell r="FB457">
            <v>120</v>
          </cell>
          <cell r="FC457">
            <v>124</v>
          </cell>
          <cell r="FD457">
            <v>99</v>
          </cell>
          <cell r="FE457">
            <v>144</v>
          </cell>
          <cell r="FF457">
            <v>152</v>
          </cell>
          <cell r="FG457">
            <v>174</v>
          </cell>
          <cell r="FH457">
            <v>139</v>
          </cell>
          <cell r="FI457">
            <v>138</v>
          </cell>
          <cell r="FJ457">
            <v>130</v>
          </cell>
          <cell r="FK457">
            <v>156</v>
          </cell>
          <cell r="FL457">
            <v>88</v>
          </cell>
          <cell r="FM457">
            <v>119</v>
          </cell>
          <cell r="FN457">
            <v>162</v>
          </cell>
          <cell r="FO457">
            <v>119</v>
          </cell>
          <cell r="FP457">
            <v>140</v>
          </cell>
          <cell r="FQ457">
            <v>130</v>
          </cell>
          <cell r="FR457">
            <v>178</v>
          </cell>
          <cell r="FS457">
            <v>170</v>
          </cell>
          <cell r="FT457">
            <v>144</v>
          </cell>
          <cell r="FU457">
            <v>152</v>
          </cell>
          <cell r="FV457">
            <v>126</v>
          </cell>
          <cell r="FW457">
            <v>127</v>
          </cell>
          <cell r="FX457">
            <v>105</v>
          </cell>
          <cell r="FY457">
            <v>100</v>
          </cell>
          <cell r="FZ457">
            <v>138</v>
          </cell>
          <cell r="GA457">
            <v>107</v>
          </cell>
          <cell r="GB457">
            <v>135</v>
          </cell>
          <cell r="GC457">
            <v>128</v>
          </cell>
          <cell r="GD457">
            <v>138</v>
          </cell>
          <cell r="GE457">
            <v>150</v>
          </cell>
          <cell r="GF457">
            <v>153</v>
          </cell>
          <cell r="GG457">
            <v>106</v>
          </cell>
          <cell r="GH457">
            <v>135</v>
          </cell>
          <cell r="GI457">
            <v>171</v>
          </cell>
          <cell r="GJ457">
            <v>99</v>
          </cell>
          <cell r="GK457">
            <v>113</v>
          </cell>
          <cell r="GL457">
            <v>153</v>
          </cell>
          <cell r="GM457">
            <v>113</v>
          </cell>
          <cell r="GN457">
            <v>178</v>
          </cell>
          <cell r="GO457">
            <v>128</v>
          </cell>
          <cell r="GP457">
            <v>190</v>
          </cell>
          <cell r="GQ457">
            <v>169</v>
          </cell>
          <cell r="GR457">
            <v>169</v>
          </cell>
          <cell r="GS457">
            <v>127</v>
          </cell>
          <cell r="GT457">
            <v>180</v>
          </cell>
          <cell r="GU457">
            <v>165</v>
          </cell>
          <cell r="GV457">
            <v>107</v>
          </cell>
          <cell r="GW457">
            <v>138</v>
          </cell>
          <cell r="GX457">
            <v>143</v>
          </cell>
          <cell r="GY457">
            <v>130</v>
          </cell>
          <cell r="GZ457">
            <v>208</v>
          </cell>
          <cell r="HA457">
            <v>173</v>
          </cell>
          <cell r="HB457">
            <v>205</v>
          </cell>
          <cell r="HC457">
            <v>202</v>
          </cell>
          <cell r="HD457">
            <v>185</v>
          </cell>
          <cell r="HE457">
            <v>171</v>
          </cell>
          <cell r="HF457">
            <v>187</v>
          </cell>
          <cell r="HG457">
            <v>158</v>
          </cell>
          <cell r="HH457">
            <v>141</v>
          </cell>
          <cell r="HI457">
            <v>119</v>
          </cell>
          <cell r="HJ457">
            <v>159</v>
          </cell>
          <cell r="HK457">
            <v>167</v>
          </cell>
          <cell r="HL457">
            <v>156</v>
          </cell>
          <cell r="HM457">
            <v>166</v>
          </cell>
          <cell r="HN457">
            <v>180</v>
          </cell>
          <cell r="HO457">
            <v>184</v>
          </cell>
          <cell r="HP457">
            <v>174</v>
          </cell>
          <cell r="HQ457">
            <v>135</v>
          </cell>
          <cell r="HR457">
            <v>180</v>
          </cell>
          <cell r="HS457">
            <v>142</v>
          </cell>
          <cell r="HT457">
            <v>110</v>
          </cell>
          <cell r="HU457">
            <v>138</v>
          </cell>
          <cell r="HV457">
            <v>163</v>
          </cell>
          <cell r="HW457">
            <v>156</v>
          </cell>
          <cell r="HX457">
            <v>164</v>
          </cell>
          <cell r="HY457">
            <v>195</v>
          </cell>
          <cell r="HZ457">
            <v>192</v>
          </cell>
          <cell r="IA457">
            <v>214</v>
          </cell>
          <cell r="IB457">
            <v>176</v>
          </cell>
          <cell r="IC457">
            <v>211</v>
          </cell>
          <cell r="ID457">
            <v>155</v>
          </cell>
          <cell r="IE457">
            <v>164</v>
          </cell>
          <cell r="IF457">
            <v>125</v>
          </cell>
          <cell r="IG457">
            <v>156</v>
          </cell>
          <cell r="IH457">
            <v>209</v>
          </cell>
          <cell r="II457">
            <v>148</v>
          </cell>
          <cell r="IJ457">
            <v>177</v>
          </cell>
          <cell r="IK457">
            <v>162</v>
          </cell>
          <cell r="IL457">
            <v>199</v>
          </cell>
          <cell r="IM457">
            <v>165</v>
          </cell>
          <cell r="IN457">
            <v>78</v>
          </cell>
          <cell r="IO457">
            <v>75</v>
          </cell>
          <cell r="IP457">
            <v>164</v>
          </cell>
          <cell r="IQ457">
            <v>194</v>
          </cell>
          <cell r="IR457">
            <v>172</v>
          </cell>
          <cell r="IS457">
            <v>203</v>
          </cell>
          <cell r="IT457">
            <v>203</v>
          </cell>
          <cell r="IU457">
            <v>155</v>
          </cell>
          <cell r="IV457">
            <v>212</v>
          </cell>
          <cell r="IW457">
            <v>180</v>
          </cell>
          <cell r="IX457">
            <v>227</v>
          </cell>
          <cell r="IY457">
            <v>251</v>
          </cell>
          <cell r="IZ457">
            <v>234</v>
          </cell>
          <cell r="JA457">
            <v>192</v>
          </cell>
          <cell r="JB457">
            <v>231</v>
          </cell>
          <cell r="JC457">
            <v>224</v>
          </cell>
          <cell r="JD457">
            <v>138</v>
          </cell>
          <cell r="JE457">
            <v>190</v>
          </cell>
          <cell r="JF457">
            <v>212</v>
          </cell>
          <cell r="JG457">
            <v>169</v>
          </cell>
          <cell r="JH457">
            <v>219</v>
          </cell>
          <cell r="JI457">
            <v>184</v>
          </cell>
          <cell r="JJ457">
            <v>199</v>
          </cell>
          <cell r="JK457">
            <v>254</v>
          </cell>
          <cell r="JL457">
            <v>203</v>
          </cell>
          <cell r="JM457">
            <v>207</v>
          </cell>
          <cell r="JN457">
            <v>214</v>
          </cell>
          <cell r="JO457">
            <v>192</v>
          </cell>
          <cell r="JP457">
            <v>134</v>
          </cell>
          <cell r="JQ457">
            <v>194</v>
          </cell>
          <cell r="JR457">
            <v>191</v>
          </cell>
          <cell r="JS457">
            <v>156</v>
          </cell>
          <cell r="JT457">
            <v>236</v>
          </cell>
          <cell r="JU457">
            <v>173</v>
          </cell>
          <cell r="JV457">
            <v>211</v>
          </cell>
          <cell r="JW457">
            <v>234</v>
          </cell>
          <cell r="JX457">
            <v>167</v>
          </cell>
          <cell r="JY457">
            <v>157</v>
          </cell>
          <cell r="JZ457">
            <v>208</v>
          </cell>
          <cell r="KA457">
            <v>161</v>
          </cell>
          <cell r="KB457">
            <v>121</v>
          </cell>
          <cell r="KC457">
            <v>206</v>
          </cell>
          <cell r="KD457">
            <v>169</v>
          </cell>
          <cell r="KE457">
            <v>201</v>
          </cell>
          <cell r="KF457">
            <v>175</v>
          </cell>
        </row>
        <row r="458">
          <cell r="A458" t="str">
            <v>Nombre de crÃ©ations d'entreprises - SociÃ©tÃ©s - VendÃ©e - DonnÃ©es mensuelles brutes</v>
          </cell>
          <cell r="B458">
            <v>10755654</v>
          </cell>
          <cell r="C458">
            <v>45317.364583333336</v>
          </cell>
          <cell r="ES458">
            <v>106</v>
          </cell>
          <cell r="ET458">
            <v>103</v>
          </cell>
          <cell r="EU458">
            <v>110</v>
          </cell>
          <cell r="EV458">
            <v>106</v>
          </cell>
          <cell r="EW458">
            <v>80</v>
          </cell>
          <cell r="EX458">
            <v>125</v>
          </cell>
          <cell r="EY458">
            <v>96</v>
          </cell>
          <cell r="EZ458">
            <v>57</v>
          </cell>
          <cell r="FA458">
            <v>92</v>
          </cell>
          <cell r="FB458">
            <v>103</v>
          </cell>
          <cell r="FC458">
            <v>82</v>
          </cell>
          <cell r="FD458">
            <v>93</v>
          </cell>
          <cell r="FE458">
            <v>106</v>
          </cell>
          <cell r="FF458">
            <v>105</v>
          </cell>
          <cell r="FG458">
            <v>115</v>
          </cell>
          <cell r="FH458">
            <v>112</v>
          </cell>
          <cell r="FI458">
            <v>112</v>
          </cell>
          <cell r="FJ458">
            <v>103</v>
          </cell>
          <cell r="FK458">
            <v>97</v>
          </cell>
          <cell r="FL458">
            <v>86</v>
          </cell>
          <cell r="FM458">
            <v>80</v>
          </cell>
          <cell r="FN458">
            <v>112</v>
          </cell>
          <cell r="FO458">
            <v>93</v>
          </cell>
          <cell r="FP458">
            <v>112</v>
          </cell>
          <cell r="FQ458">
            <v>90</v>
          </cell>
          <cell r="FR458">
            <v>115</v>
          </cell>
          <cell r="FS458">
            <v>128</v>
          </cell>
          <cell r="FT458">
            <v>100</v>
          </cell>
          <cell r="FU458">
            <v>107</v>
          </cell>
          <cell r="FV458">
            <v>101</v>
          </cell>
          <cell r="FW458">
            <v>105</v>
          </cell>
          <cell r="FX458">
            <v>63</v>
          </cell>
          <cell r="FY458">
            <v>76</v>
          </cell>
          <cell r="FZ458">
            <v>88</v>
          </cell>
          <cell r="GA458">
            <v>93</v>
          </cell>
          <cell r="GB458">
            <v>104</v>
          </cell>
          <cell r="GC458">
            <v>103</v>
          </cell>
          <cell r="GD458">
            <v>104</v>
          </cell>
          <cell r="GE458">
            <v>119</v>
          </cell>
          <cell r="GF458">
            <v>131</v>
          </cell>
          <cell r="GG458">
            <v>84</v>
          </cell>
          <cell r="GH458">
            <v>120</v>
          </cell>
          <cell r="GI458">
            <v>85</v>
          </cell>
          <cell r="GJ458">
            <v>68</v>
          </cell>
          <cell r="GK458">
            <v>99</v>
          </cell>
          <cell r="GL458">
            <v>97</v>
          </cell>
          <cell r="GM458">
            <v>87</v>
          </cell>
          <cell r="GN458">
            <v>92</v>
          </cell>
          <cell r="GO458">
            <v>136</v>
          </cell>
          <cell r="GP458">
            <v>112</v>
          </cell>
          <cell r="GQ458">
            <v>118</v>
          </cell>
          <cell r="GR458">
            <v>125</v>
          </cell>
          <cell r="GS458">
            <v>103</v>
          </cell>
          <cell r="GT458">
            <v>130</v>
          </cell>
          <cell r="GU458">
            <v>104</v>
          </cell>
          <cell r="GV458">
            <v>84</v>
          </cell>
          <cell r="GW458">
            <v>105</v>
          </cell>
          <cell r="GX458">
            <v>128</v>
          </cell>
          <cell r="GY458">
            <v>98</v>
          </cell>
          <cell r="GZ458">
            <v>126</v>
          </cell>
          <cell r="HA458">
            <v>127</v>
          </cell>
          <cell r="HB458">
            <v>102</v>
          </cell>
          <cell r="HC458">
            <v>140</v>
          </cell>
          <cell r="HD458">
            <v>138</v>
          </cell>
          <cell r="HE458">
            <v>115</v>
          </cell>
          <cell r="HF458">
            <v>152</v>
          </cell>
          <cell r="HG458">
            <v>134</v>
          </cell>
          <cell r="HH458">
            <v>95</v>
          </cell>
          <cell r="HI458">
            <v>108</v>
          </cell>
          <cell r="HJ458">
            <v>101</v>
          </cell>
          <cell r="HK458">
            <v>109</v>
          </cell>
          <cell r="HL458">
            <v>136</v>
          </cell>
          <cell r="HM458">
            <v>129</v>
          </cell>
          <cell r="HN458">
            <v>100</v>
          </cell>
          <cell r="HO458">
            <v>128</v>
          </cell>
          <cell r="HP458">
            <v>121</v>
          </cell>
          <cell r="HQ458">
            <v>110</v>
          </cell>
          <cell r="HR458">
            <v>140</v>
          </cell>
          <cell r="HS458">
            <v>112</v>
          </cell>
          <cell r="HT458">
            <v>99</v>
          </cell>
          <cell r="HU458">
            <v>104</v>
          </cell>
          <cell r="HV458">
            <v>100</v>
          </cell>
          <cell r="HW458">
            <v>125</v>
          </cell>
          <cell r="HX458">
            <v>113</v>
          </cell>
          <cell r="HY458">
            <v>131</v>
          </cell>
          <cell r="HZ458">
            <v>129</v>
          </cell>
          <cell r="IA458">
            <v>151</v>
          </cell>
          <cell r="IB458">
            <v>141</v>
          </cell>
          <cell r="IC458">
            <v>152</v>
          </cell>
          <cell r="ID458">
            <v>134</v>
          </cell>
          <cell r="IE458">
            <v>153</v>
          </cell>
          <cell r="IF458">
            <v>109</v>
          </cell>
          <cell r="IG458">
            <v>115</v>
          </cell>
          <cell r="IH458">
            <v>135</v>
          </cell>
          <cell r="II458">
            <v>120</v>
          </cell>
          <cell r="IJ458">
            <v>131</v>
          </cell>
          <cell r="IK458">
            <v>138</v>
          </cell>
          <cell r="IL458">
            <v>150</v>
          </cell>
          <cell r="IM458">
            <v>138</v>
          </cell>
          <cell r="IN458">
            <v>78</v>
          </cell>
          <cell r="IO458">
            <v>96</v>
          </cell>
          <cell r="IP458">
            <v>124</v>
          </cell>
          <cell r="IQ458">
            <v>139</v>
          </cell>
          <cell r="IR458">
            <v>106</v>
          </cell>
          <cell r="IS458">
            <v>152</v>
          </cell>
          <cell r="IT458">
            <v>132</v>
          </cell>
          <cell r="IU458">
            <v>113</v>
          </cell>
          <cell r="IV458">
            <v>189</v>
          </cell>
          <cell r="IW458">
            <v>148</v>
          </cell>
          <cell r="IX458">
            <v>193</v>
          </cell>
          <cell r="IY458">
            <v>188</v>
          </cell>
          <cell r="IZ458">
            <v>209</v>
          </cell>
          <cell r="JA458">
            <v>187</v>
          </cell>
          <cell r="JB458">
            <v>173</v>
          </cell>
          <cell r="JC458">
            <v>183</v>
          </cell>
          <cell r="JD458">
            <v>128</v>
          </cell>
          <cell r="JE458">
            <v>142</v>
          </cell>
          <cell r="JF458">
            <v>203</v>
          </cell>
          <cell r="JG458">
            <v>147</v>
          </cell>
          <cell r="JH458">
            <v>190</v>
          </cell>
          <cell r="JI458">
            <v>193</v>
          </cell>
          <cell r="JJ458">
            <v>227</v>
          </cell>
          <cell r="JK458">
            <v>258</v>
          </cell>
          <cell r="JL458">
            <v>181</v>
          </cell>
          <cell r="JM458">
            <v>180</v>
          </cell>
          <cell r="JN458">
            <v>215</v>
          </cell>
          <cell r="JO458">
            <v>193</v>
          </cell>
          <cell r="JP458">
            <v>109</v>
          </cell>
          <cell r="JQ458">
            <v>187</v>
          </cell>
          <cell r="JR458">
            <v>149</v>
          </cell>
          <cell r="JS458">
            <v>145</v>
          </cell>
          <cell r="JT458">
            <v>221</v>
          </cell>
          <cell r="JU458">
            <v>167</v>
          </cell>
          <cell r="JV458">
            <v>163</v>
          </cell>
          <cell r="JW458">
            <v>215</v>
          </cell>
          <cell r="JX458">
            <v>200</v>
          </cell>
          <cell r="JY458">
            <v>144</v>
          </cell>
          <cell r="JZ458">
            <v>212</v>
          </cell>
          <cell r="KA458">
            <v>163</v>
          </cell>
          <cell r="KB458">
            <v>135</v>
          </cell>
          <cell r="KC458">
            <v>169</v>
          </cell>
          <cell r="KD458">
            <v>142</v>
          </cell>
          <cell r="KE458">
            <v>160</v>
          </cell>
          <cell r="KF458">
            <v>158</v>
          </cell>
        </row>
        <row r="459">
          <cell r="A459" t="str">
            <v>Nombre de crÃ©ations d'entreprises - SociÃ©tÃ©s - Vienne - DonnÃ©es mensuelles brutes</v>
          </cell>
          <cell r="B459">
            <v>10755655</v>
          </cell>
          <cell r="C459">
            <v>45317.364583333336</v>
          </cell>
          <cell r="ES459">
            <v>51</v>
          </cell>
          <cell r="ET459">
            <v>50</v>
          </cell>
          <cell r="EU459">
            <v>76</v>
          </cell>
          <cell r="EV459">
            <v>50</v>
          </cell>
          <cell r="EW459">
            <v>39</v>
          </cell>
          <cell r="EX459">
            <v>57</v>
          </cell>
          <cell r="EY459">
            <v>54</v>
          </cell>
          <cell r="EZ459">
            <v>39</v>
          </cell>
          <cell r="FA459">
            <v>31</v>
          </cell>
          <cell r="FB459">
            <v>52</v>
          </cell>
          <cell r="FC459">
            <v>36</v>
          </cell>
          <cell r="FD459">
            <v>62</v>
          </cell>
          <cell r="FE459">
            <v>64</v>
          </cell>
          <cell r="FF459">
            <v>43</v>
          </cell>
          <cell r="FG459">
            <v>68</v>
          </cell>
          <cell r="FH459">
            <v>46</v>
          </cell>
          <cell r="FI459">
            <v>45</v>
          </cell>
          <cell r="FJ459">
            <v>49</v>
          </cell>
          <cell r="FK459">
            <v>59</v>
          </cell>
          <cell r="FL459">
            <v>36</v>
          </cell>
          <cell r="FM459">
            <v>52</v>
          </cell>
          <cell r="FN459">
            <v>57</v>
          </cell>
          <cell r="FO459">
            <v>45</v>
          </cell>
          <cell r="FP459">
            <v>66</v>
          </cell>
          <cell r="FQ459">
            <v>53</v>
          </cell>
          <cell r="FR459">
            <v>58</v>
          </cell>
          <cell r="FS459">
            <v>54</v>
          </cell>
          <cell r="FT459">
            <v>56</v>
          </cell>
          <cell r="FU459">
            <v>29</v>
          </cell>
          <cell r="FV459">
            <v>54</v>
          </cell>
          <cell r="FW459">
            <v>56</v>
          </cell>
          <cell r="FX459">
            <v>49</v>
          </cell>
          <cell r="FY459">
            <v>44</v>
          </cell>
          <cell r="FZ459">
            <v>49</v>
          </cell>
          <cell r="GA459">
            <v>50</v>
          </cell>
          <cell r="GB459">
            <v>55</v>
          </cell>
          <cell r="GC459">
            <v>45</v>
          </cell>
          <cell r="GD459">
            <v>51</v>
          </cell>
          <cell r="GE459">
            <v>51</v>
          </cell>
          <cell r="GF459">
            <v>57</v>
          </cell>
          <cell r="GG459">
            <v>50</v>
          </cell>
          <cell r="GH459">
            <v>67</v>
          </cell>
          <cell r="GI459">
            <v>41</v>
          </cell>
          <cell r="GJ459">
            <v>39</v>
          </cell>
          <cell r="GK459">
            <v>43</v>
          </cell>
          <cell r="GL459">
            <v>43</v>
          </cell>
          <cell r="GM459">
            <v>42</v>
          </cell>
          <cell r="GN459">
            <v>65</v>
          </cell>
          <cell r="GO459">
            <v>51</v>
          </cell>
          <cell r="GP459">
            <v>55</v>
          </cell>
          <cell r="GQ459">
            <v>55</v>
          </cell>
          <cell r="GR459">
            <v>45</v>
          </cell>
          <cell r="GS459">
            <v>53</v>
          </cell>
          <cell r="GT459">
            <v>61</v>
          </cell>
          <cell r="GU459">
            <v>69</v>
          </cell>
          <cell r="GV459">
            <v>51</v>
          </cell>
          <cell r="GW459">
            <v>60</v>
          </cell>
          <cell r="GX459">
            <v>59</v>
          </cell>
          <cell r="GY459">
            <v>54</v>
          </cell>
          <cell r="GZ459">
            <v>67</v>
          </cell>
          <cell r="HA459">
            <v>65</v>
          </cell>
          <cell r="HB459">
            <v>57</v>
          </cell>
          <cell r="HC459">
            <v>65</v>
          </cell>
          <cell r="HD459">
            <v>84</v>
          </cell>
          <cell r="HE459">
            <v>62</v>
          </cell>
          <cell r="HF459">
            <v>47</v>
          </cell>
          <cell r="HG459">
            <v>62</v>
          </cell>
          <cell r="HH459">
            <v>44</v>
          </cell>
          <cell r="HI459">
            <v>61</v>
          </cell>
          <cell r="HJ459">
            <v>53</v>
          </cell>
          <cell r="HK459">
            <v>54</v>
          </cell>
          <cell r="HL459">
            <v>56</v>
          </cell>
          <cell r="HM459">
            <v>45</v>
          </cell>
          <cell r="HN459">
            <v>59</v>
          </cell>
          <cell r="HO459">
            <v>55</v>
          </cell>
          <cell r="HP459">
            <v>49</v>
          </cell>
          <cell r="HQ459">
            <v>47</v>
          </cell>
          <cell r="HR459">
            <v>84</v>
          </cell>
          <cell r="HS459">
            <v>56</v>
          </cell>
          <cell r="HT459">
            <v>61</v>
          </cell>
          <cell r="HU459">
            <v>56</v>
          </cell>
          <cell r="HV459">
            <v>74</v>
          </cell>
          <cell r="HW459">
            <v>43</v>
          </cell>
          <cell r="HX459">
            <v>63</v>
          </cell>
          <cell r="HY459">
            <v>57</v>
          </cell>
          <cell r="HZ459">
            <v>63</v>
          </cell>
          <cell r="IA459">
            <v>72</v>
          </cell>
          <cell r="IB459">
            <v>64</v>
          </cell>
          <cell r="IC459">
            <v>68</v>
          </cell>
          <cell r="ID459">
            <v>51</v>
          </cell>
          <cell r="IE459">
            <v>56</v>
          </cell>
          <cell r="IF459">
            <v>49</v>
          </cell>
          <cell r="IG459">
            <v>54</v>
          </cell>
          <cell r="IH459">
            <v>86</v>
          </cell>
          <cell r="II459">
            <v>61</v>
          </cell>
          <cell r="IJ459">
            <v>70</v>
          </cell>
          <cell r="IK459">
            <v>80</v>
          </cell>
          <cell r="IL459">
            <v>60</v>
          </cell>
          <cell r="IM459">
            <v>67</v>
          </cell>
          <cell r="IN459">
            <v>45</v>
          </cell>
          <cell r="IO459">
            <v>42</v>
          </cell>
          <cell r="IP459">
            <v>72</v>
          </cell>
          <cell r="IQ459">
            <v>100</v>
          </cell>
          <cell r="IR459">
            <v>53</v>
          </cell>
          <cell r="IS459">
            <v>61</v>
          </cell>
          <cell r="IT459">
            <v>93</v>
          </cell>
          <cell r="IU459">
            <v>68</v>
          </cell>
          <cell r="IV459">
            <v>93</v>
          </cell>
          <cell r="IW459">
            <v>66</v>
          </cell>
          <cell r="IX459">
            <v>85</v>
          </cell>
          <cell r="IY459">
            <v>78</v>
          </cell>
          <cell r="IZ459">
            <v>85</v>
          </cell>
          <cell r="JA459">
            <v>75</v>
          </cell>
          <cell r="JB459">
            <v>83</v>
          </cell>
          <cell r="JC459">
            <v>90</v>
          </cell>
          <cell r="JD459">
            <v>52</v>
          </cell>
          <cell r="JE459">
            <v>66</v>
          </cell>
          <cell r="JF459">
            <v>78</v>
          </cell>
          <cell r="JG459">
            <v>71</v>
          </cell>
          <cell r="JH459">
            <v>101</v>
          </cell>
          <cell r="JI459">
            <v>75</v>
          </cell>
          <cell r="JJ459">
            <v>95</v>
          </cell>
          <cell r="JK459">
            <v>124</v>
          </cell>
          <cell r="JL459">
            <v>96</v>
          </cell>
          <cell r="JM459">
            <v>76</v>
          </cell>
          <cell r="JN459">
            <v>98</v>
          </cell>
          <cell r="JO459">
            <v>81</v>
          </cell>
          <cell r="JP459">
            <v>59</v>
          </cell>
          <cell r="JQ459">
            <v>86</v>
          </cell>
          <cell r="JR459">
            <v>89</v>
          </cell>
          <cell r="JS459">
            <v>68</v>
          </cell>
          <cell r="JT459">
            <v>120</v>
          </cell>
          <cell r="JU459">
            <v>62</v>
          </cell>
          <cell r="JV459">
            <v>72</v>
          </cell>
          <cell r="JW459">
            <v>86</v>
          </cell>
          <cell r="JX459">
            <v>84</v>
          </cell>
          <cell r="JY459">
            <v>80</v>
          </cell>
          <cell r="JZ459">
            <v>91</v>
          </cell>
          <cell r="KA459">
            <v>95</v>
          </cell>
          <cell r="KB459">
            <v>61</v>
          </cell>
          <cell r="KC459">
            <v>84</v>
          </cell>
          <cell r="KD459">
            <v>80</v>
          </cell>
          <cell r="KE459">
            <v>65</v>
          </cell>
          <cell r="KF459">
            <v>88</v>
          </cell>
        </row>
        <row r="460">
          <cell r="A460" t="str">
            <v>Nombre de crÃ©ations d'entreprises - SociÃ©tÃ©s - Vosges - DonnÃ©es mensuelles brutes</v>
          </cell>
          <cell r="B460">
            <v>10755657</v>
          </cell>
          <cell r="C460">
            <v>45317.364583333336</v>
          </cell>
          <cell r="ES460">
            <v>56</v>
          </cell>
          <cell r="ET460">
            <v>49</v>
          </cell>
          <cell r="EU460">
            <v>64</v>
          </cell>
          <cell r="EV460">
            <v>60</v>
          </cell>
          <cell r="EW460">
            <v>48</v>
          </cell>
          <cell r="EX460">
            <v>54</v>
          </cell>
          <cell r="EY460">
            <v>69</v>
          </cell>
          <cell r="EZ460">
            <v>37</v>
          </cell>
          <cell r="FA460">
            <v>39</v>
          </cell>
          <cell r="FB460">
            <v>45</v>
          </cell>
          <cell r="FC460">
            <v>41</v>
          </cell>
          <cell r="FD460">
            <v>39</v>
          </cell>
          <cell r="FE460">
            <v>58</v>
          </cell>
          <cell r="FF460">
            <v>50</v>
          </cell>
          <cell r="FG460">
            <v>51</v>
          </cell>
          <cell r="FH460">
            <v>53</v>
          </cell>
          <cell r="FI460">
            <v>46</v>
          </cell>
          <cell r="FJ460">
            <v>55</v>
          </cell>
          <cell r="FK460">
            <v>44</v>
          </cell>
          <cell r="FL460">
            <v>34</v>
          </cell>
          <cell r="FM460">
            <v>37</v>
          </cell>
          <cell r="FN460">
            <v>64</v>
          </cell>
          <cell r="FO460">
            <v>46</v>
          </cell>
          <cell r="FP460">
            <v>64</v>
          </cell>
          <cell r="FQ460">
            <v>50</v>
          </cell>
          <cell r="FR460">
            <v>40</v>
          </cell>
          <cell r="FS460">
            <v>54</v>
          </cell>
          <cell r="FT460">
            <v>42</v>
          </cell>
          <cell r="FU460">
            <v>46</v>
          </cell>
          <cell r="FV460">
            <v>41</v>
          </cell>
          <cell r="FW460">
            <v>50</v>
          </cell>
          <cell r="FX460">
            <v>50</v>
          </cell>
          <cell r="FY460">
            <v>32</v>
          </cell>
          <cell r="FZ460">
            <v>58</v>
          </cell>
          <cell r="GA460">
            <v>39</v>
          </cell>
          <cell r="GB460">
            <v>52</v>
          </cell>
          <cell r="GC460">
            <v>50</v>
          </cell>
          <cell r="GD460">
            <v>48</v>
          </cell>
          <cell r="GE460">
            <v>46</v>
          </cell>
          <cell r="GF460">
            <v>56</v>
          </cell>
          <cell r="GG460">
            <v>41</v>
          </cell>
          <cell r="GH460">
            <v>47</v>
          </cell>
          <cell r="GI460">
            <v>50</v>
          </cell>
          <cell r="GJ460">
            <v>39</v>
          </cell>
          <cell r="GK460">
            <v>51</v>
          </cell>
          <cell r="GL460">
            <v>49</v>
          </cell>
          <cell r="GM460">
            <v>30</v>
          </cell>
          <cell r="GN460">
            <v>58</v>
          </cell>
          <cell r="GO460">
            <v>51</v>
          </cell>
          <cell r="GP460">
            <v>50</v>
          </cell>
          <cell r="GQ460">
            <v>65</v>
          </cell>
          <cell r="GR460">
            <v>56</v>
          </cell>
          <cell r="GS460">
            <v>47</v>
          </cell>
          <cell r="GT460">
            <v>64</v>
          </cell>
          <cell r="GU460">
            <v>53</v>
          </cell>
          <cell r="GV460">
            <v>43</v>
          </cell>
          <cell r="GW460">
            <v>49</v>
          </cell>
          <cell r="GX460">
            <v>43</v>
          </cell>
          <cell r="GY460">
            <v>42</v>
          </cell>
          <cell r="GZ460">
            <v>45</v>
          </cell>
          <cell r="HA460">
            <v>47</v>
          </cell>
          <cell r="HB460">
            <v>48</v>
          </cell>
          <cell r="HC460">
            <v>69</v>
          </cell>
          <cell r="HD460">
            <v>47</v>
          </cell>
          <cell r="HE460">
            <v>61</v>
          </cell>
          <cell r="HF460">
            <v>54</v>
          </cell>
          <cell r="HG460">
            <v>59</v>
          </cell>
          <cell r="HH460">
            <v>52</v>
          </cell>
          <cell r="HI460">
            <v>36</v>
          </cell>
          <cell r="HJ460">
            <v>64</v>
          </cell>
          <cell r="HK460">
            <v>44</v>
          </cell>
          <cell r="HL460">
            <v>74</v>
          </cell>
          <cell r="HM460">
            <v>56</v>
          </cell>
          <cell r="HN460">
            <v>69</v>
          </cell>
          <cell r="HO460">
            <v>54</v>
          </cell>
          <cell r="HP460">
            <v>53</v>
          </cell>
          <cell r="HQ460">
            <v>57</v>
          </cell>
          <cell r="HR460">
            <v>64</v>
          </cell>
          <cell r="HS460">
            <v>50</v>
          </cell>
          <cell r="HT460">
            <v>36</v>
          </cell>
          <cell r="HU460">
            <v>42</v>
          </cell>
          <cell r="HV460">
            <v>51</v>
          </cell>
          <cell r="HW460">
            <v>38</v>
          </cell>
          <cell r="HX460">
            <v>60</v>
          </cell>
          <cell r="HY460">
            <v>52</v>
          </cell>
          <cell r="HZ460">
            <v>51</v>
          </cell>
          <cell r="IA460">
            <v>70</v>
          </cell>
          <cell r="IB460">
            <v>59</v>
          </cell>
          <cell r="IC460">
            <v>52</v>
          </cell>
          <cell r="ID460">
            <v>54</v>
          </cell>
          <cell r="IE460">
            <v>65</v>
          </cell>
          <cell r="IF460">
            <v>47</v>
          </cell>
          <cell r="IG460">
            <v>45</v>
          </cell>
          <cell r="IH460">
            <v>52</v>
          </cell>
          <cell r="II460">
            <v>48</v>
          </cell>
          <cell r="IJ460">
            <v>68</v>
          </cell>
          <cell r="IK460">
            <v>56</v>
          </cell>
          <cell r="IL460">
            <v>52</v>
          </cell>
          <cell r="IM460">
            <v>60</v>
          </cell>
          <cell r="IN460">
            <v>34</v>
          </cell>
          <cell r="IO460">
            <v>41</v>
          </cell>
          <cell r="IP460">
            <v>49</v>
          </cell>
          <cell r="IQ460">
            <v>72</v>
          </cell>
          <cell r="IR460">
            <v>44</v>
          </cell>
          <cell r="IS460">
            <v>62</v>
          </cell>
          <cell r="IT460">
            <v>69</v>
          </cell>
          <cell r="IU460">
            <v>54</v>
          </cell>
          <cell r="IV460">
            <v>83</v>
          </cell>
          <cell r="IW460">
            <v>61</v>
          </cell>
          <cell r="IX460">
            <v>57</v>
          </cell>
          <cell r="IY460">
            <v>75</v>
          </cell>
          <cell r="IZ460">
            <v>84</v>
          </cell>
          <cell r="JA460">
            <v>74</v>
          </cell>
          <cell r="JB460">
            <v>82</v>
          </cell>
          <cell r="JC460">
            <v>88</v>
          </cell>
          <cell r="JD460">
            <v>56</v>
          </cell>
          <cell r="JE460">
            <v>69</v>
          </cell>
          <cell r="JF460">
            <v>85</v>
          </cell>
          <cell r="JG460">
            <v>67</v>
          </cell>
          <cell r="JH460">
            <v>75</v>
          </cell>
          <cell r="JI460">
            <v>63</v>
          </cell>
          <cell r="JJ460">
            <v>75</v>
          </cell>
          <cell r="JK460">
            <v>96</v>
          </cell>
          <cell r="JL460">
            <v>88</v>
          </cell>
          <cell r="JM460">
            <v>73</v>
          </cell>
          <cell r="JN460">
            <v>87</v>
          </cell>
          <cell r="JO460">
            <v>85</v>
          </cell>
          <cell r="JP460">
            <v>52</v>
          </cell>
          <cell r="JQ460">
            <v>60</v>
          </cell>
          <cell r="JR460">
            <v>84</v>
          </cell>
          <cell r="JS460">
            <v>83</v>
          </cell>
          <cell r="JT460">
            <v>85</v>
          </cell>
          <cell r="JU460">
            <v>62</v>
          </cell>
          <cell r="JV460">
            <v>79</v>
          </cell>
          <cell r="JW460">
            <v>76</v>
          </cell>
          <cell r="JX460">
            <v>61</v>
          </cell>
          <cell r="JY460">
            <v>61</v>
          </cell>
          <cell r="JZ460">
            <v>77</v>
          </cell>
          <cell r="KA460">
            <v>70</v>
          </cell>
          <cell r="KB460">
            <v>39</v>
          </cell>
          <cell r="KC460">
            <v>76</v>
          </cell>
          <cell r="KD460">
            <v>81</v>
          </cell>
          <cell r="KE460">
            <v>56</v>
          </cell>
          <cell r="KF460">
            <v>83</v>
          </cell>
        </row>
        <row r="461">
          <cell r="A461" t="str">
            <v>Nombre de crÃ©ations d'entreprises - SociÃ©tÃ©s - Yonne - DonnÃ©es mensuelles brutes</v>
          </cell>
          <cell r="B461">
            <v>10755658</v>
          </cell>
          <cell r="C461">
            <v>45317.364583333336</v>
          </cell>
          <cell r="ES461">
            <v>49</v>
          </cell>
          <cell r="ET461">
            <v>33</v>
          </cell>
          <cell r="EU461">
            <v>44</v>
          </cell>
          <cell r="EV461">
            <v>34</v>
          </cell>
          <cell r="EW461">
            <v>45</v>
          </cell>
          <cell r="EX461">
            <v>61</v>
          </cell>
          <cell r="EY461">
            <v>44</v>
          </cell>
          <cell r="EZ461">
            <v>33</v>
          </cell>
          <cell r="FA461">
            <v>44</v>
          </cell>
          <cell r="FB461">
            <v>59</v>
          </cell>
          <cell r="FC461">
            <v>34</v>
          </cell>
          <cell r="FD461">
            <v>46</v>
          </cell>
          <cell r="FE461">
            <v>45</v>
          </cell>
          <cell r="FF461">
            <v>37</v>
          </cell>
          <cell r="FG461">
            <v>69</v>
          </cell>
          <cell r="FH461">
            <v>45</v>
          </cell>
          <cell r="FI461">
            <v>51</v>
          </cell>
          <cell r="FJ461">
            <v>49</v>
          </cell>
          <cell r="FK461">
            <v>53</v>
          </cell>
          <cell r="FL461">
            <v>29</v>
          </cell>
          <cell r="FM461">
            <v>37</v>
          </cell>
          <cell r="FN461">
            <v>43</v>
          </cell>
          <cell r="FO461">
            <v>29</v>
          </cell>
          <cell r="FP461">
            <v>66</v>
          </cell>
          <cell r="FQ461">
            <v>44</v>
          </cell>
          <cell r="FR461">
            <v>45</v>
          </cell>
          <cell r="FS461">
            <v>52</v>
          </cell>
          <cell r="FT461">
            <v>46</v>
          </cell>
          <cell r="FU461">
            <v>44</v>
          </cell>
          <cell r="FV461">
            <v>42</v>
          </cell>
          <cell r="FW461">
            <v>55</v>
          </cell>
          <cell r="FX461">
            <v>28</v>
          </cell>
          <cell r="FY461">
            <v>33</v>
          </cell>
          <cell r="FZ461">
            <v>50</v>
          </cell>
          <cell r="GA461">
            <v>41</v>
          </cell>
          <cell r="GB461">
            <v>53</v>
          </cell>
          <cell r="GC461">
            <v>37</v>
          </cell>
          <cell r="GD461">
            <v>44</v>
          </cell>
          <cell r="GE461">
            <v>62</v>
          </cell>
          <cell r="GF461">
            <v>46</v>
          </cell>
          <cell r="GG461">
            <v>34</v>
          </cell>
          <cell r="GH461">
            <v>49</v>
          </cell>
          <cell r="GI461">
            <v>43</v>
          </cell>
          <cell r="GJ461">
            <v>27</v>
          </cell>
          <cell r="GK461">
            <v>46</v>
          </cell>
          <cell r="GL461">
            <v>50</v>
          </cell>
          <cell r="GM461">
            <v>38</v>
          </cell>
          <cell r="GN461">
            <v>52</v>
          </cell>
          <cell r="GO461">
            <v>51</v>
          </cell>
          <cell r="GP461">
            <v>50</v>
          </cell>
          <cell r="GQ461">
            <v>43</v>
          </cell>
          <cell r="GR461">
            <v>57</v>
          </cell>
          <cell r="GS461">
            <v>46</v>
          </cell>
          <cell r="GT461">
            <v>55</v>
          </cell>
          <cell r="GU461">
            <v>48</v>
          </cell>
          <cell r="GV461">
            <v>42</v>
          </cell>
          <cell r="GW461">
            <v>31</v>
          </cell>
          <cell r="GX461">
            <v>58</v>
          </cell>
          <cell r="GY461">
            <v>40</v>
          </cell>
          <cell r="GZ461">
            <v>44</v>
          </cell>
          <cell r="HA461">
            <v>55</v>
          </cell>
          <cell r="HB461">
            <v>50</v>
          </cell>
          <cell r="HC461">
            <v>63</v>
          </cell>
          <cell r="HD461">
            <v>57</v>
          </cell>
          <cell r="HE461">
            <v>35</v>
          </cell>
          <cell r="HF461">
            <v>44</v>
          </cell>
          <cell r="HG461">
            <v>46</v>
          </cell>
          <cell r="HH461">
            <v>43</v>
          </cell>
          <cell r="HI461">
            <v>38</v>
          </cell>
          <cell r="HJ461">
            <v>48</v>
          </cell>
          <cell r="HK461">
            <v>46</v>
          </cell>
          <cell r="HL461">
            <v>41</v>
          </cell>
          <cell r="HM461">
            <v>45</v>
          </cell>
          <cell r="HN461">
            <v>45</v>
          </cell>
          <cell r="HO461">
            <v>64</v>
          </cell>
          <cell r="HP461">
            <v>41</v>
          </cell>
          <cell r="HQ461">
            <v>58</v>
          </cell>
          <cell r="HR461">
            <v>62</v>
          </cell>
          <cell r="HS461">
            <v>52</v>
          </cell>
          <cell r="HT461">
            <v>24</v>
          </cell>
          <cell r="HU461">
            <v>53</v>
          </cell>
          <cell r="HV461">
            <v>47</v>
          </cell>
          <cell r="HW461">
            <v>52</v>
          </cell>
          <cell r="HX461">
            <v>47</v>
          </cell>
          <cell r="HY461">
            <v>58</v>
          </cell>
          <cell r="HZ461">
            <v>59</v>
          </cell>
          <cell r="IA461">
            <v>62</v>
          </cell>
          <cell r="IB461">
            <v>48</v>
          </cell>
          <cell r="IC461">
            <v>51</v>
          </cell>
          <cell r="ID461">
            <v>45</v>
          </cell>
          <cell r="IE461">
            <v>63</v>
          </cell>
          <cell r="IF461">
            <v>50</v>
          </cell>
          <cell r="IG461">
            <v>56</v>
          </cell>
          <cell r="IH461">
            <v>72</v>
          </cell>
          <cell r="II461">
            <v>46</v>
          </cell>
          <cell r="IJ461">
            <v>61</v>
          </cell>
          <cell r="IK461">
            <v>59</v>
          </cell>
          <cell r="IL461">
            <v>74</v>
          </cell>
          <cell r="IM461">
            <v>49</v>
          </cell>
          <cell r="IN461">
            <v>22</v>
          </cell>
          <cell r="IO461">
            <v>35</v>
          </cell>
          <cell r="IP461">
            <v>55</v>
          </cell>
          <cell r="IQ461">
            <v>65</v>
          </cell>
          <cell r="IR461">
            <v>53</v>
          </cell>
          <cell r="IS461">
            <v>55</v>
          </cell>
          <cell r="IT461">
            <v>58</v>
          </cell>
          <cell r="IU461">
            <v>51</v>
          </cell>
          <cell r="IV461">
            <v>60</v>
          </cell>
          <cell r="IW461">
            <v>67</v>
          </cell>
          <cell r="IX461">
            <v>81</v>
          </cell>
          <cell r="IY461">
            <v>82</v>
          </cell>
          <cell r="IZ461">
            <v>56</v>
          </cell>
          <cell r="JA461">
            <v>57</v>
          </cell>
          <cell r="JB461">
            <v>88</v>
          </cell>
          <cell r="JC461">
            <v>61</v>
          </cell>
          <cell r="JD461">
            <v>48</v>
          </cell>
          <cell r="JE461">
            <v>64</v>
          </cell>
          <cell r="JF461">
            <v>59</v>
          </cell>
          <cell r="JG461">
            <v>55</v>
          </cell>
          <cell r="JH461">
            <v>71</v>
          </cell>
          <cell r="JI461">
            <v>67</v>
          </cell>
          <cell r="JJ461">
            <v>64</v>
          </cell>
          <cell r="JK461">
            <v>60</v>
          </cell>
          <cell r="JL461">
            <v>77</v>
          </cell>
          <cell r="JM461">
            <v>65</v>
          </cell>
          <cell r="JN461">
            <v>77</v>
          </cell>
          <cell r="JO461">
            <v>76</v>
          </cell>
          <cell r="JP461">
            <v>49</v>
          </cell>
          <cell r="JQ461">
            <v>62</v>
          </cell>
          <cell r="JR461">
            <v>61</v>
          </cell>
          <cell r="JS461">
            <v>50</v>
          </cell>
          <cell r="JT461">
            <v>72</v>
          </cell>
          <cell r="JU461">
            <v>59</v>
          </cell>
          <cell r="JV461">
            <v>60</v>
          </cell>
          <cell r="JW461">
            <v>87</v>
          </cell>
          <cell r="JX461">
            <v>58</v>
          </cell>
          <cell r="JY461">
            <v>62</v>
          </cell>
          <cell r="JZ461">
            <v>80</v>
          </cell>
          <cell r="KA461">
            <v>71</v>
          </cell>
          <cell r="KB461">
            <v>42</v>
          </cell>
          <cell r="KC461">
            <v>70</v>
          </cell>
          <cell r="KD461">
            <v>50</v>
          </cell>
          <cell r="KE461">
            <v>51</v>
          </cell>
          <cell r="KF461">
            <v>59</v>
          </cell>
        </row>
        <row r="462">
          <cell r="A462" t="str">
            <v>Nombre de crÃ©ations d'entreprises - SociÃ©tÃ©s - Yvelines - DonnÃ©es mensuelles brutes</v>
          </cell>
          <cell r="B462">
            <v>10755647</v>
          </cell>
          <cell r="C462">
            <v>45317.364583333336</v>
          </cell>
          <cell r="ES462">
            <v>343</v>
          </cell>
          <cell r="ET462">
            <v>328</v>
          </cell>
          <cell r="EU462">
            <v>356</v>
          </cell>
          <cell r="EV462">
            <v>314</v>
          </cell>
          <cell r="EW462">
            <v>273</v>
          </cell>
          <cell r="EX462">
            <v>309</v>
          </cell>
          <cell r="EY462">
            <v>290</v>
          </cell>
          <cell r="EZ462">
            <v>260</v>
          </cell>
          <cell r="FA462">
            <v>264</v>
          </cell>
          <cell r="FB462">
            <v>323</v>
          </cell>
          <cell r="FC462">
            <v>321</v>
          </cell>
          <cell r="FD462">
            <v>317</v>
          </cell>
          <cell r="FE462">
            <v>333</v>
          </cell>
          <cell r="FF462">
            <v>316</v>
          </cell>
          <cell r="FG462">
            <v>350</v>
          </cell>
          <cell r="FH462">
            <v>304</v>
          </cell>
          <cell r="FI462">
            <v>274</v>
          </cell>
          <cell r="FJ462">
            <v>318</v>
          </cell>
          <cell r="FK462">
            <v>336</v>
          </cell>
          <cell r="FL462">
            <v>241</v>
          </cell>
          <cell r="FM462">
            <v>254</v>
          </cell>
          <cell r="FN462">
            <v>381</v>
          </cell>
          <cell r="FO462">
            <v>318</v>
          </cell>
          <cell r="FP462">
            <v>330</v>
          </cell>
          <cell r="FQ462">
            <v>378</v>
          </cell>
          <cell r="FR462">
            <v>376</v>
          </cell>
          <cell r="FS462">
            <v>354</v>
          </cell>
          <cell r="FT462">
            <v>372</v>
          </cell>
          <cell r="FU462">
            <v>307</v>
          </cell>
          <cell r="FV462">
            <v>310</v>
          </cell>
          <cell r="FW462">
            <v>357</v>
          </cell>
          <cell r="FX462">
            <v>249</v>
          </cell>
          <cell r="FY462">
            <v>294</v>
          </cell>
          <cell r="FZ462">
            <v>417</v>
          </cell>
          <cell r="GA462">
            <v>344</v>
          </cell>
          <cell r="GB462">
            <v>385</v>
          </cell>
          <cell r="GC462">
            <v>407</v>
          </cell>
          <cell r="GD462">
            <v>404</v>
          </cell>
          <cell r="GE462">
            <v>387</v>
          </cell>
          <cell r="GF462">
            <v>380</v>
          </cell>
          <cell r="GG462">
            <v>329</v>
          </cell>
          <cell r="GH462">
            <v>354</v>
          </cell>
          <cell r="GI462">
            <v>382</v>
          </cell>
          <cell r="GJ462">
            <v>256</v>
          </cell>
          <cell r="GK462">
            <v>339</v>
          </cell>
          <cell r="GL462">
            <v>413</v>
          </cell>
          <cell r="GM462">
            <v>361</v>
          </cell>
          <cell r="GN462">
            <v>461</v>
          </cell>
          <cell r="GO462">
            <v>426</v>
          </cell>
          <cell r="GP462">
            <v>464</v>
          </cell>
          <cell r="GQ462">
            <v>423</v>
          </cell>
          <cell r="GR462">
            <v>445</v>
          </cell>
          <cell r="GS462">
            <v>334</v>
          </cell>
          <cell r="GT462">
            <v>467</v>
          </cell>
          <cell r="GU462">
            <v>390</v>
          </cell>
          <cell r="GV462">
            <v>277</v>
          </cell>
          <cell r="GW462">
            <v>343</v>
          </cell>
          <cell r="GX462">
            <v>436</v>
          </cell>
          <cell r="GY462">
            <v>412</v>
          </cell>
          <cell r="GZ462">
            <v>462</v>
          </cell>
          <cell r="HA462">
            <v>412</v>
          </cell>
          <cell r="HB462">
            <v>476</v>
          </cell>
          <cell r="HC462">
            <v>475</v>
          </cell>
          <cell r="HD462">
            <v>392</v>
          </cell>
          <cell r="HE462">
            <v>368</v>
          </cell>
          <cell r="HF462">
            <v>444</v>
          </cell>
          <cell r="HG462">
            <v>408</v>
          </cell>
          <cell r="HH462">
            <v>304</v>
          </cell>
          <cell r="HI462">
            <v>399</v>
          </cell>
          <cell r="HJ462">
            <v>483</v>
          </cell>
          <cell r="HK462">
            <v>444</v>
          </cell>
          <cell r="HL462">
            <v>484</v>
          </cell>
          <cell r="HM462">
            <v>473</v>
          </cell>
          <cell r="HN462">
            <v>462</v>
          </cell>
          <cell r="HO462">
            <v>487</v>
          </cell>
          <cell r="HP462">
            <v>363</v>
          </cell>
          <cell r="HQ462">
            <v>384</v>
          </cell>
          <cell r="HR462">
            <v>443</v>
          </cell>
          <cell r="HS462">
            <v>401</v>
          </cell>
          <cell r="HT462">
            <v>332</v>
          </cell>
          <cell r="HU462">
            <v>372</v>
          </cell>
          <cell r="HV462">
            <v>480</v>
          </cell>
          <cell r="HW462">
            <v>407</v>
          </cell>
          <cell r="HX462">
            <v>455</v>
          </cell>
          <cell r="HY462">
            <v>466</v>
          </cell>
          <cell r="HZ462">
            <v>488</v>
          </cell>
          <cell r="IA462">
            <v>480</v>
          </cell>
          <cell r="IB462">
            <v>504</v>
          </cell>
          <cell r="IC462">
            <v>469</v>
          </cell>
          <cell r="ID462">
            <v>427</v>
          </cell>
          <cell r="IE462">
            <v>399</v>
          </cell>
          <cell r="IF462">
            <v>335</v>
          </cell>
          <cell r="IG462">
            <v>369</v>
          </cell>
          <cell r="IH462">
            <v>390</v>
          </cell>
          <cell r="II462">
            <v>492</v>
          </cell>
          <cell r="IJ462">
            <v>613</v>
          </cell>
          <cell r="IK462">
            <v>491</v>
          </cell>
          <cell r="IL462">
            <v>580</v>
          </cell>
          <cell r="IM462">
            <v>425</v>
          </cell>
          <cell r="IN462">
            <v>214</v>
          </cell>
          <cell r="IO462">
            <v>323</v>
          </cell>
          <cell r="IP462">
            <v>458</v>
          </cell>
          <cell r="IQ462">
            <v>494</v>
          </cell>
          <cell r="IR462">
            <v>349</v>
          </cell>
          <cell r="IS462">
            <v>482</v>
          </cell>
          <cell r="IT462">
            <v>580</v>
          </cell>
          <cell r="IU462">
            <v>472</v>
          </cell>
          <cell r="IV462">
            <v>540</v>
          </cell>
          <cell r="IW462">
            <v>500</v>
          </cell>
          <cell r="IX462">
            <v>579</v>
          </cell>
          <cell r="IY462">
            <v>573</v>
          </cell>
          <cell r="IZ462">
            <v>579</v>
          </cell>
          <cell r="JA462">
            <v>497</v>
          </cell>
          <cell r="JB462">
            <v>582</v>
          </cell>
          <cell r="JC462">
            <v>564</v>
          </cell>
          <cell r="JD462">
            <v>338</v>
          </cell>
          <cell r="JE462">
            <v>485</v>
          </cell>
          <cell r="JF462">
            <v>601</v>
          </cell>
          <cell r="JG462">
            <v>502</v>
          </cell>
          <cell r="JH462">
            <v>603</v>
          </cell>
          <cell r="JI462">
            <v>564</v>
          </cell>
          <cell r="JJ462">
            <v>545</v>
          </cell>
          <cell r="JK462">
            <v>616</v>
          </cell>
          <cell r="JL462">
            <v>547</v>
          </cell>
          <cell r="JM462">
            <v>465</v>
          </cell>
          <cell r="JN462">
            <v>540</v>
          </cell>
          <cell r="JO462">
            <v>517</v>
          </cell>
          <cell r="JP462">
            <v>352</v>
          </cell>
          <cell r="JQ462">
            <v>508</v>
          </cell>
          <cell r="JR462">
            <v>571</v>
          </cell>
          <cell r="JS462">
            <v>571</v>
          </cell>
          <cell r="JT462">
            <v>647</v>
          </cell>
          <cell r="JU462">
            <v>492</v>
          </cell>
          <cell r="JV462">
            <v>519</v>
          </cell>
          <cell r="JW462">
            <v>601</v>
          </cell>
          <cell r="JX462">
            <v>496</v>
          </cell>
          <cell r="JY462">
            <v>445</v>
          </cell>
          <cell r="JZ462">
            <v>473</v>
          </cell>
          <cell r="KA462">
            <v>526</v>
          </cell>
          <cell r="KB462">
            <v>350</v>
          </cell>
          <cell r="KC462">
            <v>559</v>
          </cell>
          <cell r="KD462">
            <v>608</v>
          </cell>
          <cell r="KE462">
            <v>539</v>
          </cell>
          <cell r="KF462">
            <v>543</v>
          </cell>
        </row>
        <row r="463">
          <cell r="A463" t="str">
            <v>Nombre de crÃ©ations d'entreprises - Somme - DonnÃ©es mensuelles brutes</v>
          </cell>
          <cell r="B463">
            <v>10755516</v>
          </cell>
          <cell r="C463">
            <v>45317.364583333336</v>
          </cell>
          <cell r="ES463">
            <v>272</v>
          </cell>
          <cell r="ET463">
            <v>254</v>
          </cell>
          <cell r="EU463">
            <v>304</v>
          </cell>
          <cell r="EV463">
            <v>234</v>
          </cell>
          <cell r="EW463">
            <v>266</v>
          </cell>
          <cell r="EX463">
            <v>283</v>
          </cell>
          <cell r="EY463">
            <v>240</v>
          </cell>
          <cell r="EZ463">
            <v>201</v>
          </cell>
          <cell r="FA463">
            <v>234</v>
          </cell>
          <cell r="FB463">
            <v>264</v>
          </cell>
          <cell r="FC463">
            <v>248</v>
          </cell>
          <cell r="FD463">
            <v>209</v>
          </cell>
          <cell r="FE463">
            <v>289</v>
          </cell>
          <cell r="FF463">
            <v>232</v>
          </cell>
          <cell r="FG463">
            <v>275</v>
          </cell>
          <cell r="FH463">
            <v>237</v>
          </cell>
          <cell r="FI463">
            <v>231</v>
          </cell>
          <cell r="FJ463">
            <v>257</v>
          </cell>
          <cell r="FK463">
            <v>242</v>
          </cell>
          <cell r="FL463">
            <v>215</v>
          </cell>
          <cell r="FM463">
            <v>248</v>
          </cell>
          <cell r="FN463">
            <v>288</v>
          </cell>
          <cell r="FO463">
            <v>232</v>
          </cell>
          <cell r="FP463">
            <v>174</v>
          </cell>
          <cell r="FQ463">
            <v>289</v>
          </cell>
          <cell r="FR463">
            <v>255</v>
          </cell>
          <cell r="FS463">
            <v>303</v>
          </cell>
          <cell r="FT463">
            <v>287</v>
          </cell>
          <cell r="FU463">
            <v>280</v>
          </cell>
          <cell r="FV463">
            <v>246</v>
          </cell>
          <cell r="FW463">
            <v>257</v>
          </cell>
          <cell r="FX463">
            <v>188</v>
          </cell>
          <cell r="FY463">
            <v>251</v>
          </cell>
          <cell r="FZ463">
            <v>247</v>
          </cell>
          <cell r="GA463">
            <v>166</v>
          </cell>
          <cell r="GB463">
            <v>265</v>
          </cell>
          <cell r="GC463">
            <v>274</v>
          </cell>
          <cell r="GD463">
            <v>308</v>
          </cell>
          <cell r="GE463">
            <v>266</v>
          </cell>
          <cell r="GF463">
            <v>292</v>
          </cell>
          <cell r="GG463">
            <v>249</v>
          </cell>
          <cell r="GH463">
            <v>251</v>
          </cell>
          <cell r="GI463">
            <v>242</v>
          </cell>
          <cell r="GJ463">
            <v>172</v>
          </cell>
          <cell r="GK463">
            <v>265</v>
          </cell>
          <cell r="GL463">
            <v>245</v>
          </cell>
          <cell r="GM463">
            <v>200</v>
          </cell>
          <cell r="GN463">
            <v>245</v>
          </cell>
          <cell r="GO463">
            <v>290</v>
          </cell>
          <cell r="GP463">
            <v>297</v>
          </cell>
          <cell r="GQ463">
            <v>316</v>
          </cell>
          <cell r="GR463">
            <v>262</v>
          </cell>
          <cell r="GS463">
            <v>244</v>
          </cell>
          <cell r="GT463">
            <v>240</v>
          </cell>
          <cell r="GU463">
            <v>264</v>
          </cell>
          <cell r="GV463">
            <v>213</v>
          </cell>
          <cell r="GW463">
            <v>242</v>
          </cell>
          <cell r="GX463">
            <v>258</v>
          </cell>
          <cell r="GY463">
            <v>234</v>
          </cell>
          <cell r="GZ463">
            <v>230</v>
          </cell>
          <cell r="HA463">
            <v>268</v>
          </cell>
          <cell r="HB463">
            <v>266</v>
          </cell>
          <cell r="HC463">
            <v>315</v>
          </cell>
          <cell r="HD463">
            <v>248</v>
          </cell>
          <cell r="HE463">
            <v>277</v>
          </cell>
          <cell r="HF463">
            <v>302</v>
          </cell>
          <cell r="HG463">
            <v>234</v>
          </cell>
          <cell r="HH463">
            <v>225</v>
          </cell>
          <cell r="HI463">
            <v>303</v>
          </cell>
          <cell r="HJ463">
            <v>295</v>
          </cell>
          <cell r="HK463">
            <v>263</v>
          </cell>
          <cell r="HL463">
            <v>292</v>
          </cell>
          <cell r="HM463">
            <v>346</v>
          </cell>
          <cell r="HN463">
            <v>328</v>
          </cell>
          <cell r="HO463">
            <v>450</v>
          </cell>
          <cell r="HP463">
            <v>341</v>
          </cell>
          <cell r="HQ463">
            <v>347</v>
          </cell>
          <cell r="HR463">
            <v>405</v>
          </cell>
          <cell r="HS463">
            <v>339</v>
          </cell>
          <cell r="HT463">
            <v>318</v>
          </cell>
          <cell r="HU463">
            <v>341</v>
          </cell>
          <cell r="HV463">
            <v>430</v>
          </cell>
          <cell r="HW463">
            <v>379</v>
          </cell>
          <cell r="HX463">
            <v>313</v>
          </cell>
          <cell r="HY463">
            <v>459</v>
          </cell>
          <cell r="HZ463">
            <v>408</v>
          </cell>
          <cell r="IA463">
            <v>501</v>
          </cell>
          <cell r="IB463">
            <v>393</v>
          </cell>
          <cell r="IC463">
            <v>394</v>
          </cell>
          <cell r="ID463">
            <v>340</v>
          </cell>
          <cell r="IE463">
            <v>422</v>
          </cell>
          <cell r="IF463">
            <v>322</v>
          </cell>
          <cell r="IG463">
            <v>414</v>
          </cell>
          <cell r="IH463">
            <v>433</v>
          </cell>
          <cell r="II463">
            <v>355</v>
          </cell>
          <cell r="IJ463">
            <v>376</v>
          </cell>
          <cell r="IK463">
            <v>409</v>
          </cell>
          <cell r="IL463">
            <v>480</v>
          </cell>
          <cell r="IM463">
            <v>276</v>
          </cell>
          <cell r="IN463">
            <v>191</v>
          </cell>
          <cell r="IO463">
            <v>299</v>
          </cell>
          <cell r="IP463">
            <v>470</v>
          </cell>
          <cell r="IQ463">
            <v>520</v>
          </cell>
          <cell r="IR463">
            <v>384</v>
          </cell>
          <cell r="IS463">
            <v>503</v>
          </cell>
          <cell r="IT463">
            <v>485</v>
          </cell>
          <cell r="IU463">
            <v>455</v>
          </cell>
          <cell r="IV463">
            <v>472</v>
          </cell>
          <cell r="IW463">
            <v>481</v>
          </cell>
          <cell r="IX463">
            <v>502</v>
          </cell>
          <cell r="IY463">
            <v>569</v>
          </cell>
          <cell r="IZ463">
            <v>523</v>
          </cell>
          <cell r="JA463">
            <v>496</v>
          </cell>
          <cell r="JB463">
            <v>450</v>
          </cell>
          <cell r="JC463">
            <v>440</v>
          </cell>
          <cell r="JD463">
            <v>362</v>
          </cell>
          <cell r="JE463">
            <v>485</v>
          </cell>
          <cell r="JF463">
            <v>499</v>
          </cell>
          <cell r="JG463">
            <v>436</v>
          </cell>
          <cell r="JH463">
            <v>430</v>
          </cell>
          <cell r="JI463">
            <v>547</v>
          </cell>
          <cell r="JJ463">
            <v>531</v>
          </cell>
          <cell r="JK463">
            <v>579</v>
          </cell>
          <cell r="JL463">
            <v>498</v>
          </cell>
          <cell r="JM463">
            <v>424</v>
          </cell>
          <cell r="JN463">
            <v>418</v>
          </cell>
          <cell r="JO463">
            <v>453</v>
          </cell>
          <cell r="JP463">
            <v>374</v>
          </cell>
          <cell r="JQ463">
            <v>558</v>
          </cell>
          <cell r="JR463">
            <v>527</v>
          </cell>
          <cell r="JS463">
            <v>440</v>
          </cell>
          <cell r="JT463">
            <v>453</v>
          </cell>
          <cell r="JU463">
            <v>396</v>
          </cell>
          <cell r="JV463">
            <v>445</v>
          </cell>
          <cell r="JW463">
            <v>558</v>
          </cell>
          <cell r="JX463">
            <v>475</v>
          </cell>
          <cell r="JY463">
            <v>465</v>
          </cell>
          <cell r="JZ463">
            <v>477</v>
          </cell>
          <cell r="KA463">
            <v>458</v>
          </cell>
          <cell r="KB463">
            <v>368</v>
          </cell>
          <cell r="KC463">
            <v>527</v>
          </cell>
          <cell r="KD463">
            <v>535</v>
          </cell>
          <cell r="KE463">
            <v>483</v>
          </cell>
          <cell r="KF463">
            <v>465</v>
          </cell>
        </row>
        <row r="464">
          <cell r="A464" t="str">
            <v>Nombre de crÃ©ations d'entreprises - Tarn - DonnÃ©es mensuelles brutes</v>
          </cell>
          <cell r="B464">
            <v>10755517</v>
          </cell>
          <cell r="C464">
            <v>45317.364583333336</v>
          </cell>
          <cell r="ES464">
            <v>287</v>
          </cell>
          <cell r="ET464">
            <v>236</v>
          </cell>
          <cell r="EU464">
            <v>297</v>
          </cell>
          <cell r="EV464">
            <v>292</v>
          </cell>
          <cell r="EW464">
            <v>257</v>
          </cell>
          <cell r="EX464">
            <v>287</v>
          </cell>
          <cell r="EY464">
            <v>232</v>
          </cell>
          <cell r="EZ464">
            <v>214</v>
          </cell>
          <cell r="FA464">
            <v>251</v>
          </cell>
          <cell r="FB464">
            <v>309</v>
          </cell>
          <cell r="FC464">
            <v>240</v>
          </cell>
          <cell r="FD464">
            <v>204</v>
          </cell>
          <cell r="FE464">
            <v>282</v>
          </cell>
          <cell r="FF464">
            <v>295</v>
          </cell>
          <cell r="FG464">
            <v>286</v>
          </cell>
          <cell r="FH464">
            <v>242</v>
          </cell>
          <cell r="FI464">
            <v>251</v>
          </cell>
          <cell r="FJ464">
            <v>256</v>
          </cell>
          <cell r="FK464">
            <v>213</v>
          </cell>
          <cell r="FL464">
            <v>156</v>
          </cell>
          <cell r="FM464">
            <v>268</v>
          </cell>
          <cell r="FN464">
            <v>284</v>
          </cell>
          <cell r="FO464">
            <v>220</v>
          </cell>
          <cell r="FP464">
            <v>229</v>
          </cell>
          <cell r="FQ464">
            <v>271</v>
          </cell>
          <cell r="FR464">
            <v>249</v>
          </cell>
          <cell r="FS464">
            <v>293</v>
          </cell>
          <cell r="FT464">
            <v>260</v>
          </cell>
          <cell r="FU464">
            <v>245</v>
          </cell>
          <cell r="FV464">
            <v>270</v>
          </cell>
          <cell r="FW464">
            <v>258</v>
          </cell>
          <cell r="FX464">
            <v>168</v>
          </cell>
          <cell r="FY464">
            <v>257</v>
          </cell>
          <cell r="FZ464">
            <v>331</v>
          </cell>
          <cell r="GA464">
            <v>264</v>
          </cell>
          <cell r="GB464">
            <v>219</v>
          </cell>
          <cell r="GC464">
            <v>284</v>
          </cell>
          <cell r="GD464">
            <v>274</v>
          </cell>
          <cell r="GE464">
            <v>268</v>
          </cell>
          <cell r="GF464">
            <v>245</v>
          </cell>
          <cell r="GG464">
            <v>207</v>
          </cell>
          <cell r="GH464">
            <v>234</v>
          </cell>
          <cell r="GI464">
            <v>243</v>
          </cell>
          <cell r="GJ464">
            <v>176</v>
          </cell>
          <cell r="GK464">
            <v>280</v>
          </cell>
          <cell r="GL464">
            <v>247</v>
          </cell>
          <cell r="GM464">
            <v>201</v>
          </cell>
          <cell r="GN464">
            <v>200</v>
          </cell>
          <cell r="GO464">
            <v>265</v>
          </cell>
          <cell r="GP464">
            <v>273</v>
          </cell>
          <cell r="GQ464">
            <v>279</v>
          </cell>
          <cell r="GR464">
            <v>313</v>
          </cell>
          <cell r="GS464">
            <v>228</v>
          </cell>
          <cell r="GT464">
            <v>250</v>
          </cell>
          <cell r="GU464">
            <v>230</v>
          </cell>
          <cell r="GV464">
            <v>178</v>
          </cell>
          <cell r="GW464">
            <v>260</v>
          </cell>
          <cell r="GX464">
            <v>235</v>
          </cell>
          <cell r="GY464">
            <v>202</v>
          </cell>
          <cell r="GZ464">
            <v>249</v>
          </cell>
          <cell r="HA464">
            <v>307</v>
          </cell>
          <cell r="HB464">
            <v>286</v>
          </cell>
          <cell r="HC464">
            <v>306</v>
          </cell>
          <cell r="HD464">
            <v>218</v>
          </cell>
          <cell r="HE464">
            <v>259</v>
          </cell>
          <cell r="HF464">
            <v>249</v>
          </cell>
          <cell r="HG464">
            <v>231</v>
          </cell>
          <cell r="HH464">
            <v>205</v>
          </cell>
          <cell r="HI464">
            <v>324</v>
          </cell>
          <cell r="HJ464">
            <v>269</v>
          </cell>
          <cell r="HK464">
            <v>246</v>
          </cell>
          <cell r="HL464">
            <v>253</v>
          </cell>
          <cell r="HM464">
            <v>328</v>
          </cell>
          <cell r="HN464">
            <v>289</v>
          </cell>
          <cell r="HO464">
            <v>307</v>
          </cell>
          <cell r="HP464">
            <v>270</v>
          </cell>
          <cell r="HQ464">
            <v>286</v>
          </cell>
          <cell r="HR464">
            <v>300</v>
          </cell>
          <cell r="HS464">
            <v>277</v>
          </cell>
          <cell r="HT464">
            <v>240</v>
          </cell>
          <cell r="HU464">
            <v>331</v>
          </cell>
          <cell r="HV464">
            <v>364</v>
          </cell>
          <cell r="HW464">
            <v>252</v>
          </cell>
          <cell r="HX464">
            <v>258</v>
          </cell>
          <cell r="HY464">
            <v>417</v>
          </cell>
          <cell r="HZ464">
            <v>320</v>
          </cell>
          <cell r="IA464">
            <v>362</v>
          </cell>
          <cell r="IB464">
            <v>312</v>
          </cell>
          <cell r="IC464">
            <v>362</v>
          </cell>
          <cell r="ID464">
            <v>358</v>
          </cell>
          <cell r="IE464">
            <v>346</v>
          </cell>
          <cell r="IF464">
            <v>282</v>
          </cell>
          <cell r="IG464">
            <v>374</v>
          </cell>
          <cell r="IH464">
            <v>417</v>
          </cell>
          <cell r="II464">
            <v>375</v>
          </cell>
          <cell r="IJ464">
            <v>324</v>
          </cell>
          <cell r="IK464">
            <v>475</v>
          </cell>
          <cell r="IL464">
            <v>359</v>
          </cell>
          <cell r="IM464">
            <v>228</v>
          </cell>
          <cell r="IN464">
            <v>191</v>
          </cell>
          <cell r="IO464">
            <v>280</v>
          </cell>
          <cell r="IP464">
            <v>397</v>
          </cell>
          <cell r="IQ464">
            <v>449</v>
          </cell>
          <cell r="IR464">
            <v>350</v>
          </cell>
          <cell r="IS464">
            <v>447</v>
          </cell>
          <cell r="IT464">
            <v>431</v>
          </cell>
          <cell r="IU464">
            <v>381</v>
          </cell>
          <cell r="IV464">
            <v>403</v>
          </cell>
          <cell r="IW464">
            <v>438</v>
          </cell>
          <cell r="IX464">
            <v>420</v>
          </cell>
          <cell r="IY464">
            <v>525</v>
          </cell>
          <cell r="IZ464">
            <v>445</v>
          </cell>
          <cell r="JA464">
            <v>446</v>
          </cell>
          <cell r="JB464">
            <v>495</v>
          </cell>
          <cell r="JC464">
            <v>391</v>
          </cell>
          <cell r="JD464">
            <v>328</v>
          </cell>
          <cell r="JE464">
            <v>447</v>
          </cell>
          <cell r="JF464">
            <v>449</v>
          </cell>
          <cell r="JG464">
            <v>405</v>
          </cell>
          <cell r="JH464">
            <v>436</v>
          </cell>
          <cell r="JI464">
            <v>476</v>
          </cell>
          <cell r="JJ464">
            <v>459</v>
          </cell>
          <cell r="JK464">
            <v>507</v>
          </cell>
          <cell r="JL464">
            <v>489</v>
          </cell>
          <cell r="JM464">
            <v>396</v>
          </cell>
          <cell r="JN464">
            <v>416</v>
          </cell>
          <cell r="JO464">
            <v>403</v>
          </cell>
          <cell r="JP464">
            <v>353</v>
          </cell>
          <cell r="JQ464">
            <v>420</v>
          </cell>
          <cell r="JR464">
            <v>504</v>
          </cell>
          <cell r="JS464">
            <v>415</v>
          </cell>
          <cell r="JT464">
            <v>402</v>
          </cell>
          <cell r="JU464">
            <v>459</v>
          </cell>
          <cell r="JV464">
            <v>405</v>
          </cell>
          <cell r="JW464">
            <v>483</v>
          </cell>
          <cell r="JX464">
            <v>446</v>
          </cell>
          <cell r="JY464">
            <v>395</v>
          </cell>
          <cell r="JZ464">
            <v>469</v>
          </cell>
          <cell r="KA464">
            <v>396</v>
          </cell>
          <cell r="KB464">
            <v>367</v>
          </cell>
          <cell r="KC464">
            <v>510</v>
          </cell>
          <cell r="KD464">
            <v>512</v>
          </cell>
          <cell r="KE464">
            <v>459</v>
          </cell>
          <cell r="KF464">
            <v>416</v>
          </cell>
        </row>
        <row r="465">
          <cell r="A465" t="str">
            <v>Nombre de crÃ©ations d'entreprises - Tarn-et-Garonne - DonnÃ©es mensuelles brutes</v>
          </cell>
          <cell r="B465">
            <v>10755518</v>
          </cell>
          <cell r="C465">
            <v>45317.364583333336</v>
          </cell>
          <cell r="ES465">
            <v>219</v>
          </cell>
          <cell r="ET465">
            <v>187</v>
          </cell>
          <cell r="EU465">
            <v>223</v>
          </cell>
          <cell r="EV465">
            <v>227</v>
          </cell>
          <cell r="EW465">
            <v>191</v>
          </cell>
          <cell r="EX465">
            <v>202</v>
          </cell>
          <cell r="EY465">
            <v>175</v>
          </cell>
          <cell r="EZ465">
            <v>163</v>
          </cell>
          <cell r="FA465">
            <v>217</v>
          </cell>
          <cell r="FB465">
            <v>206</v>
          </cell>
          <cell r="FC465">
            <v>167</v>
          </cell>
          <cell r="FD465">
            <v>150</v>
          </cell>
          <cell r="FE465">
            <v>189</v>
          </cell>
          <cell r="FF465">
            <v>219</v>
          </cell>
          <cell r="FG465">
            <v>216</v>
          </cell>
          <cell r="FH465">
            <v>218</v>
          </cell>
          <cell r="FI465">
            <v>175</v>
          </cell>
          <cell r="FJ465">
            <v>194</v>
          </cell>
          <cell r="FK465">
            <v>177</v>
          </cell>
          <cell r="FL465">
            <v>142</v>
          </cell>
          <cell r="FM465">
            <v>195</v>
          </cell>
          <cell r="FN465">
            <v>211</v>
          </cell>
          <cell r="FO465">
            <v>166</v>
          </cell>
          <cell r="FP465">
            <v>133</v>
          </cell>
          <cell r="FQ465">
            <v>232</v>
          </cell>
          <cell r="FR465">
            <v>167</v>
          </cell>
          <cell r="FS465">
            <v>197</v>
          </cell>
          <cell r="FT465">
            <v>198</v>
          </cell>
          <cell r="FU465">
            <v>196</v>
          </cell>
          <cell r="FV465">
            <v>178</v>
          </cell>
          <cell r="FW465">
            <v>195</v>
          </cell>
          <cell r="FX465">
            <v>119</v>
          </cell>
          <cell r="FY465">
            <v>177</v>
          </cell>
          <cell r="FZ465">
            <v>203</v>
          </cell>
          <cell r="GA465">
            <v>154</v>
          </cell>
          <cell r="GB465">
            <v>145</v>
          </cell>
          <cell r="GC465">
            <v>181</v>
          </cell>
          <cell r="GD465">
            <v>176</v>
          </cell>
          <cell r="GE465">
            <v>194</v>
          </cell>
          <cell r="GF465">
            <v>204</v>
          </cell>
          <cell r="GG465">
            <v>155</v>
          </cell>
          <cell r="GH465">
            <v>168</v>
          </cell>
          <cell r="GI465">
            <v>177</v>
          </cell>
          <cell r="GJ465">
            <v>109</v>
          </cell>
          <cell r="GK465">
            <v>193</v>
          </cell>
          <cell r="GL465">
            <v>186</v>
          </cell>
          <cell r="GM465">
            <v>146</v>
          </cell>
          <cell r="GN465">
            <v>169</v>
          </cell>
          <cell r="GO465">
            <v>205</v>
          </cell>
          <cell r="GP465">
            <v>199</v>
          </cell>
          <cell r="GQ465">
            <v>224</v>
          </cell>
          <cell r="GR465">
            <v>230</v>
          </cell>
          <cell r="GS465">
            <v>182</v>
          </cell>
          <cell r="GT465">
            <v>176</v>
          </cell>
          <cell r="GU465">
            <v>146</v>
          </cell>
          <cell r="GV465">
            <v>129</v>
          </cell>
          <cell r="GW465">
            <v>199</v>
          </cell>
          <cell r="GX465">
            <v>193</v>
          </cell>
          <cell r="GY465">
            <v>142</v>
          </cell>
          <cell r="GZ465">
            <v>153</v>
          </cell>
          <cell r="HA465">
            <v>178</v>
          </cell>
          <cell r="HB465">
            <v>163</v>
          </cell>
          <cell r="HC465">
            <v>239</v>
          </cell>
          <cell r="HD465">
            <v>181</v>
          </cell>
          <cell r="HE465">
            <v>180</v>
          </cell>
          <cell r="HF465">
            <v>185</v>
          </cell>
          <cell r="HG465">
            <v>173</v>
          </cell>
          <cell r="HH465">
            <v>111</v>
          </cell>
          <cell r="HI465">
            <v>201</v>
          </cell>
          <cell r="HJ465">
            <v>198</v>
          </cell>
          <cell r="HK465">
            <v>166</v>
          </cell>
          <cell r="HL465">
            <v>163</v>
          </cell>
          <cell r="HM465">
            <v>204</v>
          </cell>
          <cell r="HN465">
            <v>199</v>
          </cell>
          <cell r="HO465">
            <v>243</v>
          </cell>
          <cell r="HP465">
            <v>189</v>
          </cell>
          <cell r="HQ465">
            <v>198</v>
          </cell>
          <cell r="HR465">
            <v>201</v>
          </cell>
          <cell r="HS465">
            <v>176</v>
          </cell>
          <cell r="HT465">
            <v>155</v>
          </cell>
          <cell r="HU465">
            <v>207</v>
          </cell>
          <cell r="HV465">
            <v>246</v>
          </cell>
          <cell r="HW465">
            <v>178</v>
          </cell>
          <cell r="HX465">
            <v>165</v>
          </cell>
          <cell r="HY465">
            <v>258</v>
          </cell>
          <cell r="HZ465">
            <v>216</v>
          </cell>
          <cell r="IA465">
            <v>250</v>
          </cell>
          <cell r="IB465">
            <v>230</v>
          </cell>
          <cell r="IC465">
            <v>213</v>
          </cell>
          <cell r="ID465">
            <v>199</v>
          </cell>
          <cell r="IE465">
            <v>233</v>
          </cell>
          <cell r="IF465">
            <v>211</v>
          </cell>
          <cell r="IG465">
            <v>227</v>
          </cell>
          <cell r="IH465">
            <v>291</v>
          </cell>
          <cell r="II465">
            <v>225</v>
          </cell>
          <cell r="IJ465">
            <v>208</v>
          </cell>
          <cell r="IK465">
            <v>268</v>
          </cell>
          <cell r="IL465">
            <v>277</v>
          </cell>
          <cell r="IM465">
            <v>206</v>
          </cell>
          <cell r="IN465">
            <v>135</v>
          </cell>
          <cell r="IO465">
            <v>172</v>
          </cell>
          <cell r="IP465">
            <v>248</v>
          </cell>
          <cell r="IQ465">
            <v>251</v>
          </cell>
          <cell r="IR465">
            <v>234</v>
          </cell>
          <cell r="IS465">
            <v>290</v>
          </cell>
          <cell r="IT465">
            <v>327</v>
          </cell>
          <cell r="IU465">
            <v>269</v>
          </cell>
          <cell r="IV465">
            <v>259</v>
          </cell>
          <cell r="IW465">
            <v>329</v>
          </cell>
          <cell r="IX465">
            <v>315</v>
          </cell>
          <cell r="IY465">
            <v>313</v>
          </cell>
          <cell r="IZ465">
            <v>311</v>
          </cell>
          <cell r="JA465">
            <v>262</v>
          </cell>
          <cell r="JB465">
            <v>354</v>
          </cell>
          <cell r="JC465">
            <v>274</v>
          </cell>
          <cell r="JD465">
            <v>214</v>
          </cell>
          <cell r="JE465">
            <v>337</v>
          </cell>
          <cell r="JF465">
            <v>307</v>
          </cell>
          <cell r="JG465">
            <v>244</v>
          </cell>
          <cell r="JH465">
            <v>242</v>
          </cell>
          <cell r="JI465">
            <v>328</v>
          </cell>
          <cell r="JJ465">
            <v>279</v>
          </cell>
          <cell r="JK465">
            <v>353</v>
          </cell>
          <cell r="JL465">
            <v>305</v>
          </cell>
          <cell r="JM465">
            <v>251</v>
          </cell>
          <cell r="JN465">
            <v>304</v>
          </cell>
          <cell r="JO465">
            <v>287</v>
          </cell>
          <cell r="JP465">
            <v>253</v>
          </cell>
          <cell r="JQ465">
            <v>324</v>
          </cell>
          <cell r="JR465">
            <v>320</v>
          </cell>
          <cell r="JS465">
            <v>255</v>
          </cell>
          <cell r="JT465">
            <v>305</v>
          </cell>
          <cell r="JU465">
            <v>281</v>
          </cell>
          <cell r="JV465">
            <v>277</v>
          </cell>
          <cell r="JW465">
            <v>362</v>
          </cell>
          <cell r="JX465">
            <v>317</v>
          </cell>
          <cell r="JY465">
            <v>272</v>
          </cell>
          <cell r="JZ465">
            <v>299</v>
          </cell>
          <cell r="KA465">
            <v>258</v>
          </cell>
          <cell r="KB465">
            <v>243</v>
          </cell>
          <cell r="KC465">
            <v>316</v>
          </cell>
          <cell r="KD465">
            <v>294</v>
          </cell>
          <cell r="KE465">
            <v>368</v>
          </cell>
          <cell r="KF465">
            <v>282</v>
          </cell>
        </row>
        <row r="466">
          <cell r="A466" t="str">
            <v>Nombre de crÃ©ations d'entreprises - Territoire de Belfort - DonnÃ©es mensuelles brutes</v>
          </cell>
          <cell r="B466">
            <v>10755526</v>
          </cell>
          <cell r="C466">
            <v>45317.364583333336</v>
          </cell>
          <cell r="ES466">
            <v>73</v>
          </cell>
          <cell r="ET466">
            <v>68</v>
          </cell>
          <cell r="EU466">
            <v>84</v>
          </cell>
          <cell r="EV466">
            <v>55</v>
          </cell>
          <cell r="EW466">
            <v>78</v>
          </cell>
          <cell r="EX466">
            <v>71</v>
          </cell>
          <cell r="EY466">
            <v>59</v>
          </cell>
          <cell r="EZ466">
            <v>47</v>
          </cell>
          <cell r="FA466">
            <v>82</v>
          </cell>
          <cell r="FB466">
            <v>97</v>
          </cell>
          <cell r="FC466">
            <v>67</v>
          </cell>
          <cell r="FD466">
            <v>53</v>
          </cell>
          <cell r="FE466">
            <v>63</v>
          </cell>
          <cell r="FF466">
            <v>94</v>
          </cell>
          <cell r="FG466">
            <v>104</v>
          </cell>
          <cell r="FH466">
            <v>85</v>
          </cell>
          <cell r="FI466">
            <v>71</v>
          </cell>
          <cell r="FJ466">
            <v>86</v>
          </cell>
          <cell r="FK466">
            <v>93</v>
          </cell>
          <cell r="FL466">
            <v>66</v>
          </cell>
          <cell r="FM466">
            <v>99</v>
          </cell>
          <cell r="FN466">
            <v>78</v>
          </cell>
          <cell r="FO466">
            <v>71</v>
          </cell>
          <cell r="FP466">
            <v>75</v>
          </cell>
          <cell r="FQ466">
            <v>85</v>
          </cell>
          <cell r="FR466">
            <v>73</v>
          </cell>
          <cell r="FS466">
            <v>68</v>
          </cell>
          <cell r="FT466">
            <v>94</v>
          </cell>
          <cell r="FU466">
            <v>63</v>
          </cell>
          <cell r="FV466">
            <v>64</v>
          </cell>
          <cell r="FW466">
            <v>79</v>
          </cell>
          <cell r="FX466">
            <v>61</v>
          </cell>
          <cell r="FY466">
            <v>76</v>
          </cell>
          <cell r="FZ466">
            <v>90</v>
          </cell>
          <cell r="GA466">
            <v>62</v>
          </cell>
          <cell r="GB466">
            <v>70</v>
          </cell>
          <cell r="GC466">
            <v>66</v>
          </cell>
          <cell r="GD466">
            <v>74</v>
          </cell>
          <cell r="GE466">
            <v>62</v>
          </cell>
          <cell r="GF466">
            <v>61</v>
          </cell>
          <cell r="GG466">
            <v>69</v>
          </cell>
          <cell r="GH466">
            <v>61</v>
          </cell>
          <cell r="GI466">
            <v>65</v>
          </cell>
          <cell r="GJ466">
            <v>56</v>
          </cell>
          <cell r="GK466">
            <v>76</v>
          </cell>
          <cell r="GL466">
            <v>59</v>
          </cell>
          <cell r="GM466">
            <v>43</v>
          </cell>
          <cell r="GN466">
            <v>67</v>
          </cell>
          <cell r="GO466">
            <v>69</v>
          </cell>
          <cell r="GP466">
            <v>82</v>
          </cell>
          <cell r="GQ466">
            <v>76</v>
          </cell>
          <cell r="GR466">
            <v>75</v>
          </cell>
          <cell r="GS466">
            <v>59</v>
          </cell>
          <cell r="GT466">
            <v>63</v>
          </cell>
          <cell r="GU466">
            <v>53</v>
          </cell>
          <cell r="GV466">
            <v>58</v>
          </cell>
          <cell r="GW466">
            <v>75</v>
          </cell>
          <cell r="GX466">
            <v>80</v>
          </cell>
          <cell r="GY466">
            <v>68</v>
          </cell>
          <cell r="GZ466">
            <v>61</v>
          </cell>
          <cell r="HA466">
            <v>86</v>
          </cell>
          <cell r="HB466">
            <v>84</v>
          </cell>
          <cell r="HC466">
            <v>76</v>
          </cell>
          <cell r="HD466">
            <v>103</v>
          </cell>
          <cell r="HE466">
            <v>70</v>
          </cell>
          <cell r="HF466">
            <v>75</v>
          </cell>
          <cell r="HG466">
            <v>62</v>
          </cell>
          <cell r="HH466">
            <v>69</v>
          </cell>
          <cell r="HI466">
            <v>85</v>
          </cell>
          <cell r="HJ466">
            <v>85</v>
          </cell>
          <cell r="HK466">
            <v>75</v>
          </cell>
          <cell r="HL466">
            <v>57</v>
          </cell>
          <cell r="HM466">
            <v>76</v>
          </cell>
          <cell r="HN466">
            <v>79</v>
          </cell>
          <cell r="HO466">
            <v>97</v>
          </cell>
          <cell r="HP466">
            <v>91</v>
          </cell>
          <cell r="HQ466">
            <v>83</v>
          </cell>
          <cell r="HR466">
            <v>98</v>
          </cell>
          <cell r="HS466">
            <v>66</v>
          </cell>
          <cell r="HT466">
            <v>81</v>
          </cell>
          <cell r="HU466">
            <v>73</v>
          </cell>
          <cell r="HV466">
            <v>76</v>
          </cell>
          <cell r="HW466">
            <v>85</v>
          </cell>
          <cell r="HX466">
            <v>82</v>
          </cell>
          <cell r="HY466">
            <v>91</v>
          </cell>
          <cell r="HZ466">
            <v>79</v>
          </cell>
          <cell r="IA466">
            <v>145</v>
          </cell>
          <cell r="IB466">
            <v>85</v>
          </cell>
          <cell r="IC466">
            <v>91</v>
          </cell>
          <cell r="ID466">
            <v>87</v>
          </cell>
          <cell r="IE466">
            <v>102</v>
          </cell>
          <cell r="IF466">
            <v>113</v>
          </cell>
          <cell r="IG466">
            <v>118</v>
          </cell>
          <cell r="IH466">
            <v>102</v>
          </cell>
          <cell r="II466">
            <v>92</v>
          </cell>
          <cell r="IJ466">
            <v>100</v>
          </cell>
          <cell r="IK466">
            <v>106</v>
          </cell>
          <cell r="IL466">
            <v>138</v>
          </cell>
          <cell r="IM466">
            <v>91</v>
          </cell>
          <cell r="IN466">
            <v>56</v>
          </cell>
          <cell r="IO466">
            <v>98</v>
          </cell>
          <cell r="IP466">
            <v>148</v>
          </cell>
          <cell r="IQ466">
            <v>159</v>
          </cell>
          <cell r="IR466">
            <v>134</v>
          </cell>
          <cell r="IS466">
            <v>144</v>
          </cell>
          <cell r="IT466">
            <v>169</v>
          </cell>
          <cell r="IU466">
            <v>71</v>
          </cell>
          <cell r="IV466">
            <v>187</v>
          </cell>
          <cell r="IW466">
            <v>163</v>
          </cell>
          <cell r="IX466">
            <v>154</v>
          </cell>
          <cell r="IY466">
            <v>145</v>
          </cell>
          <cell r="IZ466">
            <v>139</v>
          </cell>
          <cell r="JA466">
            <v>130</v>
          </cell>
          <cell r="JB466">
            <v>149</v>
          </cell>
          <cell r="JC466">
            <v>122</v>
          </cell>
          <cell r="JD466">
            <v>100</v>
          </cell>
          <cell r="JE466">
            <v>145</v>
          </cell>
          <cell r="JF466">
            <v>178</v>
          </cell>
          <cell r="JG466">
            <v>104</v>
          </cell>
          <cell r="JH466">
            <v>117</v>
          </cell>
          <cell r="JI466">
            <v>118</v>
          </cell>
          <cell r="JJ466">
            <v>148</v>
          </cell>
          <cell r="JK466">
            <v>145</v>
          </cell>
          <cell r="JL466">
            <v>107</v>
          </cell>
          <cell r="JM466">
            <v>98</v>
          </cell>
          <cell r="JN466">
            <v>115</v>
          </cell>
          <cell r="JO466">
            <v>116</v>
          </cell>
          <cell r="JP466">
            <v>114</v>
          </cell>
          <cell r="JQ466">
            <v>142</v>
          </cell>
          <cell r="JR466">
            <v>126</v>
          </cell>
          <cell r="JS466">
            <v>98</v>
          </cell>
          <cell r="JT466">
            <v>117</v>
          </cell>
          <cell r="JU466">
            <v>142</v>
          </cell>
          <cell r="JV466">
            <v>125</v>
          </cell>
          <cell r="JW466">
            <v>150</v>
          </cell>
          <cell r="JX466">
            <v>118</v>
          </cell>
          <cell r="JY466">
            <v>118</v>
          </cell>
          <cell r="JZ466">
            <v>105</v>
          </cell>
          <cell r="KA466">
            <v>103</v>
          </cell>
          <cell r="KB466">
            <v>127</v>
          </cell>
          <cell r="KC466">
            <v>151</v>
          </cell>
          <cell r="KD466">
            <v>132</v>
          </cell>
          <cell r="KE466">
            <v>123</v>
          </cell>
          <cell r="KF466">
            <v>115</v>
          </cell>
        </row>
        <row r="467">
          <cell r="A467" t="str">
            <v>Nombre de crÃ©ations d'entreprises - Transport - Ensemble - France - DonnÃ©es mensuelles brutes</v>
          </cell>
          <cell r="B467">
            <v>10755775</v>
          </cell>
          <cell r="C467">
            <v>45317.364583333336</v>
          </cell>
          <cell r="E467">
            <v>696</v>
          </cell>
          <cell r="F467">
            <v>537</v>
          </cell>
          <cell r="G467">
            <v>607</v>
          </cell>
          <cell r="H467">
            <v>528</v>
          </cell>
          <cell r="I467">
            <v>509</v>
          </cell>
          <cell r="J467">
            <v>499</v>
          </cell>
          <cell r="K467">
            <v>649</v>
          </cell>
          <cell r="L467">
            <v>436</v>
          </cell>
          <cell r="M467">
            <v>460</v>
          </cell>
          <cell r="N467">
            <v>557</v>
          </cell>
          <cell r="O467">
            <v>388</v>
          </cell>
          <cell r="P467">
            <v>467</v>
          </cell>
          <cell r="Q467">
            <v>643</v>
          </cell>
          <cell r="R467">
            <v>461</v>
          </cell>
          <cell r="S467">
            <v>648</v>
          </cell>
          <cell r="T467">
            <v>543</v>
          </cell>
          <cell r="U467">
            <v>468</v>
          </cell>
          <cell r="V467">
            <v>531</v>
          </cell>
          <cell r="W467">
            <v>553</v>
          </cell>
          <cell r="X467">
            <v>404</v>
          </cell>
          <cell r="Y467">
            <v>362</v>
          </cell>
          <cell r="Z467">
            <v>556</v>
          </cell>
          <cell r="AA467">
            <v>368</v>
          </cell>
          <cell r="AB467">
            <v>437</v>
          </cell>
          <cell r="AC467">
            <v>722</v>
          </cell>
          <cell r="AD467">
            <v>464</v>
          </cell>
          <cell r="AE467">
            <v>567</v>
          </cell>
          <cell r="AF467">
            <v>563</v>
          </cell>
          <cell r="AG467">
            <v>399</v>
          </cell>
          <cell r="AH467">
            <v>475</v>
          </cell>
          <cell r="AI467">
            <v>604</v>
          </cell>
          <cell r="AJ467">
            <v>324</v>
          </cell>
          <cell r="AK467">
            <v>369</v>
          </cell>
          <cell r="AL467">
            <v>575</v>
          </cell>
          <cell r="AM467">
            <v>429</v>
          </cell>
          <cell r="AN467">
            <v>573</v>
          </cell>
          <cell r="AO467">
            <v>673</v>
          </cell>
          <cell r="AP467">
            <v>505</v>
          </cell>
          <cell r="AQ467">
            <v>704</v>
          </cell>
          <cell r="AR467">
            <v>544</v>
          </cell>
          <cell r="AS467">
            <v>431</v>
          </cell>
          <cell r="AT467">
            <v>595</v>
          </cell>
          <cell r="AU467">
            <v>631</v>
          </cell>
          <cell r="AV467">
            <v>438</v>
          </cell>
          <cell r="AW467">
            <v>488</v>
          </cell>
          <cell r="AX467">
            <v>680</v>
          </cell>
          <cell r="AY467">
            <v>401</v>
          </cell>
          <cell r="AZ467">
            <v>655</v>
          </cell>
          <cell r="BA467">
            <v>641</v>
          </cell>
          <cell r="BB467">
            <v>587</v>
          </cell>
          <cell r="BC467">
            <v>742</v>
          </cell>
          <cell r="BD467">
            <v>643</v>
          </cell>
          <cell r="BE467">
            <v>464</v>
          </cell>
          <cell r="BF467">
            <v>662</v>
          </cell>
          <cell r="BG467">
            <v>546</v>
          </cell>
          <cell r="BH467">
            <v>405</v>
          </cell>
          <cell r="BI467">
            <v>444</v>
          </cell>
          <cell r="BJ467">
            <v>494</v>
          </cell>
          <cell r="BK467">
            <v>372</v>
          </cell>
          <cell r="BL467">
            <v>641</v>
          </cell>
          <cell r="BM467">
            <v>597</v>
          </cell>
          <cell r="BN467">
            <v>575</v>
          </cell>
          <cell r="BO467">
            <v>601</v>
          </cell>
          <cell r="BP467">
            <v>585</v>
          </cell>
          <cell r="BQ467">
            <v>539</v>
          </cell>
          <cell r="BR467">
            <v>563</v>
          </cell>
          <cell r="BS467">
            <v>562</v>
          </cell>
          <cell r="BT467">
            <v>436</v>
          </cell>
          <cell r="BU467">
            <v>507</v>
          </cell>
          <cell r="BV467">
            <v>498</v>
          </cell>
          <cell r="BW467">
            <v>454</v>
          </cell>
          <cell r="BX467">
            <v>534</v>
          </cell>
          <cell r="BY467">
            <v>624</v>
          </cell>
          <cell r="BZ467">
            <v>545</v>
          </cell>
          <cell r="CA467">
            <v>579</v>
          </cell>
          <cell r="CB467">
            <v>577</v>
          </cell>
          <cell r="CC467">
            <v>537</v>
          </cell>
          <cell r="CD467">
            <v>652</v>
          </cell>
          <cell r="CE467">
            <v>548</v>
          </cell>
          <cell r="CF467">
            <v>502</v>
          </cell>
          <cell r="CG467">
            <v>508</v>
          </cell>
          <cell r="CH467">
            <v>526</v>
          </cell>
          <cell r="CI467">
            <v>433</v>
          </cell>
          <cell r="CJ467">
            <v>684</v>
          </cell>
          <cell r="CK467">
            <v>773</v>
          </cell>
          <cell r="CL467">
            <v>678</v>
          </cell>
          <cell r="CM467">
            <v>719</v>
          </cell>
          <cell r="CN467">
            <v>696</v>
          </cell>
          <cell r="CO467">
            <v>594</v>
          </cell>
          <cell r="CP467">
            <v>695</v>
          </cell>
          <cell r="CQ467">
            <v>783</v>
          </cell>
          <cell r="CR467">
            <v>551</v>
          </cell>
          <cell r="CS467">
            <v>557</v>
          </cell>
          <cell r="CT467">
            <v>639</v>
          </cell>
          <cell r="CU467">
            <v>624</v>
          </cell>
          <cell r="CV467">
            <v>781</v>
          </cell>
          <cell r="CW467">
            <v>851</v>
          </cell>
          <cell r="CX467">
            <v>718</v>
          </cell>
          <cell r="CY467">
            <v>713</v>
          </cell>
          <cell r="CZ467">
            <v>797</v>
          </cell>
          <cell r="DA467">
            <v>613</v>
          </cell>
          <cell r="DB467">
            <v>716</v>
          </cell>
          <cell r="DC467">
            <v>715</v>
          </cell>
          <cell r="DD467">
            <v>531</v>
          </cell>
          <cell r="DE467">
            <v>636</v>
          </cell>
          <cell r="DF467">
            <v>624</v>
          </cell>
          <cell r="DG467">
            <v>503</v>
          </cell>
          <cell r="DH467">
            <v>680</v>
          </cell>
          <cell r="DI467">
            <v>693</v>
          </cell>
          <cell r="DJ467">
            <v>721</v>
          </cell>
          <cell r="DK467">
            <v>788</v>
          </cell>
          <cell r="DL467">
            <v>886</v>
          </cell>
          <cell r="DM467">
            <v>726</v>
          </cell>
          <cell r="DN467">
            <v>808</v>
          </cell>
          <cell r="DO467">
            <v>760</v>
          </cell>
          <cell r="DP467">
            <v>596</v>
          </cell>
          <cell r="DQ467">
            <v>680</v>
          </cell>
          <cell r="DR467">
            <v>757</v>
          </cell>
          <cell r="DS467">
            <v>616</v>
          </cell>
          <cell r="DT467">
            <v>812</v>
          </cell>
          <cell r="DU467">
            <v>881</v>
          </cell>
          <cell r="DV467">
            <v>857</v>
          </cell>
          <cell r="DW467">
            <v>1077</v>
          </cell>
          <cell r="DX467">
            <v>966</v>
          </cell>
          <cell r="DY467">
            <v>805</v>
          </cell>
          <cell r="DZ467">
            <v>861</v>
          </cell>
          <cell r="EA467">
            <v>775</v>
          </cell>
          <cell r="EB467">
            <v>655</v>
          </cell>
          <cell r="EC467">
            <v>842</v>
          </cell>
          <cell r="ED467">
            <v>807</v>
          </cell>
          <cell r="EE467">
            <v>709</v>
          </cell>
          <cell r="EF467">
            <v>870</v>
          </cell>
          <cell r="EG467">
            <v>842</v>
          </cell>
          <cell r="EH467">
            <v>818</v>
          </cell>
          <cell r="EI467">
            <v>1003</v>
          </cell>
          <cell r="EJ467">
            <v>931</v>
          </cell>
          <cell r="EK467">
            <v>856</v>
          </cell>
          <cell r="EL467">
            <v>823</v>
          </cell>
          <cell r="EM467">
            <v>731</v>
          </cell>
          <cell r="EN467">
            <v>776</v>
          </cell>
          <cell r="EO467">
            <v>809</v>
          </cell>
          <cell r="EP467">
            <v>807</v>
          </cell>
          <cell r="EQ467">
            <v>743</v>
          </cell>
          <cell r="ER467">
            <v>807</v>
          </cell>
          <cell r="ES467">
            <v>826</v>
          </cell>
          <cell r="ET467">
            <v>908</v>
          </cell>
          <cell r="EU467">
            <v>1018</v>
          </cell>
          <cell r="EV467">
            <v>885</v>
          </cell>
          <cell r="EW467">
            <v>780</v>
          </cell>
          <cell r="EX467">
            <v>963</v>
          </cell>
          <cell r="EY467">
            <v>877</v>
          </cell>
          <cell r="EZ467">
            <v>737</v>
          </cell>
          <cell r="FA467">
            <v>761</v>
          </cell>
          <cell r="FB467">
            <v>890</v>
          </cell>
          <cell r="FC467">
            <v>835</v>
          </cell>
          <cell r="FD467">
            <v>781</v>
          </cell>
          <cell r="FE467">
            <v>962</v>
          </cell>
          <cell r="FF467">
            <v>960</v>
          </cell>
          <cell r="FG467">
            <v>1048</v>
          </cell>
          <cell r="FH467">
            <v>955</v>
          </cell>
          <cell r="FI467">
            <v>935</v>
          </cell>
          <cell r="FJ467">
            <v>992</v>
          </cell>
          <cell r="FK467">
            <v>964</v>
          </cell>
          <cell r="FL467">
            <v>758</v>
          </cell>
          <cell r="FM467">
            <v>928</v>
          </cell>
          <cell r="FN467">
            <v>1085</v>
          </cell>
          <cell r="FO467">
            <v>979</v>
          </cell>
          <cell r="FP467">
            <v>991</v>
          </cell>
          <cell r="FQ467">
            <v>1276</v>
          </cell>
          <cell r="FR467">
            <v>1193</v>
          </cell>
          <cell r="FS467">
            <v>1200</v>
          </cell>
          <cell r="FT467">
            <v>1188</v>
          </cell>
          <cell r="FU467">
            <v>1033</v>
          </cell>
          <cell r="FV467">
            <v>1038</v>
          </cell>
          <cell r="FW467">
            <v>1212</v>
          </cell>
          <cell r="FX467">
            <v>972</v>
          </cell>
          <cell r="FY467">
            <v>1156</v>
          </cell>
          <cell r="FZ467">
            <v>1404</v>
          </cell>
          <cell r="GA467">
            <v>2264</v>
          </cell>
          <cell r="GB467">
            <v>1293</v>
          </cell>
          <cell r="GC467">
            <v>1239</v>
          </cell>
          <cell r="GD467">
            <v>1292</v>
          </cell>
          <cell r="GE467">
            <v>1983</v>
          </cell>
          <cell r="GF467">
            <v>1931</v>
          </cell>
          <cell r="GG467">
            <v>1338</v>
          </cell>
          <cell r="GH467">
            <v>1555</v>
          </cell>
          <cell r="GI467">
            <v>1644</v>
          </cell>
          <cell r="GJ467">
            <v>1265</v>
          </cell>
          <cell r="GK467">
            <v>1965</v>
          </cell>
          <cell r="GL467">
            <v>2600</v>
          </cell>
          <cell r="GM467">
            <v>2281</v>
          </cell>
          <cell r="GN467">
            <v>2552</v>
          </cell>
          <cell r="GO467">
            <v>2394</v>
          </cell>
          <cell r="GP467">
            <v>2467</v>
          </cell>
          <cell r="GQ467">
            <v>2730</v>
          </cell>
          <cell r="GR467">
            <v>2999</v>
          </cell>
          <cell r="GS467">
            <v>2606</v>
          </cell>
          <cell r="GT467">
            <v>3127</v>
          </cell>
          <cell r="GU467">
            <v>2662</v>
          </cell>
          <cell r="GV467">
            <v>1829</v>
          </cell>
          <cell r="GW467">
            <v>3023</v>
          </cell>
          <cell r="GX467">
            <v>3198</v>
          </cell>
          <cell r="GY467">
            <v>2957</v>
          </cell>
          <cell r="GZ467">
            <v>3135</v>
          </cell>
          <cell r="HA467">
            <v>3155</v>
          </cell>
          <cell r="HB467">
            <v>3454</v>
          </cell>
          <cell r="HC467">
            <v>3849</v>
          </cell>
          <cell r="HD467">
            <v>3131</v>
          </cell>
          <cell r="HE467">
            <v>3034</v>
          </cell>
          <cell r="HF467">
            <v>3438</v>
          </cell>
          <cell r="HG467">
            <v>3030</v>
          </cell>
          <cell r="HH467">
            <v>2496</v>
          </cell>
          <cell r="HI467">
            <v>3140</v>
          </cell>
          <cell r="HJ467">
            <v>3818</v>
          </cell>
          <cell r="HK467">
            <v>4496</v>
          </cell>
          <cell r="HL467">
            <v>4192</v>
          </cell>
          <cell r="HM467">
            <v>4839</v>
          </cell>
          <cell r="HN467">
            <v>4914</v>
          </cell>
          <cell r="HO467">
            <v>5745</v>
          </cell>
          <cell r="HP467">
            <v>5549</v>
          </cell>
          <cell r="HQ467">
            <v>6013</v>
          </cell>
          <cell r="HR467">
            <v>6474</v>
          </cell>
          <cell r="HS467">
            <v>5150</v>
          </cell>
          <cell r="HT467">
            <v>4755</v>
          </cell>
          <cell r="HU467">
            <v>5856</v>
          </cell>
          <cell r="HV467">
            <v>7139</v>
          </cell>
          <cell r="HW467">
            <v>7268</v>
          </cell>
          <cell r="HX467">
            <v>6064</v>
          </cell>
          <cell r="HY467">
            <v>7671</v>
          </cell>
          <cell r="HZ467">
            <v>7828</v>
          </cell>
          <cell r="IA467">
            <v>8934</v>
          </cell>
          <cell r="IB467">
            <v>7265</v>
          </cell>
          <cell r="IC467">
            <v>7716</v>
          </cell>
          <cell r="ID467">
            <v>6803</v>
          </cell>
          <cell r="IE467">
            <v>5814</v>
          </cell>
          <cell r="IF467">
            <v>4766</v>
          </cell>
          <cell r="IG467">
            <v>6052</v>
          </cell>
          <cell r="IH467">
            <v>7911</v>
          </cell>
          <cell r="II467">
            <v>6653</v>
          </cell>
          <cell r="IJ467">
            <v>4873</v>
          </cell>
          <cell r="IK467">
            <v>7092</v>
          </cell>
          <cell r="IL467">
            <v>6567</v>
          </cell>
          <cell r="IM467">
            <v>5037</v>
          </cell>
          <cell r="IN467">
            <v>3091</v>
          </cell>
          <cell r="IO467">
            <v>6173</v>
          </cell>
          <cell r="IP467">
            <v>10660</v>
          </cell>
          <cell r="IQ467">
            <v>10624</v>
          </cell>
          <cell r="IR467">
            <v>7731</v>
          </cell>
          <cell r="IS467">
            <v>11103</v>
          </cell>
          <cell r="IT467">
            <v>12495</v>
          </cell>
          <cell r="IU467">
            <v>10971</v>
          </cell>
          <cell r="IV467">
            <v>9476</v>
          </cell>
          <cell r="IW467">
            <v>10849</v>
          </cell>
          <cell r="IX467">
            <v>13419</v>
          </cell>
          <cell r="IY467">
            <v>16905</v>
          </cell>
          <cell r="IZ467">
            <v>14758</v>
          </cell>
          <cell r="JA467">
            <v>12048</v>
          </cell>
          <cell r="JB467">
            <v>10130</v>
          </cell>
          <cell r="JC467">
            <v>7313</v>
          </cell>
          <cell r="JD467">
            <v>6875</v>
          </cell>
          <cell r="JE467">
            <v>9107</v>
          </cell>
          <cell r="JF467">
            <v>8918</v>
          </cell>
          <cell r="JG467">
            <v>7819</v>
          </cell>
          <cell r="JH467">
            <v>7568</v>
          </cell>
          <cell r="JI467">
            <v>7362</v>
          </cell>
          <cell r="JJ467">
            <v>7502</v>
          </cell>
          <cell r="JK467">
            <v>8597</v>
          </cell>
          <cell r="JL467">
            <v>6833</v>
          </cell>
          <cell r="JM467">
            <v>6097</v>
          </cell>
          <cell r="JN467">
            <v>6555</v>
          </cell>
          <cell r="JO467">
            <v>5434</v>
          </cell>
          <cell r="JP467">
            <v>5300</v>
          </cell>
          <cell r="JQ467">
            <v>6600</v>
          </cell>
          <cell r="JR467">
            <v>6658</v>
          </cell>
          <cell r="JS467">
            <v>6854</v>
          </cell>
          <cell r="JT467">
            <v>6826</v>
          </cell>
          <cell r="JU467">
            <v>6064</v>
          </cell>
          <cell r="JV467">
            <v>6175</v>
          </cell>
          <cell r="JW467">
            <v>7303</v>
          </cell>
          <cell r="JX467">
            <v>6420</v>
          </cell>
          <cell r="JY467">
            <v>6350</v>
          </cell>
          <cell r="JZ467">
            <v>6812</v>
          </cell>
          <cell r="KA467">
            <v>6141</v>
          </cell>
          <cell r="KB467">
            <v>6822</v>
          </cell>
          <cell r="KC467">
            <v>8380</v>
          </cell>
          <cell r="KD467">
            <v>8983</v>
          </cell>
          <cell r="KE467">
            <v>8560</v>
          </cell>
          <cell r="KF467">
            <v>7436</v>
          </cell>
        </row>
        <row r="468">
          <cell r="A468" t="str">
            <v>Nombre de crÃ©ations d'entreprises - Transport - Ensemble - France - DonnÃ©es mensuelles CVS</v>
          </cell>
          <cell r="B468">
            <v>10755776</v>
          </cell>
          <cell r="C468">
            <v>45317.364583333336</v>
          </cell>
          <cell r="E468">
            <v>571</v>
          </cell>
          <cell r="F468">
            <v>566</v>
          </cell>
          <cell r="G468">
            <v>461</v>
          </cell>
          <cell r="H468">
            <v>515</v>
          </cell>
          <cell r="I468">
            <v>539</v>
          </cell>
          <cell r="J468">
            <v>496</v>
          </cell>
          <cell r="K468">
            <v>625</v>
          </cell>
          <cell r="L468">
            <v>532</v>
          </cell>
          <cell r="M468">
            <v>580</v>
          </cell>
          <cell r="N468">
            <v>537</v>
          </cell>
          <cell r="O468">
            <v>503</v>
          </cell>
          <cell r="P468">
            <v>458</v>
          </cell>
          <cell r="Q468">
            <v>498</v>
          </cell>
          <cell r="R468">
            <v>487</v>
          </cell>
          <cell r="S468">
            <v>527</v>
          </cell>
          <cell r="T468">
            <v>518</v>
          </cell>
          <cell r="U468">
            <v>510</v>
          </cell>
          <cell r="V468">
            <v>522</v>
          </cell>
          <cell r="W468">
            <v>503</v>
          </cell>
          <cell r="X468">
            <v>504</v>
          </cell>
          <cell r="Y468">
            <v>475</v>
          </cell>
          <cell r="Z468">
            <v>503</v>
          </cell>
          <cell r="AA468">
            <v>490</v>
          </cell>
          <cell r="AB468">
            <v>432</v>
          </cell>
          <cell r="AC468">
            <v>543</v>
          </cell>
          <cell r="AD468">
            <v>483</v>
          </cell>
          <cell r="AE468">
            <v>497</v>
          </cell>
          <cell r="AF468">
            <v>525</v>
          </cell>
          <cell r="AG468">
            <v>477</v>
          </cell>
          <cell r="AH468">
            <v>464</v>
          </cell>
          <cell r="AI468">
            <v>518</v>
          </cell>
          <cell r="AJ468">
            <v>432</v>
          </cell>
          <cell r="AK468">
            <v>472</v>
          </cell>
          <cell r="AL468">
            <v>505</v>
          </cell>
          <cell r="AM468">
            <v>604</v>
          </cell>
          <cell r="AN468">
            <v>567</v>
          </cell>
          <cell r="AO468">
            <v>530</v>
          </cell>
          <cell r="AP468">
            <v>516</v>
          </cell>
          <cell r="AQ468">
            <v>632</v>
          </cell>
          <cell r="AR468">
            <v>487</v>
          </cell>
          <cell r="AS468">
            <v>537</v>
          </cell>
          <cell r="AT468">
            <v>574</v>
          </cell>
          <cell r="AU468">
            <v>539</v>
          </cell>
          <cell r="AV468">
            <v>607</v>
          </cell>
          <cell r="AW468">
            <v>604</v>
          </cell>
          <cell r="AX468">
            <v>605</v>
          </cell>
          <cell r="AY468">
            <v>554</v>
          </cell>
          <cell r="AZ468">
            <v>597</v>
          </cell>
          <cell r="BA468">
            <v>550</v>
          </cell>
          <cell r="BB468">
            <v>595</v>
          </cell>
          <cell r="BC468">
            <v>619</v>
          </cell>
          <cell r="BD468">
            <v>567</v>
          </cell>
          <cell r="BE468">
            <v>556</v>
          </cell>
          <cell r="BF468">
            <v>575</v>
          </cell>
          <cell r="BG468">
            <v>522</v>
          </cell>
          <cell r="BH468">
            <v>528</v>
          </cell>
          <cell r="BI468">
            <v>497</v>
          </cell>
          <cell r="BJ468">
            <v>520</v>
          </cell>
          <cell r="BK468">
            <v>510</v>
          </cell>
          <cell r="BL468">
            <v>507</v>
          </cell>
          <cell r="BM468">
            <v>528</v>
          </cell>
          <cell r="BN468">
            <v>564</v>
          </cell>
          <cell r="BO468">
            <v>503</v>
          </cell>
          <cell r="BP468">
            <v>538</v>
          </cell>
          <cell r="BQ468">
            <v>611</v>
          </cell>
          <cell r="BR468">
            <v>467</v>
          </cell>
          <cell r="BS468">
            <v>588</v>
          </cell>
          <cell r="BT468">
            <v>539</v>
          </cell>
          <cell r="BU468">
            <v>569</v>
          </cell>
          <cell r="BV468">
            <v>550</v>
          </cell>
          <cell r="BW468">
            <v>565</v>
          </cell>
          <cell r="BX468">
            <v>449</v>
          </cell>
          <cell r="BY468">
            <v>544</v>
          </cell>
          <cell r="BZ468">
            <v>529</v>
          </cell>
          <cell r="CA468">
            <v>473</v>
          </cell>
          <cell r="CB468">
            <v>563</v>
          </cell>
          <cell r="CC468">
            <v>585</v>
          </cell>
          <cell r="CD468">
            <v>573</v>
          </cell>
          <cell r="CE468">
            <v>574</v>
          </cell>
          <cell r="CF468">
            <v>585</v>
          </cell>
          <cell r="CG468">
            <v>599</v>
          </cell>
          <cell r="CH468">
            <v>580</v>
          </cell>
          <cell r="CI468">
            <v>505</v>
          </cell>
          <cell r="CJ468">
            <v>636</v>
          </cell>
          <cell r="CK468">
            <v>655</v>
          </cell>
          <cell r="CL468">
            <v>659</v>
          </cell>
          <cell r="CM468">
            <v>630</v>
          </cell>
          <cell r="CN468">
            <v>654</v>
          </cell>
          <cell r="CO468">
            <v>625</v>
          </cell>
          <cell r="CP468">
            <v>644</v>
          </cell>
          <cell r="CQ468">
            <v>780</v>
          </cell>
          <cell r="CR468">
            <v>650</v>
          </cell>
          <cell r="CS468">
            <v>673</v>
          </cell>
          <cell r="CT468">
            <v>669</v>
          </cell>
          <cell r="CU468">
            <v>738</v>
          </cell>
          <cell r="CV468">
            <v>744</v>
          </cell>
          <cell r="CW468">
            <v>697</v>
          </cell>
          <cell r="CX468">
            <v>683</v>
          </cell>
          <cell r="CY468">
            <v>694</v>
          </cell>
          <cell r="CZ468">
            <v>674</v>
          </cell>
          <cell r="DA468">
            <v>683</v>
          </cell>
          <cell r="DB468">
            <v>678</v>
          </cell>
          <cell r="DC468">
            <v>666</v>
          </cell>
          <cell r="DD468">
            <v>690</v>
          </cell>
          <cell r="DE468">
            <v>720</v>
          </cell>
          <cell r="DF468">
            <v>616</v>
          </cell>
          <cell r="DG468">
            <v>634</v>
          </cell>
          <cell r="DH468">
            <v>629</v>
          </cell>
          <cell r="DI468">
            <v>647</v>
          </cell>
          <cell r="DJ468">
            <v>710</v>
          </cell>
          <cell r="DK468">
            <v>719</v>
          </cell>
          <cell r="DL468">
            <v>741</v>
          </cell>
          <cell r="DM468">
            <v>823</v>
          </cell>
          <cell r="DN468">
            <v>769</v>
          </cell>
          <cell r="DO468">
            <v>724</v>
          </cell>
          <cell r="DP468">
            <v>756</v>
          </cell>
          <cell r="DQ468">
            <v>709</v>
          </cell>
          <cell r="DR468">
            <v>759</v>
          </cell>
          <cell r="DS468">
            <v>723</v>
          </cell>
          <cell r="DT468">
            <v>765</v>
          </cell>
          <cell r="DU468">
            <v>883</v>
          </cell>
          <cell r="DV468">
            <v>846</v>
          </cell>
          <cell r="DW468">
            <v>921</v>
          </cell>
          <cell r="DX468">
            <v>821</v>
          </cell>
          <cell r="DY468">
            <v>854</v>
          </cell>
          <cell r="DZ468">
            <v>778</v>
          </cell>
          <cell r="EA468">
            <v>819</v>
          </cell>
          <cell r="EB468">
            <v>807</v>
          </cell>
          <cell r="EC468">
            <v>847</v>
          </cell>
          <cell r="ED468">
            <v>845</v>
          </cell>
          <cell r="EE468">
            <v>827</v>
          </cell>
          <cell r="EF468">
            <v>780</v>
          </cell>
          <cell r="EG468">
            <v>818</v>
          </cell>
          <cell r="EH468">
            <v>798</v>
          </cell>
          <cell r="EI468">
            <v>812</v>
          </cell>
          <cell r="EJ468">
            <v>845</v>
          </cell>
          <cell r="EK468">
            <v>821</v>
          </cell>
          <cell r="EL468">
            <v>797</v>
          </cell>
          <cell r="EM468">
            <v>826</v>
          </cell>
          <cell r="EN468">
            <v>930</v>
          </cell>
          <cell r="EO468">
            <v>822</v>
          </cell>
          <cell r="EP468">
            <v>852</v>
          </cell>
          <cell r="EQ468">
            <v>807</v>
          </cell>
          <cell r="ER468">
            <v>791</v>
          </cell>
          <cell r="ES468">
            <v>806</v>
          </cell>
          <cell r="ET468">
            <v>809</v>
          </cell>
          <cell r="EU468">
            <v>856</v>
          </cell>
          <cell r="EV468">
            <v>852</v>
          </cell>
          <cell r="EW468">
            <v>786</v>
          </cell>
          <cell r="EX468">
            <v>943</v>
          </cell>
          <cell r="EY468">
            <v>964</v>
          </cell>
          <cell r="EZ468">
            <v>915</v>
          </cell>
          <cell r="FA468">
            <v>830</v>
          </cell>
          <cell r="FB468">
            <v>857</v>
          </cell>
          <cell r="FC468">
            <v>820</v>
          </cell>
          <cell r="FD468">
            <v>783</v>
          </cell>
          <cell r="FE468">
            <v>852</v>
          </cell>
          <cell r="FF468">
            <v>907</v>
          </cell>
          <cell r="FG468">
            <v>936</v>
          </cell>
          <cell r="FH468">
            <v>919</v>
          </cell>
          <cell r="FI468">
            <v>1025</v>
          </cell>
          <cell r="FJ468">
            <v>1025</v>
          </cell>
          <cell r="FK468">
            <v>976</v>
          </cell>
          <cell r="FL468">
            <v>981</v>
          </cell>
          <cell r="FM468">
            <v>1000</v>
          </cell>
          <cell r="FN468">
            <v>1004</v>
          </cell>
          <cell r="FO468">
            <v>1006</v>
          </cell>
          <cell r="FP468">
            <v>1084</v>
          </cell>
          <cell r="FQ468">
            <v>1160</v>
          </cell>
          <cell r="FR468">
            <v>1135</v>
          </cell>
          <cell r="FS468">
            <v>1113</v>
          </cell>
          <cell r="FT468">
            <v>1088</v>
          </cell>
          <cell r="FU468">
            <v>1116</v>
          </cell>
          <cell r="FV468">
            <v>1093</v>
          </cell>
          <cell r="FW468">
            <v>1233</v>
          </cell>
          <cell r="FX468">
            <v>1344</v>
          </cell>
          <cell r="FY468">
            <v>1240</v>
          </cell>
          <cell r="FZ468">
            <v>1217</v>
          </cell>
          <cell r="GA468">
            <v>2215</v>
          </cell>
          <cell r="GB468">
            <v>1292</v>
          </cell>
          <cell r="GC468">
            <v>1168</v>
          </cell>
          <cell r="GD468">
            <v>1225</v>
          </cell>
          <cell r="GE468">
            <v>1883</v>
          </cell>
          <cell r="GF468">
            <v>1699</v>
          </cell>
          <cell r="GG468">
            <v>1565</v>
          </cell>
          <cell r="GH468">
            <v>1591</v>
          </cell>
          <cell r="GI468">
            <v>1560</v>
          </cell>
          <cell r="GJ468">
            <v>1767</v>
          </cell>
          <cell r="GK468">
            <v>2008</v>
          </cell>
          <cell r="GL468">
            <v>2334</v>
          </cell>
          <cell r="GM468">
            <v>2341</v>
          </cell>
          <cell r="GN468">
            <v>2543</v>
          </cell>
          <cell r="GO468">
            <v>2413</v>
          </cell>
          <cell r="GP468">
            <v>2334</v>
          </cell>
          <cell r="GQ468">
            <v>2420</v>
          </cell>
          <cell r="GR468">
            <v>2698</v>
          </cell>
          <cell r="GS468">
            <v>2786</v>
          </cell>
          <cell r="GT468">
            <v>2889</v>
          </cell>
          <cell r="GU468">
            <v>2995</v>
          </cell>
          <cell r="GV468">
            <v>2483</v>
          </cell>
          <cell r="GW468">
            <v>2974</v>
          </cell>
          <cell r="GX468">
            <v>3080</v>
          </cell>
          <cell r="GY468">
            <v>2851</v>
          </cell>
          <cell r="GZ468">
            <v>2990</v>
          </cell>
          <cell r="HA468">
            <v>3156</v>
          </cell>
          <cell r="HB468">
            <v>3329</v>
          </cell>
          <cell r="HC468">
            <v>3136</v>
          </cell>
          <cell r="HD468">
            <v>3080</v>
          </cell>
          <cell r="HE468">
            <v>3030</v>
          </cell>
          <cell r="HF468">
            <v>3222</v>
          </cell>
          <cell r="HG468">
            <v>3673</v>
          </cell>
          <cell r="HH468">
            <v>3275</v>
          </cell>
          <cell r="HI468">
            <v>3194</v>
          </cell>
          <cell r="HJ468">
            <v>3671</v>
          </cell>
          <cell r="HK468">
            <v>4215</v>
          </cell>
          <cell r="HL468">
            <v>4487</v>
          </cell>
          <cell r="HM468">
            <v>4665</v>
          </cell>
          <cell r="HN468">
            <v>4742</v>
          </cell>
          <cell r="HO468">
            <v>4915</v>
          </cell>
          <cell r="HP468">
            <v>5359</v>
          </cell>
          <cell r="HQ468">
            <v>5602</v>
          </cell>
          <cell r="HR468">
            <v>6048</v>
          </cell>
          <cell r="HS468">
            <v>6011</v>
          </cell>
          <cell r="HT468">
            <v>6248</v>
          </cell>
          <cell r="HU468">
            <v>6342</v>
          </cell>
          <cell r="HV468">
            <v>6397</v>
          </cell>
          <cell r="HW468">
            <v>6619</v>
          </cell>
          <cell r="HX468">
            <v>6861</v>
          </cell>
          <cell r="HY468">
            <v>7154</v>
          </cell>
          <cell r="HZ468">
            <v>7555</v>
          </cell>
          <cell r="IA468">
            <v>7824</v>
          </cell>
          <cell r="IB468">
            <v>6990</v>
          </cell>
          <cell r="IC468">
            <v>7380</v>
          </cell>
          <cell r="ID468">
            <v>6968</v>
          </cell>
          <cell r="IE468">
            <v>6334</v>
          </cell>
          <cell r="IF468">
            <v>6362</v>
          </cell>
          <cell r="IG468">
            <v>6420</v>
          </cell>
          <cell r="IH468">
            <v>7033</v>
          </cell>
          <cell r="II468">
            <v>6640</v>
          </cell>
          <cell r="IJ468">
            <v>6053</v>
          </cell>
          <cell r="IK468">
            <v>6686</v>
          </cell>
          <cell r="IL468">
            <v>6365</v>
          </cell>
          <cell r="IM468">
            <v>4554</v>
          </cell>
          <cell r="IN468">
            <v>2740</v>
          </cell>
          <cell r="IO468">
            <v>6470</v>
          </cell>
          <cell r="IP468">
            <v>10897</v>
          </cell>
          <cell r="IQ468">
            <v>10849</v>
          </cell>
          <cell r="IR468">
            <v>10557</v>
          </cell>
          <cell r="IS468">
            <v>11159</v>
          </cell>
          <cell r="IT468">
            <v>10980</v>
          </cell>
          <cell r="IU468">
            <v>11062</v>
          </cell>
          <cell r="IV468">
            <v>11148</v>
          </cell>
          <cell r="IW468">
            <v>11333</v>
          </cell>
          <cell r="IX468">
            <v>13010</v>
          </cell>
          <cell r="IY468">
            <v>14204</v>
          </cell>
          <cell r="IZ468">
            <v>13072</v>
          </cell>
          <cell r="JA468">
            <v>11999</v>
          </cell>
          <cell r="JB468">
            <v>9872</v>
          </cell>
          <cell r="JC468">
            <v>8464</v>
          </cell>
          <cell r="JD468">
            <v>9156</v>
          </cell>
          <cell r="JE468">
            <v>8748</v>
          </cell>
          <cell r="JF468">
            <v>8073</v>
          </cell>
          <cell r="JG468">
            <v>7852</v>
          </cell>
          <cell r="JH468">
            <v>7657</v>
          </cell>
          <cell r="JI468">
            <v>7561</v>
          </cell>
          <cell r="JJ468">
            <v>7259</v>
          </cell>
          <cell r="JK468">
            <v>7182</v>
          </cell>
          <cell r="JL468">
            <v>6289</v>
          </cell>
          <cell r="JM468">
            <v>6059</v>
          </cell>
          <cell r="JN468">
            <v>6430</v>
          </cell>
          <cell r="JO468">
            <v>6300</v>
          </cell>
          <cell r="JP468">
            <v>6623</v>
          </cell>
          <cell r="JQ468">
            <v>6273</v>
          </cell>
          <cell r="JR468">
            <v>6242</v>
          </cell>
          <cell r="JS468">
            <v>6600</v>
          </cell>
          <cell r="JT468">
            <v>7235</v>
          </cell>
          <cell r="JU468">
            <v>6240</v>
          </cell>
          <cell r="JV468">
            <v>6001</v>
          </cell>
          <cell r="JW468">
            <v>5735</v>
          </cell>
          <cell r="JX468">
            <v>6368</v>
          </cell>
          <cell r="JY468">
            <v>6470</v>
          </cell>
          <cell r="JZ468">
            <v>6600</v>
          </cell>
          <cell r="KA468">
            <v>7675</v>
          </cell>
          <cell r="KB468">
            <v>8093</v>
          </cell>
          <cell r="KC468">
            <v>8141</v>
          </cell>
          <cell r="KD468">
            <v>8401</v>
          </cell>
          <cell r="KE468">
            <v>7933</v>
          </cell>
          <cell r="KF468">
            <v>8300</v>
          </cell>
        </row>
        <row r="469">
          <cell r="A469" t="str">
            <v>Nombre de crÃ©ations d'entreprises - Val-de-Marne - DonnÃ©es mensuelles brutes</v>
          </cell>
          <cell r="B469">
            <v>10755530</v>
          </cell>
          <cell r="C469">
            <v>45317.364583333336</v>
          </cell>
          <cell r="ES469">
            <v>1182</v>
          </cell>
          <cell r="ET469">
            <v>1129</v>
          </cell>
          <cell r="EU469">
            <v>1216</v>
          </cell>
          <cell r="EV469">
            <v>916</v>
          </cell>
          <cell r="EW469">
            <v>985</v>
          </cell>
          <cell r="EX469">
            <v>1099</v>
          </cell>
          <cell r="EY469">
            <v>920</v>
          </cell>
          <cell r="EZ469">
            <v>802</v>
          </cell>
          <cell r="FA469">
            <v>1032</v>
          </cell>
          <cell r="FB469">
            <v>1139</v>
          </cell>
          <cell r="FC469">
            <v>1063</v>
          </cell>
          <cell r="FD469">
            <v>865</v>
          </cell>
          <cell r="FE469">
            <v>1149</v>
          </cell>
          <cell r="FF469">
            <v>1094</v>
          </cell>
          <cell r="FG469">
            <v>1171</v>
          </cell>
          <cell r="FH469">
            <v>1030</v>
          </cell>
          <cell r="FI469">
            <v>970</v>
          </cell>
          <cell r="FJ469">
            <v>1010</v>
          </cell>
          <cell r="FK469">
            <v>970</v>
          </cell>
          <cell r="FL469">
            <v>723</v>
          </cell>
          <cell r="FM469">
            <v>1014</v>
          </cell>
          <cell r="FN469">
            <v>1319</v>
          </cell>
          <cell r="FO469">
            <v>1085</v>
          </cell>
          <cell r="FP469">
            <v>945</v>
          </cell>
          <cell r="FQ469">
            <v>1182</v>
          </cell>
          <cell r="FR469">
            <v>1087</v>
          </cell>
          <cell r="FS469">
            <v>1200</v>
          </cell>
          <cell r="FT469">
            <v>1126</v>
          </cell>
          <cell r="FU469">
            <v>1086</v>
          </cell>
          <cell r="FV469">
            <v>1032</v>
          </cell>
          <cell r="FW469">
            <v>1052</v>
          </cell>
          <cell r="FX469">
            <v>747</v>
          </cell>
          <cell r="FY469">
            <v>1141</v>
          </cell>
          <cell r="FZ469">
            <v>1341</v>
          </cell>
          <cell r="GA469">
            <v>1161</v>
          </cell>
          <cell r="GB469">
            <v>1092</v>
          </cell>
          <cell r="GC469">
            <v>1178</v>
          </cell>
          <cell r="GD469">
            <v>1080</v>
          </cell>
          <cell r="GE469">
            <v>1095</v>
          </cell>
          <cell r="GF469">
            <v>1124</v>
          </cell>
          <cell r="GG469">
            <v>1005</v>
          </cell>
          <cell r="GH469">
            <v>1072</v>
          </cell>
          <cell r="GI469">
            <v>1084</v>
          </cell>
          <cell r="GJ469">
            <v>758</v>
          </cell>
          <cell r="GK469">
            <v>1254</v>
          </cell>
          <cell r="GL469">
            <v>1423</v>
          </cell>
          <cell r="GM469">
            <v>1147</v>
          </cell>
          <cell r="GN469">
            <v>1186</v>
          </cell>
          <cell r="GO469">
            <v>1246</v>
          </cell>
          <cell r="GP469">
            <v>1258</v>
          </cell>
          <cell r="GQ469">
            <v>1349</v>
          </cell>
          <cell r="GR469">
            <v>1366</v>
          </cell>
          <cell r="GS469">
            <v>1170</v>
          </cell>
          <cell r="GT469">
            <v>1424</v>
          </cell>
          <cell r="GU469">
            <v>1165</v>
          </cell>
          <cell r="GV469">
            <v>948</v>
          </cell>
          <cell r="GW469">
            <v>1283</v>
          </cell>
          <cell r="GX469">
            <v>1329</v>
          </cell>
          <cell r="GY469">
            <v>1360</v>
          </cell>
          <cell r="GZ469">
            <v>1390</v>
          </cell>
          <cell r="HA469">
            <v>1342</v>
          </cell>
          <cell r="HB469">
            <v>1405</v>
          </cell>
          <cell r="HC469">
            <v>1647</v>
          </cell>
          <cell r="HD469">
            <v>1310</v>
          </cell>
          <cell r="HE469">
            <v>1413</v>
          </cell>
          <cell r="HF469">
            <v>1429</v>
          </cell>
          <cell r="HG469">
            <v>1337</v>
          </cell>
          <cell r="HH469">
            <v>1168</v>
          </cell>
          <cell r="HI469">
            <v>1470</v>
          </cell>
          <cell r="HJ469">
            <v>1649</v>
          </cell>
          <cell r="HK469">
            <v>1875</v>
          </cell>
          <cell r="HL469">
            <v>1599</v>
          </cell>
          <cell r="HM469">
            <v>1804</v>
          </cell>
          <cell r="HN469">
            <v>1819</v>
          </cell>
          <cell r="HO469">
            <v>2002</v>
          </cell>
          <cell r="HP469">
            <v>1666</v>
          </cell>
          <cell r="HQ469">
            <v>1641</v>
          </cell>
          <cell r="HR469">
            <v>1893</v>
          </cell>
          <cell r="HS469">
            <v>1642</v>
          </cell>
          <cell r="HT469">
            <v>1437</v>
          </cell>
          <cell r="HU469">
            <v>1889</v>
          </cell>
          <cell r="HV469">
            <v>2285</v>
          </cell>
          <cell r="HW469">
            <v>2088</v>
          </cell>
          <cell r="HX469">
            <v>1724</v>
          </cell>
          <cell r="HY469">
            <v>2448</v>
          </cell>
          <cell r="HZ469">
            <v>2174</v>
          </cell>
          <cell r="IA469">
            <v>2331</v>
          </cell>
          <cell r="IB469">
            <v>2032</v>
          </cell>
          <cell r="IC469">
            <v>2178</v>
          </cell>
          <cell r="ID469">
            <v>1930</v>
          </cell>
          <cell r="IE469">
            <v>1938</v>
          </cell>
          <cell r="IF469">
            <v>1481</v>
          </cell>
          <cell r="IG469">
            <v>2011</v>
          </cell>
          <cell r="IH469">
            <v>2573</v>
          </cell>
          <cell r="II469">
            <v>2143</v>
          </cell>
          <cell r="IJ469">
            <v>1870</v>
          </cell>
          <cell r="IK469">
            <v>2470</v>
          </cell>
          <cell r="IL469">
            <v>2000</v>
          </cell>
          <cell r="IM469">
            <v>1730</v>
          </cell>
          <cell r="IN469">
            <v>1131</v>
          </cell>
          <cell r="IO469">
            <v>1716</v>
          </cell>
          <cell r="IP469">
            <v>2305</v>
          </cell>
          <cell r="IQ469">
            <v>2528</v>
          </cell>
          <cell r="IR469">
            <v>1929</v>
          </cell>
          <cell r="IS469">
            <v>2806</v>
          </cell>
          <cell r="IT469">
            <v>2966</v>
          </cell>
          <cell r="IU469">
            <v>2439</v>
          </cell>
          <cell r="IV469">
            <v>2413</v>
          </cell>
          <cell r="IW469">
            <v>2618</v>
          </cell>
          <cell r="IX469">
            <v>2688</v>
          </cell>
          <cell r="IY469">
            <v>3036</v>
          </cell>
          <cell r="IZ469">
            <v>2511</v>
          </cell>
          <cell r="JA469">
            <v>2077</v>
          </cell>
          <cell r="JB469">
            <v>2485</v>
          </cell>
          <cell r="JC469">
            <v>2005</v>
          </cell>
          <cell r="JD469">
            <v>1716</v>
          </cell>
          <cell r="JE469">
            <v>2352</v>
          </cell>
          <cell r="JF469">
            <v>2469</v>
          </cell>
          <cell r="JG469">
            <v>2044</v>
          </cell>
          <cell r="JH469">
            <v>2311</v>
          </cell>
          <cell r="JI469">
            <v>2739</v>
          </cell>
          <cell r="JJ469">
            <v>2441</v>
          </cell>
          <cell r="JK469">
            <v>2648</v>
          </cell>
          <cell r="JL469">
            <v>2237</v>
          </cell>
          <cell r="JM469">
            <v>1965</v>
          </cell>
          <cell r="JN469">
            <v>2239</v>
          </cell>
          <cell r="JO469">
            <v>2109</v>
          </cell>
          <cell r="JP469">
            <v>1991</v>
          </cell>
          <cell r="JQ469">
            <v>2685</v>
          </cell>
          <cell r="JR469">
            <v>2722</v>
          </cell>
          <cell r="JS469">
            <v>2643</v>
          </cell>
          <cell r="JT469">
            <v>2381</v>
          </cell>
          <cell r="JU469">
            <v>2523</v>
          </cell>
          <cell r="JV469">
            <v>2446</v>
          </cell>
          <cell r="JW469">
            <v>2600</v>
          </cell>
          <cell r="JX469">
            <v>2331</v>
          </cell>
          <cell r="JY469">
            <v>2074</v>
          </cell>
          <cell r="JZ469">
            <v>2421</v>
          </cell>
          <cell r="KA469">
            <v>2252</v>
          </cell>
          <cell r="KB469">
            <v>2133</v>
          </cell>
          <cell r="KC469">
            <v>2862</v>
          </cell>
          <cell r="KD469">
            <v>2786</v>
          </cell>
          <cell r="KE469">
            <v>2854</v>
          </cell>
          <cell r="KF469">
            <v>2537</v>
          </cell>
        </row>
        <row r="470">
          <cell r="A470" t="str">
            <v>Nombre de crÃ©ations d'entreprises - Val-d'Oise - DonnÃ©es mensuelles brutes</v>
          </cell>
          <cell r="B470">
            <v>10755531</v>
          </cell>
          <cell r="C470">
            <v>45317.364583333336</v>
          </cell>
          <cell r="ES470">
            <v>944</v>
          </cell>
          <cell r="ET470">
            <v>917</v>
          </cell>
          <cell r="EU470">
            <v>1009</v>
          </cell>
          <cell r="EV470">
            <v>797</v>
          </cell>
          <cell r="EW470">
            <v>783</v>
          </cell>
          <cell r="EX470">
            <v>857</v>
          </cell>
          <cell r="EY470">
            <v>662</v>
          </cell>
          <cell r="EZ470">
            <v>642</v>
          </cell>
          <cell r="FA470">
            <v>832</v>
          </cell>
          <cell r="FB470">
            <v>856</v>
          </cell>
          <cell r="FC470">
            <v>878</v>
          </cell>
          <cell r="FD470">
            <v>740</v>
          </cell>
          <cell r="FE470">
            <v>933</v>
          </cell>
          <cell r="FF470">
            <v>891</v>
          </cell>
          <cell r="FG470">
            <v>901</v>
          </cell>
          <cell r="FH470">
            <v>873</v>
          </cell>
          <cell r="FI470">
            <v>786</v>
          </cell>
          <cell r="FJ470">
            <v>819</v>
          </cell>
          <cell r="FK470">
            <v>811</v>
          </cell>
          <cell r="FL470">
            <v>602</v>
          </cell>
          <cell r="FM470">
            <v>787</v>
          </cell>
          <cell r="FN470">
            <v>984</v>
          </cell>
          <cell r="FO470">
            <v>827</v>
          </cell>
          <cell r="FP470">
            <v>765</v>
          </cell>
          <cell r="FQ470">
            <v>989</v>
          </cell>
          <cell r="FR470">
            <v>874</v>
          </cell>
          <cell r="FS470">
            <v>982</v>
          </cell>
          <cell r="FT470">
            <v>870</v>
          </cell>
          <cell r="FU470">
            <v>844</v>
          </cell>
          <cell r="FV470">
            <v>751</v>
          </cell>
          <cell r="FW470">
            <v>821</v>
          </cell>
          <cell r="FX470">
            <v>625</v>
          </cell>
          <cell r="FY470">
            <v>899</v>
          </cell>
          <cell r="FZ470">
            <v>979</v>
          </cell>
          <cell r="GA470">
            <v>1002</v>
          </cell>
          <cell r="GB470">
            <v>825</v>
          </cell>
          <cell r="GC470">
            <v>925</v>
          </cell>
          <cell r="GD470">
            <v>946</v>
          </cell>
          <cell r="GE470">
            <v>889</v>
          </cell>
          <cell r="GF470">
            <v>906</v>
          </cell>
          <cell r="GG470">
            <v>754</v>
          </cell>
          <cell r="GH470">
            <v>800</v>
          </cell>
          <cell r="GI470">
            <v>852</v>
          </cell>
          <cell r="GJ470">
            <v>627</v>
          </cell>
          <cell r="GK470">
            <v>930</v>
          </cell>
          <cell r="GL470">
            <v>1114</v>
          </cell>
          <cell r="GM470">
            <v>826</v>
          </cell>
          <cell r="GN470">
            <v>946</v>
          </cell>
          <cell r="GO470">
            <v>1028</v>
          </cell>
          <cell r="GP470">
            <v>1049</v>
          </cell>
          <cell r="GQ470">
            <v>1120</v>
          </cell>
          <cell r="GR470">
            <v>1110</v>
          </cell>
          <cell r="GS470">
            <v>938</v>
          </cell>
          <cell r="GT470">
            <v>1039</v>
          </cell>
          <cell r="GU470">
            <v>861</v>
          </cell>
          <cell r="GV470">
            <v>701</v>
          </cell>
          <cell r="GW470">
            <v>959</v>
          </cell>
          <cell r="GX470">
            <v>1102</v>
          </cell>
          <cell r="GY470">
            <v>1036</v>
          </cell>
          <cell r="GZ470">
            <v>1057</v>
          </cell>
          <cell r="HA470">
            <v>1105</v>
          </cell>
          <cell r="HB470">
            <v>1199</v>
          </cell>
          <cell r="HC470">
            <v>1268</v>
          </cell>
          <cell r="HD470">
            <v>1013</v>
          </cell>
          <cell r="HE470">
            <v>986</v>
          </cell>
          <cell r="HF470">
            <v>1065</v>
          </cell>
          <cell r="HG470">
            <v>971</v>
          </cell>
          <cell r="HH470">
            <v>885</v>
          </cell>
          <cell r="HI470">
            <v>1012</v>
          </cell>
          <cell r="HJ470">
            <v>1209</v>
          </cell>
          <cell r="HK470">
            <v>1339</v>
          </cell>
          <cell r="HL470">
            <v>1073</v>
          </cell>
          <cell r="HM470">
            <v>1380</v>
          </cell>
          <cell r="HN470">
            <v>1401</v>
          </cell>
          <cell r="HO470">
            <v>1552</v>
          </cell>
          <cell r="HP470">
            <v>1256</v>
          </cell>
          <cell r="HQ470">
            <v>1335</v>
          </cell>
          <cell r="HR470">
            <v>1490</v>
          </cell>
          <cell r="HS470">
            <v>1168</v>
          </cell>
          <cell r="HT470">
            <v>1111</v>
          </cell>
          <cell r="HU470">
            <v>1415</v>
          </cell>
          <cell r="HV470">
            <v>1689</v>
          </cell>
          <cell r="HW470">
            <v>1497</v>
          </cell>
          <cell r="HX470">
            <v>1351</v>
          </cell>
          <cell r="HY470">
            <v>1743</v>
          </cell>
          <cell r="HZ470">
            <v>1798</v>
          </cell>
          <cell r="IA470">
            <v>1879</v>
          </cell>
          <cell r="IB470">
            <v>1623</v>
          </cell>
          <cell r="IC470">
            <v>1730</v>
          </cell>
          <cell r="ID470">
            <v>1544</v>
          </cell>
          <cell r="IE470">
            <v>1460</v>
          </cell>
          <cell r="IF470">
            <v>1224</v>
          </cell>
          <cell r="IG470">
            <v>1599</v>
          </cell>
          <cell r="IH470">
            <v>1911</v>
          </cell>
          <cell r="II470">
            <v>1792</v>
          </cell>
          <cell r="IJ470">
            <v>1492</v>
          </cell>
          <cell r="IK470">
            <v>1929</v>
          </cell>
          <cell r="IL470">
            <v>1608</v>
          </cell>
          <cell r="IM470">
            <v>1399</v>
          </cell>
          <cell r="IN470">
            <v>825</v>
          </cell>
          <cell r="IO470">
            <v>1255</v>
          </cell>
          <cell r="IP470">
            <v>1828</v>
          </cell>
          <cell r="IQ470">
            <v>2075</v>
          </cell>
          <cell r="IR470">
            <v>1512</v>
          </cell>
          <cell r="IS470">
            <v>2219</v>
          </cell>
          <cell r="IT470">
            <v>2470</v>
          </cell>
          <cell r="IU470">
            <v>2155</v>
          </cell>
          <cell r="IV470">
            <v>2049</v>
          </cell>
          <cell r="IW470">
            <v>2207</v>
          </cell>
          <cell r="IX470">
            <v>2338</v>
          </cell>
          <cell r="IY470">
            <v>2555</v>
          </cell>
          <cell r="IZ470">
            <v>2135</v>
          </cell>
          <cell r="JA470">
            <v>1852</v>
          </cell>
          <cell r="JB470">
            <v>1946</v>
          </cell>
          <cell r="JC470">
            <v>1766</v>
          </cell>
          <cell r="JD470">
            <v>1389</v>
          </cell>
          <cell r="JE470">
            <v>1971</v>
          </cell>
          <cell r="JF470">
            <v>2097</v>
          </cell>
          <cell r="JG470">
            <v>1746</v>
          </cell>
          <cell r="JH470">
            <v>1872</v>
          </cell>
          <cell r="JI470">
            <v>1991</v>
          </cell>
          <cell r="JJ470">
            <v>2162</v>
          </cell>
          <cell r="JK470">
            <v>2210</v>
          </cell>
          <cell r="JL470">
            <v>1778</v>
          </cell>
          <cell r="JM470">
            <v>1644</v>
          </cell>
          <cell r="JN470">
            <v>1846</v>
          </cell>
          <cell r="JO470">
            <v>1920</v>
          </cell>
          <cell r="JP470">
            <v>1591</v>
          </cell>
          <cell r="JQ470">
            <v>2144</v>
          </cell>
          <cell r="JR470">
            <v>2307</v>
          </cell>
          <cell r="JS470">
            <v>2176</v>
          </cell>
          <cell r="JT470">
            <v>2077</v>
          </cell>
          <cell r="JU470">
            <v>2155</v>
          </cell>
          <cell r="JV470">
            <v>1886</v>
          </cell>
          <cell r="JW470">
            <v>2160</v>
          </cell>
          <cell r="JX470">
            <v>1869</v>
          </cell>
          <cell r="JY470">
            <v>1643</v>
          </cell>
          <cell r="JZ470">
            <v>1950</v>
          </cell>
          <cell r="KA470">
            <v>1763</v>
          </cell>
          <cell r="KB470">
            <v>1684</v>
          </cell>
          <cell r="KC470">
            <v>2099</v>
          </cell>
          <cell r="KD470">
            <v>2392</v>
          </cell>
          <cell r="KE470">
            <v>2289</v>
          </cell>
          <cell r="KF470">
            <v>1957</v>
          </cell>
        </row>
        <row r="471">
          <cell r="A471" t="str">
            <v>Nombre de crÃ©ations d'entreprises - Var - DonnÃ©es mensuelles brutes</v>
          </cell>
          <cell r="B471">
            <v>10755519</v>
          </cell>
          <cell r="C471">
            <v>45317.364583333336</v>
          </cell>
          <cell r="ES471">
            <v>1269</v>
          </cell>
          <cell r="ET471">
            <v>1302</v>
          </cell>
          <cell r="EU471">
            <v>1467</v>
          </cell>
          <cell r="EV471">
            <v>1158</v>
          </cell>
          <cell r="EW471">
            <v>1102</v>
          </cell>
          <cell r="EX471">
            <v>1200</v>
          </cell>
          <cell r="EY471">
            <v>965</v>
          </cell>
          <cell r="EZ471">
            <v>831</v>
          </cell>
          <cell r="FA471">
            <v>1063</v>
          </cell>
          <cell r="FB471">
            <v>1186</v>
          </cell>
          <cell r="FC471">
            <v>973</v>
          </cell>
          <cell r="FD471">
            <v>864</v>
          </cell>
          <cell r="FE471">
            <v>1226</v>
          </cell>
          <cell r="FF471">
            <v>1207</v>
          </cell>
          <cell r="FG471">
            <v>1240</v>
          </cell>
          <cell r="FH471">
            <v>1241</v>
          </cell>
          <cell r="FI471">
            <v>1060</v>
          </cell>
          <cell r="FJ471">
            <v>1159</v>
          </cell>
          <cell r="FK471">
            <v>974</v>
          </cell>
          <cell r="FL471">
            <v>713</v>
          </cell>
          <cell r="FM471">
            <v>1088</v>
          </cell>
          <cell r="FN471">
            <v>1209</v>
          </cell>
          <cell r="FO471">
            <v>968</v>
          </cell>
          <cell r="FP471">
            <v>866</v>
          </cell>
          <cell r="FQ471">
            <v>1354</v>
          </cell>
          <cell r="FR471">
            <v>1157</v>
          </cell>
          <cell r="FS471">
            <v>1220</v>
          </cell>
          <cell r="FT471">
            <v>1243</v>
          </cell>
          <cell r="FU471">
            <v>1039</v>
          </cell>
          <cell r="FV471">
            <v>1017</v>
          </cell>
          <cell r="FW471">
            <v>1079</v>
          </cell>
          <cell r="FX471">
            <v>801</v>
          </cell>
          <cell r="FY471">
            <v>1024</v>
          </cell>
          <cell r="FZ471">
            <v>1125</v>
          </cell>
          <cell r="GA471">
            <v>919</v>
          </cell>
          <cell r="GB471">
            <v>929</v>
          </cell>
          <cell r="GC471">
            <v>1218</v>
          </cell>
          <cell r="GD471">
            <v>1067</v>
          </cell>
          <cell r="GE471">
            <v>1193</v>
          </cell>
          <cell r="GF471">
            <v>1253</v>
          </cell>
          <cell r="GG471">
            <v>897</v>
          </cell>
          <cell r="GH471">
            <v>1008</v>
          </cell>
          <cell r="GI471">
            <v>1020</v>
          </cell>
          <cell r="GJ471">
            <v>761</v>
          </cell>
          <cell r="GK471">
            <v>1063</v>
          </cell>
          <cell r="GL471">
            <v>1137</v>
          </cell>
          <cell r="GM471">
            <v>851</v>
          </cell>
          <cell r="GN471">
            <v>918</v>
          </cell>
          <cell r="GO471">
            <v>1229</v>
          </cell>
          <cell r="GP471">
            <v>1197</v>
          </cell>
          <cell r="GQ471">
            <v>1274</v>
          </cell>
          <cell r="GR471">
            <v>1258</v>
          </cell>
          <cell r="GS471">
            <v>1046</v>
          </cell>
          <cell r="GT471">
            <v>1174</v>
          </cell>
          <cell r="GU471">
            <v>948</v>
          </cell>
          <cell r="GV471">
            <v>711</v>
          </cell>
          <cell r="GW471">
            <v>1053</v>
          </cell>
          <cell r="GX471">
            <v>1019</v>
          </cell>
          <cell r="GY471">
            <v>915</v>
          </cell>
          <cell r="GZ471">
            <v>1001</v>
          </cell>
          <cell r="HA471">
            <v>1187</v>
          </cell>
          <cell r="HB471">
            <v>1069</v>
          </cell>
          <cell r="HC471">
            <v>1348</v>
          </cell>
          <cell r="HD471">
            <v>1240</v>
          </cell>
          <cell r="HE471">
            <v>1045</v>
          </cell>
          <cell r="HF471">
            <v>1173</v>
          </cell>
          <cell r="HG471">
            <v>1070</v>
          </cell>
          <cell r="HH471">
            <v>832</v>
          </cell>
          <cell r="HI471">
            <v>1088</v>
          </cell>
          <cell r="HJ471">
            <v>1191</v>
          </cell>
          <cell r="HK471">
            <v>1101</v>
          </cell>
          <cell r="HL471">
            <v>1038</v>
          </cell>
          <cell r="HM471">
            <v>1314</v>
          </cell>
          <cell r="HN471">
            <v>1295</v>
          </cell>
          <cell r="HO471">
            <v>1558</v>
          </cell>
          <cell r="HP471">
            <v>1333</v>
          </cell>
          <cell r="HQ471">
            <v>1166</v>
          </cell>
          <cell r="HR471">
            <v>1508</v>
          </cell>
          <cell r="HS471">
            <v>1100</v>
          </cell>
          <cell r="HT471">
            <v>979</v>
          </cell>
          <cell r="HU471">
            <v>1189</v>
          </cell>
          <cell r="HV471">
            <v>1492</v>
          </cell>
          <cell r="HW471">
            <v>1122</v>
          </cell>
          <cell r="HX471">
            <v>969</v>
          </cell>
          <cell r="HY471">
            <v>1534</v>
          </cell>
          <cell r="HZ471">
            <v>1480</v>
          </cell>
          <cell r="IA471">
            <v>1647</v>
          </cell>
          <cell r="IB471">
            <v>1503</v>
          </cell>
          <cell r="IC471">
            <v>1414</v>
          </cell>
          <cell r="ID471">
            <v>1394</v>
          </cell>
          <cell r="IE471">
            <v>1317</v>
          </cell>
          <cell r="IF471">
            <v>1096</v>
          </cell>
          <cell r="IG471">
            <v>1276</v>
          </cell>
          <cell r="IH471">
            <v>1629</v>
          </cell>
          <cell r="II471">
            <v>1309</v>
          </cell>
          <cell r="IJ471">
            <v>1332</v>
          </cell>
          <cell r="IK471">
            <v>1780</v>
          </cell>
          <cell r="IL471">
            <v>1665</v>
          </cell>
          <cell r="IM471">
            <v>1113</v>
          </cell>
          <cell r="IN471">
            <v>870</v>
          </cell>
          <cell r="IO471">
            <v>1065</v>
          </cell>
          <cell r="IP471">
            <v>1582</v>
          </cell>
          <cell r="IQ471">
            <v>1601</v>
          </cell>
          <cell r="IR471">
            <v>1242</v>
          </cell>
          <cell r="IS471">
            <v>1757</v>
          </cell>
          <cell r="IT471">
            <v>1917</v>
          </cell>
          <cell r="IU471">
            <v>1524</v>
          </cell>
          <cell r="IV471">
            <v>1426</v>
          </cell>
          <cell r="IW471">
            <v>1830</v>
          </cell>
          <cell r="IX471">
            <v>1911</v>
          </cell>
          <cell r="IY471">
            <v>1990</v>
          </cell>
          <cell r="IZ471">
            <v>2036</v>
          </cell>
          <cell r="JA471">
            <v>1954</v>
          </cell>
          <cell r="JB471">
            <v>1936</v>
          </cell>
          <cell r="JC471">
            <v>1649</v>
          </cell>
          <cell r="JD471">
            <v>1232</v>
          </cell>
          <cell r="JE471">
            <v>1539</v>
          </cell>
          <cell r="JF471">
            <v>1958</v>
          </cell>
          <cell r="JG471">
            <v>1527</v>
          </cell>
          <cell r="JH471">
            <v>1658</v>
          </cell>
          <cell r="JI471">
            <v>1899</v>
          </cell>
          <cell r="JJ471">
            <v>1853</v>
          </cell>
          <cell r="JK471">
            <v>2232</v>
          </cell>
          <cell r="JL471">
            <v>1967</v>
          </cell>
          <cell r="JM471">
            <v>1658</v>
          </cell>
          <cell r="JN471">
            <v>1891</v>
          </cell>
          <cell r="JO471">
            <v>1693</v>
          </cell>
          <cell r="JP471">
            <v>1392</v>
          </cell>
          <cell r="JQ471">
            <v>1843</v>
          </cell>
          <cell r="JR471">
            <v>1975</v>
          </cell>
          <cell r="JS471">
            <v>1642</v>
          </cell>
          <cell r="JT471">
            <v>1615</v>
          </cell>
          <cell r="JU471">
            <v>1936</v>
          </cell>
          <cell r="JV471">
            <v>1808</v>
          </cell>
          <cell r="JW471">
            <v>2107</v>
          </cell>
          <cell r="JX471">
            <v>1864</v>
          </cell>
          <cell r="JY471">
            <v>1587</v>
          </cell>
          <cell r="JZ471">
            <v>1824</v>
          </cell>
          <cell r="KA471">
            <v>1606</v>
          </cell>
          <cell r="KB471">
            <v>1449</v>
          </cell>
          <cell r="KC471">
            <v>1895</v>
          </cell>
          <cell r="KD471">
            <v>1969</v>
          </cell>
          <cell r="KE471">
            <v>1673</v>
          </cell>
          <cell r="KF471">
            <v>1444</v>
          </cell>
        </row>
        <row r="472">
          <cell r="A472" t="str">
            <v>Nombre de crÃ©ations d'entreprises - Vaucluse - DonnÃ©es mensuelles brutes</v>
          </cell>
          <cell r="B472">
            <v>10755520</v>
          </cell>
          <cell r="C472">
            <v>45317.364583333336</v>
          </cell>
          <cell r="ES472">
            <v>648</v>
          </cell>
          <cell r="ET472">
            <v>586</v>
          </cell>
          <cell r="EU472">
            <v>665</v>
          </cell>
          <cell r="EV472">
            <v>559</v>
          </cell>
          <cell r="EW472">
            <v>481</v>
          </cell>
          <cell r="EX472">
            <v>570</v>
          </cell>
          <cell r="EY472">
            <v>482</v>
          </cell>
          <cell r="EZ472">
            <v>419</v>
          </cell>
          <cell r="FA472">
            <v>507</v>
          </cell>
          <cell r="FB472">
            <v>560</v>
          </cell>
          <cell r="FC472">
            <v>480</v>
          </cell>
          <cell r="FD472">
            <v>406</v>
          </cell>
          <cell r="FE472">
            <v>554</v>
          </cell>
          <cell r="FF472">
            <v>563</v>
          </cell>
          <cell r="FG472">
            <v>679</v>
          </cell>
          <cell r="FH472">
            <v>539</v>
          </cell>
          <cell r="FI472">
            <v>544</v>
          </cell>
          <cell r="FJ472">
            <v>498</v>
          </cell>
          <cell r="FK472">
            <v>465</v>
          </cell>
          <cell r="FL472">
            <v>376</v>
          </cell>
          <cell r="FM472">
            <v>487</v>
          </cell>
          <cell r="FN472">
            <v>606</v>
          </cell>
          <cell r="FO472">
            <v>468</v>
          </cell>
          <cell r="FP472">
            <v>411</v>
          </cell>
          <cell r="FQ472">
            <v>726</v>
          </cell>
          <cell r="FR472">
            <v>592</v>
          </cell>
          <cell r="FS472">
            <v>573</v>
          </cell>
          <cell r="FT472">
            <v>567</v>
          </cell>
          <cell r="FU472">
            <v>559</v>
          </cell>
          <cell r="FV472">
            <v>490</v>
          </cell>
          <cell r="FW472">
            <v>507</v>
          </cell>
          <cell r="FX472">
            <v>382</v>
          </cell>
          <cell r="FY472">
            <v>525</v>
          </cell>
          <cell r="FZ472">
            <v>578</v>
          </cell>
          <cell r="GA472">
            <v>489</v>
          </cell>
          <cell r="GB472">
            <v>433</v>
          </cell>
          <cell r="GC472">
            <v>496</v>
          </cell>
          <cell r="GD472">
            <v>487</v>
          </cell>
          <cell r="GE472">
            <v>574</v>
          </cell>
          <cell r="GF472">
            <v>542</v>
          </cell>
          <cell r="GG472">
            <v>441</v>
          </cell>
          <cell r="GH472">
            <v>452</v>
          </cell>
          <cell r="GI472">
            <v>468</v>
          </cell>
          <cell r="GJ472">
            <v>317</v>
          </cell>
          <cell r="GK472">
            <v>534</v>
          </cell>
          <cell r="GL472">
            <v>545</v>
          </cell>
          <cell r="GM472">
            <v>404</v>
          </cell>
          <cell r="GN472">
            <v>469</v>
          </cell>
          <cell r="GO472">
            <v>472</v>
          </cell>
          <cell r="GP472">
            <v>576</v>
          </cell>
          <cell r="GQ472">
            <v>585</v>
          </cell>
          <cell r="GR472">
            <v>626</v>
          </cell>
          <cell r="GS472">
            <v>455</v>
          </cell>
          <cell r="GT472">
            <v>505</v>
          </cell>
          <cell r="GU472">
            <v>421</v>
          </cell>
          <cell r="GV472">
            <v>339</v>
          </cell>
          <cell r="GW472">
            <v>500</v>
          </cell>
          <cell r="GX472">
            <v>491</v>
          </cell>
          <cell r="GY472">
            <v>417</v>
          </cell>
          <cell r="GZ472">
            <v>476</v>
          </cell>
          <cell r="HA472">
            <v>527</v>
          </cell>
          <cell r="HB472">
            <v>594</v>
          </cell>
          <cell r="HC472">
            <v>640</v>
          </cell>
          <cell r="HD472">
            <v>574</v>
          </cell>
          <cell r="HE472">
            <v>498</v>
          </cell>
          <cell r="HF472">
            <v>527</v>
          </cell>
          <cell r="HG472">
            <v>445</v>
          </cell>
          <cell r="HH472">
            <v>435</v>
          </cell>
          <cell r="HI472">
            <v>549</v>
          </cell>
          <cell r="HJ472">
            <v>534</v>
          </cell>
          <cell r="HK472">
            <v>499</v>
          </cell>
          <cell r="HL472">
            <v>458</v>
          </cell>
          <cell r="HM472">
            <v>561</v>
          </cell>
          <cell r="HN472">
            <v>653</v>
          </cell>
          <cell r="HO472">
            <v>756</v>
          </cell>
          <cell r="HP472">
            <v>602</v>
          </cell>
          <cell r="HQ472">
            <v>558</v>
          </cell>
          <cell r="HR472">
            <v>683</v>
          </cell>
          <cell r="HS472">
            <v>504</v>
          </cell>
          <cell r="HT472">
            <v>436</v>
          </cell>
          <cell r="HU472">
            <v>581</v>
          </cell>
          <cell r="HV472">
            <v>716</v>
          </cell>
          <cell r="HW472">
            <v>607</v>
          </cell>
          <cell r="HX472">
            <v>547</v>
          </cell>
          <cell r="HY472">
            <v>750</v>
          </cell>
          <cell r="HZ472">
            <v>691</v>
          </cell>
          <cell r="IA472">
            <v>782</v>
          </cell>
          <cell r="IB472">
            <v>691</v>
          </cell>
          <cell r="IC472">
            <v>691</v>
          </cell>
          <cell r="ID472">
            <v>621</v>
          </cell>
          <cell r="IE472">
            <v>649</v>
          </cell>
          <cell r="IF472">
            <v>562</v>
          </cell>
          <cell r="IG472">
            <v>623</v>
          </cell>
          <cell r="IH472">
            <v>846</v>
          </cell>
          <cell r="II472">
            <v>665</v>
          </cell>
          <cell r="IJ472">
            <v>675</v>
          </cell>
          <cell r="IK472">
            <v>764</v>
          </cell>
          <cell r="IL472">
            <v>733</v>
          </cell>
          <cell r="IM472">
            <v>525</v>
          </cell>
          <cell r="IN472">
            <v>383</v>
          </cell>
          <cell r="IO472">
            <v>401</v>
          </cell>
          <cell r="IP472">
            <v>771</v>
          </cell>
          <cell r="IQ472">
            <v>826</v>
          </cell>
          <cell r="IR472">
            <v>668</v>
          </cell>
          <cell r="IS472">
            <v>848</v>
          </cell>
          <cell r="IT472">
            <v>865</v>
          </cell>
          <cell r="IU472">
            <v>638</v>
          </cell>
          <cell r="IV472">
            <v>771</v>
          </cell>
          <cell r="IW472">
            <v>796</v>
          </cell>
          <cell r="IX472">
            <v>805</v>
          </cell>
          <cell r="IY472">
            <v>977</v>
          </cell>
          <cell r="IZ472">
            <v>907</v>
          </cell>
          <cell r="JA472">
            <v>841</v>
          </cell>
          <cell r="JB472">
            <v>908</v>
          </cell>
          <cell r="JC472">
            <v>834</v>
          </cell>
          <cell r="JD472">
            <v>654</v>
          </cell>
          <cell r="JE472">
            <v>775</v>
          </cell>
          <cell r="JF472">
            <v>980</v>
          </cell>
          <cell r="JG472">
            <v>740</v>
          </cell>
          <cell r="JH472">
            <v>814</v>
          </cell>
          <cell r="JI472">
            <v>878</v>
          </cell>
          <cell r="JJ472">
            <v>788</v>
          </cell>
          <cell r="JK472">
            <v>1057</v>
          </cell>
          <cell r="JL472">
            <v>856</v>
          </cell>
          <cell r="JM472">
            <v>748</v>
          </cell>
          <cell r="JN472">
            <v>779</v>
          </cell>
          <cell r="JO472">
            <v>790</v>
          </cell>
          <cell r="JP472">
            <v>698</v>
          </cell>
          <cell r="JQ472">
            <v>877</v>
          </cell>
          <cell r="JR472">
            <v>849</v>
          </cell>
          <cell r="JS472">
            <v>775</v>
          </cell>
          <cell r="JT472">
            <v>838</v>
          </cell>
          <cell r="JU472">
            <v>879</v>
          </cell>
          <cell r="JV472">
            <v>870</v>
          </cell>
          <cell r="JW472">
            <v>941</v>
          </cell>
          <cell r="JX472">
            <v>783</v>
          </cell>
          <cell r="JY472">
            <v>709</v>
          </cell>
          <cell r="JZ472">
            <v>856</v>
          </cell>
          <cell r="KA472">
            <v>675</v>
          </cell>
          <cell r="KB472">
            <v>699</v>
          </cell>
          <cell r="KC472">
            <v>1009</v>
          </cell>
          <cell r="KD472">
            <v>863</v>
          </cell>
          <cell r="KE472">
            <v>848</v>
          </cell>
          <cell r="KF472">
            <v>676</v>
          </cell>
        </row>
        <row r="473">
          <cell r="A473" t="str">
            <v>Nombre de crÃ©ations d'entreprises - VendÃ©e - DonnÃ©es mensuelles brutes</v>
          </cell>
          <cell r="B473">
            <v>10755521</v>
          </cell>
          <cell r="C473">
            <v>45317.364583333336</v>
          </cell>
          <cell r="ES473">
            <v>334</v>
          </cell>
          <cell r="ET473">
            <v>415</v>
          </cell>
          <cell r="EU473">
            <v>436</v>
          </cell>
          <cell r="EV473">
            <v>439</v>
          </cell>
          <cell r="EW473">
            <v>356</v>
          </cell>
          <cell r="EX473">
            <v>424</v>
          </cell>
          <cell r="EY473">
            <v>359</v>
          </cell>
          <cell r="EZ473">
            <v>267</v>
          </cell>
          <cell r="FA473">
            <v>337</v>
          </cell>
          <cell r="FB473">
            <v>398</v>
          </cell>
          <cell r="FC473">
            <v>313</v>
          </cell>
          <cell r="FD473">
            <v>284</v>
          </cell>
          <cell r="FE473">
            <v>395</v>
          </cell>
          <cell r="FF473">
            <v>356</v>
          </cell>
          <cell r="FG473">
            <v>426</v>
          </cell>
          <cell r="FH473">
            <v>408</v>
          </cell>
          <cell r="FI473">
            <v>349</v>
          </cell>
          <cell r="FJ473">
            <v>377</v>
          </cell>
          <cell r="FK473">
            <v>311</v>
          </cell>
          <cell r="FL473">
            <v>264</v>
          </cell>
          <cell r="FM473">
            <v>348</v>
          </cell>
          <cell r="FN473">
            <v>402</v>
          </cell>
          <cell r="FO473">
            <v>319</v>
          </cell>
          <cell r="FP473">
            <v>324</v>
          </cell>
          <cell r="FQ473">
            <v>389</v>
          </cell>
          <cell r="FR473">
            <v>363</v>
          </cell>
          <cell r="FS473">
            <v>445</v>
          </cell>
          <cell r="FT473">
            <v>396</v>
          </cell>
          <cell r="FU473">
            <v>397</v>
          </cell>
          <cell r="FV473">
            <v>352</v>
          </cell>
          <cell r="FW473">
            <v>399</v>
          </cell>
          <cell r="FX473">
            <v>256</v>
          </cell>
          <cell r="FY473">
            <v>363</v>
          </cell>
          <cell r="FZ473">
            <v>425</v>
          </cell>
          <cell r="GA473">
            <v>341</v>
          </cell>
          <cell r="GB473">
            <v>308</v>
          </cell>
          <cell r="GC473">
            <v>402</v>
          </cell>
          <cell r="GD473">
            <v>379</v>
          </cell>
          <cell r="GE473">
            <v>356</v>
          </cell>
          <cell r="GF473">
            <v>448</v>
          </cell>
          <cell r="GG473">
            <v>322</v>
          </cell>
          <cell r="GH473">
            <v>414</v>
          </cell>
          <cell r="GI473">
            <v>350</v>
          </cell>
          <cell r="GJ473">
            <v>248</v>
          </cell>
          <cell r="GK473">
            <v>365</v>
          </cell>
          <cell r="GL473">
            <v>396</v>
          </cell>
          <cell r="GM473">
            <v>317</v>
          </cell>
          <cell r="GN473">
            <v>348</v>
          </cell>
          <cell r="GO473">
            <v>431</v>
          </cell>
          <cell r="GP473">
            <v>396</v>
          </cell>
          <cell r="GQ473">
            <v>465</v>
          </cell>
          <cell r="GR473">
            <v>449</v>
          </cell>
          <cell r="GS473">
            <v>367</v>
          </cell>
          <cell r="GT473">
            <v>432</v>
          </cell>
          <cell r="GU473">
            <v>315</v>
          </cell>
          <cell r="GV473">
            <v>290</v>
          </cell>
          <cell r="GW473">
            <v>374</v>
          </cell>
          <cell r="GX473">
            <v>377</v>
          </cell>
          <cell r="GY473">
            <v>322</v>
          </cell>
          <cell r="GZ473">
            <v>361</v>
          </cell>
          <cell r="HA473">
            <v>433</v>
          </cell>
          <cell r="HB473">
            <v>380</v>
          </cell>
          <cell r="HC473">
            <v>550</v>
          </cell>
          <cell r="HD473">
            <v>412</v>
          </cell>
          <cell r="HE473">
            <v>386</v>
          </cell>
          <cell r="HF473">
            <v>448</v>
          </cell>
          <cell r="HG473">
            <v>429</v>
          </cell>
          <cell r="HH473">
            <v>311</v>
          </cell>
          <cell r="HI473">
            <v>430</v>
          </cell>
          <cell r="HJ473">
            <v>365</v>
          </cell>
          <cell r="HK473">
            <v>348</v>
          </cell>
          <cell r="HL473">
            <v>430</v>
          </cell>
          <cell r="HM473">
            <v>405</v>
          </cell>
          <cell r="HN473">
            <v>450</v>
          </cell>
          <cell r="HO473">
            <v>515</v>
          </cell>
          <cell r="HP473">
            <v>474</v>
          </cell>
          <cell r="HQ473">
            <v>424</v>
          </cell>
          <cell r="HR473">
            <v>506</v>
          </cell>
          <cell r="HS473">
            <v>372</v>
          </cell>
          <cell r="HT473">
            <v>372</v>
          </cell>
          <cell r="HU473">
            <v>379</v>
          </cell>
          <cell r="HV473">
            <v>399</v>
          </cell>
          <cell r="HW473">
            <v>417</v>
          </cell>
          <cell r="HX473">
            <v>361</v>
          </cell>
          <cell r="HY473">
            <v>460</v>
          </cell>
          <cell r="HZ473">
            <v>506</v>
          </cell>
          <cell r="IA473">
            <v>717</v>
          </cell>
          <cell r="IB473">
            <v>555</v>
          </cell>
          <cell r="IC473">
            <v>576</v>
          </cell>
          <cell r="ID473">
            <v>527</v>
          </cell>
          <cell r="IE473">
            <v>512</v>
          </cell>
          <cell r="IF473">
            <v>419</v>
          </cell>
          <cell r="IG473">
            <v>447</v>
          </cell>
          <cell r="IH473">
            <v>604</v>
          </cell>
          <cell r="II473">
            <v>437</v>
          </cell>
          <cell r="IJ473">
            <v>433</v>
          </cell>
          <cell r="IK473">
            <v>497</v>
          </cell>
          <cell r="IL473">
            <v>583</v>
          </cell>
          <cell r="IM473">
            <v>473</v>
          </cell>
          <cell r="IN473">
            <v>293</v>
          </cell>
          <cell r="IO473">
            <v>354</v>
          </cell>
          <cell r="IP473">
            <v>531</v>
          </cell>
          <cell r="IQ473">
            <v>589</v>
          </cell>
          <cell r="IR473">
            <v>436</v>
          </cell>
          <cell r="IS473">
            <v>532</v>
          </cell>
          <cell r="IT473">
            <v>693</v>
          </cell>
          <cell r="IU473">
            <v>591</v>
          </cell>
          <cell r="IV473">
            <v>642</v>
          </cell>
          <cell r="IW473">
            <v>583</v>
          </cell>
          <cell r="IX473">
            <v>620</v>
          </cell>
          <cell r="IY473">
            <v>740</v>
          </cell>
          <cell r="IZ473">
            <v>749</v>
          </cell>
          <cell r="JA473">
            <v>674</v>
          </cell>
          <cell r="JB473">
            <v>633</v>
          </cell>
          <cell r="JC473">
            <v>652</v>
          </cell>
          <cell r="JD473">
            <v>439</v>
          </cell>
          <cell r="JE473">
            <v>627</v>
          </cell>
          <cell r="JF473">
            <v>727</v>
          </cell>
          <cell r="JG473">
            <v>562</v>
          </cell>
          <cell r="JH473">
            <v>563</v>
          </cell>
          <cell r="JI473">
            <v>599</v>
          </cell>
          <cell r="JJ473">
            <v>687</v>
          </cell>
          <cell r="JK473">
            <v>776</v>
          </cell>
          <cell r="JL473">
            <v>720</v>
          </cell>
          <cell r="JM473">
            <v>586</v>
          </cell>
          <cell r="JN473">
            <v>681</v>
          </cell>
          <cell r="JO473">
            <v>670</v>
          </cell>
          <cell r="JP473">
            <v>472</v>
          </cell>
          <cell r="JQ473">
            <v>685</v>
          </cell>
          <cell r="JR473">
            <v>659</v>
          </cell>
          <cell r="JS473">
            <v>595</v>
          </cell>
          <cell r="JT473">
            <v>684</v>
          </cell>
          <cell r="JU473">
            <v>668</v>
          </cell>
          <cell r="JV473">
            <v>601</v>
          </cell>
          <cell r="JW473">
            <v>715</v>
          </cell>
          <cell r="JX473">
            <v>677</v>
          </cell>
          <cell r="JY473">
            <v>583</v>
          </cell>
          <cell r="JZ473">
            <v>660</v>
          </cell>
          <cell r="KA473">
            <v>644</v>
          </cell>
          <cell r="KB473">
            <v>586</v>
          </cell>
          <cell r="KC473">
            <v>732</v>
          </cell>
          <cell r="KD473">
            <v>615</v>
          </cell>
          <cell r="KE473">
            <v>663</v>
          </cell>
          <cell r="KF473">
            <v>513</v>
          </cell>
        </row>
        <row r="474">
          <cell r="A474" t="str">
            <v>Nombre de crÃ©ations d'entreprises - Vienne - DonnÃ©es mensuelles brutes</v>
          </cell>
          <cell r="B474">
            <v>10755522</v>
          </cell>
          <cell r="C474">
            <v>45317.364583333336</v>
          </cell>
          <cell r="ES474">
            <v>224</v>
          </cell>
          <cell r="ET474">
            <v>221</v>
          </cell>
          <cell r="EU474">
            <v>269</v>
          </cell>
          <cell r="EV474">
            <v>240</v>
          </cell>
          <cell r="EW474">
            <v>182</v>
          </cell>
          <cell r="EX474">
            <v>221</v>
          </cell>
          <cell r="EY474">
            <v>237</v>
          </cell>
          <cell r="EZ474">
            <v>179</v>
          </cell>
          <cell r="FA474">
            <v>212</v>
          </cell>
          <cell r="FB474">
            <v>261</v>
          </cell>
          <cell r="FC474">
            <v>207</v>
          </cell>
          <cell r="FD474">
            <v>201</v>
          </cell>
          <cell r="FE474">
            <v>256</v>
          </cell>
          <cell r="FF474">
            <v>220</v>
          </cell>
          <cell r="FG474">
            <v>268</v>
          </cell>
          <cell r="FH474">
            <v>207</v>
          </cell>
          <cell r="FI474">
            <v>208</v>
          </cell>
          <cell r="FJ474">
            <v>258</v>
          </cell>
          <cell r="FK474">
            <v>232</v>
          </cell>
          <cell r="FL474">
            <v>195</v>
          </cell>
          <cell r="FM474">
            <v>213</v>
          </cell>
          <cell r="FN474">
            <v>282</v>
          </cell>
          <cell r="FO474">
            <v>215</v>
          </cell>
          <cell r="FP474">
            <v>241</v>
          </cell>
          <cell r="FQ474">
            <v>257</v>
          </cell>
          <cell r="FR474">
            <v>225</v>
          </cell>
          <cell r="FS474">
            <v>212</v>
          </cell>
          <cell r="FT474">
            <v>223</v>
          </cell>
          <cell r="FU474">
            <v>227</v>
          </cell>
          <cell r="FV474">
            <v>245</v>
          </cell>
          <cell r="FW474">
            <v>246</v>
          </cell>
          <cell r="FX474">
            <v>189</v>
          </cell>
          <cell r="FY474">
            <v>222</v>
          </cell>
          <cell r="FZ474">
            <v>233</v>
          </cell>
          <cell r="GA474">
            <v>224</v>
          </cell>
          <cell r="GB474">
            <v>233</v>
          </cell>
          <cell r="GC474">
            <v>235</v>
          </cell>
          <cell r="GD474">
            <v>234</v>
          </cell>
          <cell r="GE474">
            <v>235</v>
          </cell>
          <cell r="GF474">
            <v>206</v>
          </cell>
          <cell r="GG474">
            <v>203</v>
          </cell>
          <cell r="GH474">
            <v>256</v>
          </cell>
          <cell r="GI474">
            <v>241</v>
          </cell>
          <cell r="GJ474">
            <v>157</v>
          </cell>
          <cell r="GK474">
            <v>232</v>
          </cell>
          <cell r="GL474">
            <v>240</v>
          </cell>
          <cell r="GM474">
            <v>202</v>
          </cell>
          <cell r="GN474">
            <v>247</v>
          </cell>
          <cell r="GO474">
            <v>216</v>
          </cell>
          <cell r="GP474">
            <v>232</v>
          </cell>
          <cell r="GQ474">
            <v>276</v>
          </cell>
          <cell r="GR474">
            <v>236</v>
          </cell>
          <cell r="GS474">
            <v>248</v>
          </cell>
          <cell r="GT474">
            <v>260</v>
          </cell>
          <cell r="GU474">
            <v>219</v>
          </cell>
          <cell r="GV474">
            <v>165</v>
          </cell>
          <cell r="GW474">
            <v>239</v>
          </cell>
          <cell r="GX474">
            <v>255</v>
          </cell>
          <cell r="GY474">
            <v>229</v>
          </cell>
          <cell r="GZ474">
            <v>217</v>
          </cell>
          <cell r="HA474">
            <v>239</v>
          </cell>
          <cell r="HB474">
            <v>247</v>
          </cell>
          <cell r="HC474">
            <v>286</v>
          </cell>
          <cell r="HD474">
            <v>244</v>
          </cell>
          <cell r="HE474">
            <v>229</v>
          </cell>
          <cell r="HF474">
            <v>221</v>
          </cell>
          <cell r="HG474">
            <v>213</v>
          </cell>
          <cell r="HH474">
            <v>184</v>
          </cell>
          <cell r="HI474">
            <v>272</v>
          </cell>
          <cell r="HJ474">
            <v>269</v>
          </cell>
          <cell r="HK474">
            <v>240</v>
          </cell>
          <cell r="HL474">
            <v>257</v>
          </cell>
          <cell r="HM474">
            <v>281</v>
          </cell>
          <cell r="HN474">
            <v>291</v>
          </cell>
          <cell r="HO474">
            <v>320</v>
          </cell>
          <cell r="HP474">
            <v>245</v>
          </cell>
          <cell r="HQ474">
            <v>261</v>
          </cell>
          <cell r="HR474">
            <v>316</v>
          </cell>
          <cell r="HS474">
            <v>278</v>
          </cell>
          <cell r="HT474">
            <v>274</v>
          </cell>
          <cell r="HU474">
            <v>303</v>
          </cell>
          <cell r="HV474">
            <v>322</v>
          </cell>
          <cell r="HW474">
            <v>282</v>
          </cell>
          <cell r="HX474">
            <v>246</v>
          </cell>
          <cell r="HY474">
            <v>371</v>
          </cell>
          <cell r="HZ474">
            <v>321</v>
          </cell>
          <cell r="IA474">
            <v>337</v>
          </cell>
          <cell r="IB474">
            <v>357</v>
          </cell>
          <cell r="IC474">
            <v>326</v>
          </cell>
          <cell r="ID474">
            <v>263</v>
          </cell>
          <cell r="IE474">
            <v>322</v>
          </cell>
          <cell r="IF474">
            <v>268</v>
          </cell>
          <cell r="IG474">
            <v>325</v>
          </cell>
          <cell r="IH474">
            <v>418</v>
          </cell>
          <cell r="II474">
            <v>344</v>
          </cell>
          <cell r="IJ474">
            <v>275</v>
          </cell>
          <cell r="IK474">
            <v>381</v>
          </cell>
          <cell r="IL474">
            <v>339</v>
          </cell>
          <cell r="IM474">
            <v>281</v>
          </cell>
          <cell r="IN474">
            <v>191</v>
          </cell>
          <cell r="IO474">
            <v>221</v>
          </cell>
          <cell r="IP474">
            <v>345</v>
          </cell>
          <cell r="IQ474">
            <v>462</v>
          </cell>
          <cell r="IR474">
            <v>321</v>
          </cell>
          <cell r="IS474">
            <v>403</v>
          </cell>
          <cell r="IT474">
            <v>514</v>
          </cell>
          <cell r="IU474">
            <v>396</v>
          </cell>
          <cell r="IV474">
            <v>434</v>
          </cell>
          <cell r="IW474">
            <v>410</v>
          </cell>
          <cell r="IX474">
            <v>425</v>
          </cell>
          <cell r="IY474">
            <v>444</v>
          </cell>
          <cell r="IZ474">
            <v>422</v>
          </cell>
          <cell r="JA474">
            <v>361</v>
          </cell>
          <cell r="JB474">
            <v>401</v>
          </cell>
          <cell r="JC474">
            <v>412</v>
          </cell>
          <cell r="JD474">
            <v>314</v>
          </cell>
          <cell r="JE474">
            <v>436</v>
          </cell>
          <cell r="JF474">
            <v>427</v>
          </cell>
          <cell r="JG474">
            <v>331</v>
          </cell>
          <cell r="JH474">
            <v>421</v>
          </cell>
          <cell r="JI474">
            <v>558</v>
          </cell>
          <cell r="JJ474">
            <v>482</v>
          </cell>
          <cell r="JK474">
            <v>428</v>
          </cell>
          <cell r="JL474">
            <v>394</v>
          </cell>
          <cell r="JM474">
            <v>350</v>
          </cell>
          <cell r="JN474">
            <v>438</v>
          </cell>
          <cell r="JO474">
            <v>406</v>
          </cell>
          <cell r="JP474">
            <v>356</v>
          </cell>
          <cell r="JQ474">
            <v>483</v>
          </cell>
          <cell r="JR474">
            <v>490</v>
          </cell>
          <cell r="JS474">
            <v>428</v>
          </cell>
          <cell r="JT474">
            <v>419</v>
          </cell>
          <cell r="JU474">
            <v>404</v>
          </cell>
          <cell r="JV474">
            <v>366</v>
          </cell>
          <cell r="JW474">
            <v>426</v>
          </cell>
          <cell r="JX474">
            <v>410</v>
          </cell>
          <cell r="JY474">
            <v>347</v>
          </cell>
          <cell r="JZ474">
            <v>439</v>
          </cell>
          <cell r="KA474">
            <v>457</v>
          </cell>
          <cell r="KB474">
            <v>374</v>
          </cell>
          <cell r="KC474">
            <v>454</v>
          </cell>
          <cell r="KD474">
            <v>475</v>
          </cell>
          <cell r="KE474">
            <v>408</v>
          </cell>
          <cell r="KF474">
            <v>372</v>
          </cell>
        </row>
        <row r="475">
          <cell r="A475" t="str">
            <v>Nombre de crÃ©ations d'entreprises - Vosges - DonnÃ©es mensuelles brutes</v>
          </cell>
          <cell r="B475">
            <v>10755524</v>
          </cell>
          <cell r="C475">
            <v>45317.364583333336</v>
          </cell>
          <cell r="ES475">
            <v>220</v>
          </cell>
          <cell r="ET475">
            <v>215</v>
          </cell>
          <cell r="EU475">
            <v>290</v>
          </cell>
          <cell r="EV475">
            <v>218</v>
          </cell>
          <cell r="EW475">
            <v>205</v>
          </cell>
          <cell r="EX475">
            <v>247</v>
          </cell>
          <cell r="EY475">
            <v>207</v>
          </cell>
          <cell r="EZ475">
            <v>190</v>
          </cell>
          <cell r="FA475">
            <v>157</v>
          </cell>
          <cell r="FB475">
            <v>246</v>
          </cell>
          <cell r="FC475">
            <v>180</v>
          </cell>
          <cell r="FD475">
            <v>146</v>
          </cell>
          <cell r="FE475">
            <v>181</v>
          </cell>
          <cell r="FF475">
            <v>236</v>
          </cell>
          <cell r="FG475">
            <v>251</v>
          </cell>
          <cell r="FH475">
            <v>195</v>
          </cell>
          <cell r="FI475">
            <v>193</v>
          </cell>
          <cell r="FJ475">
            <v>206</v>
          </cell>
          <cell r="FK475">
            <v>191</v>
          </cell>
          <cell r="FL475">
            <v>263</v>
          </cell>
          <cell r="FM475">
            <v>219</v>
          </cell>
          <cell r="FN475">
            <v>217</v>
          </cell>
          <cell r="FO475">
            <v>241</v>
          </cell>
          <cell r="FP475">
            <v>202</v>
          </cell>
          <cell r="FQ475">
            <v>213</v>
          </cell>
          <cell r="FR475">
            <v>166</v>
          </cell>
          <cell r="FS475">
            <v>178</v>
          </cell>
          <cell r="FT475">
            <v>226</v>
          </cell>
          <cell r="FU475">
            <v>259</v>
          </cell>
          <cell r="FV475">
            <v>198</v>
          </cell>
          <cell r="FW475">
            <v>247</v>
          </cell>
          <cell r="FX475">
            <v>197</v>
          </cell>
          <cell r="FY475">
            <v>180</v>
          </cell>
          <cell r="FZ475">
            <v>305</v>
          </cell>
          <cell r="GA475">
            <v>210</v>
          </cell>
          <cell r="GB475">
            <v>189</v>
          </cell>
          <cell r="GC475">
            <v>210</v>
          </cell>
          <cell r="GD475">
            <v>204</v>
          </cell>
          <cell r="GE475">
            <v>210</v>
          </cell>
          <cell r="GF475">
            <v>201</v>
          </cell>
          <cell r="GG475">
            <v>185</v>
          </cell>
          <cell r="GH475">
            <v>195</v>
          </cell>
          <cell r="GI475">
            <v>215</v>
          </cell>
          <cell r="GJ475">
            <v>123</v>
          </cell>
          <cell r="GK475">
            <v>203</v>
          </cell>
          <cell r="GL475">
            <v>218</v>
          </cell>
          <cell r="GM475">
            <v>164</v>
          </cell>
          <cell r="GN475">
            <v>179</v>
          </cell>
          <cell r="GO475">
            <v>215</v>
          </cell>
          <cell r="GP475">
            <v>224</v>
          </cell>
          <cell r="GQ475">
            <v>243</v>
          </cell>
          <cell r="GR475">
            <v>216</v>
          </cell>
          <cell r="GS475">
            <v>206</v>
          </cell>
          <cell r="GT475">
            <v>200</v>
          </cell>
          <cell r="GU475">
            <v>196</v>
          </cell>
          <cell r="GV475">
            <v>147</v>
          </cell>
          <cell r="GW475">
            <v>194</v>
          </cell>
          <cell r="GX475">
            <v>171</v>
          </cell>
          <cell r="GY475">
            <v>179</v>
          </cell>
          <cell r="GZ475">
            <v>170</v>
          </cell>
          <cell r="HA475">
            <v>210</v>
          </cell>
          <cell r="HB475">
            <v>199</v>
          </cell>
          <cell r="HC475">
            <v>252</v>
          </cell>
          <cell r="HD475">
            <v>182</v>
          </cell>
          <cell r="HE475">
            <v>212</v>
          </cell>
          <cell r="HF475">
            <v>221</v>
          </cell>
          <cell r="HG475">
            <v>209</v>
          </cell>
          <cell r="HH475">
            <v>176</v>
          </cell>
          <cell r="HI475">
            <v>193</v>
          </cell>
          <cell r="HJ475">
            <v>229</v>
          </cell>
          <cell r="HK475">
            <v>164</v>
          </cell>
          <cell r="HL475">
            <v>196</v>
          </cell>
          <cell r="HM475">
            <v>233</v>
          </cell>
          <cell r="HN475">
            <v>261</v>
          </cell>
          <cell r="HO475">
            <v>247</v>
          </cell>
          <cell r="HP475">
            <v>191</v>
          </cell>
          <cell r="HQ475">
            <v>206</v>
          </cell>
          <cell r="HR475">
            <v>247</v>
          </cell>
          <cell r="HS475">
            <v>206</v>
          </cell>
          <cell r="HT475">
            <v>185</v>
          </cell>
          <cell r="HU475">
            <v>224</v>
          </cell>
          <cell r="HV475">
            <v>239</v>
          </cell>
          <cell r="HW475">
            <v>195</v>
          </cell>
          <cell r="HX475">
            <v>190</v>
          </cell>
          <cell r="HY475">
            <v>233</v>
          </cell>
          <cell r="HZ475">
            <v>246</v>
          </cell>
          <cell r="IA475">
            <v>287</v>
          </cell>
          <cell r="IB475">
            <v>232</v>
          </cell>
          <cell r="IC475">
            <v>257</v>
          </cell>
          <cell r="ID475">
            <v>253</v>
          </cell>
          <cell r="IE475">
            <v>269</v>
          </cell>
          <cell r="IF475">
            <v>212</v>
          </cell>
          <cell r="IG475">
            <v>251</v>
          </cell>
          <cell r="IH475">
            <v>304</v>
          </cell>
          <cell r="II475">
            <v>250</v>
          </cell>
          <cell r="IJ475">
            <v>237</v>
          </cell>
          <cell r="IK475">
            <v>277</v>
          </cell>
          <cell r="IL475">
            <v>285</v>
          </cell>
          <cell r="IM475">
            <v>219</v>
          </cell>
          <cell r="IN475">
            <v>132</v>
          </cell>
          <cell r="IO475">
            <v>225</v>
          </cell>
          <cell r="IP475">
            <v>238</v>
          </cell>
          <cell r="IQ475">
            <v>344</v>
          </cell>
          <cell r="IR475">
            <v>244</v>
          </cell>
          <cell r="IS475">
            <v>331</v>
          </cell>
          <cell r="IT475">
            <v>328</v>
          </cell>
          <cell r="IU475">
            <v>273</v>
          </cell>
          <cell r="IV475">
            <v>273</v>
          </cell>
          <cell r="IW475">
            <v>273</v>
          </cell>
          <cell r="IX475">
            <v>306</v>
          </cell>
          <cell r="IY475">
            <v>336</v>
          </cell>
          <cell r="IZ475">
            <v>347</v>
          </cell>
          <cell r="JA475">
            <v>275</v>
          </cell>
          <cell r="JB475">
            <v>301</v>
          </cell>
          <cell r="JC475">
            <v>375</v>
          </cell>
          <cell r="JD475">
            <v>245</v>
          </cell>
          <cell r="JE475">
            <v>315</v>
          </cell>
          <cell r="JF475">
            <v>345</v>
          </cell>
          <cell r="JG475">
            <v>286</v>
          </cell>
          <cell r="JH475">
            <v>333</v>
          </cell>
          <cell r="JI475">
            <v>272</v>
          </cell>
          <cell r="JJ475">
            <v>296</v>
          </cell>
          <cell r="JK475">
            <v>361</v>
          </cell>
          <cell r="JL475">
            <v>329</v>
          </cell>
          <cell r="JM475">
            <v>280</v>
          </cell>
          <cell r="JN475">
            <v>328</v>
          </cell>
          <cell r="JO475">
            <v>307</v>
          </cell>
          <cell r="JP475">
            <v>263</v>
          </cell>
          <cell r="JQ475">
            <v>318</v>
          </cell>
          <cell r="JR475">
            <v>318</v>
          </cell>
          <cell r="JS475">
            <v>309</v>
          </cell>
          <cell r="JT475">
            <v>284</v>
          </cell>
          <cell r="JU475">
            <v>298</v>
          </cell>
          <cell r="JV475">
            <v>322</v>
          </cell>
          <cell r="JW475">
            <v>319</v>
          </cell>
          <cell r="JX475">
            <v>291</v>
          </cell>
          <cell r="JY475">
            <v>280</v>
          </cell>
          <cell r="JZ475">
            <v>342</v>
          </cell>
          <cell r="KA475">
            <v>316</v>
          </cell>
          <cell r="KB475">
            <v>248</v>
          </cell>
          <cell r="KC475">
            <v>333</v>
          </cell>
          <cell r="KD475">
            <v>364</v>
          </cell>
          <cell r="KE475">
            <v>296</v>
          </cell>
          <cell r="KF475">
            <v>285</v>
          </cell>
        </row>
        <row r="476">
          <cell r="A476" t="str">
            <v>Nombre de crÃ©ations d'entreprises - Yonne - DonnÃ©es mensuelles brutes</v>
          </cell>
          <cell r="B476">
            <v>10755525</v>
          </cell>
          <cell r="C476">
            <v>45317.364583333336</v>
          </cell>
          <cell r="ES476">
            <v>218</v>
          </cell>
          <cell r="ET476">
            <v>176</v>
          </cell>
          <cell r="EU476">
            <v>209</v>
          </cell>
          <cell r="EV476">
            <v>151</v>
          </cell>
          <cell r="EW476">
            <v>194</v>
          </cell>
          <cell r="EX476">
            <v>249</v>
          </cell>
          <cell r="EY476">
            <v>167</v>
          </cell>
          <cell r="EZ476">
            <v>135</v>
          </cell>
          <cell r="FA476">
            <v>172</v>
          </cell>
          <cell r="FB476">
            <v>207</v>
          </cell>
          <cell r="FC476">
            <v>173</v>
          </cell>
          <cell r="FD476">
            <v>147</v>
          </cell>
          <cell r="FE476">
            <v>215</v>
          </cell>
          <cell r="FF476">
            <v>149</v>
          </cell>
          <cell r="FG476">
            <v>212</v>
          </cell>
          <cell r="FH476">
            <v>204</v>
          </cell>
          <cell r="FI476">
            <v>189</v>
          </cell>
          <cell r="FJ476">
            <v>267</v>
          </cell>
          <cell r="FK476">
            <v>164</v>
          </cell>
          <cell r="FL476">
            <v>119</v>
          </cell>
          <cell r="FM476">
            <v>222</v>
          </cell>
          <cell r="FN476">
            <v>229</v>
          </cell>
          <cell r="FO476">
            <v>153</v>
          </cell>
          <cell r="FP476">
            <v>162</v>
          </cell>
          <cell r="FQ476">
            <v>207</v>
          </cell>
          <cell r="FR476">
            <v>207</v>
          </cell>
          <cell r="FS476">
            <v>206</v>
          </cell>
          <cell r="FT476">
            <v>212</v>
          </cell>
          <cell r="FU476">
            <v>214</v>
          </cell>
          <cell r="FV476">
            <v>159</v>
          </cell>
          <cell r="FW476">
            <v>185</v>
          </cell>
          <cell r="FX476">
            <v>141</v>
          </cell>
          <cell r="FY476">
            <v>184</v>
          </cell>
          <cell r="FZ476">
            <v>204</v>
          </cell>
          <cell r="GA476">
            <v>166</v>
          </cell>
          <cell r="GB476">
            <v>165</v>
          </cell>
          <cell r="GC476">
            <v>177</v>
          </cell>
          <cell r="GD476">
            <v>192</v>
          </cell>
          <cell r="GE476">
            <v>185</v>
          </cell>
          <cell r="GF476">
            <v>200</v>
          </cell>
          <cell r="GG476">
            <v>160</v>
          </cell>
          <cell r="GH476">
            <v>192</v>
          </cell>
          <cell r="GI476">
            <v>146</v>
          </cell>
          <cell r="GJ476">
            <v>113</v>
          </cell>
          <cell r="GK476">
            <v>213</v>
          </cell>
          <cell r="GL476">
            <v>195</v>
          </cell>
          <cell r="GM476">
            <v>153</v>
          </cell>
          <cell r="GN476">
            <v>184</v>
          </cell>
          <cell r="GO476">
            <v>186</v>
          </cell>
          <cell r="GP476">
            <v>206</v>
          </cell>
          <cell r="GQ476">
            <v>190</v>
          </cell>
          <cell r="GR476">
            <v>222</v>
          </cell>
          <cell r="GS476">
            <v>175</v>
          </cell>
          <cell r="GT476">
            <v>210</v>
          </cell>
          <cell r="GU476">
            <v>137</v>
          </cell>
          <cell r="GV476">
            <v>140</v>
          </cell>
          <cell r="GW476">
            <v>164</v>
          </cell>
          <cell r="GX476">
            <v>176</v>
          </cell>
          <cell r="GY476">
            <v>177</v>
          </cell>
          <cell r="GZ476">
            <v>155</v>
          </cell>
          <cell r="HA476">
            <v>225</v>
          </cell>
          <cell r="HB476">
            <v>215</v>
          </cell>
          <cell r="HC476">
            <v>281</v>
          </cell>
          <cell r="HD476">
            <v>211</v>
          </cell>
          <cell r="HE476">
            <v>175</v>
          </cell>
          <cell r="HF476">
            <v>193</v>
          </cell>
          <cell r="HG476">
            <v>169</v>
          </cell>
          <cell r="HH476">
            <v>167</v>
          </cell>
          <cell r="HI476">
            <v>211</v>
          </cell>
          <cell r="HJ476">
            <v>224</v>
          </cell>
          <cell r="HK476">
            <v>203</v>
          </cell>
          <cell r="HL476">
            <v>170</v>
          </cell>
          <cell r="HM476">
            <v>226</v>
          </cell>
          <cell r="HN476">
            <v>218</v>
          </cell>
          <cell r="HO476">
            <v>278</v>
          </cell>
          <cell r="HP476">
            <v>212</v>
          </cell>
          <cell r="HQ476">
            <v>228</v>
          </cell>
          <cell r="HR476">
            <v>225</v>
          </cell>
          <cell r="HS476">
            <v>218</v>
          </cell>
          <cell r="HT476">
            <v>172</v>
          </cell>
          <cell r="HU476">
            <v>241</v>
          </cell>
          <cell r="HV476">
            <v>259</v>
          </cell>
          <cell r="HW476">
            <v>211</v>
          </cell>
          <cell r="HX476">
            <v>182</v>
          </cell>
          <cell r="HY476">
            <v>256</v>
          </cell>
          <cell r="HZ476">
            <v>203</v>
          </cell>
          <cell r="IA476">
            <v>304</v>
          </cell>
          <cell r="IB476">
            <v>236</v>
          </cell>
          <cell r="IC476">
            <v>236</v>
          </cell>
          <cell r="ID476">
            <v>230</v>
          </cell>
          <cell r="IE476">
            <v>233</v>
          </cell>
          <cell r="IF476">
            <v>221</v>
          </cell>
          <cell r="IG476">
            <v>253</v>
          </cell>
          <cell r="IH476">
            <v>282</v>
          </cell>
          <cell r="II476">
            <v>236</v>
          </cell>
          <cell r="IJ476">
            <v>284</v>
          </cell>
          <cell r="IK476">
            <v>300</v>
          </cell>
          <cell r="IL476">
            <v>283</v>
          </cell>
          <cell r="IM476">
            <v>194</v>
          </cell>
          <cell r="IN476">
            <v>127</v>
          </cell>
          <cell r="IO476">
            <v>191</v>
          </cell>
          <cell r="IP476">
            <v>286</v>
          </cell>
          <cell r="IQ476">
            <v>314</v>
          </cell>
          <cell r="IR476">
            <v>285</v>
          </cell>
          <cell r="IS476">
            <v>319</v>
          </cell>
          <cell r="IT476">
            <v>324</v>
          </cell>
          <cell r="IU476">
            <v>258</v>
          </cell>
          <cell r="IV476">
            <v>274</v>
          </cell>
          <cell r="IW476">
            <v>305</v>
          </cell>
          <cell r="IX476">
            <v>317</v>
          </cell>
          <cell r="IY476">
            <v>381</v>
          </cell>
          <cell r="IZ476">
            <v>313</v>
          </cell>
          <cell r="JA476">
            <v>301</v>
          </cell>
          <cell r="JB476">
            <v>341</v>
          </cell>
          <cell r="JC476">
            <v>282</v>
          </cell>
          <cell r="JD476">
            <v>264</v>
          </cell>
          <cell r="JE476">
            <v>321</v>
          </cell>
          <cell r="JF476">
            <v>343</v>
          </cell>
          <cell r="JG476">
            <v>277</v>
          </cell>
          <cell r="JH476">
            <v>279</v>
          </cell>
          <cell r="JI476">
            <v>321</v>
          </cell>
          <cell r="JJ476">
            <v>292</v>
          </cell>
          <cell r="JK476">
            <v>324</v>
          </cell>
          <cell r="JL476">
            <v>295</v>
          </cell>
          <cell r="JM476">
            <v>288</v>
          </cell>
          <cell r="JN476">
            <v>292</v>
          </cell>
          <cell r="JO476">
            <v>317</v>
          </cell>
          <cell r="JP476">
            <v>237</v>
          </cell>
          <cell r="JQ476">
            <v>343</v>
          </cell>
          <cell r="JR476">
            <v>321</v>
          </cell>
          <cell r="JS476">
            <v>280</v>
          </cell>
          <cell r="JT476">
            <v>290</v>
          </cell>
          <cell r="JU476">
            <v>334</v>
          </cell>
          <cell r="JV476">
            <v>304</v>
          </cell>
          <cell r="JW476">
            <v>358</v>
          </cell>
          <cell r="JX476">
            <v>318</v>
          </cell>
          <cell r="JY476">
            <v>288</v>
          </cell>
          <cell r="JZ476">
            <v>320</v>
          </cell>
          <cell r="KA476">
            <v>308</v>
          </cell>
          <cell r="KB476">
            <v>251</v>
          </cell>
          <cell r="KC476">
            <v>345</v>
          </cell>
          <cell r="KD476">
            <v>303</v>
          </cell>
          <cell r="KE476">
            <v>282</v>
          </cell>
          <cell r="KF476">
            <v>268</v>
          </cell>
        </row>
        <row r="477">
          <cell r="A477" t="str">
            <v>Nombre de crÃ©ations d'entreprises - Yvelines - DonnÃ©es mensuelles brutes</v>
          </cell>
          <cell r="B477">
            <v>10755514</v>
          </cell>
          <cell r="C477">
            <v>45317.364583333336</v>
          </cell>
          <cell r="ES477">
            <v>1127</v>
          </cell>
          <cell r="ET477">
            <v>1094</v>
          </cell>
          <cell r="EU477">
            <v>1199</v>
          </cell>
          <cell r="EV477">
            <v>963</v>
          </cell>
          <cell r="EW477">
            <v>918</v>
          </cell>
          <cell r="EX477">
            <v>1010</v>
          </cell>
          <cell r="EY477">
            <v>852</v>
          </cell>
          <cell r="EZ477">
            <v>745</v>
          </cell>
          <cell r="FA477">
            <v>960</v>
          </cell>
          <cell r="FB477">
            <v>1168</v>
          </cell>
          <cell r="FC477">
            <v>1012</v>
          </cell>
          <cell r="FD477">
            <v>900</v>
          </cell>
          <cell r="FE477">
            <v>1115</v>
          </cell>
          <cell r="FF477">
            <v>1006</v>
          </cell>
          <cell r="FG477">
            <v>1059</v>
          </cell>
          <cell r="FH477">
            <v>989</v>
          </cell>
          <cell r="FI477">
            <v>867</v>
          </cell>
          <cell r="FJ477">
            <v>928</v>
          </cell>
          <cell r="FK477">
            <v>931</v>
          </cell>
          <cell r="FL477">
            <v>706</v>
          </cell>
          <cell r="FM477">
            <v>1054</v>
          </cell>
          <cell r="FN477">
            <v>1246</v>
          </cell>
          <cell r="FO477">
            <v>1040</v>
          </cell>
          <cell r="FP477">
            <v>927</v>
          </cell>
          <cell r="FQ477">
            <v>1223</v>
          </cell>
          <cell r="FR477">
            <v>1057</v>
          </cell>
          <cell r="FS477">
            <v>1078</v>
          </cell>
          <cell r="FT477">
            <v>1007</v>
          </cell>
          <cell r="FU477">
            <v>984</v>
          </cell>
          <cell r="FV477">
            <v>890</v>
          </cell>
          <cell r="FW477">
            <v>1014</v>
          </cell>
          <cell r="FX477">
            <v>791</v>
          </cell>
          <cell r="FY477">
            <v>1121</v>
          </cell>
          <cell r="FZ477">
            <v>1343</v>
          </cell>
          <cell r="GA477">
            <v>1085</v>
          </cell>
          <cell r="GB477">
            <v>1065</v>
          </cell>
          <cell r="GC477">
            <v>1175</v>
          </cell>
          <cell r="GD477">
            <v>1123</v>
          </cell>
          <cell r="GE477">
            <v>1128</v>
          </cell>
          <cell r="GF477">
            <v>1125</v>
          </cell>
          <cell r="GG477">
            <v>935</v>
          </cell>
          <cell r="GH477">
            <v>1021</v>
          </cell>
          <cell r="GI477">
            <v>1010</v>
          </cell>
          <cell r="GJ477">
            <v>699</v>
          </cell>
          <cell r="GK477">
            <v>1099</v>
          </cell>
          <cell r="GL477">
            <v>1253</v>
          </cell>
          <cell r="GM477">
            <v>1047</v>
          </cell>
          <cell r="GN477">
            <v>1099</v>
          </cell>
          <cell r="GO477">
            <v>1234</v>
          </cell>
          <cell r="GP477">
            <v>1198</v>
          </cell>
          <cell r="GQ477">
            <v>1232</v>
          </cell>
          <cell r="GR477">
            <v>1224</v>
          </cell>
          <cell r="GS477">
            <v>1039</v>
          </cell>
          <cell r="GT477">
            <v>1193</v>
          </cell>
          <cell r="GU477">
            <v>1029</v>
          </cell>
          <cell r="GV477">
            <v>765</v>
          </cell>
          <cell r="GW477">
            <v>1226</v>
          </cell>
          <cell r="GX477">
            <v>1322</v>
          </cell>
          <cell r="GY477">
            <v>1139</v>
          </cell>
          <cell r="GZ477">
            <v>1137</v>
          </cell>
          <cell r="HA477">
            <v>1280</v>
          </cell>
          <cell r="HB477">
            <v>1309</v>
          </cell>
          <cell r="HC477">
            <v>1397</v>
          </cell>
          <cell r="HD477">
            <v>1080</v>
          </cell>
          <cell r="HE477">
            <v>1094</v>
          </cell>
          <cell r="HF477">
            <v>1240</v>
          </cell>
          <cell r="HG477">
            <v>1168</v>
          </cell>
          <cell r="HH477">
            <v>954</v>
          </cell>
          <cell r="HI477">
            <v>1364</v>
          </cell>
          <cell r="HJ477">
            <v>1470</v>
          </cell>
          <cell r="HK477">
            <v>1561</v>
          </cell>
          <cell r="HL477">
            <v>1328</v>
          </cell>
          <cell r="HM477">
            <v>1538</v>
          </cell>
          <cell r="HN477">
            <v>1453</v>
          </cell>
          <cell r="HO477">
            <v>1669</v>
          </cell>
          <cell r="HP477">
            <v>1362</v>
          </cell>
          <cell r="HQ477">
            <v>1426</v>
          </cell>
          <cell r="HR477">
            <v>1566</v>
          </cell>
          <cell r="HS477">
            <v>1302</v>
          </cell>
          <cell r="HT477">
            <v>1137</v>
          </cell>
          <cell r="HU477">
            <v>1622</v>
          </cell>
          <cell r="HV477">
            <v>1837</v>
          </cell>
          <cell r="HW477">
            <v>1562</v>
          </cell>
          <cell r="HX477">
            <v>1382</v>
          </cell>
          <cell r="HY477">
            <v>1935</v>
          </cell>
          <cell r="HZ477">
            <v>1726</v>
          </cell>
          <cell r="IA477">
            <v>1865</v>
          </cell>
          <cell r="IB477">
            <v>1796</v>
          </cell>
          <cell r="IC477">
            <v>1857</v>
          </cell>
          <cell r="ID477">
            <v>1709</v>
          </cell>
          <cell r="IE477">
            <v>1524</v>
          </cell>
          <cell r="IF477">
            <v>1202</v>
          </cell>
          <cell r="IG477">
            <v>1815</v>
          </cell>
          <cell r="IH477">
            <v>2043</v>
          </cell>
          <cell r="II477">
            <v>1829</v>
          </cell>
          <cell r="IJ477">
            <v>1806</v>
          </cell>
          <cell r="IK477">
            <v>2118</v>
          </cell>
          <cell r="IL477">
            <v>1769</v>
          </cell>
          <cell r="IM477">
            <v>1557</v>
          </cell>
          <cell r="IN477">
            <v>1010</v>
          </cell>
          <cell r="IO477">
            <v>1482</v>
          </cell>
          <cell r="IP477">
            <v>1983</v>
          </cell>
          <cell r="IQ477">
            <v>2076</v>
          </cell>
          <cell r="IR477">
            <v>1535</v>
          </cell>
          <cell r="IS477">
            <v>2361</v>
          </cell>
          <cell r="IT477">
            <v>2443</v>
          </cell>
          <cell r="IU477">
            <v>2092</v>
          </cell>
          <cell r="IV477">
            <v>2073</v>
          </cell>
          <cell r="IW477">
            <v>2275</v>
          </cell>
          <cell r="IX477">
            <v>2361</v>
          </cell>
          <cell r="IY477">
            <v>2643</v>
          </cell>
          <cell r="IZ477">
            <v>2346</v>
          </cell>
          <cell r="JA477">
            <v>2035</v>
          </cell>
          <cell r="JB477">
            <v>2241</v>
          </cell>
          <cell r="JC477">
            <v>1852</v>
          </cell>
          <cell r="JD477">
            <v>1420</v>
          </cell>
          <cell r="JE477">
            <v>2258</v>
          </cell>
          <cell r="JF477">
            <v>2383</v>
          </cell>
          <cell r="JG477">
            <v>1912</v>
          </cell>
          <cell r="JH477">
            <v>2048</v>
          </cell>
          <cell r="JI477">
            <v>2342</v>
          </cell>
          <cell r="JJ477">
            <v>2151</v>
          </cell>
          <cell r="JK477">
            <v>2242</v>
          </cell>
          <cell r="JL477">
            <v>2029</v>
          </cell>
          <cell r="JM477">
            <v>1777</v>
          </cell>
          <cell r="JN477">
            <v>1980</v>
          </cell>
          <cell r="JO477">
            <v>1833</v>
          </cell>
          <cell r="JP477">
            <v>1711</v>
          </cell>
          <cell r="JQ477">
            <v>2570</v>
          </cell>
          <cell r="JR477">
            <v>2406</v>
          </cell>
          <cell r="JS477">
            <v>2368</v>
          </cell>
          <cell r="JT477">
            <v>2118</v>
          </cell>
          <cell r="JU477">
            <v>2110</v>
          </cell>
          <cell r="JV477">
            <v>2029</v>
          </cell>
          <cell r="JW477">
            <v>2278</v>
          </cell>
          <cell r="JX477">
            <v>1994</v>
          </cell>
          <cell r="JY477">
            <v>1897</v>
          </cell>
          <cell r="JZ477">
            <v>2013</v>
          </cell>
          <cell r="KA477">
            <v>1825</v>
          </cell>
          <cell r="KB477">
            <v>1821</v>
          </cell>
          <cell r="KC477">
            <v>2511</v>
          </cell>
          <cell r="KD477">
            <v>2481</v>
          </cell>
          <cell r="KE477">
            <v>2292</v>
          </cell>
          <cell r="KF477">
            <v>2023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eurs_trimestrielles"/>
    </sheetNames>
    <sheetDataSet>
      <sheetData sheetId="0">
        <row r="1">
          <cell r="A1" t="str">
            <v>LibellÃ©</v>
          </cell>
          <cell r="B1" t="str">
            <v>idBank</v>
          </cell>
          <cell r="C1" t="str">
            <v>DerniÃ¨re mise Ã  jour</v>
          </cell>
          <cell r="D1" t="str">
            <v>PÃ©riode</v>
          </cell>
          <cell r="E1" t="str">
            <v>2012-T1</v>
          </cell>
          <cell r="F1" t="str">
            <v>2012-T2</v>
          </cell>
          <cell r="G1" t="str">
            <v>2012-T3</v>
          </cell>
          <cell r="H1" t="str">
            <v>2012-T4</v>
          </cell>
          <cell r="I1" t="str">
            <v>2013-T1</v>
          </cell>
          <cell r="J1" t="str">
            <v>2013-T2</v>
          </cell>
          <cell r="K1" t="str">
            <v>2013-T3</v>
          </cell>
          <cell r="L1" t="str">
            <v>2013-T4</v>
          </cell>
          <cell r="M1" t="str">
            <v>2014-T1</v>
          </cell>
          <cell r="N1" t="str">
            <v>2014-T2</v>
          </cell>
          <cell r="O1" t="str">
            <v>2014-T3</v>
          </cell>
          <cell r="P1" t="str">
            <v>2014-T4</v>
          </cell>
          <cell r="Q1" t="str">
            <v>2015-T1</v>
          </cell>
          <cell r="R1" t="str">
            <v>2015-T2</v>
          </cell>
          <cell r="S1" t="str">
            <v>2015-T3</v>
          </cell>
          <cell r="T1" t="str">
            <v>2015-T4</v>
          </cell>
          <cell r="U1" t="str">
            <v>2016-T1</v>
          </cell>
          <cell r="V1" t="str">
            <v>2016-T2</v>
          </cell>
          <cell r="W1" t="str">
            <v>2016-T3</v>
          </cell>
          <cell r="X1" t="str">
            <v>2016-T4</v>
          </cell>
          <cell r="Y1" t="str">
            <v>2017-T1</v>
          </cell>
          <cell r="Z1" t="str">
            <v>2017-T2</v>
          </cell>
          <cell r="AA1" t="str">
            <v>2017-T3</v>
          </cell>
          <cell r="AB1" t="str">
            <v>2017-T4</v>
          </cell>
          <cell r="AC1" t="str">
            <v>2018-T1</v>
          </cell>
          <cell r="AD1" t="str">
            <v>2018-T2</v>
          </cell>
          <cell r="AE1" t="str">
            <v>2018-T3</v>
          </cell>
          <cell r="AF1" t="str">
            <v>2018-T4</v>
          </cell>
          <cell r="AG1" t="str">
            <v>2019-T1</v>
          </cell>
          <cell r="AH1" t="str">
            <v>2019-T2</v>
          </cell>
          <cell r="AI1" t="str">
            <v>2019-T3</v>
          </cell>
          <cell r="AJ1" t="str">
            <v>2019-T4</v>
          </cell>
          <cell r="AK1" t="str">
            <v>2020-T1</v>
          </cell>
          <cell r="AL1" t="str">
            <v>2020-T2</v>
          </cell>
          <cell r="AM1" t="str">
            <v>2020-T3</v>
          </cell>
          <cell r="AN1" t="str">
            <v>2020-T4</v>
          </cell>
          <cell r="AO1" t="str">
            <v>2021-T1</v>
          </cell>
          <cell r="AP1" t="str">
            <v>2021-T2</v>
          </cell>
          <cell r="AQ1" t="str">
            <v>2021-T3</v>
          </cell>
          <cell r="AR1" t="str">
            <v>2021-T4</v>
          </cell>
          <cell r="AS1" t="str">
            <v>2022-T1</v>
          </cell>
          <cell r="AT1" t="str">
            <v>2022-T2</v>
          </cell>
          <cell r="AU1" t="str">
            <v>2022-T3</v>
          </cell>
          <cell r="AV1" t="str">
            <v>2022-T4</v>
          </cell>
          <cell r="AW1" t="str">
            <v>2023-T1</v>
          </cell>
          <cell r="AX1" t="str">
            <v>2023-T2</v>
          </cell>
          <cell r="AY1" t="str">
            <v>2023-T3</v>
          </cell>
          <cell r="AZ1" t="str">
            <v>2023-T4</v>
          </cell>
        </row>
        <row r="2">
          <cell r="A2" t="str">
            <v>Nombre de crÃ©ations d'entreprises - ActivitÃ©s de services - Auvergne-RhÃ´ne-Alpes - DonnÃ©es trimestrielles brutes</v>
          </cell>
          <cell r="B2">
            <v>10756722</v>
          </cell>
          <cell r="C2">
            <v>45317.364583333336</v>
          </cell>
          <cell r="E2">
            <v>3918</v>
          </cell>
          <cell r="F2">
            <v>3062</v>
          </cell>
          <cell r="G2">
            <v>2797</v>
          </cell>
          <cell r="H2">
            <v>3260</v>
          </cell>
          <cell r="I2">
            <v>3693</v>
          </cell>
          <cell r="J2">
            <v>3124</v>
          </cell>
          <cell r="K2">
            <v>2768</v>
          </cell>
          <cell r="L2">
            <v>3437</v>
          </cell>
          <cell r="M2">
            <v>3975</v>
          </cell>
          <cell r="N2">
            <v>3300</v>
          </cell>
          <cell r="O2">
            <v>3086</v>
          </cell>
          <cell r="P2">
            <v>3571</v>
          </cell>
          <cell r="Q2">
            <v>3728</v>
          </cell>
          <cell r="R2">
            <v>3049</v>
          </cell>
          <cell r="S2">
            <v>3019</v>
          </cell>
          <cell r="T2">
            <v>3464</v>
          </cell>
          <cell r="U2">
            <v>3994</v>
          </cell>
          <cell r="V2">
            <v>3534</v>
          </cell>
          <cell r="W2">
            <v>3080</v>
          </cell>
          <cell r="X2">
            <v>3728</v>
          </cell>
          <cell r="Y2">
            <v>4413</v>
          </cell>
          <cell r="Z2">
            <v>3902</v>
          </cell>
          <cell r="AA2">
            <v>3677</v>
          </cell>
          <cell r="AB2">
            <v>4369</v>
          </cell>
          <cell r="AC2">
            <v>5190</v>
          </cell>
          <cell r="AD2">
            <v>4466</v>
          </cell>
          <cell r="AE2">
            <v>4315</v>
          </cell>
          <cell r="AF2">
            <v>5115</v>
          </cell>
          <cell r="AG2">
            <v>6396</v>
          </cell>
          <cell r="AH2">
            <v>5428</v>
          </cell>
          <cell r="AI2">
            <v>5335</v>
          </cell>
          <cell r="AJ2">
            <v>6122</v>
          </cell>
          <cell r="AK2">
            <v>6234</v>
          </cell>
          <cell r="AL2">
            <v>4270</v>
          </cell>
          <cell r="AM2">
            <v>5781</v>
          </cell>
          <cell r="AN2">
            <v>6866</v>
          </cell>
          <cell r="AO2">
            <v>6751</v>
          </cell>
          <cell r="AP2">
            <v>6328</v>
          </cell>
          <cell r="AQ2">
            <v>6194</v>
          </cell>
          <cell r="AR2">
            <v>7499</v>
          </cell>
          <cell r="AS2">
            <v>8369</v>
          </cell>
          <cell r="AT2">
            <v>7018</v>
          </cell>
          <cell r="AU2">
            <v>6594</v>
          </cell>
          <cell r="AV2">
            <v>8515</v>
          </cell>
          <cell r="AW2">
            <v>8136</v>
          </cell>
          <cell r="AX2">
            <v>7021</v>
          </cell>
          <cell r="AY2">
            <v>6844</v>
          </cell>
          <cell r="AZ2">
            <v>8174</v>
          </cell>
        </row>
        <row r="3">
          <cell r="A3" t="str">
            <v>Nombre de crÃ©ations d'entreprises - ActivitÃ©s de services - ÃŽle-de-France - DonnÃ©es trimestrielles brutes</v>
          </cell>
          <cell r="B3">
            <v>10756512</v>
          </cell>
          <cell r="C3">
            <v>45317.364583333336</v>
          </cell>
          <cell r="E3">
            <v>11097</v>
          </cell>
          <cell r="F3">
            <v>8866</v>
          </cell>
          <cell r="G3">
            <v>8030</v>
          </cell>
          <cell r="H3">
            <v>9673</v>
          </cell>
          <cell r="I3">
            <v>10625</v>
          </cell>
          <cell r="J3">
            <v>8786</v>
          </cell>
          <cell r="K3">
            <v>7569</v>
          </cell>
          <cell r="L3">
            <v>9652</v>
          </cell>
          <cell r="M3">
            <v>11059</v>
          </cell>
          <cell r="N3">
            <v>9191</v>
          </cell>
          <cell r="O3">
            <v>8499</v>
          </cell>
          <cell r="P3">
            <v>10640</v>
          </cell>
          <cell r="Q3">
            <v>10940</v>
          </cell>
          <cell r="R3">
            <v>9363</v>
          </cell>
          <cell r="S3">
            <v>8501</v>
          </cell>
          <cell r="T3">
            <v>11116</v>
          </cell>
          <cell r="U3">
            <v>12075</v>
          </cell>
          <cell r="V3">
            <v>11084</v>
          </cell>
          <cell r="W3">
            <v>9783</v>
          </cell>
          <cell r="X3">
            <v>12900</v>
          </cell>
          <cell r="Y3">
            <v>13884</v>
          </cell>
          <cell r="Z3">
            <v>12241</v>
          </cell>
          <cell r="AA3">
            <v>11872</v>
          </cell>
          <cell r="AB3">
            <v>15597</v>
          </cell>
          <cell r="AC3">
            <v>17083</v>
          </cell>
          <cell r="AD3">
            <v>15053</v>
          </cell>
          <cell r="AE3">
            <v>13814</v>
          </cell>
          <cell r="AF3">
            <v>17494</v>
          </cell>
          <cell r="AG3">
            <v>19915</v>
          </cell>
          <cell r="AH3">
            <v>17968</v>
          </cell>
          <cell r="AI3">
            <v>15826</v>
          </cell>
          <cell r="AJ3">
            <v>19683</v>
          </cell>
          <cell r="AK3">
            <v>18475</v>
          </cell>
          <cell r="AL3">
            <v>13164</v>
          </cell>
          <cell r="AM3">
            <v>16725</v>
          </cell>
          <cell r="AN3">
            <v>19809</v>
          </cell>
          <cell r="AO3">
            <v>20396</v>
          </cell>
          <cell r="AP3">
            <v>18393</v>
          </cell>
          <cell r="AQ3">
            <v>16924</v>
          </cell>
          <cell r="AR3">
            <v>21352</v>
          </cell>
          <cell r="AS3">
            <v>24873</v>
          </cell>
          <cell r="AT3">
            <v>20451</v>
          </cell>
          <cell r="AU3">
            <v>21546</v>
          </cell>
          <cell r="AV3">
            <v>25736</v>
          </cell>
          <cell r="AW3">
            <v>24562</v>
          </cell>
          <cell r="AX3">
            <v>21399</v>
          </cell>
          <cell r="AY3">
            <v>20397</v>
          </cell>
          <cell r="AZ3">
            <v>24013</v>
          </cell>
        </row>
        <row r="4">
          <cell r="A4" t="str">
            <v>Nombre de crÃ©ations d'entreprises - ActivitÃ©s de services - Bourgogne-Franche-ComtÃ© - DonnÃ©es trimestrielles brutes</v>
          </cell>
          <cell r="B4">
            <v>10756554</v>
          </cell>
          <cell r="C4">
            <v>45317.364583333336</v>
          </cell>
          <cell r="E4">
            <v>837</v>
          </cell>
          <cell r="F4">
            <v>713</v>
          </cell>
          <cell r="G4">
            <v>632</v>
          </cell>
          <cell r="H4">
            <v>698</v>
          </cell>
          <cell r="I4">
            <v>818</v>
          </cell>
          <cell r="J4">
            <v>681</v>
          </cell>
          <cell r="K4">
            <v>660</v>
          </cell>
          <cell r="L4">
            <v>701</v>
          </cell>
          <cell r="M4">
            <v>837</v>
          </cell>
          <cell r="N4">
            <v>684</v>
          </cell>
          <cell r="O4">
            <v>675</v>
          </cell>
          <cell r="P4">
            <v>760</v>
          </cell>
          <cell r="Q4">
            <v>792</v>
          </cell>
          <cell r="R4">
            <v>681</v>
          </cell>
          <cell r="S4">
            <v>607</v>
          </cell>
          <cell r="T4">
            <v>748</v>
          </cell>
          <cell r="U4">
            <v>782</v>
          </cell>
          <cell r="V4">
            <v>729</v>
          </cell>
          <cell r="W4">
            <v>648</v>
          </cell>
          <cell r="X4">
            <v>720</v>
          </cell>
          <cell r="Y4">
            <v>846</v>
          </cell>
          <cell r="Z4">
            <v>726</v>
          </cell>
          <cell r="AA4">
            <v>706</v>
          </cell>
          <cell r="AB4">
            <v>742</v>
          </cell>
          <cell r="AC4">
            <v>971</v>
          </cell>
          <cell r="AD4">
            <v>841</v>
          </cell>
          <cell r="AE4">
            <v>776</v>
          </cell>
          <cell r="AF4">
            <v>846</v>
          </cell>
          <cell r="AG4">
            <v>1039</v>
          </cell>
          <cell r="AH4">
            <v>938</v>
          </cell>
          <cell r="AI4">
            <v>993</v>
          </cell>
          <cell r="AJ4">
            <v>1063</v>
          </cell>
          <cell r="AK4">
            <v>1141</v>
          </cell>
          <cell r="AL4">
            <v>904</v>
          </cell>
          <cell r="AM4">
            <v>1135</v>
          </cell>
          <cell r="AN4">
            <v>1254</v>
          </cell>
          <cell r="AO4">
            <v>1427</v>
          </cell>
          <cell r="AP4">
            <v>1331</v>
          </cell>
          <cell r="AQ4">
            <v>1202</v>
          </cell>
          <cell r="AR4">
            <v>1418</v>
          </cell>
          <cell r="AS4">
            <v>1646</v>
          </cell>
          <cell r="AT4">
            <v>1359</v>
          </cell>
          <cell r="AU4">
            <v>1437</v>
          </cell>
          <cell r="AV4">
            <v>1522</v>
          </cell>
          <cell r="AW4">
            <v>1737</v>
          </cell>
          <cell r="AX4">
            <v>1535</v>
          </cell>
          <cell r="AY4">
            <v>1573</v>
          </cell>
          <cell r="AZ4">
            <v>1596</v>
          </cell>
        </row>
        <row r="5">
          <cell r="A5" t="str">
            <v>Nombre de crÃ©ations d'entreprises - ActivitÃ©s de services - Bretagne - DonnÃ©es trimestrielles brutes</v>
          </cell>
          <cell r="B5">
            <v>10756659</v>
          </cell>
          <cell r="C5">
            <v>45317.364583333336</v>
          </cell>
          <cell r="E5">
            <v>1173</v>
          </cell>
          <cell r="F5">
            <v>911</v>
          </cell>
          <cell r="G5">
            <v>797</v>
          </cell>
          <cell r="H5">
            <v>934</v>
          </cell>
          <cell r="I5">
            <v>1177</v>
          </cell>
          <cell r="J5">
            <v>880</v>
          </cell>
          <cell r="K5">
            <v>784</v>
          </cell>
          <cell r="L5">
            <v>891</v>
          </cell>
          <cell r="M5">
            <v>1108</v>
          </cell>
          <cell r="N5">
            <v>1013</v>
          </cell>
          <cell r="O5">
            <v>885</v>
          </cell>
          <cell r="P5">
            <v>979</v>
          </cell>
          <cell r="Q5">
            <v>1102</v>
          </cell>
          <cell r="R5">
            <v>905</v>
          </cell>
          <cell r="S5">
            <v>829</v>
          </cell>
          <cell r="T5">
            <v>1030</v>
          </cell>
          <cell r="U5">
            <v>1185</v>
          </cell>
          <cell r="V5">
            <v>928</v>
          </cell>
          <cell r="W5">
            <v>812</v>
          </cell>
          <cell r="X5">
            <v>1000</v>
          </cell>
          <cell r="Y5">
            <v>1229</v>
          </cell>
          <cell r="Z5">
            <v>1060</v>
          </cell>
          <cell r="AA5">
            <v>981</v>
          </cell>
          <cell r="AB5">
            <v>1153</v>
          </cell>
          <cell r="AC5">
            <v>1472</v>
          </cell>
          <cell r="AD5">
            <v>1208</v>
          </cell>
          <cell r="AE5">
            <v>1111</v>
          </cell>
          <cell r="AF5">
            <v>1305</v>
          </cell>
          <cell r="AG5">
            <v>1648</v>
          </cell>
          <cell r="AH5">
            <v>1362</v>
          </cell>
          <cell r="AI5">
            <v>1411</v>
          </cell>
          <cell r="AJ5">
            <v>1591</v>
          </cell>
          <cell r="AK5">
            <v>1719</v>
          </cell>
          <cell r="AL5">
            <v>1211</v>
          </cell>
          <cell r="AM5">
            <v>1555</v>
          </cell>
          <cell r="AN5">
            <v>1757</v>
          </cell>
          <cell r="AO5">
            <v>2083</v>
          </cell>
          <cell r="AP5">
            <v>1932</v>
          </cell>
          <cell r="AQ5">
            <v>1649</v>
          </cell>
          <cell r="AR5">
            <v>2077</v>
          </cell>
          <cell r="AS5">
            <v>2385</v>
          </cell>
          <cell r="AT5">
            <v>2087</v>
          </cell>
          <cell r="AU5">
            <v>1889</v>
          </cell>
          <cell r="AV5">
            <v>2286</v>
          </cell>
          <cell r="AW5">
            <v>2325</v>
          </cell>
          <cell r="AX5">
            <v>2098</v>
          </cell>
          <cell r="AY5">
            <v>2077</v>
          </cell>
          <cell r="AZ5">
            <v>2265</v>
          </cell>
        </row>
        <row r="6">
          <cell r="A6" t="str">
            <v>Nombre de crÃ©ations d'entreprises - ActivitÃ©s de services - Centre-Val de Loire - DonnÃ©es trimestrielles brutes</v>
          </cell>
          <cell r="B6">
            <v>10756533</v>
          </cell>
          <cell r="C6">
            <v>45317.364583333336</v>
          </cell>
          <cell r="E6">
            <v>778</v>
          </cell>
          <cell r="F6">
            <v>700</v>
          </cell>
          <cell r="G6">
            <v>570</v>
          </cell>
          <cell r="H6">
            <v>668</v>
          </cell>
          <cell r="I6">
            <v>802</v>
          </cell>
          <cell r="J6">
            <v>698</v>
          </cell>
          <cell r="K6">
            <v>537</v>
          </cell>
          <cell r="L6">
            <v>670</v>
          </cell>
          <cell r="M6">
            <v>754</v>
          </cell>
          <cell r="N6">
            <v>639</v>
          </cell>
          <cell r="O6">
            <v>690</v>
          </cell>
          <cell r="P6">
            <v>711</v>
          </cell>
          <cell r="Q6">
            <v>725</v>
          </cell>
          <cell r="R6">
            <v>652</v>
          </cell>
          <cell r="S6">
            <v>645</v>
          </cell>
          <cell r="T6">
            <v>788</v>
          </cell>
          <cell r="U6">
            <v>861</v>
          </cell>
          <cell r="V6">
            <v>663</v>
          </cell>
          <cell r="W6">
            <v>617</v>
          </cell>
          <cell r="X6">
            <v>746</v>
          </cell>
          <cell r="Y6">
            <v>839</v>
          </cell>
          <cell r="Z6">
            <v>749</v>
          </cell>
          <cell r="AA6">
            <v>733</v>
          </cell>
          <cell r="AB6">
            <v>799</v>
          </cell>
          <cell r="AC6">
            <v>1002</v>
          </cell>
          <cell r="AD6">
            <v>790</v>
          </cell>
          <cell r="AE6">
            <v>796</v>
          </cell>
          <cell r="AF6">
            <v>916</v>
          </cell>
          <cell r="AG6">
            <v>1172</v>
          </cell>
          <cell r="AH6">
            <v>985</v>
          </cell>
          <cell r="AI6">
            <v>1005</v>
          </cell>
          <cell r="AJ6">
            <v>1176</v>
          </cell>
          <cell r="AK6">
            <v>1203</v>
          </cell>
          <cell r="AL6">
            <v>831</v>
          </cell>
          <cell r="AM6">
            <v>1158</v>
          </cell>
          <cell r="AN6">
            <v>1322</v>
          </cell>
          <cell r="AO6">
            <v>1406</v>
          </cell>
          <cell r="AP6">
            <v>1333</v>
          </cell>
          <cell r="AQ6">
            <v>1207</v>
          </cell>
          <cell r="AR6">
            <v>1446</v>
          </cell>
          <cell r="AS6">
            <v>1876</v>
          </cell>
          <cell r="AT6">
            <v>1537</v>
          </cell>
          <cell r="AU6">
            <v>1356</v>
          </cell>
          <cell r="AV6">
            <v>1691</v>
          </cell>
          <cell r="AW6">
            <v>1827</v>
          </cell>
          <cell r="AX6">
            <v>1647</v>
          </cell>
          <cell r="AY6">
            <v>1642</v>
          </cell>
          <cell r="AZ6">
            <v>1679</v>
          </cell>
        </row>
        <row r="7">
          <cell r="A7" t="str">
            <v>Nombre de crÃ©ations d'entreprises - ActivitÃ©s de services - France - DonnÃ©es trimestrielles brutes</v>
          </cell>
          <cell r="B7">
            <v>10756104</v>
          </cell>
          <cell r="C7">
            <v>45317.364583333336</v>
          </cell>
          <cell r="E7">
            <v>34366</v>
          </cell>
          <cell r="F7">
            <v>28195</v>
          </cell>
          <cell r="G7">
            <v>24958</v>
          </cell>
          <cell r="H7">
            <v>28386</v>
          </cell>
          <cell r="I7">
            <v>32910</v>
          </cell>
          <cell r="J7">
            <v>27533</v>
          </cell>
          <cell r="K7">
            <v>24391</v>
          </cell>
          <cell r="L7">
            <v>29174</v>
          </cell>
          <cell r="M7">
            <v>33711</v>
          </cell>
          <cell r="N7">
            <v>28681</v>
          </cell>
          <cell r="O7">
            <v>26647</v>
          </cell>
          <cell r="P7">
            <v>30604</v>
          </cell>
          <cell r="Q7">
            <v>32780</v>
          </cell>
          <cell r="R7">
            <v>27584</v>
          </cell>
          <cell r="S7">
            <v>25606</v>
          </cell>
          <cell r="T7">
            <v>30855</v>
          </cell>
          <cell r="U7">
            <v>34906</v>
          </cell>
          <cell r="V7">
            <v>31323</v>
          </cell>
          <cell r="W7">
            <v>27575</v>
          </cell>
          <cell r="X7">
            <v>33087</v>
          </cell>
          <cell r="Y7">
            <v>38315</v>
          </cell>
          <cell r="Z7">
            <v>33874</v>
          </cell>
          <cell r="AA7">
            <v>32502</v>
          </cell>
          <cell r="AB7">
            <v>38898</v>
          </cell>
          <cell r="AC7">
            <v>46487</v>
          </cell>
          <cell r="AD7">
            <v>40166</v>
          </cell>
          <cell r="AE7">
            <v>36842</v>
          </cell>
          <cell r="AF7">
            <v>44111</v>
          </cell>
          <cell r="AG7">
            <v>53910</v>
          </cell>
          <cell r="AH7">
            <v>46759</v>
          </cell>
          <cell r="AI7">
            <v>44856</v>
          </cell>
          <cell r="AJ7">
            <v>52522</v>
          </cell>
          <cell r="AK7">
            <v>52498</v>
          </cell>
          <cell r="AL7">
            <v>37501</v>
          </cell>
          <cell r="AM7">
            <v>49362</v>
          </cell>
          <cell r="AN7">
            <v>56843</v>
          </cell>
          <cell r="AO7">
            <v>60893</v>
          </cell>
          <cell r="AP7">
            <v>57121</v>
          </cell>
          <cell r="AQ7">
            <v>51963</v>
          </cell>
          <cell r="AR7">
            <v>62949</v>
          </cell>
          <cell r="AS7">
            <v>73911</v>
          </cell>
          <cell r="AT7">
            <v>63112</v>
          </cell>
          <cell r="AU7">
            <v>62076</v>
          </cell>
          <cell r="AV7">
            <v>73283</v>
          </cell>
          <cell r="AW7">
            <v>73657</v>
          </cell>
          <cell r="AX7">
            <v>64432</v>
          </cell>
          <cell r="AY7">
            <v>62580</v>
          </cell>
          <cell r="AZ7">
            <v>70130</v>
          </cell>
        </row>
        <row r="8">
          <cell r="A8" t="str">
            <v>Nombre de crÃ©ations d'entreprises - ActivitÃ©s de services - France - DonnÃ©es trimestrielles CVS</v>
          </cell>
          <cell r="B8">
            <v>10756105</v>
          </cell>
          <cell r="C8">
            <v>45317.364583333336</v>
          </cell>
          <cell r="E8">
            <v>29546</v>
          </cell>
          <cell r="F8">
            <v>28957</v>
          </cell>
          <cell r="G8">
            <v>29063</v>
          </cell>
          <cell r="H8">
            <v>28420</v>
          </cell>
          <cell r="I8">
            <v>28461</v>
          </cell>
          <cell r="J8">
            <v>28944</v>
          </cell>
          <cell r="K8">
            <v>28527</v>
          </cell>
          <cell r="L8">
            <v>29032</v>
          </cell>
          <cell r="M8">
            <v>29681</v>
          </cell>
          <cell r="N8">
            <v>30384</v>
          </cell>
          <cell r="O8">
            <v>30674</v>
          </cell>
          <cell r="P8">
            <v>29933</v>
          </cell>
          <cell r="Q8">
            <v>29392</v>
          </cell>
          <cell r="R8">
            <v>28632</v>
          </cell>
          <cell r="S8">
            <v>28955</v>
          </cell>
          <cell r="T8">
            <v>30007</v>
          </cell>
          <cell r="U8">
            <v>30648</v>
          </cell>
          <cell r="V8">
            <v>31552</v>
          </cell>
          <cell r="W8">
            <v>31910</v>
          </cell>
          <cell r="X8">
            <v>32563</v>
          </cell>
          <cell r="Y8">
            <v>32991</v>
          </cell>
          <cell r="Z8">
            <v>34417</v>
          </cell>
          <cell r="AA8">
            <v>37832</v>
          </cell>
          <cell r="AB8">
            <v>38360</v>
          </cell>
          <cell r="AC8">
            <v>40222</v>
          </cell>
          <cell r="AD8">
            <v>41417</v>
          </cell>
          <cell r="AE8">
            <v>42472</v>
          </cell>
          <cell r="AF8">
            <v>43922</v>
          </cell>
          <cell r="AG8">
            <v>47350</v>
          </cell>
          <cell r="AH8">
            <v>49376</v>
          </cell>
          <cell r="AI8">
            <v>51463</v>
          </cell>
          <cell r="AJ8">
            <v>51749</v>
          </cell>
          <cell r="AK8">
            <v>46981</v>
          </cell>
          <cell r="AL8">
            <v>39357</v>
          </cell>
          <cell r="AM8">
            <v>54333</v>
          </cell>
          <cell r="AN8">
            <v>54291</v>
          </cell>
          <cell r="AO8">
            <v>55833</v>
          </cell>
          <cell r="AP8">
            <v>58890</v>
          </cell>
          <cell r="AQ8">
            <v>56800</v>
          </cell>
          <cell r="AR8">
            <v>59707</v>
          </cell>
          <cell r="AS8">
            <v>66969</v>
          </cell>
          <cell r="AT8">
            <v>65604</v>
          </cell>
          <cell r="AU8">
            <v>68274</v>
          </cell>
          <cell r="AV8">
            <v>69713</v>
          </cell>
          <cell r="AW8">
            <v>66512</v>
          </cell>
          <cell r="AX8">
            <v>67807</v>
          </cell>
          <cell r="AY8">
            <v>68780</v>
          </cell>
          <cell r="AZ8">
            <v>66327</v>
          </cell>
        </row>
        <row r="9">
          <cell r="A9" t="str">
            <v>Nombre de crÃ©ations d'entreprises - ActivitÃ©s de services - Grand Est - DonnÃ©es trimestrielles brutes</v>
          </cell>
          <cell r="B9">
            <v>10756617</v>
          </cell>
          <cell r="C9">
            <v>45317.364583333336</v>
          </cell>
          <cell r="E9">
            <v>1742</v>
          </cell>
          <cell r="F9">
            <v>1463</v>
          </cell>
          <cell r="G9">
            <v>1303</v>
          </cell>
          <cell r="H9">
            <v>1329</v>
          </cell>
          <cell r="I9">
            <v>1804</v>
          </cell>
          <cell r="J9">
            <v>1372</v>
          </cell>
          <cell r="K9">
            <v>1348</v>
          </cell>
          <cell r="L9">
            <v>1496</v>
          </cell>
          <cell r="M9">
            <v>1684</v>
          </cell>
          <cell r="N9">
            <v>1569</v>
          </cell>
          <cell r="O9">
            <v>1362</v>
          </cell>
          <cell r="P9">
            <v>1555</v>
          </cell>
          <cell r="Q9">
            <v>1644</v>
          </cell>
          <cell r="R9">
            <v>1311</v>
          </cell>
          <cell r="S9">
            <v>1204</v>
          </cell>
          <cell r="T9">
            <v>1348</v>
          </cell>
          <cell r="U9">
            <v>1647</v>
          </cell>
          <cell r="V9">
            <v>1413</v>
          </cell>
          <cell r="W9">
            <v>1375</v>
          </cell>
          <cell r="X9">
            <v>1387</v>
          </cell>
          <cell r="Y9">
            <v>1731</v>
          </cell>
          <cell r="Z9">
            <v>1484</v>
          </cell>
          <cell r="AA9">
            <v>1501</v>
          </cell>
          <cell r="AB9">
            <v>1615</v>
          </cell>
          <cell r="AC9">
            <v>2054</v>
          </cell>
          <cell r="AD9">
            <v>1787</v>
          </cell>
          <cell r="AE9">
            <v>1649</v>
          </cell>
          <cell r="AF9">
            <v>1751</v>
          </cell>
          <cell r="AG9">
            <v>2298</v>
          </cell>
          <cell r="AH9">
            <v>2022</v>
          </cell>
          <cell r="AI9">
            <v>2121</v>
          </cell>
          <cell r="AJ9">
            <v>2364</v>
          </cell>
          <cell r="AK9">
            <v>2327</v>
          </cell>
          <cell r="AL9">
            <v>1870</v>
          </cell>
          <cell r="AM9">
            <v>2559</v>
          </cell>
          <cell r="AN9">
            <v>2501</v>
          </cell>
          <cell r="AO9">
            <v>2997</v>
          </cell>
          <cell r="AP9">
            <v>2756</v>
          </cell>
          <cell r="AQ9">
            <v>2675</v>
          </cell>
          <cell r="AR9">
            <v>2921</v>
          </cell>
          <cell r="AS9">
            <v>3452</v>
          </cell>
          <cell r="AT9">
            <v>3198</v>
          </cell>
          <cell r="AU9">
            <v>3174</v>
          </cell>
          <cell r="AV9">
            <v>3414</v>
          </cell>
          <cell r="AW9">
            <v>3692</v>
          </cell>
          <cell r="AX9">
            <v>3285</v>
          </cell>
          <cell r="AY9">
            <v>3269</v>
          </cell>
          <cell r="AZ9">
            <v>3554</v>
          </cell>
        </row>
        <row r="10">
          <cell r="A10" t="str">
            <v>Nombre de crÃ©ations d'entreprises - ActivitÃ©s de services - Hauts-de-France - DonnÃ©es trimestrielles brutes</v>
          </cell>
          <cell r="B10">
            <v>10756596</v>
          </cell>
          <cell r="C10">
            <v>45317.364583333336</v>
          </cell>
          <cell r="E10">
            <v>1851</v>
          </cell>
          <cell r="F10">
            <v>1453</v>
          </cell>
          <cell r="G10">
            <v>1334</v>
          </cell>
          <cell r="H10">
            <v>1479</v>
          </cell>
          <cell r="I10">
            <v>1586</v>
          </cell>
          <cell r="J10">
            <v>1355</v>
          </cell>
          <cell r="K10">
            <v>1263</v>
          </cell>
          <cell r="L10">
            <v>1570</v>
          </cell>
          <cell r="M10">
            <v>1593</v>
          </cell>
          <cell r="N10">
            <v>1475</v>
          </cell>
          <cell r="O10">
            <v>1391</v>
          </cell>
          <cell r="P10">
            <v>1454</v>
          </cell>
          <cell r="Q10">
            <v>1632</v>
          </cell>
          <cell r="R10">
            <v>1369</v>
          </cell>
          <cell r="S10">
            <v>1226</v>
          </cell>
          <cell r="T10">
            <v>1422</v>
          </cell>
          <cell r="U10">
            <v>1752</v>
          </cell>
          <cell r="V10">
            <v>1604</v>
          </cell>
          <cell r="W10">
            <v>1370</v>
          </cell>
          <cell r="X10">
            <v>1664</v>
          </cell>
          <cell r="Y10">
            <v>1861</v>
          </cell>
          <cell r="Z10">
            <v>1721</v>
          </cell>
          <cell r="AA10">
            <v>1631</v>
          </cell>
          <cell r="AB10">
            <v>1885</v>
          </cell>
          <cell r="AC10">
            <v>2250</v>
          </cell>
          <cell r="AD10">
            <v>1931</v>
          </cell>
          <cell r="AE10">
            <v>1741</v>
          </cell>
          <cell r="AF10">
            <v>2077</v>
          </cell>
          <cell r="AG10">
            <v>2542</v>
          </cell>
          <cell r="AH10">
            <v>2198</v>
          </cell>
          <cell r="AI10">
            <v>2261</v>
          </cell>
          <cell r="AJ10">
            <v>2557</v>
          </cell>
          <cell r="AK10">
            <v>2590</v>
          </cell>
          <cell r="AL10">
            <v>1896</v>
          </cell>
          <cell r="AM10">
            <v>2504</v>
          </cell>
          <cell r="AN10">
            <v>2762</v>
          </cell>
          <cell r="AO10">
            <v>3159</v>
          </cell>
          <cell r="AP10">
            <v>2948</v>
          </cell>
          <cell r="AQ10">
            <v>2718</v>
          </cell>
          <cell r="AR10">
            <v>3287</v>
          </cell>
          <cell r="AS10">
            <v>3848</v>
          </cell>
          <cell r="AT10">
            <v>3288</v>
          </cell>
          <cell r="AU10">
            <v>3318</v>
          </cell>
          <cell r="AV10">
            <v>3824</v>
          </cell>
          <cell r="AW10">
            <v>3679</v>
          </cell>
          <cell r="AX10">
            <v>3463</v>
          </cell>
          <cell r="AY10">
            <v>3466</v>
          </cell>
          <cell r="AZ10">
            <v>3554</v>
          </cell>
        </row>
        <row r="11">
          <cell r="A11" t="str">
            <v>Nombre de crÃ©ations d'entreprises - ActivitÃ©s de services - Normandie - DonnÃ©es trimestrielles brutes</v>
          </cell>
          <cell r="B11">
            <v>10756575</v>
          </cell>
          <cell r="C11">
            <v>45317.364583333336</v>
          </cell>
          <cell r="E11">
            <v>988</v>
          </cell>
          <cell r="F11">
            <v>786</v>
          </cell>
          <cell r="G11">
            <v>722</v>
          </cell>
          <cell r="H11">
            <v>821</v>
          </cell>
          <cell r="I11">
            <v>909</v>
          </cell>
          <cell r="J11">
            <v>818</v>
          </cell>
          <cell r="K11">
            <v>693</v>
          </cell>
          <cell r="L11">
            <v>806</v>
          </cell>
          <cell r="M11">
            <v>1012</v>
          </cell>
          <cell r="N11">
            <v>901</v>
          </cell>
          <cell r="O11">
            <v>846</v>
          </cell>
          <cell r="P11">
            <v>888</v>
          </cell>
          <cell r="Q11">
            <v>972</v>
          </cell>
          <cell r="R11">
            <v>798</v>
          </cell>
          <cell r="S11">
            <v>749</v>
          </cell>
          <cell r="T11">
            <v>819</v>
          </cell>
          <cell r="U11">
            <v>962</v>
          </cell>
          <cell r="V11">
            <v>846</v>
          </cell>
          <cell r="W11">
            <v>739</v>
          </cell>
          <cell r="X11">
            <v>895</v>
          </cell>
          <cell r="Y11">
            <v>1082</v>
          </cell>
          <cell r="Z11">
            <v>877</v>
          </cell>
          <cell r="AA11">
            <v>914</v>
          </cell>
          <cell r="AB11">
            <v>1030</v>
          </cell>
          <cell r="AC11">
            <v>1153</v>
          </cell>
          <cell r="AD11">
            <v>1015</v>
          </cell>
          <cell r="AE11">
            <v>992</v>
          </cell>
          <cell r="AF11">
            <v>1092</v>
          </cell>
          <cell r="AG11">
            <v>1366</v>
          </cell>
          <cell r="AH11">
            <v>1228</v>
          </cell>
          <cell r="AI11">
            <v>1254</v>
          </cell>
          <cell r="AJ11">
            <v>1383</v>
          </cell>
          <cell r="AK11">
            <v>1411</v>
          </cell>
          <cell r="AL11">
            <v>1008</v>
          </cell>
          <cell r="AM11">
            <v>1389</v>
          </cell>
          <cell r="AN11">
            <v>1641</v>
          </cell>
          <cell r="AO11">
            <v>1633</v>
          </cell>
          <cell r="AP11">
            <v>1729</v>
          </cell>
          <cell r="AQ11">
            <v>1589</v>
          </cell>
          <cell r="AR11">
            <v>1616</v>
          </cell>
          <cell r="AS11">
            <v>2233</v>
          </cell>
          <cell r="AT11">
            <v>1664</v>
          </cell>
          <cell r="AU11">
            <v>1664</v>
          </cell>
          <cell r="AV11">
            <v>2070</v>
          </cell>
          <cell r="AW11">
            <v>2043</v>
          </cell>
          <cell r="AX11">
            <v>1946</v>
          </cell>
          <cell r="AY11">
            <v>1913</v>
          </cell>
          <cell r="AZ11">
            <v>1987</v>
          </cell>
        </row>
        <row r="12">
          <cell r="A12" t="str">
            <v>Nombre de crÃ©ations d'entreprises - ActivitÃ©s de services - Nouvelle-Aquitaine - DonnÃ©es trimestrielles brutes</v>
          </cell>
          <cell r="B12">
            <v>10756680</v>
          </cell>
          <cell r="C12">
            <v>45317.364583333336</v>
          </cell>
          <cell r="E12">
            <v>2608</v>
          </cell>
          <cell r="F12">
            <v>2013</v>
          </cell>
          <cell r="G12">
            <v>1873</v>
          </cell>
          <cell r="H12">
            <v>1943</v>
          </cell>
          <cell r="I12">
            <v>2492</v>
          </cell>
          <cell r="J12">
            <v>2121</v>
          </cell>
          <cell r="K12">
            <v>1872</v>
          </cell>
          <cell r="L12">
            <v>2267</v>
          </cell>
          <cell r="M12">
            <v>2528</v>
          </cell>
          <cell r="N12">
            <v>2152</v>
          </cell>
          <cell r="O12">
            <v>2026</v>
          </cell>
          <cell r="P12">
            <v>2216</v>
          </cell>
          <cell r="Q12">
            <v>2533</v>
          </cell>
          <cell r="R12">
            <v>2226</v>
          </cell>
          <cell r="S12">
            <v>2034</v>
          </cell>
          <cell r="T12">
            <v>2284</v>
          </cell>
          <cell r="U12">
            <v>2527</v>
          </cell>
          <cell r="V12">
            <v>2430</v>
          </cell>
          <cell r="W12">
            <v>2028</v>
          </cell>
          <cell r="X12">
            <v>2263</v>
          </cell>
          <cell r="Y12">
            <v>2885</v>
          </cell>
          <cell r="Z12">
            <v>2564</v>
          </cell>
          <cell r="AA12">
            <v>2355</v>
          </cell>
          <cell r="AB12">
            <v>2772</v>
          </cell>
          <cell r="AC12">
            <v>3490</v>
          </cell>
          <cell r="AD12">
            <v>2875</v>
          </cell>
          <cell r="AE12">
            <v>2727</v>
          </cell>
          <cell r="AF12">
            <v>3100</v>
          </cell>
          <cell r="AG12">
            <v>4075</v>
          </cell>
          <cell r="AH12">
            <v>3378</v>
          </cell>
          <cell r="AI12">
            <v>3521</v>
          </cell>
          <cell r="AJ12">
            <v>3886</v>
          </cell>
          <cell r="AK12">
            <v>4000</v>
          </cell>
          <cell r="AL12">
            <v>2788</v>
          </cell>
          <cell r="AM12">
            <v>3692</v>
          </cell>
          <cell r="AN12">
            <v>4453</v>
          </cell>
          <cell r="AO12">
            <v>4844</v>
          </cell>
          <cell r="AP12">
            <v>4241</v>
          </cell>
          <cell r="AQ12">
            <v>4213</v>
          </cell>
          <cell r="AR12">
            <v>4577</v>
          </cell>
          <cell r="AS12">
            <v>5698</v>
          </cell>
          <cell r="AT12">
            <v>5352</v>
          </cell>
          <cell r="AU12">
            <v>4532</v>
          </cell>
          <cell r="AV12">
            <v>5139</v>
          </cell>
          <cell r="AW12">
            <v>5499</v>
          </cell>
          <cell r="AX12">
            <v>4955</v>
          </cell>
          <cell r="AY12">
            <v>4858</v>
          </cell>
          <cell r="AZ12">
            <v>5210</v>
          </cell>
        </row>
        <row r="13">
          <cell r="A13" t="str">
            <v>Nombre de crÃ©ations d'entreprises - ActivitÃ©s de services - Occitanie - DonnÃ©es trimestrielles brutes</v>
          </cell>
          <cell r="B13">
            <v>10756701</v>
          </cell>
          <cell r="C13">
            <v>45317.364583333336</v>
          </cell>
          <cell r="E13">
            <v>2933</v>
          </cell>
          <cell r="F13">
            <v>2468</v>
          </cell>
          <cell r="G13">
            <v>2147</v>
          </cell>
          <cell r="H13">
            <v>2287</v>
          </cell>
          <cell r="I13">
            <v>2750</v>
          </cell>
          <cell r="J13">
            <v>2290</v>
          </cell>
          <cell r="K13">
            <v>2109</v>
          </cell>
          <cell r="L13">
            <v>2443</v>
          </cell>
          <cell r="M13">
            <v>2964</v>
          </cell>
          <cell r="N13">
            <v>2400</v>
          </cell>
          <cell r="O13">
            <v>2238</v>
          </cell>
          <cell r="P13">
            <v>2465</v>
          </cell>
          <cell r="Q13">
            <v>2676</v>
          </cell>
          <cell r="R13">
            <v>2290</v>
          </cell>
          <cell r="S13">
            <v>2078</v>
          </cell>
          <cell r="T13">
            <v>2513</v>
          </cell>
          <cell r="U13">
            <v>2952</v>
          </cell>
          <cell r="V13">
            <v>2556</v>
          </cell>
          <cell r="W13">
            <v>2088</v>
          </cell>
          <cell r="X13">
            <v>2472</v>
          </cell>
          <cell r="Y13">
            <v>3093</v>
          </cell>
          <cell r="Z13">
            <v>2704</v>
          </cell>
          <cell r="AA13">
            <v>2544</v>
          </cell>
          <cell r="AB13">
            <v>2726</v>
          </cell>
          <cell r="AC13">
            <v>3541</v>
          </cell>
          <cell r="AD13">
            <v>2999</v>
          </cell>
          <cell r="AE13">
            <v>2812</v>
          </cell>
          <cell r="AF13">
            <v>3168</v>
          </cell>
          <cell r="AG13">
            <v>4292</v>
          </cell>
          <cell r="AH13">
            <v>3513</v>
          </cell>
          <cell r="AI13">
            <v>3594</v>
          </cell>
          <cell r="AJ13">
            <v>4034</v>
          </cell>
          <cell r="AK13">
            <v>4274</v>
          </cell>
          <cell r="AL13">
            <v>2953</v>
          </cell>
          <cell r="AM13">
            <v>4269</v>
          </cell>
          <cell r="AN13">
            <v>4519</v>
          </cell>
          <cell r="AO13">
            <v>4981</v>
          </cell>
          <cell r="AP13">
            <v>4874</v>
          </cell>
          <cell r="AQ13">
            <v>4545</v>
          </cell>
          <cell r="AR13">
            <v>5165</v>
          </cell>
          <cell r="AS13">
            <v>5861</v>
          </cell>
          <cell r="AT13">
            <v>5174</v>
          </cell>
          <cell r="AU13">
            <v>4847</v>
          </cell>
          <cell r="AV13">
            <v>5365</v>
          </cell>
          <cell r="AW13">
            <v>5955</v>
          </cell>
          <cell r="AX13">
            <v>5402</v>
          </cell>
          <cell r="AY13">
            <v>5215</v>
          </cell>
          <cell r="AZ13">
            <v>5579</v>
          </cell>
        </row>
        <row r="14">
          <cell r="A14" t="str">
            <v>Nombre de crÃ©ations d'entreprises - ActivitÃ©s de services - Pays de la Loire - DonnÃ©es trimestrielles brutes</v>
          </cell>
          <cell r="B14">
            <v>10756638</v>
          </cell>
          <cell r="C14">
            <v>45317.364583333336</v>
          </cell>
          <cell r="E14">
            <v>1407</v>
          </cell>
          <cell r="F14">
            <v>1146</v>
          </cell>
          <cell r="G14">
            <v>983</v>
          </cell>
          <cell r="H14">
            <v>1092</v>
          </cell>
          <cell r="I14">
            <v>1335</v>
          </cell>
          <cell r="J14">
            <v>1031</v>
          </cell>
          <cell r="K14">
            <v>970</v>
          </cell>
          <cell r="L14">
            <v>1148</v>
          </cell>
          <cell r="M14">
            <v>1321</v>
          </cell>
          <cell r="N14">
            <v>1111</v>
          </cell>
          <cell r="O14">
            <v>1211</v>
          </cell>
          <cell r="P14">
            <v>1238</v>
          </cell>
          <cell r="Q14">
            <v>1315</v>
          </cell>
          <cell r="R14">
            <v>1025</v>
          </cell>
          <cell r="S14">
            <v>1091</v>
          </cell>
          <cell r="T14">
            <v>1243</v>
          </cell>
          <cell r="U14">
            <v>1428</v>
          </cell>
          <cell r="V14">
            <v>1155</v>
          </cell>
          <cell r="W14">
            <v>1028</v>
          </cell>
          <cell r="X14">
            <v>1132</v>
          </cell>
          <cell r="Y14">
            <v>1453</v>
          </cell>
          <cell r="Z14">
            <v>1371</v>
          </cell>
          <cell r="AA14">
            <v>1291</v>
          </cell>
          <cell r="AB14">
            <v>1339</v>
          </cell>
          <cell r="AC14">
            <v>1674</v>
          </cell>
          <cell r="AD14">
            <v>1613</v>
          </cell>
          <cell r="AE14">
            <v>1347</v>
          </cell>
          <cell r="AF14">
            <v>1525</v>
          </cell>
          <cell r="AG14">
            <v>2120</v>
          </cell>
          <cell r="AH14">
            <v>1740</v>
          </cell>
          <cell r="AI14">
            <v>1674</v>
          </cell>
          <cell r="AJ14">
            <v>2052</v>
          </cell>
          <cell r="AK14">
            <v>2048</v>
          </cell>
          <cell r="AL14">
            <v>1591</v>
          </cell>
          <cell r="AM14">
            <v>1781</v>
          </cell>
          <cell r="AN14">
            <v>2529</v>
          </cell>
          <cell r="AO14">
            <v>2441</v>
          </cell>
          <cell r="AP14">
            <v>2454</v>
          </cell>
          <cell r="AQ14">
            <v>2011</v>
          </cell>
          <cell r="AR14">
            <v>2636</v>
          </cell>
          <cell r="AS14">
            <v>2943</v>
          </cell>
          <cell r="AT14">
            <v>2568</v>
          </cell>
          <cell r="AU14">
            <v>2545</v>
          </cell>
          <cell r="AV14">
            <v>3227</v>
          </cell>
          <cell r="AW14">
            <v>2813</v>
          </cell>
          <cell r="AX14">
            <v>2561</v>
          </cell>
          <cell r="AY14">
            <v>2540</v>
          </cell>
          <cell r="AZ14">
            <v>2760</v>
          </cell>
        </row>
        <row r="15">
          <cell r="A15" t="str">
            <v>Nombre de crÃ©ations d'entreprises - ActivitÃ©s de services - Provence-Alpes-CÃ´te d'Azur - DonnÃ©es trimestrielles brutes</v>
          </cell>
          <cell r="B15">
            <v>10756743</v>
          </cell>
          <cell r="C15">
            <v>45317.364583333336</v>
          </cell>
          <cell r="E15">
            <v>3614</v>
          </cell>
          <cell r="F15">
            <v>2998</v>
          </cell>
          <cell r="G15">
            <v>2569</v>
          </cell>
          <cell r="H15">
            <v>2665</v>
          </cell>
          <cell r="I15">
            <v>3475</v>
          </cell>
          <cell r="J15">
            <v>2809</v>
          </cell>
          <cell r="K15">
            <v>2532</v>
          </cell>
          <cell r="L15">
            <v>2833</v>
          </cell>
          <cell r="M15">
            <v>3473</v>
          </cell>
          <cell r="N15">
            <v>2863</v>
          </cell>
          <cell r="O15">
            <v>2581</v>
          </cell>
          <cell r="P15">
            <v>2828</v>
          </cell>
          <cell r="Q15">
            <v>3352</v>
          </cell>
          <cell r="R15">
            <v>2819</v>
          </cell>
          <cell r="S15">
            <v>2521</v>
          </cell>
          <cell r="T15">
            <v>2842</v>
          </cell>
          <cell r="U15">
            <v>3411</v>
          </cell>
          <cell r="V15">
            <v>3221</v>
          </cell>
          <cell r="W15">
            <v>2686</v>
          </cell>
          <cell r="X15">
            <v>2916</v>
          </cell>
          <cell r="Y15">
            <v>3568</v>
          </cell>
          <cell r="Z15">
            <v>3120</v>
          </cell>
          <cell r="AA15">
            <v>2988</v>
          </cell>
          <cell r="AB15">
            <v>3349</v>
          </cell>
          <cell r="AC15">
            <v>4578</v>
          </cell>
          <cell r="AD15">
            <v>3803</v>
          </cell>
          <cell r="AE15">
            <v>3348</v>
          </cell>
          <cell r="AF15">
            <v>3706</v>
          </cell>
          <cell r="AG15">
            <v>5123</v>
          </cell>
          <cell r="AH15">
            <v>4367</v>
          </cell>
          <cell r="AI15">
            <v>4148</v>
          </cell>
          <cell r="AJ15">
            <v>4950</v>
          </cell>
          <cell r="AK15">
            <v>5191</v>
          </cell>
          <cell r="AL15">
            <v>3693</v>
          </cell>
          <cell r="AM15">
            <v>4764</v>
          </cell>
          <cell r="AN15">
            <v>5298</v>
          </cell>
          <cell r="AO15">
            <v>6065</v>
          </cell>
          <cell r="AP15">
            <v>6026</v>
          </cell>
          <cell r="AQ15">
            <v>4999</v>
          </cell>
          <cell r="AR15">
            <v>6658</v>
          </cell>
          <cell r="AS15">
            <v>7744</v>
          </cell>
          <cell r="AT15">
            <v>6736</v>
          </cell>
          <cell r="AU15">
            <v>6348</v>
          </cell>
          <cell r="AV15">
            <v>6933</v>
          </cell>
          <cell r="AW15">
            <v>7456</v>
          </cell>
          <cell r="AX15">
            <v>6584</v>
          </cell>
          <cell r="AY15">
            <v>6191</v>
          </cell>
          <cell r="AZ15">
            <v>6497</v>
          </cell>
        </row>
        <row r="16">
          <cell r="A16" t="str">
            <v>Nombre de crÃ©ations d'entreprises - ActivitÃ©s financiÃ¨res - Auvergne-RhÃ´ne-Alpes - DonnÃ©es trimestrielles brutes</v>
          </cell>
          <cell r="B16">
            <v>10756712</v>
          </cell>
          <cell r="C16">
            <v>45317.364583333336</v>
          </cell>
          <cell r="E16">
            <v>486</v>
          </cell>
          <cell r="F16">
            <v>426</v>
          </cell>
          <cell r="G16">
            <v>382</v>
          </cell>
          <cell r="H16">
            <v>524</v>
          </cell>
          <cell r="I16">
            <v>519</v>
          </cell>
          <cell r="J16">
            <v>429</v>
          </cell>
          <cell r="K16">
            <v>432</v>
          </cell>
          <cell r="L16">
            <v>657</v>
          </cell>
          <cell r="M16">
            <v>541</v>
          </cell>
          <cell r="N16">
            <v>496</v>
          </cell>
          <cell r="O16">
            <v>496</v>
          </cell>
          <cell r="P16">
            <v>647</v>
          </cell>
          <cell r="Q16">
            <v>531</v>
          </cell>
          <cell r="R16">
            <v>517</v>
          </cell>
          <cell r="S16">
            <v>474</v>
          </cell>
          <cell r="T16">
            <v>621</v>
          </cell>
          <cell r="U16">
            <v>464</v>
          </cell>
          <cell r="V16">
            <v>445</v>
          </cell>
          <cell r="W16">
            <v>387</v>
          </cell>
          <cell r="X16">
            <v>527</v>
          </cell>
          <cell r="Y16">
            <v>485</v>
          </cell>
          <cell r="Z16">
            <v>475</v>
          </cell>
          <cell r="AA16">
            <v>465</v>
          </cell>
          <cell r="AB16">
            <v>684</v>
          </cell>
          <cell r="AC16">
            <v>557</v>
          </cell>
          <cell r="AD16">
            <v>598</v>
          </cell>
          <cell r="AE16">
            <v>507</v>
          </cell>
          <cell r="AF16">
            <v>707</v>
          </cell>
          <cell r="AG16">
            <v>598</v>
          </cell>
          <cell r="AH16">
            <v>641</v>
          </cell>
          <cell r="AI16">
            <v>656</v>
          </cell>
          <cell r="AJ16">
            <v>779</v>
          </cell>
          <cell r="AK16">
            <v>718</v>
          </cell>
          <cell r="AL16">
            <v>518</v>
          </cell>
          <cell r="AM16">
            <v>639</v>
          </cell>
          <cell r="AN16">
            <v>842</v>
          </cell>
          <cell r="AO16">
            <v>836</v>
          </cell>
          <cell r="AP16">
            <v>882</v>
          </cell>
          <cell r="AQ16">
            <v>748</v>
          </cell>
          <cell r="AR16">
            <v>1002</v>
          </cell>
          <cell r="AS16">
            <v>1027</v>
          </cell>
          <cell r="AT16">
            <v>987</v>
          </cell>
          <cell r="AU16">
            <v>785</v>
          </cell>
          <cell r="AV16">
            <v>1189</v>
          </cell>
          <cell r="AW16">
            <v>982</v>
          </cell>
          <cell r="AX16">
            <v>929</v>
          </cell>
          <cell r="AY16">
            <v>850</v>
          </cell>
          <cell r="AZ16">
            <v>1190</v>
          </cell>
        </row>
        <row r="17">
          <cell r="A17" t="str">
            <v>Nombre de crÃ©ations d'entreprises - ActivitÃ©s financiÃ¨res - ÃŽle-de-France - DonnÃ©es trimestrielles brutes</v>
          </cell>
          <cell r="B17">
            <v>10756502</v>
          </cell>
          <cell r="C17">
            <v>45317.364583333336</v>
          </cell>
          <cell r="E17">
            <v>903</v>
          </cell>
          <cell r="F17">
            <v>923</v>
          </cell>
          <cell r="G17">
            <v>838</v>
          </cell>
          <cell r="H17">
            <v>1168</v>
          </cell>
          <cell r="I17">
            <v>1013</v>
          </cell>
          <cell r="J17">
            <v>987</v>
          </cell>
          <cell r="K17">
            <v>891</v>
          </cell>
          <cell r="L17">
            <v>1233</v>
          </cell>
          <cell r="M17">
            <v>1062</v>
          </cell>
          <cell r="N17">
            <v>1062</v>
          </cell>
          <cell r="O17">
            <v>988</v>
          </cell>
          <cell r="P17">
            <v>1401</v>
          </cell>
          <cell r="Q17">
            <v>1129</v>
          </cell>
          <cell r="R17">
            <v>1225</v>
          </cell>
          <cell r="S17">
            <v>1094</v>
          </cell>
          <cell r="T17">
            <v>1470</v>
          </cell>
          <cell r="U17">
            <v>1276</v>
          </cell>
          <cell r="V17">
            <v>1390</v>
          </cell>
          <cell r="W17">
            <v>1073</v>
          </cell>
          <cell r="X17">
            <v>1509</v>
          </cell>
          <cell r="Y17">
            <v>1500</v>
          </cell>
          <cell r="Z17">
            <v>1311</v>
          </cell>
          <cell r="AA17">
            <v>1211</v>
          </cell>
          <cell r="AB17">
            <v>1793</v>
          </cell>
          <cell r="AC17">
            <v>1531</v>
          </cell>
          <cell r="AD17">
            <v>1504</v>
          </cell>
          <cell r="AE17">
            <v>1374</v>
          </cell>
          <cell r="AF17">
            <v>1931</v>
          </cell>
          <cell r="AG17">
            <v>1879</v>
          </cell>
          <cell r="AH17">
            <v>1667</v>
          </cell>
          <cell r="AI17">
            <v>1691</v>
          </cell>
          <cell r="AJ17">
            <v>2370</v>
          </cell>
          <cell r="AK17">
            <v>1987</v>
          </cell>
          <cell r="AL17">
            <v>1363</v>
          </cell>
          <cell r="AM17">
            <v>1845</v>
          </cell>
          <cell r="AN17">
            <v>2545</v>
          </cell>
          <cell r="AO17">
            <v>2447</v>
          </cell>
          <cell r="AP17">
            <v>2727</v>
          </cell>
          <cell r="AQ17">
            <v>2055</v>
          </cell>
          <cell r="AR17">
            <v>3046</v>
          </cell>
          <cell r="AS17">
            <v>2844</v>
          </cell>
          <cell r="AT17">
            <v>2609</v>
          </cell>
          <cell r="AU17">
            <v>2278</v>
          </cell>
          <cell r="AV17">
            <v>2896</v>
          </cell>
          <cell r="AW17">
            <v>2200</v>
          </cell>
          <cell r="AX17">
            <v>2141</v>
          </cell>
          <cell r="AY17">
            <v>2045</v>
          </cell>
          <cell r="AZ17">
            <v>2698</v>
          </cell>
        </row>
        <row r="18">
          <cell r="A18" t="str">
            <v>Nombre de crÃ©ations d'entreprises - ActivitÃ©s financiÃ¨res - Bourgogne-Franche-ComtÃ© - DonnÃ©es trimestrielles brutes</v>
          </cell>
          <cell r="B18">
            <v>10756544</v>
          </cell>
          <cell r="C18">
            <v>45317.364583333336</v>
          </cell>
          <cell r="E18">
            <v>112</v>
          </cell>
          <cell r="F18">
            <v>112</v>
          </cell>
          <cell r="G18">
            <v>83</v>
          </cell>
          <cell r="H18">
            <v>153</v>
          </cell>
          <cell r="I18">
            <v>133</v>
          </cell>
          <cell r="J18">
            <v>109</v>
          </cell>
          <cell r="K18">
            <v>118</v>
          </cell>
          <cell r="L18">
            <v>161</v>
          </cell>
          <cell r="M18">
            <v>122</v>
          </cell>
          <cell r="N18">
            <v>118</v>
          </cell>
          <cell r="O18">
            <v>125</v>
          </cell>
          <cell r="P18">
            <v>152</v>
          </cell>
          <cell r="Q18">
            <v>148</v>
          </cell>
          <cell r="R18">
            <v>137</v>
          </cell>
          <cell r="S18">
            <v>96</v>
          </cell>
          <cell r="T18">
            <v>145</v>
          </cell>
          <cell r="U18">
            <v>105</v>
          </cell>
          <cell r="V18">
            <v>112</v>
          </cell>
          <cell r="W18">
            <v>80</v>
          </cell>
          <cell r="X18">
            <v>140</v>
          </cell>
          <cell r="Y18">
            <v>120</v>
          </cell>
          <cell r="Z18">
            <v>123</v>
          </cell>
          <cell r="AA18">
            <v>119</v>
          </cell>
          <cell r="AB18">
            <v>146</v>
          </cell>
          <cell r="AC18">
            <v>140</v>
          </cell>
          <cell r="AD18">
            <v>151</v>
          </cell>
          <cell r="AE18">
            <v>114</v>
          </cell>
          <cell r="AF18">
            <v>163</v>
          </cell>
          <cell r="AG18">
            <v>160</v>
          </cell>
          <cell r="AH18">
            <v>158</v>
          </cell>
          <cell r="AI18">
            <v>132</v>
          </cell>
          <cell r="AJ18">
            <v>201</v>
          </cell>
          <cell r="AK18">
            <v>178</v>
          </cell>
          <cell r="AL18">
            <v>136</v>
          </cell>
          <cell r="AM18">
            <v>161</v>
          </cell>
          <cell r="AN18">
            <v>188</v>
          </cell>
          <cell r="AO18">
            <v>212</v>
          </cell>
          <cell r="AP18">
            <v>216</v>
          </cell>
          <cell r="AQ18">
            <v>192</v>
          </cell>
          <cell r="AR18">
            <v>253</v>
          </cell>
          <cell r="AS18">
            <v>250</v>
          </cell>
          <cell r="AT18">
            <v>299</v>
          </cell>
          <cell r="AU18">
            <v>228</v>
          </cell>
          <cell r="AV18">
            <v>321</v>
          </cell>
          <cell r="AW18">
            <v>269</v>
          </cell>
          <cell r="AX18">
            <v>268</v>
          </cell>
          <cell r="AY18">
            <v>258</v>
          </cell>
          <cell r="AZ18">
            <v>307</v>
          </cell>
        </row>
        <row r="19">
          <cell r="A19" t="str">
            <v>Nombre de crÃ©ations d'entreprises - ActivitÃ©s financiÃ¨res - Bretagne - DonnÃ©es trimestrielles brutes</v>
          </cell>
          <cell r="B19">
            <v>10756649</v>
          </cell>
          <cell r="C19">
            <v>45317.364583333336</v>
          </cell>
          <cell r="E19">
            <v>171</v>
          </cell>
          <cell r="F19">
            <v>162</v>
          </cell>
          <cell r="G19">
            <v>133</v>
          </cell>
          <cell r="H19">
            <v>253</v>
          </cell>
          <cell r="I19">
            <v>211</v>
          </cell>
          <cell r="J19">
            <v>207</v>
          </cell>
          <cell r="K19">
            <v>206</v>
          </cell>
          <cell r="L19">
            <v>283</v>
          </cell>
          <cell r="M19">
            <v>265</v>
          </cell>
          <cell r="N19">
            <v>226</v>
          </cell>
          <cell r="O19">
            <v>188</v>
          </cell>
          <cell r="P19">
            <v>300</v>
          </cell>
          <cell r="Q19">
            <v>254</v>
          </cell>
          <cell r="R19">
            <v>270</v>
          </cell>
          <cell r="S19">
            <v>269</v>
          </cell>
          <cell r="T19">
            <v>344</v>
          </cell>
          <cell r="U19">
            <v>271</v>
          </cell>
          <cell r="V19">
            <v>291</v>
          </cell>
          <cell r="W19">
            <v>216</v>
          </cell>
          <cell r="X19">
            <v>333</v>
          </cell>
          <cell r="Y19">
            <v>289</v>
          </cell>
          <cell r="Z19">
            <v>269</v>
          </cell>
          <cell r="AA19">
            <v>238</v>
          </cell>
          <cell r="AB19">
            <v>328</v>
          </cell>
          <cell r="AC19">
            <v>309</v>
          </cell>
          <cell r="AD19">
            <v>251</v>
          </cell>
          <cell r="AE19">
            <v>239</v>
          </cell>
          <cell r="AF19">
            <v>334</v>
          </cell>
          <cell r="AG19">
            <v>316</v>
          </cell>
          <cell r="AH19">
            <v>316</v>
          </cell>
          <cell r="AI19">
            <v>290</v>
          </cell>
          <cell r="AJ19">
            <v>355</v>
          </cell>
          <cell r="AK19">
            <v>319</v>
          </cell>
          <cell r="AL19">
            <v>261</v>
          </cell>
          <cell r="AM19">
            <v>291</v>
          </cell>
          <cell r="AN19">
            <v>428</v>
          </cell>
          <cell r="AO19">
            <v>439</v>
          </cell>
          <cell r="AP19">
            <v>435</v>
          </cell>
          <cell r="AQ19">
            <v>387</v>
          </cell>
          <cell r="AR19">
            <v>449</v>
          </cell>
          <cell r="AS19">
            <v>404</v>
          </cell>
          <cell r="AT19">
            <v>449</v>
          </cell>
          <cell r="AU19">
            <v>364</v>
          </cell>
          <cell r="AV19">
            <v>451</v>
          </cell>
          <cell r="AW19">
            <v>460</v>
          </cell>
          <cell r="AX19">
            <v>463</v>
          </cell>
          <cell r="AY19">
            <v>365</v>
          </cell>
          <cell r="AZ19">
            <v>583</v>
          </cell>
        </row>
        <row r="20">
          <cell r="A20" t="str">
            <v>Nombre de crÃ©ations d'entreprises - ActivitÃ©s financiÃ¨res - Centre-Val de Loire - DonnÃ©es trimestrielles brutes</v>
          </cell>
          <cell r="B20">
            <v>10756523</v>
          </cell>
          <cell r="C20">
            <v>45317.364583333336</v>
          </cell>
          <cell r="E20">
            <v>113</v>
          </cell>
          <cell r="F20">
            <v>124</v>
          </cell>
          <cell r="G20">
            <v>94</v>
          </cell>
          <cell r="H20">
            <v>116</v>
          </cell>
          <cell r="I20">
            <v>125</v>
          </cell>
          <cell r="J20">
            <v>105</v>
          </cell>
          <cell r="K20">
            <v>87</v>
          </cell>
          <cell r="L20">
            <v>165</v>
          </cell>
          <cell r="M20">
            <v>118</v>
          </cell>
          <cell r="N20">
            <v>112</v>
          </cell>
          <cell r="O20">
            <v>120</v>
          </cell>
          <cell r="P20">
            <v>164</v>
          </cell>
          <cell r="Q20">
            <v>105</v>
          </cell>
          <cell r="R20">
            <v>138</v>
          </cell>
          <cell r="S20">
            <v>100</v>
          </cell>
          <cell r="T20">
            <v>150</v>
          </cell>
          <cell r="U20">
            <v>124</v>
          </cell>
          <cell r="V20">
            <v>119</v>
          </cell>
          <cell r="W20">
            <v>115</v>
          </cell>
          <cell r="X20">
            <v>135</v>
          </cell>
          <cell r="Y20">
            <v>130</v>
          </cell>
          <cell r="Z20">
            <v>112</v>
          </cell>
          <cell r="AA20">
            <v>96</v>
          </cell>
          <cell r="AB20">
            <v>126</v>
          </cell>
          <cell r="AC20">
            <v>140</v>
          </cell>
          <cell r="AD20">
            <v>137</v>
          </cell>
          <cell r="AE20">
            <v>125</v>
          </cell>
          <cell r="AF20">
            <v>158</v>
          </cell>
          <cell r="AG20">
            <v>144</v>
          </cell>
          <cell r="AH20">
            <v>155</v>
          </cell>
          <cell r="AI20">
            <v>141</v>
          </cell>
          <cell r="AJ20">
            <v>167</v>
          </cell>
          <cell r="AK20">
            <v>159</v>
          </cell>
          <cell r="AL20">
            <v>121</v>
          </cell>
          <cell r="AM20">
            <v>146</v>
          </cell>
          <cell r="AN20">
            <v>210</v>
          </cell>
          <cell r="AO20">
            <v>203</v>
          </cell>
          <cell r="AP20">
            <v>213</v>
          </cell>
          <cell r="AQ20">
            <v>184</v>
          </cell>
          <cell r="AR20">
            <v>286</v>
          </cell>
          <cell r="AS20">
            <v>272</v>
          </cell>
          <cell r="AT20">
            <v>256</v>
          </cell>
          <cell r="AU20">
            <v>218</v>
          </cell>
          <cell r="AV20">
            <v>258</v>
          </cell>
          <cell r="AW20">
            <v>227</v>
          </cell>
          <cell r="AX20">
            <v>226</v>
          </cell>
          <cell r="AY20">
            <v>197</v>
          </cell>
          <cell r="AZ20">
            <v>277</v>
          </cell>
        </row>
        <row r="21">
          <cell r="A21" t="str">
            <v>Nombre de crÃ©ations d'entreprises - ActivitÃ©s financiÃ¨res - France - DonnÃ©es trimestrielles brutes</v>
          </cell>
          <cell r="B21">
            <v>10756090</v>
          </cell>
          <cell r="C21">
            <v>45317.364583333336</v>
          </cell>
          <cell r="E21">
            <v>3624</v>
          </cell>
          <cell r="F21">
            <v>3487</v>
          </cell>
          <cell r="G21">
            <v>3216</v>
          </cell>
          <cell r="H21">
            <v>4448</v>
          </cell>
          <cell r="I21">
            <v>4062</v>
          </cell>
          <cell r="J21">
            <v>3717</v>
          </cell>
          <cell r="K21">
            <v>3497</v>
          </cell>
          <cell r="L21">
            <v>4889</v>
          </cell>
          <cell r="M21">
            <v>4236</v>
          </cell>
          <cell r="N21">
            <v>4100</v>
          </cell>
          <cell r="O21">
            <v>3815</v>
          </cell>
          <cell r="P21">
            <v>5124</v>
          </cell>
          <cell r="Q21">
            <v>4507</v>
          </cell>
          <cell r="R21">
            <v>4561</v>
          </cell>
          <cell r="S21">
            <v>4104</v>
          </cell>
          <cell r="T21">
            <v>5292</v>
          </cell>
          <cell r="U21">
            <v>4706</v>
          </cell>
          <cell r="V21">
            <v>4662</v>
          </cell>
          <cell r="W21">
            <v>3858</v>
          </cell>
          <cell r="X21">
            <v>5379</v>
          </cell>
          <cell r="Y21">
            <v>5053</v>
          </cell>
          <cell r="Z21">
            <v>4699</v>
          </cell>
          <cell r="AA21">
            <v>4327</v>
          </cell>
          <cell r="AB21">
            <v>6000</v>
          </cell>
          <cell r="AC21">
            <v>5224</v>
          </cell>
          <cell r="AD21">
            <v>5123</v>
          </cell>
          <cell r="AE21">
            <v>4606</v>
          </cell>
          <cell r="AF21">
            <v>6258</v>
          </cell>
          <cell r="AG21">
            <v>6138</v>
          </cell>
          <cell r="AH21">
            <v>5706</v>
          </cell>
          <cell r="AI21">
            <v>5587</v>
          </cell>
          <cell r="AJ21">
            <v>7596</v>
          </cell>
          <cell r="AK21">
            <v>6582</v>
          </cell>
          <cell r="AL21">
            <v>4861</v>
          </cell>
          <cell r="AM21">
            <v>6015</v>
          </cell>
          <cell r="AN21">
            <v>8308</v>
          </cell>
          <cell r="AO21">
            <v>8284</v>
          </cell>
          <cell r="AP21">
            <v>8696</v>
          </cell>
          <cell r="AQ21">
            <v>7159</v>
          </cell>
          <cell r="AR21">
            <v>9693</v>
          </cell>
          <cell r="AS21">
            <v>9259</v>
          </cell>
          <cell r="AT21">
            <v>8975</v>
          </cell>
          <cell r="AU21">
            <v>7527</v>
          </cell>
          <cell r="AV21">
            <v>9954</v>
          </cell>
          <cell r="AW21">
            <v>8368</v>
          </cell>
          <cell r="AX21">
            <v>8141</v>
          </cell>
          <cell r="AY21">
            <v>7218</v>
          </cell>
          <cell r="AZ21">
            <v>9508</v>
          </cell>
        </row>
        <row r="22">
          <cell r="A22" t="str">
            <v>Nombre de crÃ©ations d'entreprises - ActivitÃ©s financiÃ¨res - France - DonnÃ©es trimestrielles CVS</v>
          </cell>
          <cell r="B22">
            <v>10756091</v>
          </cell>
          <cell r="C22">
            <v>45317.364583333336</v>
          </cell>
          <cell r="E22">
            <v>3530</v>
          </cell>
          <cell r="F22">
            <v>3667</v>
          </cell>
          <cell r="G22">
            <v>3747</v>
          </cell>
          <cell r="H22">
            <v>3899</v>
          </cell>
          <cell r="I22">
            <v>4014</v>
          </cell>
          <cell r="J22">
            <v>3976</v>
          </cell>
          <cell r="K22">
            <v>4102</v>
          </cell>
          <cell r="L22">
            <v>4236</v>
          </cell>
          <cell r="M22">
            <v>4229</v>
          </cell>
          <cell r="N22">
            <v>4312</v>
          </cell>
          <cell r="O22">
            <v>4380</v>
          </cell>
          <cell r="P22">
            <v>4352</v>
          </cell>
          <cell r="Q22">
            <v>4505</v>
          </cell>
          <cell r="R22">
            <v>4517</v>
          </cell>
          <cell r="S22">
            <v>4641</v>
          </cell>
          <cell r="T22">
            <v>4568</v>
          </cell>
          <cell r="U22">
            <v>4538</v>
          </cell>
          <cell r="V22">
            <v>4771</v>
          </cell>
          <cell r="W22">
            <v>4672</v>
          </cell>
          <cell r="X22">
            <v>4759</v>
          </cell>
          <cell r="Y22">
            <v>4840</v>
          </cell>
          <cell r="Z22">
            <v>4892</v>
          </cell>
          <cell r="AA22">
            <v>5102</v>
          </cell>
          <cell r="AB22">
            <v>5284</v>
          </cell>
          <cell r="AC22">
            <v>5147</v>
          </cell>
          <cell r="AD22">
            <v>5292</v>
          </cell>
          <cell r="AE22">
            <v>5354</v>
          </cell>
          <cell r="AF22">
            <v>5570</v>
          </cell>
          <cell r="AG22">
            <v>6079</v>
          </cell>
          <cell r="AH22">
            <v>5961</v>
          </cell>
          <cell r="AI22">
            <v>6557</v>
          </cell>
          <cell r="AJ22">
            <v>6723</v>
          </cell>
          <cell r="AK22">
            <v>6530</v>
          </cell>
          <cell r="AL22">
            <v>4703</v>
          </cell>
          <cell r="AM22">
            <v>6833</v>
          </cell>
          <cell r="AN22">
            <v>7328</v>
          </cell>
          <cell r="AO22">
            <v>7976</v>
          </cell>
          <cell r="AP22">
            <v>8333</v>
          </cell>
          <cell r="AQ22">
            <v>8457</v>
          </cell>
          <cell r="AR22">
            <v>8793</v>
          </cell>
          <cell r="AS22">
            <v>8650</v>
          </cell>
          <cell r="AT22">
            <v>9001</v>
          </cell>
          <cell r="AU22">
            <v>9122</v>
          </cell>
          <cell r="AV22">
            <v>9023</v>
          </cell>
          <cell r="AW22">
            <v>8002</v>
          </cell>
          <cell r="AX22">
            <v>8275</v>
          </cell>
          <cell r="AY22">
            <v>8491</v>
          </cell>
          <cell r="AZ22">
            <v>8552</v>
          </cell>
        </row>
        <row r="23">
          <cell r="A23" t="str">
            <v>Nombre de crÃ©ations d'entreprises - ActivitÃ©s financiÃ¨res - Grand Est - DonnÃ©es trimestrielles brutes</v>
          </cell>
          <cell r="B23">
            <v>10756607</v>
          </cell>
          <cell r="C23">
            <v>45317.364583333336</v>
          </cell>
          <cell r="E23">
            <v>248</v>
          </cell>
          <cell r="F23">
            <v>235</v>
          </cell>
          <cell r="G23">
            <v>245</v>
          </cell>
          <cell r="H23">
            <v>260</v>
          </cell>
          <cell r="I23">
            <v>251</v>
          </cell>
          <cell r="J23">
            <v>250</v>
          </cell>
          <cell r="K23">
            <v>210</v>
          </cell>
          <cell r="L23">
            <v>293</v>
          </cell>
          <cell r="M23">
            <v>264</v>
          </cell>
          <cell r="N23">
            <v>277</v>
          </cell>
          <cell r="O23">
            <v>248</v>
          </cell>
          <cell r="P23">
            <v>303</v>
          </cell>
          <cell r="Q23">
            <v>265</v>
          </cell>
          <cell r="R23">
            <v>232</v>
          </cell>
          <cell r="S23">
            <v>253</v>
          </cell>
          <cell r="T23">
            <v>307</v>
          </cell>
          <cell r="U23">
            <v>302</v>
          </cell>
          <cell r="V23">
            <v>270</v>
          </cell>
          <cell r="W23">
            <v>216</v>
          </cell>
          <cell r="X23">
            <v>339</v>
          </cell>
          <cell r="Y23">
            <v>331</v>
          </cell>
          <cell r="Z23">
            <v>296</v>
          </cell>
          <cell r="AA23">
            <v>334</v>
          </cell>
          <cell r="AB23">
            <v>420</v>
          </cell>
          <cell r="AC23">
            <v>325</v>
          </cell>
          <cell r="AD23">
            <v>316</v>
          </cell>
          <cell r="AE23">
            <v>266</v>
          </cell>
          <cell r="AF23">
            <v>327</v>
          </cell>
          <cell r="AG23">
            <v>337</v>
          </cell>
          <cell r="AH23">
            <v>299</v>
          </cell>
          <cell r="AI23">
            <v>331</v>
          </cell>
          <cell r="AJ23">
            <v>441</v>
          </cell>
          <cell r="AK23">
            <v>390</v>
          </cell>
          <cell r="AL23">
            <v>300</v>
          </cell>
          <cell r="AM23">
            <v>362</v>
          </cell>
          <cell r="AN23">
            <v>431</v>
          </cell>
          <cell r="AO23">
            <v>545</v>
          </cell>
          <cell r="AP23">
            <v>507</v>
          </cell>
          <cell r="AQ23">
            <v>400</v>
          </cell>
          <cell r="AR23">
            <v>554</v>
          </cell>
          <cell r="AS23">
            <v>506</v>
          </cell>
          <cell r="AT23">
            <v>493</v>
          </cell>
          <cell r="AU23">
            <v>439</v>
          </cell>
          <cell r="AV23">
            <v>609</v>
          </cell>
          <cell r="AW23">
            <v>523</v>
          </cell>
          <cell r="AX23">
            <v>498</v>
          </cell>
          <cell r="AY23">
            <v>388</v>
          </cell>
          <cell r="AZ23">
            <v>450</v>
          </cell>
        </row>
        <row r="24">
          <cell r="A24" t="str">
            <v>Nombre de crÃ©ations d'entreprises - ActivitÃ©s financiÃ¨res - Hauts-de-France - DonnÃ©es trimestrielles brutes</v>
          </cell>
          <cell r="B24">
            <v>10756586</v>
          </cell>
          <cell r="C24">
            <v>45317.364583333336</v>
          </cell>
          <cell r="E24">
            <v>198</v>
          </cell>
          <cell r="F24">
            <v>205</v>
          </cell>
          <cell r="G24">
            <v>235</v>
          </cell>
          <cell r="H24">
            <v>245</v>
          </cell>
          <cell r="I24">
            <v>217</v>
          </cell>
          <cell r="J24">
            <v>206</v>
          </cell>
          <cell r="K24">
            <v>186</v>
          </cell>
          <cell r="L24">
            <v>269</v>
          </cell>
          <cell r="M24">
            <v>222</v>
          </cell>
          <cell r="N24">
            <v>263</v>
          </cell>
          <cell r="O24">
            <v>199</v>
          </cell>
          <cell r="P24">
            <v>243</v>
          </cell>
          <cell r="Q24">
            <v>245</v>
          </cell>
          <cell r="R24">
            <v>277</v>
          </cell>
          <cell r="S24">
            <v>275</v>
          </cell>
          <cell r="T24">
            <v>269</v>
          </cell>
          <cell r="U24">
            <v>286</v>
          </cell>
          <cell r="V24">
            <v>242</v>
          </cell>
          <cell r="W24">
            <v>180</v>
          </cell>
          <cell r="X24">
            <v>311</v>
          </cell>
          <cell r="Y24">
            <v>255</v>
          </cell>
          <cell r="Z24">
            <v>282</v>
          </cell>
          <cell r="AA24">
            <v>241</v>
          </cell>
          <cell r="AB24">
            <v>323</v>
          </cell>
          <cell r="AC24">
            <v>318</v>
          </cell>
          <cell r="AD24">
            <v>306</v>
          </cell>
          <cell r="AE24">
            <v>251</v>
          </cell>
          <cell r="AF24">
            <v>350</v>
          </cell>
          <cell r="AG24">
            <v>393</v>
          </cell>
          <cell r="AH24">
            <v>319</v>
          </cell>
          <cell r="AI24">
            <v>320</v>
          </cell>
          <cell r="AJ24">
            <v>440</v>
          </cell>
          <cell r="AK24">
            <v>417</v>
          </cell>
          <cell r="AL24">
            <v>310</v>
          </cell>
          <cell r="AM24">
            <v>336</v>
          </cell>
          <cell r="AN24">
            <v>497</v>
          </cell>
          <cell r="AO24">
            <v>523</v>
          </cell>
          <cell r="AP24">
            <v>484</v>
          </cell>
          <cell r="AQ24">
            <v>419</v>
          </cell>
          <cell r="AR24">
            <v>512</v>
          </cell>
          <cell r="AS24">
            <v>595</v>
          </cell>
          <cell r="AT24">
            <v>613</v>
          </cell>
          <cell r="AU24">
            <v>466</v>
          </cell>
          <cell r="AV24">
            <v>608</v>
          </cell>
          <cell r="AW24">
            <v>492</v>
          </cell>
          <cell r="AX24">
            <v>487</v>
          </cell>
          <cell r="AY24">
            <v>436</v>
          </cell>
          <cell r="AZ24">
            <v>537</v>
          </cell>
        </row>
        <row r="25">
          <cell r="A25" t="str">
            <v>Nombre de crÃ©ations d'entreprises - ActivitÃ©s financiÃ¨res - Normandie - DonnÃ©es trimestrielles brutes</v>
          </cell>
          <cell r="B25">
            <v>10756565</v>
          </cell>
          <cell r="C25">
            <v>45317.364583333336</v>
          </cell>
          <cell r="E25">
            <v>132</v>
          </cell>
          <cell r="F25">
            <v>133</v>
          </cell>
          <cell r="G25">
            <v>115</v>
          </cell>
          <cell r="H25">
            <v>157</v>
          </cell>
          <cell r="I25">
            <v>130</v>
          </cell>
          <cell r="J25">
            <v>121</v>
          </cell>
          <cell r="K25">
            <v>133</v>
          </cell>
          <cell r="L25">
            <v>174</v>
          </cell>
          <cell r="M25">
            <v>158</v>
          </cell>
          <cell r="N25">
            <v>141</v>
          </cell>
          <cell r="O25">
            <v>140</v>
          </cell>
          <cell r="P25">
            <v>191</v>
          </cell>
          <cell r="Q25">
            <v>169</v>
          </cell>
          <cell r="R25">
            <v>183</v>
          </cell>
          <cell r="S25">
            <v>136</v>
          </cell>
          <cell r="T25">
            <v>204</v>
          </cell>
          <cell r="U25">
            <v>158</v>
          </cell>
          <cell r="V25">
            <v>189</v>
          </cell>
          <cell r="W25">
            <v>151</v>
          </cell>
          <cell r="X25">
            <v>230</v>
          </cell>
          <cell r="Y25">
            <v>195</v>
          </cell>
          <cell r="Z25">
            <v>183</v>
          </cell>
          <cell r="AA25">
            <v>184</v>
          </cell>
          <cell r="AB25">
            <v>242</v>
          </cell>
          <cell r="AC25">
            <v>207</v>
          </cell>
          <cell r="AD25">
            <v>174</v>
          </cell>
          <cell r="AE25">
            <v>186</v>
          </cell>
          <cell r="AF25">
            <v>243</v>
          </cell>
          <cell r="AG25">
            <v>280</v>
          </cell>
          <cell r="AH25">
            <v>227</v>
          </cell>
          <cell r="AI25">
            <v>205</v>
          </cell>
          <cell r="AJ25">
            <v>330</v>
          </cell>
          <cell r="AK25">
            <v>285</v>
          </cell>
          <cell r="AL25">
            <v>249</v>
          </cell>
          <cell r="AM25">
            <v>263</v>
          </cell>
          <cell r="AN25">
            <v>390</v>
          </cell>
          <cell r="AO25">
            <v>324</v>
          </cell>
          <cell r="AP25">
            <v>326</v>
          </cell>
          <cell r="AQ25">
            <v>297</v>
          </cell>
          <cell r="AR25">
            <v>360</v>
          </cell>
          <cell r="AS25">
            <v>345</v>
          </cell>
          <cell r="AT25">
            <v>322</v>
          </cell>
          <cell r="AU25">
            <v>255</v>
          </cell>
          <cell r="AV25">
            <v>326</v>
          </cell>
          <cell r="AW25">
            <v>361</v>
          </cell>
          <cell r="AX25">
            <v>357</v>
          </cell>
          <cell r="AY25">
            <v>284</v>
          </cell>
          <cell r="AZ25">
            <v>390</v>
          </cell>
        </row>
        <row r="26">
          <cell r="A26" t="str">
            <v>Nombre de crÃ©ations d'entreprises - ActivitÃ©s financiÃ¨res - Nouvelle-Aquitaine - DonnÃ©es trimestrielles brutes</v>
          </cell>
          <cell r="B26">
            <v>10756670</v>
          </cell>
          <cell r="C26">
            <v>45317.364583333336</v>
          </cell>
          <cell r="E26">
            <v>329</v>
          </cell>
          <cell r="F26">
            <v>301</v>
          </cell>
          <cell r="G26">
            <v>301</v>
          </cell>
          <cell r="H26">
            <v>401</v>
          </cell>
          <cell r="I26">
            <v>435</v>
          </cell>
          <cell r="J26">
            <v>309</v>
          </cell>
          <cell r="K26">
            <v>318</v>
          </cell>
          <cell r="L26">
            <v>457</v>
          </cell>
          <cell r="M26">
            <v>400</v>
          </cell>
          <cell r="N26">
            <v>360</v>
          </cell>
          <cell r="O26">
            <v>373</v>
          </cell>
          <cell r="P26">
            <v>453</v>
          </cell>
          <cell r="Q26">
            <v>430</v>
          </cell>
          <cell r="R26">
            <v>411</v>
          </cell>
          <cell r="S26">
            <v>355</v>
          </cell>
          <cell r="T26">
            <v>443</v>
          </cell>
          <cell r="U26">
            <v>453</v>
          </cell>
          <cell r="V26">
            <v>436</v>
          </cell>
          <cell r="W26">
            <v>393</v>
          </cell>
          <cell r="X26">
            <v>519</v>
          </cell>
          <cell r="Y26">
            <v>497</v>
          </cell>
          <cell r="Z26">
            <v>478</v>
          </cell>
          <cell r="AA26">
            <v>408</v>
          </cell>
          <cell r="AB26">
            <v>532</v>
          </cell>
          <cell r="AC26">
            <v>476</v>
          </cell>
          <cell r="AD26">
            <v>507</v>
          </cell>
          <cell r="AE26">
            <v>427</v>
          </cell>
          <cell r="AF26">
            <v>591</v>
          </cell>
          <cell r="AG26">
            <v>596</v>
          </cell>
          <cell r="AH26">
            <v>534</v>
          </cell>
          <cell r="AI26">
            <v>575</v>
          </cell>
          <cell r="AJ26">
            <v>760</v>
          </cell>
          <cell r="AK26">
            <v>631</v>
          </cell>
          <cell r="AL26">
            <v>488</v>
          </cell>
          <cell r="AM26">
            <v>572</v>
          </cell>
          <cell r="AN26">
            <v>760</v>
          </cell>
          <cell r="AO26">
            <v>764</v>
          </cell>
          <cell r="AP26">
            <v>822</v>
          </cell>
          <cell r="AQ26">
            <v>662</v>
          </cell>
          <cell r="AR26">
            <v>912</v>
          </cell>
          <cell r="AS26">
            <v>857</v>
          </cell>
          <cell r="AT26">
            <v>766</v>
          </cell>
          <cell r="AU26">
            <v>707</v>
          </cell>
          <cell r="AV26">
            <v>922</v>
          </cell>
          <cell r="AW26">
            <v>713</v>
          </cell>
          <cell r="AX26">
            <v>684</v>
          </cell>
          <cell r="AY26">
            <v>567</v>
          </cell>
          <cell r="AZ26">
            <v>726</v>
          </cell>
        </row>
        <row r="27">
          <cell r="A27" t="str">
            <v>Nombre de crÃ©ations d'entreprises - ActivitÃ©s financiÃ¨res - Occitanie - DonnÃ©es trimestrielles brutes</v>
          </cell>
          <cell r="B27">
            <v>10756691</v>
          </cell>
          <cell r="C27">
            <v>45317.364583333336</v>
          </cell>
          <cell r="E27">
            <v>269</v>
          </cell>
          <cell r="F27">
            <v>268</v>
          </cell>
          <cell r="G27">
            <v>237</v>
          </cell>
          <cell r="H27">
            <v>374</v>
          </cell>
          <cell r="I27">
            <v>324</v>
          </cell>
          <cell r="J27">
            <v>312</v>
          </cell>
          <cell r="K27">
            <v>270</v>
          </cell>
          <cell r="L27">
            <v>377</v>
          </cell>
          <cell r="M27">
            <v>360</v>
          </cell>
          <cell r="N27">
            <v>330</v>
          </cell>
          <cell r="O27">
            <v>262</v>
          </cell>
          <cell r="P27">
            <v>371</v>
          </cell>
          <cell r="Q27">
            <v>414</v>
          </cell>
          <cell r="R27">
            <v>399</v>
          </cell>
          <cell r="S27">
            <v>333</v>
          </cell>
          <cell r="T27">
            <v>396</v>
          </cell>
          <cell r="U27">
            <v>375</v>
          </cell>
          <cell r="V27">
            <v>350</v>
          </cell>
          <cell r="W27">
            <v>356</v>
          </cell>
          <cell r="X27">
            <v>431</v>
          </cell>
          <cell r="Y27">
            <v>376</v>
          </cell>
          <cell r="Z27">
            <v>364</v>
          </cell>
          <cell r="AA27">
            <v>340</v>
          </cell>
          <cell r="AB27">
            <v>396</v>
          </cell>
          <cell r="AC27">
            <v>388</v>
          </cell>
          <cell r="AD27">
            <v>383</v>
          </cell>
          <cell r="AE27">
            <v>322</v>
          </cell>
          <cell r="AF27">
            <v>432</v>
          </cell>
          <cell r="AG27">
            <v>492</v>
          </cell>
          <cell r="AH27">
            <v>412</v>
          </cell>
          <cell r="AI27">
            <v>415</v>
          </cell>
          <cell r="AJ27">
            <v>567</v>
          </cell>
          <cell r="AK27">
            <v>479</v>
          </cell>
          <cell r="AL27">
            <v>370</v>
          </cell>
          <cell r="AM27">
            <v>470</v>
          </cell>
          <cell r="AN27">
            <v>676</v>
          </cell>
          <cell r="AO27">
            <v>672</v>
          </cell>
          <cell r="AP27">
            <v>724</v>
          </cell>
          <cell r="AQ27">
            <v>596</v>
          </cell>
          <cell r="AR27">
            <v>780</v>
          </cell>
          <cell r="AS27">
            <v>743</v>
          </cell>
          <cell r="AT27">
            <v>717</v>
          </cell>
          <cell r="AU27">
            <v>607</v>
          </cell>
          <cell r="AV27">
            <v>781</v>
          </cell>
          <cell r="AW27">
            <v>743</v>
          </cell>
          <cell r="AX27">
            <v>679</v>
          </cell>
          <cell r="AY27">
            <v>618</v>
          </cell>
          <cell r="AZ27">
            <v>736</v>
          </cell>
        </row>
        <row r="28">
          <cell r="A28" t="str">
            <v>Nombre de crÃ©ations d'entreprises - ActivitÃ©s financiÃ¨res - Pays de la Loire - DonnÃ©es trimestrielles brutes</v>
          </cell>
          <cell r="B28">
            <v>10756628</v>
          </cell>
          <cell r="C28">
            <v>45317.364583333336</v>
          </cell>
          <cell r="E28">
            <v>211</v>
          </cell>
          <cell r="F28">
            <v>215</v>
          </cell>
          <cell r="G28">
            <v>157</v>
          </cell>
          <cell r="H28">
            <v>246</v>
          </cell>
          <cell r="I28">
            <v>238</v>
          </cell>
          <cell r="J28">
            <v>219</v>
          </cell>
          <cell r="K28">
            <v>209</v>
          </cell>
          <cell r="L28">
            <v>284</v>
          </cell>
          <cell r="M28">
            <v>230</v>
          </cell>
          <cell r="N28">
            <v>236</v>
          </cell>
          <cell r="O28">
            <v>216</v>
          </cell>
          <cell r="P28">
            <v>289</v>
          </cell>
          <cell r="Q28">
            <v>283</v>
          </cell>
          <cell r="R28">
            <v>296</v>
          </cell>
          <cell r="S28">
            <v>246</v>
          </cell>
          <cell r="T28">
            <v>335</v>
          </cell>
          <cell r="U28">
            <v>327</v>
          </cell>
          <cell r="V28">
            <v>285</v>
          </cell>
          <cell r="W28">
            <v>204</v>
          </cell>
          <cell r="X28">
            <v>335</v>
          </cell>
          <cell r="Y28">
            <v>316</v>
          </cell>
          <cell r="Z28">
            <v>303</v>
          </cell>
          <cell r="AA28">
            <v>209</v>
          </cell>
          <cell r="AB28">
            <v>314</v>
          </cell>
          <cell r="AC28">
            <v>256</v>
          </cell>
          <cell r="AD28">
            <v>279</v>
          </cell>
          <cell r="AE28">
            <v>267</v>
          </cell>
          <cell r="AF28">
            <v>325</v>
          </cell>
          <cell r="AG28">
            <v>305</v>
          </cell>
          <cell r="AH28">
            <v>320</v>
          </cell>
          <cell r="AI28">
            <v>254</v>
          </cell>
          <cell r="AJ28">
            <v>383</v>
          </cell>
          <cell r="AK28">
            <v>288</v>
          </cell>
          <cell r="AL28">
            <v>253</v>
          </cell>
          <cell r="AM28">
            <v>279</v>
          </cell>
          <cell r="AN28">
            <v>426</v>
          </cell>
          <cell r="AO28">
            <v>388</v>
          </cell>
          <cell r="AP28">
            <v>393</v>
          </cell>
          <cell r="AQ28">
            <v>361</v>
          </cell>
          <cell r="AR28">
            <v>476</v>
          </cell>
          <cell r="AS28">
            <v>420</v>
          </cell>
          <cell r="AT28">
            <v>430</v>
          </cell>
          <cell r="AU28">
            <v>332</v>
          </cell>
          <cell r="AV28">
            <v>545</v>
          </cell>
          <cell r="AW28">
            <v>524</v>
          </cell>
          <cell r="AX28">
            <v>507</v>
          </cell>
          <cell r="AY28">
            <v>414</v>
          </cell>
          <cell r="AZ28">
            <v>551</v>
          </cell>
        </row>
        <row r="29">
          <cell r="A29" t="str">
            <v>Nombre de crÃ©ations d'entreprises - ActivitÃ©s financiÃ¨res - Provence-Alpes-CÃ´te d'Azur - DonnÃ©es trimestrielles brutes</v>
          </cell>
          <cell r="B29">
            <v>10756733</v>
          </cell>
          <cell r="C29">
            <v>45317.364583333336</v>
          </cell>
          <cell r="E29">
            <v>352</v>
          </cell>
          <cell r="F29">
            <v>283</v>
          </cell>
          <cell r="G29">
            <v>315</v>
          </cell>
          <cell r="H29">
            <v>413</v>
          </cell>
          <cell r="I29">
            <v>360</v>
          </cell>
          <cell r="J29">
            <v>359</v>
          </cell>
          <cell r="K29">
            <v>349</v>
          </cell>
          <cell r="L29">
            <v>427</v>
          </cell>
          <cell r="M29">
            <v>383</v>
          </cell>
          <cell r="N29">
            <v>350</v>
          </cell>
          <cell r="O29">
            <v>351</v>
          </cell>
          <cell r="P29">
            <v>453</v>
          </cell>
          <cell r="Q29">
            <v>396</v>
          </cell>
          <cell r="R29">
            <v>351</v>
          </cell>
          <cell r="S29">
            <v>358</v>
          </cell>
          <cell r="T29">
            <v>479</v>
          </cell>
          <cell r="U29">
            <v>435</v>
          </cell>
          <cell r="V29">
            <v>412</v>
          </cell>
          <cell r="W29">
            <v>374</v>
          </cell>
          <cell r="X29">
            <v>445</v>
          </cell>
          <cell r="Y29">
            <v>432</v>
          </cell>
          <cell r="Z29">
            <v>391</v>
          </cell>
          <cell r="AA29">
            <v>373</v>
          </cell>
          <cell r="AB29">
            <v>547</v>
          </cell>
          <cell r="AC29">
            <v>435</v>
          </cell>
          <cell r="AD29">
            <v>406</v>
          </cell>
          <cell r="AE29">
            <v>417</v>
          </cell>
          <cell r="AF29">
            <v>551</v>
          </cell>
          <cell r="AG29">
            <v>513</v>
          </cell>
          <cell r="AH29">
            <v>503</v>
          </cell>
          <cell r="AI29">
            <v>449</v>
          </cell>
          <cell r="AJ29">
            <v>636</v>
          </cell>
          <cell r="AK29">
            <v>569</v>
          </cell>
          <cell r="AL29">
            <v>389</v>
          </cell>
          <cell r="AM29">
            <v>492</v>
          </cell>
          <cell r="AN29">
            <v>727</v>
          </cell>
          <cell r="AO29">
            <v>730</v>
          </cell>
          <cell r="AP29">
            <v>710</v>
          </cell>
          <cell r="AQ29">
            <v>647</v>
          </cell>
          <cell r="AR29">
            <v>828</v>
          </cell>
          <cell r="AS29">
            <v>766</v>
          </cell>
          <cell r="AT29">
            <v>817</v>
          </cell>
          <cell r="AU29">
            <v>622</v>
          </cell>
          <cell r="AV29">
            <v>799</v>
          </cell>
          <cell r="AW29">
            <v>659</v>
          </cell>
          <cell r="AX29">
            <v>682</v>
          </cell>
          <cell r="AY29">
            <v>630</v>
          </cell>
          <cell r="AZ29">
            <v>812</v>
          </cell>
        </row>
        <row r="30">
          <cell r="A30" t="str">
            <v>Nombre de crÃ©ations d'entreprises - ActivitÃ©s immobiliÃ¨res - Auvergne-RhÃ´ne-Alpes - DonnÃ©es trimestrielles brutes</v>
          </cell>
          <cell r="B30">
            <v>10756715</v>
          </cell>
          <cell r="C30">
            <v>45317.364583333336</v>
          </cell>
          <cell r="E30">
            <v>636</v>
          </cell>
          <cell r="F30">
            <v>527</v>
          </cell>
          <cell r="G30">
            <v>430</v>
          </cell>
          <cell r="H30">
            <v>542</v>
          </cell>
          <cell r="I30">
            <v>517</v>
          </cell>
          <cell r="J30">
            <v>449</v>
          </cell>
          <cell r="K30">
            <v>401</v>
          </cell>
          <cell r="L30">
            <v>541</v>
          </cell>
          <cell r="M30">
            <v>493</v>
          </cell>
          <cell r="N30">
            <v>516</v>
          </cell>
          <cell r="O30">
            <v>382</v>
          </cell>
          <cell r="P30">
            <v>533</v>
          </cell>
          <cell r="Q30">
            <v>563</v>
          </cell>
          <cell r="R30">
            <v>600</v>
          </cell>
          <cell r="S30">
            <v>497</v>
          </cell>
          <cell r="T30">
            <v>615</v>
          </cell>
          <cell r="U30">
            <v>650</v>
          </cell>
          <cell r="V30">
            <v>607</v>
          </cell>
          <cell r="W30">
            <v>579</v>
          </cell>
          <cell r="X30">
            <v>804</v>
          </cell>
          <cell r="Y30">
            <v>921</v>
          </cell>
          <cell r="Z30">
            <v>941</v>
          </cell>
          <cell r="AA30">
            <v>832</v>
          </cell>
          <cell r="AB30">
            <v>915</v>
          </cell>
          <cell r="AC30">
            <v>995</v>
          </cell>
          <cell r="AD30">
            <v>1004</v>
          </cell>
          <cell r="AE30">
            <v>874</v>
          </cell>
          <cell r="AF30">
            <v>1082</v>
          </cell>
          <cell r="AG30">
            <v>1170</v>
          </cell>
          <cell r="AH30">
            <v>1112</v>
          </cell>
          <cell r="AI30">
            <v>1003</v>
          </cell>
          <cell r="AJ30">
            <v>1346</v>
          </cell>
          <cell r="AK30">
            <v>1325</v>
          </cell>
          <cell r="AL30">
            <v>926</v>
          </cell>
          <cell r="AM30">
            <v>1397</v>
          </cell>
          <cell r="AN30">
            <v>1666</v>
          </cell>
          <cell r="AO30">
            <v>1607</v>
          </cell>
          <cell r="AP30">
            <v>1593</v>
          </cell>
          <cell r="AQ30">
            <v>1366</v>
          </cell>
          <cell r="AR30">
            <v>1665</v>
          </cell>
          <cell r="AS30">
            <v>1662</v>
          </cell>
          <cell r="AT30">
            <v>1587</v>
          </cell>
          <cell r="AU30">
            <v>1425</v>
          </cell>
          <cell r="AV30">
            <v>1607</v>
          </cell>
          <cell r="AW30">
            <v>1323</v>
          </cell>
          <cell r="AX30">
            <v>1297</v>
          </cell>
          <cell r="AY30">
            <v>1078</v>
          </cell>
          <cell r="AZ30">
            <v>1221</v>
          </cell>
        </row>
        <row r="31">
          <cell r="A31" t="str">
            <v>Nombre de crÃ©ations d'entreprises - ActivitÃ©s immobiliÃ¨res - ÃŽle-de-France - DonnÃ©es trimestrielles brutes</v>
          </cell>
          <cell r="B31">
            <v>10756505</v>
          </cell>
          <cell r="C31">
            <v>45317.364583333336</v>
          </cell>
          <cell r="E31">
            <v>925</v>
          </cell>
          <cell r="F31">
            <v>750</v>
          </cell>
          <cell r="G31">
            <v>693</v>
          </cell>
          <cell r="H31">
            <v>884</v>
          </cell>
          <cell r="I31">
            <v>836</v>
          </cell>
          <cell r="J31">
            <v>726</v>
          </cell>
          <cell r="K31">
            <v>642</v>
          </cell>
          <cell r="L31">
            <v>922</v>
          </cell>
          <cell r="M31">
            <v>937</v>
          </cell>
          <cell r="N31">
            <v>885</v>
          </cell>
          <cell r="O31">
            <v>772</v>
          </cell>
          <cell r="P31">
            <v>989</v>
          </cell>
          <cell r="Q31">
            <v>889</v>
          </cell>
          <cell r="R31">
            <v>907</v>
          </cell>
          <cell r="S31">
            <v>858</v>
          </cell>
          <cell r="T31">
            <v>1221</v>
          </cell>
          <cell r="U31">
            <v>1073</v>
          </cell>
          <cell r="V31">
            <v>1092</v>
          </cell>
          <cell r="W31">
            <v>865</v>
          </cell>
          <cell r="X31">
            <v>1213</v>
          </cell>
          <cell r="Y31">
            <v>1207</v>
          </cell>
          <cell r="Z31">
            <v>1158</v>
          </cell>
          <cell r="AA31">
            <v>1118</v>
          </cell>
          <cell r="AB31">
            <v>1492</v>
          </cell>
          <cell r="AC31">
            <v>1546</v>
          </cell>
          <cell r="AD31">
            <v>1407</v>
          </cell>
          <cell r="AE31">
            <v>1374</v>
          </cell>
          <cell r="AF31">
            <v>1852</v>
          </cell>
          <cell r="AG31">
            <v>1915</v>
          </cell>
          <cell r="AH31">
            <v>1770</v>
          </cell>
          <cell r="AI31">
            <v>1523</v>
          </cell>
          <cell r="AJ31">
            <v>2110</v>
          </cell>
          <cell r="AK31">
            <v>1874</v>
          </cell>
          <cell r="AL31">
            <v>1311</v>
          </cell>
          <cell r="AM31">
            <v>1978</v>
          </cell>
          <cell r="AN31">
            <v>2355</v>
          </cell>
          <cell r="AO31">
            <v>2332</v>
          </cell>
          <cell r="AP31">
            <v>2311</v>
          </cell>
          <cell r="AQ31">
            <v>1924</v>
          </cell>
          <cell r="AR31">
            <v>2367</v>
          </cell>
          <cell r="AS31">
            <v>2438</v>
          </cell>
          <cell r="AT31">
            <v>2186</v>
          </cell>
          <cell r="AU31">
            <v>2021</v>
          </cell>
          <cell r="AV31">
            <v>2316</v>
          </cell>
          <cell r="AW31">
            <v>2235</v>
          </cell>
          <cell r="AX31">
            <v>1960</v>
          </cell>
          <cell r="AY31">
            <v>1609</v>
          </cell>
          <cell r="AZ31">
            <v>1903</v>
          </cell>
        </row>
        <row r="32">
          <cell r="A32" t="str">
            <v>Nombre de crÃ©ations d'entreprises - ActivitÃ©s immobiliÃ¨res - Bourgogne-Franche-ComtÃ© - DonnÃ©es trimestrielles brutes</v>
          </cell>
          <cell r="B32">
            <v>10756547</v>
          </cell>
          <cell r="C32">
            <v>45317.364583333336</v>
          </cell>
          <cell r="E32">
            <v>172</v>
          </cell>
          <cell r="F32">
            <v>146</v>
          </cell>
          <cell r="G32">
            <v>112</v>
          </cell>
          <cell r="H32">
            <v>115</v>
          </cell>
          <cell r="I32">
            <v>109</v>
          </cell>
          <cell r="J32">
            <v>125</v>
          </cell>
          <cell r="K32">
            <v>94</v>
          </cell>
          <cell r="L32">
            <v>106</v>
          </cell>
          <cell r="M32">
            <v>111</v>
          </cell>
          <cell r="N32">
            <v>121</v>
          </cell>
          <cell r="O32">
            <v>97</v>
          </cell>
          <cell r="P32">
            <v>112</v>
          </cell>
          <cell r="Q32">
            <v>120</v>
          </cell>
          <cell r="R32">
            <v>122</v>
          </cell>
          <cell r="S32">
            <v>117</v>
          </cell>
          <cell r="T32">
            <v>126</v>
          </cell>
          <cell r="U32">
            <v>130</v>
          </cell>
          <cell r="V32">
            <v>129</v>
          </cell>
          <cell r="W32">
            <v>127</v>
          </cell>
          <cell r="X32">
            <v>152</v>
          </cell>
          <cell r="Y32">
            <v>173</v>
          </cell>
          <cell r="Z32">
            <v>183</v>
          </cell>
          <cell r="AA32">
            <v>164</v>
          </cell>
          <cell r="AB32">
            <v>192</v>
          </cell>
          <cell r="AC32">
            <v>226</v>
          </cell>
          <cell r="AD32">
            <v>229</v>
          </cell>
          <cell r="AE32">
            <v>193</v>
          </cell>
          <cell r="AF32">
            <v>242</v>
          </cell>
          <cell r="AG32">
            <v>266</v>
          </cell>
          <cell r="AH32">
            <v>242</v>
          </cell>
          <cell r="AI32">
            <v>223</v>
          </cell>
          <cell r="AJ32">
            <v>270</v>
          </cell>
          <cell r="AK32">
            <v>260</v>
          </cell>
          <cell r="AL32">
            <v>166</v>
          </cell>
          <cell r="AM32">
            <v>315</v>
          </cell>
          <cell r="AN32">
            <v>338</v>
          </cell>
          <cell r="AO32">
            <v>358</v>
          </cell>
          <cell r="AP32">
            <v>362</v>
          </cell>
          <cell r="AQ32">
            <v>296</v>
          </cell>
          <cell r="AR32">
            <v>372</v>
          </cell>
          <cell r="AS32">
            <v>383</v>
          </cell>
          <cell r="AT32">
            <v>317</v>
          </cell>
          <cell r="AU32">
            <v>288</v>
          </cell>
          <cell r="AV32">
            <v>363</v>
          </cell>
          <cell r="AW32">
            <v>331</v>
          </cell>
          <cell r="AX32">
            <v>313</v>
          </cell>
          <cell r="AY32">
            <v>267</v>
          </cell>
          <cell r="AZ32">
            <v>282</v>
          </cell>
        </row>
        <row r="33">
          <cell r="A33" t="str">
            <v>Nombre de crÃ©ations d'entreprises - ActivitÃ©s immobiliÃ¨res - Bretagne - DonnÃ©es trimestrielles brutes</v>
          </cell>
          <cell r="B33">
            <v>10756652</v>
          </cell>
          <cell r="C33">
            <v>45317.364583333336</v>
          </cell>
          <cell r="E33">
            <v>213</v>
          </cell>
          <cell r="F33">
            <v>191</v>
          </cell>
          <cell r="G33">
            <v>135</v>
          </cell>
          <cell r="H33">
            <v>135</v>
          </cell>
          <cell r="I33">
            <v>170</v>
          </cell>
          <cell r="J33">
            <v>131</v>
          </cell>
          <cell r="K33">
            <v>132</v>
          </cell>
          <cell r="L33">
            <v>157</v>
          </cell>
          <cell r="M33">
            <v>171</v>
          </cell>
          <cell r="N33">
            <v>125</v>
          </cell>
          <cell r="O33">
            <v>127</v>
          </cell>
          <cell r="P33">
            <v>147</v>
          </cell>
          <cell r="Q33">
            <v>152</v>
          </cell>
          <cell r="R33">
            <v>171</v>
          </cell>
          <cell r="S33">
            <v>137</v>
          </cell>
          <cell r="T33">
            <v>177</v>
          </cell>
          <cell r="U33">
            <v>182</v>
          </cell>
          <cell r="V33">
            <v>172</v>
          </cell>
          <cell r="W33">
            <v>185</v>
          </cell>
          <cell r="X33">
            <v>220</v>
          </cell>
          <cell r="Y33">
            <v>219</v>
          </cell>
          <cell r="Z33">
            <v>255</v>
          </cell>
          <cell r="AA33">
            <v>257</v>
          </cell>
          <cell r="AB33">
            <v>255</v>
          </cell>
          <cell r="AC33">
            <v>267</v>
          </cell>
          <cell r="AD33">
            <v>211</v>
          </cell>
          <cell r="AE33">
            <v>248</v>
          </cell>
          <cell r="AF33">
            <v>327</v>
          </cell>
          <cell r="AG33">
            <v>338</v>
          </cell>
          <cell r="AH33">
            <v>340</v>
          </cell>
          <cell r="AI33">
            <v>319</v>
          </cell>
          <cell r="AJ33">
            <v>403</v>
          </cell>
          <cell r="AK33">
            <v>387</v>
          </cell>
          <cell r="AL33">
            <v>305</v>
          </cell>
          <cell r="AM33">
            <v>455</v>
          </cell>
          <cell r="AN33">
            <v>483</v>
          </cell>
          <cell r="AO33">
            <v>477</v>
          </cell>
          <cell r="AP33">
            <v>491</v>
          </cell>
          <cell r="AQ33">
            <v>427</v>
          </cell>
          <cell r="AR33">
            <v>505</v>
          </cell>
          <cell r="AS33">
            <v>546</v>
          </cell>
          <cell r="AT33">
            <v>535</v>
          </cell>
          <cell r="AU33">
            <v>428</v>
          </cell>
          <cell r="AV33">
            <v>578</v>
          </cell>
          <cell r="AW33">
            <v>522</v>
          </cell>
          <cell r="AX33">
            <v>401</v>
          </cell>
          <cell r="AY33">
            <v>384</v>
          </cell>
          <cell r="AZ33">
            <v>417</v>
          </cell>
        </row>
        <row r="34">
          <cell r="A34" t="str">
            <v>Nombre de crÃ©ations d'entreprises - ActivitÃ©s immobiliÃ¨res - Centre-Val de Loire - DonnÃ©es trimestrielles brutes</v>
          </cell>
          <cell r="B34">
            <v>10756526</v>
          </cell>
          <cell r="C34">
            <v>45317.364583333336</v>
          </cell>
          <cell r="E34">
            <v>135</v>
          </cell>
          <cell r="F34">
            <v>127</v>
          </cell>
          <cell r="G34">
            <v>107</v>
          </cell>
          <cell r="H34">
            <v>111</v>
          </cell>
          <cell r="I34">
            <v>113</v>
          </cell>
          <cell r="J34">
            <v>91</v>
          </cell>
          <cell r="K34">
            <v>110</v>
          </cell>
          <cell r="L34">
            <v>124</v>
          </cell>
          <cell r="M34">
            <v>121</v>
          </cell>
          <cell r="N34">
            <v>120</v>
          </cell>
          <cell r="O34">
            <v>94</v>
          </cell>
          <cell r="P34">
            <v>130</v>
          </cell>
          <cell r="Q34">
            <v>126</v>
          </cell>
          <cell r="R34">
            <v>125</v>
          </cell>
          <cell r="S34">
            <v>122</v>
          </cell>
          <cell r="T34">
            <v>127</v>
          </cell>
          <cell r="U34">
            <v>127</v>
          </cell>
          <cell r="V34">
            <v>140</v>
          </cell>
          <cell r="W34">
            <v>121</v>
          </cell>
          <cell r="X34">
            <v>129</v>
          </cell>
          <cell r="Y34">
            <v>177</v>
          </cell>
          <cell r="Z34">
            <v>135</v>
          </cell>
          <cell r="AA34">
            <v>122</v>
          </cell>
          <cell r="AB34">
            <v>159</v>
          </cell>
          <cell r="AC34">
            <v>164</v>
          </cell>
          <cell r="AD34">
            <v>211</v>
          </cell>
          <cell r="AE34">
            <v>164</v>
          </cell>
          <cell r="AF34">
            <v>206</v>
          </cell>
          <cell r="AG34">
            <v>221</v>
          </cell>
          <cell r="AH34">
            <v>234</v>
          </cell>
          <cell r="AI34">
            <v>220</v>
          </cell>
          <cell r="AJ34">
            <v>264</v>
          </cell>
          <cell r="AK34">
            <v>262</v>
          </cell>
          <cell r="AL34">
            <v>184</v>
          </cell>
          <cell r="AM34">
            <v>286</v>
          </cell>
          <cell r="AN34">
            <v>314</v>
          </cell>
          <cell r="AO34">
            <v>354</v>
          </cell>
          <cell r="AP34">
            <v>320</v>
          </cell>
          <cell r="AQ34">
            <v>311</v>
          </cell>
          <cell r="AR34">
            <v>358</v>
          </cell>
          <cell r="AS34">
            <v>347</v>
          </cell>
          <cell r="AT34">
            <v>321</v>
          </cell>
          <cell r="AU34">
            <v>277</v>
          </cell>
          <cell r="AV34">
            <v>339</v>
          </cell>
          <cell r="AW34">
            <v>335</v>
          </cell>
          <cell r="AX34">
            <v>288</v>
          </cell>
          <cell r="AY34">
            <v>243</v>
          </cell>
          <cell r="AZ34">
            <v>267</v>
          </cell>
        </row>
        <row r="35">
          <cell r="A35" t="str">
            <v>Nombre de crÃ©ations d'entreprises - ActivitÃ©s immobiliÃ¨res - France - DonnÃ©es trimestrielles brutes</v>
          </cell>
          <cell r="B35">
            <v>10756096</v>
          </cell>
          <cell r="C35">
            <v>45317.364583333336</v>
          </cell>
          <cell r="E35">
            <v>5091</v>
          </cell>
          <cell r="F35">
            <v>4147</v>
          </cell>
          <cell r="G35">
            <v>3415</v>
          </cell>
          <cell r="H35">
            <v>3842</v>
          </cell>
          <cell r="I35">
            <v>3972</v>
          </cell>
          <cell r="J35">
            <v>3685</v>
          </cell>
          <cell r="K35">
            <v>3211</v>
          </cell>
          <cell r="L35">
            <v>4103</v>
          </cell>
          <cell r="M35">
            <v>4294</v>
          </cell>
          <cell r="N35">
            <v>3905</v>
          </cell>
          <cell r="O35">
            <v>3251</v>
          </cell>
          <cell r="P35">
            <v>4174</v>
          </cell>
          <cell r="Q35">
            <v>4200</v>
          </cell>
          <cell r="R35">
            <v>4314</v>
          </cell>
          <cell r="S35">
            <v>3819</v>
          </cell>
          <cell r="T35">
            <v>4822</v>
          </cell>
          <cell r="U35">
            <v>4803</v>
          </cell>
          <cell r="V35">
            <v>4785</v>
          </cell>
          <cell r="W35">
            <v>4206</v>
          </cell>
          <cell r="X35">
            <v>5145</v>
          </cell>
          <cell r="Y35">
            <v>5718</v>
          </cell>
          <cell r="Z35">
            <v>5576</v>
          </cell>
          <cell r="AA35">
            <v>5200</v>
          </cell>
          <cell r="AB35">
            <v>6302</v>
          </cell>
          <cell r="AC35">
            <v>6695</v>
          </cell>
          <cell r="AD35">
            <v>6537</v>
          </cell>
          <cell r="AE35">
            <v>5877</v>
          </cell>
          <cell r="AF35">
            <v>7445</v>
          </cell>
          <cell r="AG35">
            <v>8106</v>
          </cell>
          <cell r="AH35">
            <v>7599</v>
          </cell>
          <cell r="AI35">
            <v>7127</v>
          </cell>
          <cell r="AJ35">
            <v>9020</v>
          </cell>
          <cell r="AK35">
            <v>8466</v>
          </cell>
          <cell r="AL35">
            <v>6181</v>
          </cell>
          <cell r="AM35">
            <v>9267</v>
          </cell>
          <cell r="AN35">
            <v>10981</v>
          </cell>
          <cell r="AO35">
            <v>11001</v>
          </cell>
          <cell r="AP35">
            <v>11111</v>
          </cell>
          <cell r="AQ35">
            <v>9530</v>
          </cell>
          <cell r="AR35">
            <v>11284</v>
          </cell>
          <cell r="AS35">
            <v>11666</v>
          </cell>
          <cell r="AT35">
            <v>10904</v>
          </cell>
          <cell r="AU35">
            <v>9667</v>
          </cell>
          <cell r="AV35">
            <v>11350</v>
          </cell>
          <cell r="AW35">
            <v>11015</v>
          </cell>
          <cell r="AX35">
            <v>9856</v>
          </cell>
          <cell r="AY35">
            <v>8224</v>
          </cell>
          <cell r="AZ35">
            <v>9275</v>
          </cell>
        </row>
        <row r="36">
          <cell r="A36" t="str">
            <v>Nombre de crÃ©ations d'entreprises - ActivitÃ©s immobiliÃ¨res - France - DonnÃ©es trimestrielles CVS</v>
          </cell>
          <cell r="B36">
            <v>10756097</v>
          </cell>
          <cell r="C36">
            <v>45317.364583333336</v>
          </cell>
          <cell r="E36">
            <v>4604</v>
          </cell>
          <cell r="F36">
            <v>4185</v>
          </cell>
          <cell r="G36">
            <v>4002</v>
          </cell>
          <cell r="H36">
            <v>3651</v>
          </cell>
          <cell r="I36">
            <v>3653</v>
          </cell>
          <cell r="J36">
            <v>3717</v>
          </cell>
          <cell r="K36">
            <v>3722</v>
          </cell>
          <cell r="L36">
            <v>3927</v>
          </cell>
          <cell r="M36">
            <v>3967</v>
          </cell>
          <cell r="N36">
            <v>3935</v>
          </cell>
          <cell r="O36">
            <v>3774</v>
          </cell>
          <cell r="P36">
            <v>3969</v>
          </cell>
          <cell r="Q36">
            <v>3887</v>
          </cell>
          <cell r="R36">
            <v>4342</v>
          </cell>
          <cell r="S36">
            <v>4359</v>
          </cell>
          <cell r="T36">
            <v>4598</v>
          </cell>
          <cell r="U36">
            <v>4498</v>
          </cell>
          <cell r="V36">
            <v>4711</v>
          </cell>
          <cell r="W36">
            <v>4786</v>
          </cell>
          <cell r="X36">
            <v>4940</v>
          </cell>
          <cell r="Y36">
            <v>5310</v>
          </cell>
          <cell r="Z36">
            <v>5588</v>
          </cell>
          <cell r="AA36">
            <v>5928</v>
          </cell>
          <cell r="AB36">
            <v>6063</v>
          </cell>
          <cell r="AC36">
            <v>6286</v>
          </cell>
          <cell r="AD36">
            <v>6510</v>
          </cell>
          <cell r="AE36">
            <v>6653</v>
          </cell>
          <cell r="AF36">
            <v>7141</v>
          </cell>
          <cell r="AG36">
            <v>7672</v>
          </cell>
          <cell r="AH36">
            <v>7532</v>
          </cell>
          <cell r="AI36">
            <v>8019</v>
          </cell>
          <cell r="AJ36">
            <v>8716</v>
          </cell>
          <cell r="AK36">
            <v>8024</v>
          </cell>
          <cell r="AL36">
            <v>6097</v>
          </cell>
          <cell r="AM36">
            <v>10457</v>
          </cell>
          <cell r="AN36">
            <v>10589</v>
          </cell>
          <cell r="AO36">
            <v>10467</v>
          </cell>
          <cell r="AP36">
            <v>10774</v>
          </cell>
          <cell r="AQ36">
            <v>10717</v>
          </cell>
          <cell r="AR36">
            <v>10905</v>
          </cell>
          <cell r="AS36">
            <v>11056</v>
          </cell>
          <cell r="AT36">
            <v>10514</v>
          </cell>
          <cell r="AU36">
            <v>10933</v>
          </cell>
          <cell r="AV36">
            <v>11086</v>
          </cell>
          <cell r="AW36">
            <v>10283</v>
          </cell>
          <cell r="AX36">
            <v>9632</v>
          </cell>
          <cell r="AY36">
            <v>9362</v>
          </cell>
          <cell r="AZ36">
            <v>9096</v>
          </cell>
        </row>
        <row r="37">
          <cell r="A37" t="str">
            <v>Nombre de crÃ©ations d'entreprises - ActivitÃ©s immobiliÃ¨res - Grand Est - DonnÃ©es trimestrielles brutes</v>
          </cell>
          <cell r="B37">
            <v>10756610</v>
          </cell>
          <cell r="C37">
            <v>45317.364583333336</v>
          </cell>
          <cell r="E37">
            <v>296</v>
          </cell>
          <cell r="F37">
            <v>243</v>
          </cell>
          <cell r="G37">
            <v>229</v>
          </cell>
          <cell r="H37">
            <v>202</v>
          </cell>
          <cell r="I37">
            <v>240</v>
          </cell>
          <cell r="J37">
            <v>215</v>
          </cell>
          <cell r="K37">
            <v>220</v>
          </cell>
          <cell r="L37">
            <v>231</v>
          </cell>
          <cell r="M37">
            <v>225</v>
          </cell>
          <cell r="N37">
            <v>198</v>
          </cell>
          <cell r="O37">
            <v>182</v>
          </cell>
          <cell r="P37">
            <v>225</v>
          </cell>
          <cell r="Q37">
            <v>200</v>
          </cell>
          <cell r="R37">
            <v>239</v>
          </cell>
          <cell r="S37">
            <v>221</v>
          </cell>
          <cell r="T37">
            <v>250</v>
          </cell>
          <cell r="U37">
            <v>246</v>
          </cell>
          <cell r="V37">
            <v>242</v>
          </cell>
          <cell r="W37">
            <v>207</v>
          </cell>
          <cell r="X37">
            <v>243</v>
          </cell>
          <cell r="Y37">
            <v>261</v>
          </cell>
          <cell r="Z37">
            <v>289</v>
          </cell>
          <cell r="AA37">
            <v>288</v>
          </cell>
          <cell r="AB37">
            <v>336</v>
          </cell>
          <cell r="AC37">
            <v>334</v>
          </cell>
          <cell r="AD37">
            <v>356</v>
          </cell>
          <cell r="AE37">
            <v>296</v>
          </cell>
          <cell r="AF37">
            <v>373</v>
          </cell>
          <cell r="AG37">
            <v>416</v>
          </cell>
          <cell r="AH37">
            <v>354</v>
          </cell>
          <cell r="AI37">
            <v>405</v>
          </cell>
          <cell r="AJ37">
            <v>405</v>
          </cell>
          <cell r="AK37">
            <v>439</v>
          </cell>
          <cell r="AL37">
            <v>337</v>
          </cell>
          <cell r="AM37">
            <v>569</v>
          </cell>
          <cell r="AN37">
            <v>565</v>
          </cell>
          <cell r="AO37">
            <v>623</v>
          </cell>
          <cell r="AP37">
            <v>665</v>
          </cell>
          <cell r="AQ37">
            <v>609</v>
          </cell>
          <cell r="AR37">
            <v>691</v>
          </cell>
          <cell r="AS37">
            <v>673</v>
          </cell>
          <cell r="AT37">
            <v>728</v>
          </cell>
          <cell r="AU37">
            <v>574</v>
          </cell>
          <cell r="AV37">
            <v>703</v>
          </cell>
          <cell r="AW37">
            <v>675</v>
          </cell>
          <cell r="AX37">
            <v>619</v>
          </cell>
          <cell r="AY37">
            <v>582</v>
          </cell>
          <cell r="AZ37">
            <v>578</v>
          </cell>
        </row>
        <row r="38">
          <cell r="A38" t="str">
            <v>Nombre de crÃ©ations d'entreprises - ActivitÃ©s immobiliÃ¨res - Hauts-de-France - DonnÃ©es trimestrielles brutes</v>
          </cell>
          <cell r="B38">
            <v>10756589</v>
          </cell>
          <cell r="C38">
            <v>45317.364583333336</v>
          </cell>
          <cell r="E38">
            <v>290</v>
          </cell>
          <cell r="F38">
            <v>258</v>
          </cell>
          <cell r="G38">
            <v>163</v>
          </cell>
          <cell r="H38">
            <v>222</v>
          </cell>
          <cell r="I38">
            <v>243</v>
          </cell>
          <cell r="J38">
            <v>226</v>
          </cell>
          <cell r="K38">
            <v>180</v>
          </cell>
          <cell r="L38">
            <v>219</v>
          </cell>
          <cell r="M38">
            <v>302</v>
          </cell>
          <cell r="N38">
            <v>223</v>
          </cell>
          <cell r="O38">
            <v>181</v>
          </cell>
          <cell r="P38">
            <v>229</v>
          </cell>
          <cell r="Q38">
            <v>236</v>
          </cell>
          <cell r="R38">
            <v>229</v>
          </cell>
          <cell r="S38">
            <v>187</v>
          </cell>
          <cell r="T38">
            <v>228</v>
          </cell>
          <cell r="U38">
            <v>248</v>
          </cell>
          <cell r="V38">
            <v>225</v>
          </cell>
          <cell r="W38">
            <v>201</v>
          </cell>
          <cell r="X38">
            <v>236</v>
          </cell>
          <cell r="Y38">
            <v>268</v>
          </cell>
          <cell r="Z38">
            <v>279</v>
          </cell>
          <cell r="AA38">
            <v>250</v>
          </cell>
          <cell r="AB38">
            <v>306</v>
          </cell>
          <cell r="AC38">
            <v>302</v>
          </cell>
          <cell r="AD38">
            <v>301</v>
          </cell>
          <cell r="AE38">
            <v>326</v>
          </cell>
          <cell r="AF38">
            <v>368</v>
          </cell>
          <cell r="AG38">
            <v>410</v>
          </cell>
          <cell r="AH38">
            <v>378</v>
          </cell>
          <cell r="AI38">
            <v>446</v>
          </cell>
          <cell r="AJ38">
            <v>519</v>
          </cell>
          <cell r="AK38">
            <v>435</v>
          </cell>
          <cell r="AL38">
            <v>347</v>
          </cell>
          <cell r="AM38">
            <v>543</v>
          </cell>
          <cell r="AN38">
            <v>622</v>
          </cell>
          <cell r="AO38">
            <v>586</v>
          </cell>
          <cell r="AP38">
            <v>611</v>
          </cell>
          <cell r="AQ38">
            <v>501</v>
          </cell>
          <cell r="AR38">
            <v>560</v>
          </cell>
          <cell r="AS38">
            <v>638</v>
          </cell>
          <cell r="AT38">
            <v>529</v>
          </cell>
          <cell r="AU38">
            <v>532</v>
          </cell>
          <cell r="AV38">
            <v>590</v>
          </cell>
          <cell r="AW38">
            <v>603</v>
          </cell>
          <cell r="AX38">
            <v>554</v>
          </cell>
          <cell r="AY38">
            <v>448</v>
          </cell>
          <cell r="AZ38">
            <v>509</v>
          </cell>
        </row>
        <row r="39">
          <cell r="A39" t="str">
            <v>Nombre de crÃ©ations d'entreprises - ActivitÃ©s immobiliÃ¨res - Normandie - DonnÃ©es trimestrielles brutes</v>
          </cell>
          <cell r="B39">
            <v>10756568</v>
          </cell>
          <cell r="C39">
            <v>45317.364583333336</v>
          </cell>
          <cell r="E39">
            <v>175</v>
          </cell>
          <cell r="F39">
            <v>139</v>
          </cell>
          <cell r="G39">
            <v>126</v>
          </cell>
          <cell r="H39">
            <v>117</v>
          </cell>
          <cell r="I39">
            <v>117</v>
          </cell>
          <cell r="J39">
            <v>134</v>
          </cell>
          <cell r="K39">
            <v>99</v>
          </cell>
          <cell r="L39">
            <v>133</v>
          </cell>
          <cell r="M39">
            <v>171</v>
          </cell>
          <cell r="N39">
            <v>121</v>
          </cell>
          <cell r="O39">
            <v>96</v>
          </cell>
          <cell r="P39">
            <v>129</v>
          </cell>
          <cell r="Q39">
            <v>114</v>
          </cell>
          <cell r="R39">
            <v>146</v>
          </cell>
          <cell r="S39">
            <v>112</v>
          </cell>
          <cell r="T39">
            <v>161</v>
          </cell>
          <cell r="U39">
            <v>140</v>
          </cell>
          <cell r="V39">
            <v>168</v>
          </cell>
          <cell r="W39">
            <v>130</v>
          </cell>
          <cell r="X39">
            <v>170</v>
          </cell>
          <cell r="Y39">
            <v>194</v>
          </cell>
          <cell r="Z39">
            <v>182</v>
          </cell>
          <cell r="AA39">
            <v>159</v>
          </cell>
          <cell r="AB39">
            <v>219</v>
          </cell>
          <cell r="AC39">
            <v>216</v>
          </cell>
          <cell r="AD39">
            <v>211</v>
          </cell>
          <cell r="AE39">
            <v>190</v>
          </cell>
          <cell r="AF39">
            <v>222</v>
          </cell>
          <cell r="AG39">
            <v>235</v>
          </cell>
          <cell r="AH39">
            <v>220</v>
          </cell>
          <cell r="AI39">
            <v>199</v>
          </cell>
          <cell r="AJ39">
            <v>252</v>
          </cell>
          <cell r="AK39">
            <v>249</v>
          </cell>
          <cell r="AL39">
            <v>218</v>
          </cell>
          <cell r="AM39">
            <v>267</v>
          </cell>
          <cell r="AN39">
            <v>353</v>
          </cell>
          <cell r="AO39">
            <v>304</v>
          </cell>
          <cell r="AP39">
            <v>388</v>
          </cell>
          <cell r="AQ39">
            <v>326</v>
          </cell>
          <cell r="AR39">
            <v>409</v>
          </cell>
          <cell r="AS39">
            <v>381</v>
          </cell>
          <cell r="AT39">
            <v>356</v>
          </cell>
          <cell r="AU39">
            <v>325</v>
          </cell>
          <cell r="AV39">
            <v>341</v>
          </cell>
          <cell r="AW39">
            <v>389</v>
          </cell>
          <cell r="AX39">
            <v>305</v>
          </cell>
          <cell r="AY39">
            <v>278</v>
          </cell>
          <cell r="AZ39">
            <v>349</v>
          </cell>
        </row>
        <row r="40">
          <cell r="A40" t="str">
            <v>Nombre de crÃ©ations d'entreprises - ActivitÃ©s immobiliÃ¨res - Nouvelle-Aquitaine - DonnÃ©es trimestrielles brutes</v>
          </cell>
          <cell r="B40">
            <v>10756673</v>
          </cell>
          <cell r="C40">
            <v>45317.364583333336</v>
          </cell>
          <cell r="E40">
            <v>490</v>
          </cell>
          <cell r="F40">
            <v>420</v>
          </cell>
          <cell r="G40">
            <v>318</v>
          </cell>
          <cell r="H40">
            <v>335</v>
          </cell>
          <cell r="I40">
            <v>392</v>
          </cell>
          <cell r="J40">
            <v>364</v>
          </cell>
          <cell r="K40">
            <v>285</v>
          </cell>
          <cell r="L40">
            <v>405</v>
          </cell>
          <cell r="M40">
            <v>410</v>
          </cell>
          <cell r="N40">
            <v>350</v>
          </cell>
          <cell r="O40">
            <v>286</v>
          </cell>
          <cell r="P40">
            <v>363</v>
          </cell>
          <cell r="Q40">
            <v>416</v>
          </cell>
          <cell r="R40">
            <v>414</v>
          </cell>
          <cell r="S40">
            <v>367</v>
          </cell>
          <cell r="T40">
            <v>530</v>
          </cell>
          <cell r="U40">
            <v>545</v>
          </cell>
          <cell r="V40">
            <v>527</v>
          </cell>
          <cell r="W40">
            <v>417</v>
          </cell>
          <cell r="X40">
            <v>498</v>
          </cell>
          <cell r="Y40">
            <v>586</v>
          </cell>
          <cell r="Z40">
            <v>530</v>
          </cell>
          <cell r="AA40">
            <v>540</v>
          </cell>
          <cell r="AB40">
            <v>602</v>
          </cell>
          <cell r="AC40">
            <v>625</v>
          </cell>
          <cell r="AD40">
            <v>615</v>
          </cell>
          <cell r="AE40">
            <v>520</v>
          </cell>
          <cell r="AF40">
            <v>640</v>
          </cell>
          <cell r="AG40">
            <v>775</v>
          </cell>
          <cell r="AH40">
            <v>652</v>
          </cell>
          <cell r="AI40">
            <v>635</v>
          </cell>
          <cell r="AJ40">
            <v>810</v>
          </cell>
          <cell r="AK40">
            <v>727</v>
          </cell>
          <cell r="AL40">
            <v>550</v>
          </cell>
          <cell r="AM40">
            <v>799</v>
          </cell>
          <cell r="AN40">
            <v>970</v>
          </cell>
          <cell r="AO40">
            <v>1022</v>
          </cell>
          <cell r="AP40">
            <v>940</v>
          </cell>
          <cell r="AQ40">
            <v>858</v>
          </cell>
          <cell r="AR40">
            <v>1045</v>
          </cell>
          <cell r="AS40">
            <v>1103</v>
          </cell>
          <cell r="AT40">
            <v>1001</v>
          </cell>
          <cell r="AU40">
            <v>850</v>
          </cell>
          <cell r="AV40">
            <v>1072</v>
          </cell>
          <cell r="AW40">
            <v>1139</v>
          </cell>
          <cell r="AX40">
            <v>1003</v>
          </cell>
          <cell r="AY40">
            <v>811</v>
          </cell>
          <cell r="AZ40">
            <v>845</v>
          </cell>
        </row>
        <row r="41">
          <cell r="A41" t="str">
            <v>Nombre de crÃ©ations d'entreprises - ActivitÃ©s immobiliÃ¨res - Occitanie - DonnÃ©es trimestrielles brutes</v>
          </cell>
          <cell r="B41">
            <v>10756694</v>
          </cell>
          <cell r="C41">
            <v>45317.364583333336</v>
          </cell>
          <cell r="E41">
            <v>612</v>
          </cell>
          <cell r="F41">
            <v>453</v>
          </cell>
          <cell r="G41">
            <v>346</v>
          </cell>
          <cell r="H41">
            <v>347</v>
          </cell>
          <cell r="I41">
            <v>386</v>
          </cell>
          <cell r="J41">
            <v>340</v>
          </cell>
          <cell r="K41">
            <v>315</v>
          </cell>
          <cell r="L41">
            <v>413</v>
          </cell>
          <cell r="M41">
            <v>472</v>
          </cell>
          <cell r="N41">
            <v>413</v>
          </cell>
          <cell r="O41">
            <v>275</v>
          </cell>
          <cell r="P41">
            <v>423</v>
          </cell>
          <cell r="Q41">
            <v>453</v>
          </cell>
          <cell r="R41">
            <v>440</v>
          </cell>
          <cell r="S41">
            <v>393</v>
          </cell>
          <cell r="T41">
            <v>398</v>
          </cell>
          <cell r="U41">
            <v>424</v>
          </cell>
          <cell r="V41">
            <v>467</v>
          </cell>
          <cell r="W41">
            <v>402</v>
          </cell>
          <cell r="X41">
            <v>445</v>
          </cell>
          <cell r="Y41">
            <v>503</v>
          </cell>
          <cell r="Z41">
            <v>498</v>
          </cell>
          <cell r="AA41">
            <v>437</v>
          </cell>
          <cell r="AB41">
            <v>604</v>
          </cell>
          <cell r="AC41">
            <v>600</v>
          </cell>
          <cell r="AD41">
            <v>609</v>
          </cell>
          <cell r="AE41">
            <v>559</v>
          </cell>
          <cell r="AF41">
            <v>688</v>
          </cell>
          <cell r="AG41">
            <v>809</v>
          </cell>
          <cell r="AH41">
            <v>765</v>
          </cell>
          <cell r="AI41">
            <v>716</v>
          </cell>
          <cell r="AJ41">
            <v>879</v>
          </cell>
          <cell r="AK41">
            <v>799</v>
          </cell>
          <cell r="AL41">
            <v>578</v>
          </cell>
          <cell r="AM41">
            <v>795</v>
          </cell>
          <cell r="AN41">
            <v>1059</v>
          </cell>
          <cell r="AO41">
            <v>1093</v>
          </cell>
          <cell r="AP41">
            <v>1098</v>
          </cell>
          <cell r="AQ41">
            <v>933</v>
          </cell>
          <cell r="AR41">
            <v>1127</v>
          </cell>
          <cell r="AS41">
            <v>1112</v>
          </cell>
          <cell r="AT41">
            <v>1049</v>
          </cell>
          <cell r="AU41">
            <v>964</v>
          </cell>
          <cell r="AV41">
            <v>1111</v>
          </cell>
          <cell r="AW41">
            <v>1118</v>
          </cell>
          <cell r="AX41">
            <v>1028</v>
          </cell>
          <cell r="AY41">
            <v>778</v>
          </cell>
          <cell r="AZ41">
            <v>866</v>
          </cell>
        </row>
        <row r="42">
          <cell r="A42" t="str">
            <v>Nombre de crÃ©ations d'entreprises - ActivitÃ©s immobiliÃ¨res - Pays de la Loire - DonnÃ©es trimestrielles brutes</v>
          </cell>
          <cell r="B42">
            <v>10756631</v>
          </cell>
          <cell r="C42">
            <v>45317.364583333336</v>
          </cell>
          <cell r="E42">
            <v>265</v>
          </cell>
          <cell r="F42">
            <v>218</v>
          </cell>
          <cell r="G42">
            <v>208</v>
          </cell>
          <cell r="H42">
            <v>210</v>
          </cell>
          <cell r="I42">
            <v>233</v>
          </cell>
          <cell r="J42">
            <v>219</v>
          </cell>
          <cell r="K42">
            <v>169</v>
          </cell>
          <cell r="L42">
            <v>226</v>
          </cell>
          <cell r="M42">
            <v>204</v>
          </cell>
          <cell r="N42">
            <v>201</v>
          </cell>
          <cell r="O42">
            <v>144</v>
          </cell>
          <cell r="P42">
            <v>198</v>
          </cell>
          <cell r="Q42">
            <v>222</v>
          </cell>
          <cell r="R42">
            <v>250</v>
          </cell>
          <cell r="S42">
            <v>217</v>
          </cell>
          <cell r="T42">
            <v>258</v>
          </cell>
          <cell r="U42">
            <v>302</v>
          </cell>
          <cell r="V42">
            <v>249</v>
          </cell>
          <cell r="W42">
            <v>264</v>
          </cell>
          <cell r="X42">
            <v>312</v>
          </cell>
          <cell r="Y42">
            <v>350</v>
          </cell>
          <cell r="Z42">
            <v>330</v>
          </cell>
          <cell r="AA42">
            <v>346</v>
          </cell>
          <cell r="AB42">
            <v>336</v>
          </cell>
          <cell r="AC42">
            <v>417</v>
          </cell>
          <cell r="AD42">
            <v>400</v>
          </cell>
          <cell r="AE42">
            <v>337</v>
          </cell>
          <cell r="AF42">
            <v>436</v>
          </cell>
          <cell r="AG42">
            <v>530</v>
          </cell>
          <cell r="AH42">
            <v>476</v>
          </cell>
          <cell r="AI42">
            <v>408</v>
          </cell>
          <cell r="AJ42">
            <v>559</v>
          </cell>
          <cell r="AK42">
            <v>527</v>
          </cell>
          <cell r="AL42">
            <v>369</v>
          </cell>
          <cell r="AM42">
            <v>543</v>
          </cell>
          <cell r="AN42">
            <v>721</v>
          </cell>
          <cell r="AO42">
            <v>742</v>
          </cell>
          <cell r="AP42">
            <v>685</v>
          </cell>
          <cell r="AQ42">
            <v>609</v>
          </cell>
          <cell r="AR42">
            <v>701</v>
          </cell>
          <cell r="AS42">
            <v>739</v>
          </cell>
          <cell r="AT42">
            <v>691</v>
          </cell>
          <cell r="AU42">
            <v>592</v>
          </cell>
          <cell r="AV42">
            <v>636</v>
          </cell>
          <cell r="AW42">
            <v>565</v>
          </cell>
          <cell r="AX42">
            <v>503</v>
          </cell>
          <cell r="AY42">
            <v>424</v>
          </cell>
          <cell r="AZ42">
            <v>478</v>
          </cell>
        </row>
        <row r="43">
          <cell r="A43" t="str">
            <v>Nombre de crÃ©ations d'entreprises - ActivitÃ©s immobiliÃ¨res - Provence-Alpes-CÃ´te d'Azur - DonnÃ©es trimestrielles brutes</v>
          </cell>
          <cell r="B43">
            <v>10756736</v>
          </cell>
          <cell r="C43">
            <v>45317.364583333336</v>
          </cell>
          <cell r="E43">
            <v>695</v>
          </cell>
          <cell r="F43">
            <v>505</v>
          </cell>
          <cell r="G43">
            <v>400</v>
          </cell>
          <cell r="H43">
            <v>484</v>
          </cell>
          <cell r="I43">
            <v>492</v>
          </cell>
          <cell r="J43">
            <v>453</v>
          </cell>
          <cell r="K43">
            <v>392</v>
          </cell>
          <cell r="L43">
            <v>507</v>
          </cell>
          <cell r="M43">
            <v>522</v>
          </cell>
          <cell r="N43">
            <v>464</v>
          </cell>
          <cell r="O43">
            <v>467</v>
          </cell>
          <cell r="P43">
            <v>536</v>
          </cell>
          <cell r="Q43">
            <v>540</v>
          </cell>
          <cell r="R43">
            <v>527</v>
          </cell>
          <cell r="S43">
            <v>453</v>
          </cell>
          <cell r="T43">
            <v>584</v>
          </cell>
          <cell r="U43">
            <v>569</v>
          </cell>
          <cell r="V43">
            <v>603</v>
          </cell>
          <cell r="W43">
            <v>498</v>
          </cell>
          <cell r="X43">
            <v>552</v>
          </cell>
          <cell r="Y43">
            <v>652</v>
          </cell>
          <cell r="Z43">
            <v>620</v>
          </cell>
          <cell r="AA43">
            <v>533</v>
          </cell>
          <cell r="AB43">
            <v>671</v>
          </cell>
          <cell r="AC43">
            <v>815</v>
          </cell>
          <cell r="AD43">
            <v>781</v>
          </cell>
          <cell r="AE43">
            <v>636</v>
          </cell>
          <cell r="AF43">
            <v>766</v>
          </cell>
          <cell r="AG43">
            <v>854</v>
          </cell>
          <cell r="AH43">
            <v>837</v>
          </cell>
          <cell r="AI43">
            <v>763</v>
          </cell>
          <cell r="AJ43">
            <v>905</v>
          </cell>
          <cell r="AK43">
            <v>939</v>
          </cell>
          <cell r="AL43">
            <v>682</v>
          </cell>
          <cell r="AM43">
            <v>1022</v>
          </cell>
          <cell r="AN43">
            <v>1207</v>
          </cell>
          <cell r="AO43">
            <v>1251</v>
          </cell>
          <cell r="AP43">
            <v>1296</v>
          </cell>
          <cell r="AQ43">
            <v>1066</v>
          </cell>
          <cell r="AR43">
            <v>1196</v>
          </cell>
          <cell r="AS43">
            <v>1330</v>
          </cell>
          <cell r="AT43">
            <v>1238</v>
          </cell>
          <cell r="AU43">
            <v>1128</v>
          </cell>
          <cell r="AV43">
            <v>1342</v>
          </cell>
          <cell r="AW43">
            <v>1395</v>
          </cell>
          <cell r="AX43">
            <v>1154</v>
          </cell>
          <cell r="AY43">
            <v>976</v>
          </cell>
          <cell r="AZ43">
            <v>1098</v>
          </cell>
        </row>
        <row r="44">
          <cell r="A44" t="str">
            <v>Nombre de crÃ©ations d'entreprises - Autres activitÃ©s de services - Auvergne-RhÃ´ne-Alpes - DonnÃ©es trimestrielles brutes</v>
          </cell>
          <cell r="B44">
            <v>10756703</v>
          </cell>
          <cell r="C44">
            <v>45317.364583333336</v>
          </cell>
          <cell r="E44">
            <v>2239</v>
          </cell>
          <cell r="F44">
            <v>1930</v>
          </cell>
          <cell r="G44">
            <v>1741</v>
          </cell>
          <cell r="H44">
            <v>1924</v>
          </cell>
          <cell r="I44">
            <v>1914</v>
          </cell>
          <cell r="J44">
            <v>1845</v>
          </cell>
          <cell r="K44">
            <v>1555</v>
          </cell>
          <cell r="L44">
            <v>1945</v>
          </cell>
          <cell r="M44">
            <v>1957</v>
          </cell>
          <cell r="N44">
            <v>1745</v>
          </cell>
          <cell r="O44">
            <v>1793</v>
          </cell>
          <cell r="P44">
            <v>1834</v>
          </cell>
          <cell r="Q44">
            <v>1785</v>
          </cell>
          <cell r="R44">
            <v>1665</v>
          </cell>
          <cell r="S44">
            <v>1590</v>
          </cell>
          <cell r="T44">
            <v>1739</v>
          </cell>
          <cell r="U44">
            <v>1836</v>
          </cell>
          <cell r="V44">
            <v>1674</v>
          </cell>
          <cell r="W44">
            <v>1554</v>
          </cell>
          <cell r="X44">
            <v>1618</v>
          </cell>
          <cell r="Y44">
            <v>1941</v>
          </cell>
          <cell r="Z44">
            <v>1817</v>
          </cell>
          <cell r="AA44">
            <v>1840</v>
          </cell>
          <cell r="AB44">
            <v>1970</v>
          </cell>
          <cell r="AC44">
            <v>2289</v>
          </cell>
          <cell r="AD44">
            <v>2086</v>
          </cell>
          <cell r="AE44">
            <v>2104</v>
          </cell>
          <cell r="AF44">
            <v>2239</v>
          </cell>
          <cell r="AG44">
            <v>2902</v>
          </cell>
          <cell r="AH44">
            <v>2505</v>
          </cell>
          <cell r="AI44">
            <v>2586</v>
          </cell>
          <cell r="AJ44">
            <v>3002</v>
          </cell>
          <cell r="AK44">
            <v>2758</v>
          </cell>
          <cell r="AL44">
            <v>1749</v>
          </cell>
          <cell r="AM44">
            <v>2916</v>
          </cell>
          <cell r="AN44">
            <v>2755</v>
          </cell>
          <cell r="AO44">
            <v>2967</v>
          </cell>
          <cell r="AP44">
            <v>3218</v>
          </cell>
          <cell r="AQ44">
            <v>3359</v>
          </cell>
          <cell r="AR44">
            <v>3650</v>
          </cell>
          <cell r="AS44">
            <v>4006</v>
          </cell>
          <cell r="AT44">
            <v>3535</v>
          </cell>
          <cell r="AU44">
            <v>3651</v>
          </cell>
          <cell r="AV44">
            <v>4038</v>
          </cell>
          <cell r="AW44">
            <v>3781</v>
          </cell>
          <cell r="AX44">
            <v>3382</v>
          </cell>
          <cell r="AY44">
            <v>3509</v>
          </cell>
          <cell r="AZ44">
            <v>3884</v>
          </cell>
        </row>
        <row r="45">
          <cell r="A45" t="str">
            <v>Nombre de crÃ©ations d'entreprises - Autres activitÃ©s de services - ÃŽle-de-France - DonnÃ©es trimestrielles brutes</v>
          </cell>
          <cell r="B45">
            <v>10756493</v>
          </cell>
          <cell r="C45">
            <v>45317.364583333336</v>
          </cell>
          <cell r="E45">
            <v>3714</v>
          </cell>
          <cell r="F45">
            <v>3152</v>
          </cell>
          <cell r="G45">
            <v>2854</v>
          </cell>
          <cell r="H45">
            <v>3329</v>
          </cell>
          <cell r="I45">
            <v>3396</v>
          </cell>
          <cell r="J45">
            <v>3042</v>
          </cell>
          <cell r="K45">
            <v>2808</v>
          </cell>
          <cell r="L45">
            <v>3234</v>
          </cell>
          <cell r="M45">
            <v>3323</v>
          </cell>
          <cell r="N45">
            <v>3129</v>
          </cell>
          <cell r="O45">
            <v>2928</v>
          </cell>
          <cell r="P45">
            <v>3441</v>
          </cell>
          <cell r="Q45">
            <v>3133</v>
          </cell>
          <cell r="R45">
            <v>3198</v>
          </cell>
          <cell r="S45">
            <v>2968</v>
          </cell>
          <cell r="T45">
            <v>3404</v>
          </cell>
          <cell r="U45">
            <v>3274</v>
          </cell>
          <cell r="V45">
            <v>3265</v>
          </cell>
          <cell r="W45">
            <v>3151</v>
          </cell>
          <cell r="X45">
            <v>3684</v>
          </cell>
          <cell r="Y45">
            <v>3692</v>
          </cell>
          <cell r="Z45">
            <v>3375</v>
          </cell>
          <cell r="AA45">
            <v>3394</v>
          </cell>
          <cell r="AB45">
            <v>4105</v>
          </cell>
          <cell r="AC45">
            <v>4286</v>
          </cell>
          <cell r="AD45">
            <v>3905</v>
          </cell>
          <cell r="AE45">
            <v>3822</v>
          </cell>
          <cell r="AF45">
            <v>4395</v>
          </cell>
          <cell r="AG45">
            <v>4795</v>
          </cell>
          <cell r="AH45">
            <v>4316</v>
          </cell>
          <cell r="AI45">
            <v>4310</v>
          </cell>
          <cell r="AJ45">
            <v>4910</v>
          </cell>
          <cell r="AK45">
            <v>4380</v>
          </cell>
          <cell r="AL45">
            <v>2554</v>
          </cell>
          <cell r="AM45">
            <v>4625</v>
          </cell>
          <cell r="AN45">
            <v>4893</v>
          </cell>
          <cell r="AO45">
            <v>5219</v>
          </cell>
          <cell r="AP45">
            <v>4983</v>
          </cell>
          <cell r="AQ45">
            <v>5156</v>
          </cell>
          <cell r="AR45">
            <v>5817</v>
          </cell>
          <cell r="AS45">
            <v>5872</v>
          </cell>
          <cell r="AT45">
            <v>5367</v>
          </cell>
          <cell r="AU45">
            <v>6058</v>
          </cell>
          <cell r="AV45">
            <v>6649</v>
          </cell>
          <cell r="AW45">
            <v>6329</v>
          </cell>
          <cell r="AX45">
            <v>6328</v>
          </cell>
          <cell r="AY45">
            <v>6590</v>
          </cell>
          <cell r="AZ45">
            <v>7205</v>
          </cell>
        </row>
        <row r="46">
          <cell r="A46" t="str">
            <v>Nombre de crÃ©ations d'entreprises - Autres activitÃ©s de services - Bourgogne-Franche-ComtÃ© - DonnÃ©es trimestrielles brutes</v>
          </cell>
          <cell r="B46">
            <v>10756535</v>
          </cell>
          <cell r="C46">
            <v>45317.364583333336</v>
          </cell>
          <cell r="E46">
            <v>656</v>
          </cell>
          <cell r="F46">
            <v>600</v>
          </cell>
          <cell r="G46">
            <v>506</v>
          </cell>
          <cell r="H46">
            <v>606</v>
          </cell>
          <cell r="I46">
            <v>582</v>
          </cell>
          <cell r="J46">
            <v>583</v>
          </cell>
          <cell r="K46">
            <v>546</v>
          </cell>
          <cell r="L46">
            <v>555</v>
          </cell>
          <cell r="M46">
            <v>543</v>
          </cell>
          <cell r="N46">
            <v>491</v>
          </cell>
          <cell r="O46">
            <v>489</v>
          </cell>
          <cell r="P46">
            <v>506</v>
          </cell>
          <cell r="Q46">
            <v>544</v>
          </cell>
          <cell r="R46">
            <v>446</v>
          </cell>
          <cell r="S46">
            <v>488</v>
          </cell>
          <cell r="T46">
            <v>432</v>
          </cell>
          <cell r="U46">
            <v>504</v>
          </cell>
          <cell r="V46">
            <v>469</v>
          </cell>
          <cell r="W46">
            <v>467</v>
          </cell>
          <cell r="X46">
            <v>482</v>
          </cell>
          <cell r="Y46">
            <v>492</v>
          </cell>
          <cell r="Z46">
            <v>453</v>
          </cell>
          <cell r="AA46">
            <v>511</v>
          </cell>
          <cell r="AB46">
            <v>496</v>
          </cell>
          <cell r="AC46">
            <v>607</v>
          </cell>
          <cell r="AD46">
            <v>551</v>
          </cell>
          <cell r="AE46">
            <v>589</v>
          </cell>
          <cell r="AF46">
            <v>633</v>
          </cell>
          <cell r="AG46">
            <v>724</v>
          </cell>
          <cell r="AH46">
            <v>664</v>
          </cell>
          <cell r="AI46">
            <v>706</v>
          </cell>
          <cell r="AJ46">
            <v>781</v>
          </cell>
          <cell r="AK46">
            <v>742</v>
          </cell>
          <cell r="AL46">
            <v>447</v>
          </cell>
          <cell r="AM46">
            <v>813</v>
          </cell>
          <cell r="AN46">
            <v>645</v>
          </cell>
          <cell r="AO46">
            <v>799</v>
          </cell>
          <cell r="AP46">
            <v>913</v>
          </cell>
          <cell r="AQ46">
            <v>904</v>
          </cell>
          <cell r="AR46">
            <v>914</v>
          </cell>
          <cell r="AS46">
            <v>1091</v>
          </cell>
          <cell r="AT46">
            <v>942</v>
          </cell>
          <cell r="AU46">
            <v>975</v>
          </cell>
          <cell r="AV46">
            <v>1051</v>
          </cell>
          <cell r="AW46">
            <v>1089</v>
          </cell>
          <cell r="AX46">
            <v>945</v>
          </cell>
          <cell r="AY46">
            <v>1031</v>
          </cell>
          <cell r="AZ46">
            <v>909</v>
          </cell>
        </row>
        <row r="47">
          <cell r="A47" t="str">
            <v>Nombre de crÃ©ations d'entreprises - Autres activitÃ©s de services - Bretagne - DonnÃ©es trimestrielles brutes</v>
          </cell>
          <cell r="B47">
            <v>10756640</v>
          </cell>
          <cell r="C47">
            <v>45317.364583333336</v>
          </cell>
          <cell r="E47">
            <v>764</v>
          </cell>
          <cell r="F47">
            <v>717</v>
          </cell>
          <cell r="G47">
            <v>602</v>
          </cell>
          <cell r="H47">
            <v>625</v>
          </cell>
          <cell r="I47">
            <v>730</v>
          </cell>
          <cell r="J47">
            <v>660</v>
          </cell>
          <cell r="K47">
            <v>553</v>
          </cell>
          <cell r="L47">
            <v>620</v>
          </cell>
          <cell r="M47">
            <v>726</v>
          </cell>
          <cell r="N47">
            <v>669</v>
          </cell>
          <cell r="O47">
            <v>653</v>
          </cell>
          <cell r="P47">
            <v>621</v>
          </cell>
          <cell r="Q47">
            <v>680</v>
          </cell>
          <cell r="R47">
            <v>661</v>
          </cell>
          <cell r="S47">
            <v>555</v>
          </cell>
          <cell r="T47">
            <v>563</v>
          </cell>
          <cell r="U47">
            <v>640</v>
          </cell>
          <cell r="V47">
            <v>632</v>
          </cell>
          <cell r="W47">
            <v>545</v>
          </cell>
          <cell r="X47">
            <v>560</v>
          </cell>
          <cell r="Y47">
            <v>724</v>
          </cell>
          <cell r="Z47">
            <v>609</v>
          </cell>
          <cell r="AA47">
            <v>573</v>
          </cell>
          <cell r="AB47">
            <v>630</v>
          </cell>
          <cell r="AC47">
            <v>828</v>
          </cell>
          <cell r="AD47">
            <v>753</v>
          </cell>
          <cell r="AE47">
            <v>738</v>
          </cell>
          <cell r="AF47">
            <v>709</v>
          </cell>
          <cell r="AG47">
            <v>992</v>
          </cell>
          <cell r="AH47">
            <v>856</v>
          </cell>
          <cell r="AI47">
            <v>876</v>
          </cell>
          <cell r="AJ47">
            <v>983</v>
          </cell>
          <cell r="AK47">
            <v>947</v>
          </cell>
          <cell r="AL47">
            <v>516</v>
          </cell>
          <cell r="AM47">
            <v>914</v>
          </cell>
          <cell r="AN47">
            <v>804</v>
          </cell>
          <cell r="AO47">
            <v>998</v>
          </cell>
          <cell r="AP47">
            <v>1169</v>
          </cell>
          <cell r="AQ47">
            <v>1148</v>
          </cell>
          <cell r="AR47">
            <v>1252</v>
          </cell>
          <cell r="AS47">
            <v>1435</v>
          </cell>
          <cell r="AT47">
            <v>1389</v>
          </cell>
          <cell r="AU47">
            <v>1281</v>
          </cell>
          <cell r="AV47">
            <v>1221</v>
          </cell>
          <cell r="AW47">
            <v>1410</v>
          </cell>
          <cell r="AX47">
            <v>1191</v>
          </cell>
          <cell r="AY47">
            <v>1249</v>
          </cell>
          <cell r="AZ47">
            <v>1274</v>
          </cell>
        </row>
        <row r="48">
          <cell r="A48" t="str">
            <v>Nombre de crÃ©ations d'entreprises - Autres activitÃ©s de services - Centre-Val de Loire - DonnÃ©es trimestrielles brutes</v>
          </cell>
          <cell r="B48">
            <v>10756514</v>
          </cell>
          <cell r="C48">
            <v>45317.364583333336</v>
          </cell>
          <cell r="E48">
            <v>602</v>
          </cell>
          <cell r="F48">
            <v>536</v>
          </cell>
          <cell r="G48">
            <v>460</v>
          </cell>
          <cell r="H48">
            <v>519</v>
          </cell>
          <cell r="I48">
            <v>502</v>
          </cell>
          <cell r="J48">
            <v>450</v>
          </cell>
          <cell r="K48">
            <v>451</v>
          </cell>
          <cell r="L48">
            <v>467</v>
          </cell>
          <cell r="M48">
            <v>532</v>
          </cell>
          <cell r="N48">
            <v>493</v>
          </cell>
          <cell r="O48">
            <v>510</v>
          </cell>
          <cell r="P48">
            <v>528</v>
          </cell>
          <cell r="Q48">
            <v>512</v>
          </cell>
          <cell r="R48">
            <v>458</v>
          </cell>
          <cell r="S48">
            <v>401</v>
          </cell>
          <cell r="T48">
            <v>434</v>
          </cell>
          <cell r="U48">
            <v>493</v>
          </cell>
          <cell r="V48">
            <v>438</v>
          </cell>
          <cell r="W48">
            <v>415</v>
          </cell>
          <cell r="X48">
            <v>417</v>
          </cell>
          <cell r="Y48">
            <v>481</v>
          </cell>
          <cell r="Z48">
            <v>401</v>
          </cell>
          <cell r="AA48">
            <v>431</v>
          </cell>
          <cell r="AB48">
            <v>522</v>
          </cell>
          <cell r="AC48">
            <v>570</v>
          </cell>
          <cell r="AD48">
            <v>514</v>
          </cell>
          <cell r="AE48">
            <v>552</v>
          </cell>
          <cell r="AF48">
            <v>542</v>
          </cell>
          <cell r="AG48">
            <v>664</v>
          </cell>
          <cell r="AH48">
            <v>537</v>
          </cell>
          <cell r="AI48">
            <v>615</v>
          </cell>
          <cell r="AJ48">
            <v>608</v>
          </cell>
          <cell r="AK48">
            <v>705</v>
          </cell>
          <cell r="AL48">
            <v>432</v>
          </cell>
          <cell r="AM48">
            <v>682</v>
          </cell>
          <cell r="AN48">
            <v>643</v>
          </cell>
          <cell r="AO48">
            <v>707</v>
          </cell>
          <cell r="AP48">
            <v>817</v>
          </cell>
          <cell r="AQ48">
            <v>817</v>
          </cell>
          <cell r="AR48">
            <v>898</v>
          </cell>
          <cell r="AS48">
            <v>973</v>
          </cell>
          <cell r="AT48">
            <v>899</v>
          </cell>
          <cell r="AU48">
            <v>913</v>
          </cell>
          <cell r="AV48">
            <v>955</v>
          </cell>
          <cell r="AW48">
            <v>915</v>
          </cell>
          <cell r="AX48">
            <v>796</v>
          </cell>
          <cell r="AY48">
            <v>873</v>
          </cell>
          <cell r="AZ48">
            <v>913</v>
          </cell>
        </row>
        <row r="49">
          <cell r="A49" t="str">
            <v>Nombre de crÃ©ations d'entreprises - Autres activitÃ©s de services - France - DonnÃ©es trimestrielles brutes</v>
          </cell>
          <cell r="B49">
            <v>10756078</v>
          </cell>
          <cell r="C49">
            <v>45317.364583333336</v>
          </cell>
          <cell r="E49">
            <v>18610</v>
          </cell>
          <cell r="F49">
            <v>16539</v>
          </cell>
          <cell r="G49">
            <v>15028</v>
          </cell>
          <cell r="H49">
            <v>15785</v>
          </cell>
          <cell r="I49">
            <v>16554</v>
          </cell>
          <cell r="J49">
            <v>15215</v>
          </cell>
          <cell r="K49">
            <v>13795</v>
          </cell>
          <cell r="L49">
            <v>15093</v>
          </cell>
          <cell r="M49">
            <v>16193</v>
          </cell>
          <cell r="N49">
            <v>15019</v>
          </cell>
          <cell r="O49">
            <v>14433</v>
          </cell>
          <cell r="P49">
            <v>15371</v>
          </cell>
          <cell r="Q49">
            <v>15016</v>
          </cell>
          <cell r="R49">
            <v>14171</v>
          </cell>
          <cell r="S49">
            <v>13455</v>
          </cell>
          <cell r="T49">
            <v>14117</v>
          </cell>
          <cell r="U49">
            <v>15093</v>
          </cell>
          <cell r="V49">
            <v>14476</v>
          </cell>
          <cell r="W49">
            <v>13328</v>
          </cell>
          <cell r="X49">
            <v>14155</v>
          </cell>
          <cell r="Y49">
            <v>15756</v>
          </cell>
          <cell r="Z49">
            <v>14821</v>
          </cell>
          <cell r="AA49">
            <v>14903</v>
          </cell>
          <cell r="AB49">
            <v>16392</v>
          </cell>
          <cell r="AC49">
            <v>18982</v>
          </cell>
          <cell r="AD49">
            <v>17444</v>
          </cell>
          <cell r="AE49">
            <v>17062</v>
          </cell>
          <cell r="AF49">
            <v>18028</v>
          </cell>
          <cell r="AG49">
            <v>22305</v>
          </cell>
          <cell r="AH49">
            <v>20220</v>
          </cell>
          <cell r="AI49">
            <v>20746</v>
          </cell>
          <cell r="AJ49">
            <v>22539</v>
          </cell>
          <cell r="AK49">
            <v>21947</v>
          </cell>
          <cell r="AL49">
            <v>12943</v>
          </cell>
          <cell r="AM49">
            <v>22521</v>
          </cell>
          <cell r="AN49">
            <v>21055</v>
          </cell>
          <cell r="AO49">
            <v>23755</v>
          </cell>
          <cell r="AP49">
            <v>25638</v>
          </cell>
          <cell r="AQ49">
            <v>26153</v>
          </cell>
          <cell r="AR49">
            <v>27990</v>
          </cell>
          <cell r="AS49">
            <v>31137</v>
          </cell>
          <cell r="AT49">
            <v>29085</v>
          </cell>
          <cell r="AU49">
            <v>29823</v>
          </cell>
          <cell r="AV49">
            <v>30579</v>
          </cell>
          <cell r="AW49">
            <v>30736</v>
          </cell>
          <cell r="AX49">
            <v>28247</v>
          </cell>
          <cell r="AY49">
            <v>29731</v>
          </cell>
          <cell r="AZ49">
            <v>31080</v>
          </cell>
        </row>
        <row r="50">
          <cell r="A50" t="str">
            <v>Nombre de crÃ©ations d'entreprises - Autres activitÃ©s de services - France - DonnÃ©es trimestrielles CVS</v>
          </cell>
          <cell r="B50">
            <v>10756079</v>
          </cell>
          <cell r="C50">
            <v>45317.364583333336</v>
          </cell>
          <cell r="E50">
            <v>17445</v>
          </cell>
          <cell r="F50">
            <v>16655</v>
          </cell>
          <cell r="G50">
            <v>15980</v>
          </cell>
          <cell r="H50">
            <v>15779</v>
          </cell>
          <cell r="I50">
            <v>15593</v>
          </cell>
          <cell r="J50">
            <v>15287</v>
          </cell>
          <cell r="K50">
            <v>14785</v>
          </cell>
          <cell r="L50">
            <v>15163</v>
          </cell>
          <cell r="M50">
            <v>15255</v>
          </cell>
          <cell r="N50">
            <v>15087</v>
          </cell>
          <cell r="O50">
            <v>15502</v>
          </cell>
          <cell r="P50">
            <v>15315</v>
          </cell>
          <cell r="Q50">
            <v>14127</v>
          </cell>
          <cell r="R50">
            <v>14275</v>
          </cell>
          <cell r="S50">
            <v>14242</v>
          </cell>
          <cell r="T50">
            <v>14195</v>
          </cell>
          <cell r="U50">
            <v>14177</v>
          </cell>
          <cell r="V50">
            <v>14437</v>
          </cell>
          <cell r="W50">
            <v>14233</v>
          </cell>
          <cell r="X50">
            <v>14397</v>
          </cell>
          <cell r="Y50">
            <v>14543</v>
          </cell>
          <cell r="Z50">
            <v>15004</v>
          </cell>
          <cell r="AA50">
            <v>16001</v>
          </cell>
          <cell r="AB50">
            <v>16511</v>
          </cell>
          <cell r="AC50">
            <v>17720</v>
          </cell>
          <cell r="AD50">
            <v>17705</v>
          </cell>
          <cell r="AE50">
            <v>17863</v>
          </cell>
          <cell r="AF50">
            <v>18257</v>
          </cell>
          <cell r="AG50">
            <v>20979</v>
          </cell>
          <cell r="AH50">
            <v>20573</v>
          </cell>
          <cell r="AI50">
            <v>21536</v>
          </cell>
          <cell r="AJ50">
            <v>22906</v>
          </cell>
          <cell r="AK50">
            <v>20775</v>
          </cell>
          <cell r="AL50">
            <v>13219</v>
          </cell>
          <cell r="AM50">
            <v>22985</v>
          </cell>
          <cell r="AN50">
            <v>21173</v>
          </cell>
          <cell r="AO50">
            <v>22829</v>
          </cell>
          <cell r="AP50">
            <v>25779</v>
          </cell>
          <cell r="AQ50">
            <v>26623</v>
          </cell>
          <cell r="AR50">
            <v>27703</v>
          </cell>
          <cell r="AS50">
            <v>29980</v>
          </cell>
          <cell r="AT50">
            <v>29865</v>
          </cell>
          <cell r="AU50">
            <v>30178</v>
          </cell>
          <cell r="AV50">
            <v>30540</v>
          </cell>
          <cell r="AW50">
            <v>29794</v>
          </cell>
          <cell r="AX50">
            <v>29280</v>
          </cell>
          <cell r="AY50">
            <v>30243</v>
          </cell>
          <cell r="AZ50">
            <v>30394</v>
          </cell>
        </row>
        <row r="51">
          <cell r="A51" t="str">
            <v>Nombre de crÃ©ations d'entreprises - Autres activitÃ©s de services - Grand Est - DonnÃ©es trimestrielles brutes</v>
          </cell>
          <cell r="B51">
            <v>10756598</v>
          </cell>
          <cell r="C51">
            <v>45317.364583333336</v>
          </cell>
          <cell r="E51">
            <v>1366</v>
          </cell>
          <cell r="F51">
            <v>1162</v>
          </cell>
          <cell r="G51">
            <v>1163</v>
          </cell>
          <cell r="H51">
            <v>1103</v>
          </cell>
          <cell r="I51">
            <v>1300</v>
          </cell>
          <cell r="J51">
            <v>1018</v>
          </cell>
          <cell r="K51">
            <v>984</v>
          </cell>
          <cell r="L51">
            <v>1067</v>
          </cell>
          <cell r="M51">
            <v>1156</v>
          </cell>
          <cell r="N51">
            <v>1101</v>
          </cell>
          <cell r="O51">
            <v>1011</v>
          </cell>
          <cell r="P51">
            <v>1155</v>
          </cell>
          <cell r="Q51">
            <v>961</v>
          </cell>
          <cell r="R51">
            <v>844</v>
          </cell>
          <cell r="S51">
            <v>886</v>
          </cell>
          <cell r="T51">
            <v>930</v>
          </cell>
          <cell r="U51">
            <v>971</v>
          </cell>
          <cell r="V51">
            <v>965</v>
          </cell>
          <cell r="W51">
            <v>910</v>
          </cell>
          <cell r="X51">
            <v>882</v>
          </cell>
          <cell r="Y51">
            <v>989</v>
          </cell>
          <cell r="Z51">
            <v>882</v>
          </cell>
          <cell r="AA51">
            <v>934</v>
          </cell>
          <cell r="AB51">
            <v>1050</v>
          </cell>
          <cell r="AC51">
            <v>1123</v>
          </cell>
          <cell r="AD51">
            <v>1073</v>
          </cell>
          <cell r="AE51">
            <v>1080</v>
          </cell>
          <cell r="AF51">
            <v>1084</v>
          </cell>
          <cell r="AG51">
            <v>1322</v>
          </cell>
          <cell r="AH51">
            <v>1187</v>
          </cell>
          <cell r="AI51">
            <v>1404</v>
          </cell>
          <cell r="AJ51">
            <v>1484</v>
          </cell>
          <cell r="AK51">
            <v>1454</v>
          </cell>
          <cell r="AL51">
            <v>877</v>
          </cell>
          <cell r="AM51">
            <v>1445</v>
          </cell>
          <cell r="AN51">
            <v>1234</v>
          </cell>
          <cell r="AO51">
            <v>1504</v>
          </cell>
          <cell r="AP51">
            <v>1605</v>
          </cell>
          <cell r="AQ51">
            <v>1804</v>
          </cell>
          <cell r="AR51">
            <v>1788</v>
          </cell>
          <cell r="AS51">
            <v>1955</v>
          </cell>
          <cell r="AT51">
            <v>1841</v>
          </cell>
          <cell r="AU51">
            <v>1937</v>
          </cell>
          <cell r="AV51">
            <v>1890</v>
          </cell>
          <cell r="AW51">
            <v>2023</v>
          </cell>
          <cell r="AX51">
            <v>1703</v>
          </cell>
          <cell r="AY51">
            <v>1971</v>
          </cell>
          <cell r="AZ51">
            <v>2059</v>
          </cell>
        </row>
        <row r="52">
          <cell r="A52" t="str">
            <v>Nombre de crÃ©ations d'entreprises - Autres activitÃ©s de services - Hauts-de-France - DonnÃ©es trimestrielles brutes</v>
          </cell>
          <cell r="B52">
            <v>10756577</v>
          </cell>
          <cell r="C52">
            <v>45317.364583333336</v>
          </cell>
          <cell r="E52">
            <v>1349</v>
          </cell>
          <cell r="F52">
            <v>1216</v>
          </cell>
          <cell r="G52">
            <v>1137</v>
          </cell>
          <cell r="H52">
            <v>1074</v>
          </cell>
          <cell r="I52">
            <v>1244</v>
          </cell>
          <cell r="J52">
            <v>1025</v>
          </cell>
          <cell r="K52">
            <v>957</v>
          </cell>
          <cell r="L52">
            <v>1060</v>
          </cell>
          <cell r="M52">
            <v>1168</v>
          </cell>
          <cell r="N52">
            <v>1096</v>
          </cell>
          <cell r="O52">
            <v>979</v>
          </cell>
          <cell r="P52">
            <v>1009</v>
          </cell>
          <cell r="Q52">
            <v>1072</v>
          </cell>
          <cell r="R52">
            <v>959</v>
          </cell>
          <cell r="S52">
            <v>866</v>
          </cell>
          <cell r="T52">
            <v>862</v>
          </cell>
          <cell r="U52">
            <v>954</v>
          </cell>
          <cell r="V52">
            <v>862</v>
          </cell>
          <cell r="W52">
            <v>841</v>
          </cell>
          <cell r="X52">
            <v>836</v>
          </cell>
          <cell r="Y52">
            <v>975</v>
          </cell>
          <cell r="Z52">
            <v>933</v>
          </cell>
          <cell r="AA52">
            <v>977</v>
          </cell>
          <cell r="AB52">
            <v>1067</v>
          </cell>
          <cell r="AC52">
            <v>1218</v>
          </cell>
          <cell r="AD52">
            <v>1045</v>
          </cell>
          <cell r="AE52">
            <v>1092</v>
          </cell>
          <cell r="AF52">
            <v>1096</v>
          </cell>
          <cell r="AG52">
            <v>1399</v>
          </cell>
          <cell r="AH52">
            <v>1268</v>
          </cell>
          <cell r="AI52">
            <v>1417</v>
          </cell>
          <cell r="AJ52">
            <v>1494</v>
          </cell>
          <cell r="AK52">
            <v>1403</v>
          </cell>
          <cell r="AL52">
            <v>805</v>
          </cell>
          <cell r="AM52">
            <v>1440</v>
          </cell>
          <cell r="AN52">
            <v>1316</v>
          </cell>
          <cell r="AO52">
            <v>1483</v>
          </cell>
          <cell r="AP52">
            <v>1597</v>
          </cell>
          <cell r="AQ52">
            <v>1655</v>
          </cell>
          <cell r="AR52">
            <v>1874</v>
          </cell>
          <cell r="AS52">
            <v>2092</v>
          </cell>
          <cell r="AT52">
            <v>1808</v>
          </cell>
          <cell r="AU52">
            <v>1952</v>
          </cell>
          <cell r="AV52">
            <v>2019</v>
          </cell>
          <cell r="AW52">
            <v>1950</v>
          </cell>
          <cell r="AX52">
            <v>1701</v>
          </cell>
          <cell r="AY52">
            <v>1983</v>
          </cell>
          <cell r="AZ52">
            <v>2158</v>
          </cell>
        </row>
        <row r="53">
          <cell r="A53" t="str">
            <v>Nombre de crÃ©ations d'entreprises - Autres activitÃ©s de services - Normandie - DonnÃ©es trimestrielles brutes</v>
          </cell>
          <cell r="B53">
            <v>10756556</v>
          </cell>
          <cell r="C53">
            <v>45317.364583333336</v>
          </cell>
          <cell r="E53">
            <v>768</v>
          </cell>
          <cell r="F53">
            <v>658</v>
          </cell>
          <cell r="G53">
            <v>650</v>
          </cell>
          <cell r="H53">
            <v>682</v>
          </cell>
          <cell r="I53">
            <v>688</v>
          </cell>
          <cell r="J53">
            <v>603</v>
          </cell>
          <cell r="K53">
            <v>574</v>
          </cell>
          <cell r="L53">
            <v>636</v>
          </cell>
          <cell r="M53">
            <v>640</v>
          </cell>
          <cell r="N53">
            <v>603</v>
          </cell>
          <cell r="O53">
            <v>538</v>
          </cell>
          <cell r="P53">
            <v>670</v>
          </cell>
          <cell r="Q53">
            <v>565</v>
          </cell>
          <cell r="R53">
            <v>525</v>
          </cell>
          <cell r="S53">
            <v>561</v>
          </cell>
          <cell r="T53">
            <v>521</v>
          </cell>
          <cell r="U53">
            <v>571</v>
          </cell>
          <cell r="V53">
            <v>570</v>
          </cell>
          <cell r="W53">
            <v>535</v>
          </cell>
          <cell r="X53">
            <v>521</v>
          </cell>
          <cell r="Y53">
            <v>625</v>
          </cell>
          <cell r="Z53">
            <v>533</v>
          </cell>
          <cell r="AA53">
            <v>506</v>
          </cell>
          <cell r="AB53">
            <v>607</v>
          </cell>
          <cell r="AC53">
            <v>712</v>
          </cell>
          <cell r="AD53">
            <v>621</v>
          </cell>
          <cell r="AE53">
            <v>700</v>
          </cell>
          <cell r="AF53">
            <v>716</v>
          </cell>
          <cell r="AG53">
            <v>819</v>
          </cell>
          <cell r="AH53">
            <v>767</v>
          </cell>
          <cell r="AI53">
            <v>830</v>
          </cell>
          <cell r="AJ53">
            <v>860</v>
          </cell>
          <cell r="AK53">
            <v>891</v>
          </cell>
          <cell r="AL53">
            <v>486</v>
          </cell>
          <cell r="AM53">
            <v>950</v>
          </cell>
          <cell r="AN53">
            <v>803</v>
          </cell>
          <cell r="AO53">
            <v>874</v>
          </cell>
          <cell r="AP53">
            <v>1052</v>
          </cell>
          <cell r="AQ53">
            <v>1094</v>
          </cell>
          <cell r="AR53">
            <v>1042</v>
          </cell>
          <cell r="AS53">
            <v>1213</v>
          </cell>
          <cell r="AT53">
            <v>1004</v>
          </cell>
          <cell r="AU53">
            <v>1121</v>
          </cell>
          <cell r="AV53">
            <v>1229</v>
          </cell>
          <cell r="AW53">
            <v>1177</v>
          </cell>
          <cell r="AX53">
            <v>1055</v>
          </cell>
          <cell r="AY53">
            <v>1255</v>
          </cell>
          <cell r="AZ53">
            <v>1234</v>
          </cell>
        </row>
        <row r="54">
          <cell r="A54" t="str">
            <v>Nombre de crÃ©ations d'entreprises - Autres activitÃ©s de services - Nouvelle-Aquitaine - DonnÃ©es trimestrielles brutes</v>
          </cell>
          <cell r="B54">
            <v>10756661</v>
          </cell>
          <cell r="C54">
            <v>45317.364583333336</v>
          </cell>
          <cell r="E54">
            <v>1852</v>
          </cell>
          <cell r="F54">
            <v>1645</v>
          </cell>
          <cell r="G54">
            <v>1551</v>
          </cell>
          <cell r="H54">
            <v>1424</v>
          </cell>
          <cell r="I54">
            <v>1634</v>
          </cell>
          <cell r="J54">
            <v>1546</v>
          </cell>
          <cell r="K54">
            <v>1429</v>
          </cell>
          <cell r="L54">
            <v>1540</v>
          </cell>
          <cell r="M54">
            <v>1691</v>
          </cell>
          <cell r="N54">
            <v>1577</v>
          </cell>
          <cell r="O54">
            <v>1519</v>
          </cell>
          <cell r="P54">
            <v>1464</v>
          </cell>
          <cell r="Q54">
            <v>1511</v>
          </cell>
          <cell r="R54">
            <v>1442</v>
          </cell>
          <cell r="S54">
            <v>1327</v>
          </cell>
          <cell r="T54">
            <v>1323</v>
          </cell>
          <cell r="U54">
            <v>1493</v>
          </cell>
          <cell r="V54">
            <v>1468</v>
          </cell>
          <cell r="W54">
            <v>1176</v>
          </cell>
          <cell r="X54">
            <v>1380</v>
          </cell>
          <cell r="Y54">
            <v>1579</v>
          </cell>
          <cell r="Z54">
            <v>1478</v>
          </cell>
          <cell r="AA54">
            <v>1469</v>
          </cell>
          <cell r="AB54">
            <v>1610</v>
          </cell>
          <cell r="AC54">
            <v>1928</v>
          </cell>
          <cell r="AD54">
            <v>1776</v>
          </cell>
          <cell r="AE54">
            <v>1654</v>
          </cell>
          <cell r="AF54">
            <v>1729</v>
          </cell>
          <cell r="AG54">
            <v>2199</v>
          </cell>
          <cell r="AH54">
            <v>2119</v>
          </cell>
          <cell r="AI54">
            <v>2150</v>
          </cell>
          <cell r="AJ54">
            <v>2180</v>
          </cell>
          <cell r="AK54">
            <v>2279</v>
          </cell>
          <cell r="AL54">
            <v>1330</v>
          </cell>
          <cell r="AM54">
            <v>2283</v>
          </cell>
          <cell r="AN54">
            <v>2123</v>
          </cell>
          <cell r="AO54">
            <v>2485</v>
          </cell>
          <cell r="AP54">
            <v>2579</v>
          </cell>
          <cell r="AQ54">
            <v>2876</v>
          </cell>
          <cell r="AR54">
            <v>2672</v>
          </cell>
          <cell r="AS54">
            <v>3192</v>
          </cell>
          <cell r="AT54">
            <v>3295</v>
          </cell>
          <cell r="AU54">
            <v>2934</v>
          </cell>
          <cell r="AV54">
            <v>2943</v>
          </cell>
          <cell r="AW54">
            <v>3020</v>
          </cell>
          <cell r="AX54">
            <v>2746</v>
          </cell>
          <cell r="AY54">
            <v>2806</v>
          </cell>
          <cell r="AZ54">
            <v>2968</v>
          </cell>
        </row>
        <row r="55">
          <cell r="A55" t="str">
            <v>Nombre de crÃ©ations d'entreprises - Autres activitÃ©s de services - Occitanie - DonnÃ©es trimestrielles brutes</v>
          </cell>
          <cell r="B55">
            <v>10756682</v>
          </cell>
          <cell r="C55">
            <v>45317.364583333336</v>
          </cell>
          <cell r="E55">
            <v>1899</v>
          </cell>
          <cell r="F55">
            <v>1779</v>
          </cell>
          <cell r="G55">
            <v>1531</v>
          </cell>
          <cell r="H55">
            <v>1603</v>
          </cell>
          <cell r="I55">
            <v>1574</v>
          </cell>
          <cell r="J55">
            <v>1577</v>
          </cell>
          <cell r="K55">
            <v>1435</v>
          </cell>
          <cell r="L55">
            <v>1462</v>
          </cell>
          <cell r="M55">
            <v>1562</v>
          </cell>
          <cell r="N55">
            <v>1470</v>
          </cell>
          <cell r="O55">
            <v>1421</v>
          </cell>
          <cell r="P55">
            <v>1505</v>
          </cell>
          <cell r="Q55">
            <v>1554</v>
          </cell>
          <cell r="R55">
            <v>1472</v>
          </cell>
          <cell r="S55">
            <v>1414</v>
          </cell>
          <cell r="T55">
            <v>1306</v>
          </cell>
          <cell r="U55">
            <v>1570</v>
          </cell>
          <cell r="V55">
            <v>1514</v>
          </cell>
          <cell r="W55">
            <v>1296</v>
          </cell>
          <cell r="X55">
            <v>1383</v>
          </cell>
          <cell r="Y55">
            <v>1475</v>
          </cell>
          <cell r="Z55">
            <v>1597</v>
          </cell>
          <cell r="AA55">
            <v>1574</v>
          </cell>
          <cell r="AB55">
            <v>1584</v>
          </cell>
          <cell r="AC55">
            <v>2079</v>
          </cell>
          <cell r="AD55">
            <v>1839</v>
          </cell>
          <cell r="AE55">
            <v>1753</v>
          </cell>
          <cell r="AF55">
            <v>1767</v>
          </cell>
          <cell r="AG55">
            <v>2332</v>
          </cell>
          <cell r="AH55">
            <v>2127</v>
          </cell>
          <cell r="AI55">
            <v>2171</v>
          </cell>
          <cell r="AJ55">
            <v>2267</v>
          </cell>
          <cell r="AK55">
            <v>2273</v>
          </cell>
          <cell r="AL55">
            <v>1346</v>
          </cell>
          <cell r="AM55">
            <v>2401</v>
          </cell>
          <cell r="AN55">
            <v>2037</v>
          </cell>
          <cell r="AO55">
            <v>2479</v>
          </cell>
          <cell r="AP55">
            <v>2736</v>
          </cell>
          <cell r="AQ55">
            <v>2709</v>
          </cell>
          <cell r="AR55">
            <v>2718</v>
          </cell>
          <cell r="AS55">
            <v>3275</v>
          </cell>
          <cell r="AT55">
            <v>3042</v>
          </cell>
          <cell r="AU55">
            <v>3021</v>
          </cell>
          <cell r="AV55">
            <v>2999</v>
          </cell>
          <cell r="AW55">
            <v>3209</v>
          </cell>
          <cell r="AX55">
            <v>2975</v>
          </cell>
          <cell r="AY55">
            <v>2975</v>
          </cell>
          <cell r="AZ55">
            <v>3044</v>
          </cell>
        </row>
        <row r="56">
          <cell r="A56" t="str">
            <v>Nombre de crÃ©ations d'entreprises - Autres activitÃ©s de services - Pays de la Loire - DonnÃ©es trimestrielles brutes</v>
          </cell>
          <cell r="B56">
            <v>10756619</v>
          </cell>
          <cell r="C56">
            <v>45317.364583333336</v>
          </cell>
          <cell r="E56">
            <v>858</v>
          </cell>
          <cell r="F56">
            <v>711</v>
          </cell>
          <cell r="G56">
            <v>669</v>
          </cell>
          <cell r="H56">
            <v>738</v>
          </cell>
          <cell r="I56">
            <v>713</v>
          </cell>
          <cell r="J56">
            <v>683</v>
          </cell>
          <cell r="K56">
            <v>608</v>
          </cell>
          <cell r="L56">
            <v>668</v>
          </cell>
          <cell r="M56">
            <v>788</v>
          </cell>
          <cell r="N56">
            <v>708</v>
          </cell>
          <cell r="O56">
            <v>704</v>
          </cell>
          <cell r="P56">
            <v>780</v>
          </cell>
          <cell r="Q56">
            <v>706</v>
          </cell>
          <cell r="R56">
            <v>632</v>
          </cell>
          <cell r="S56">
            <v>623</v>
          </cell>
          <cell r="T56">
            <v>720</v>
          </cell>
          <cell r="U56">
            <v>771</v>
          </cell>
          <cell r="V56">
            <v>674</v>
          </cell>
          <cell r="W56">
            <v>621</v>
          </cell>
          <cell r="X56">
            <v>663</v>
          </cell>
          <cell r="Y56">
            <v>750</v>
          </cell>
          <cell r="Z56">
            <v>699</v>
          </cell>
          <cell r="AA56">
            <v>709</v>
          </cell>
          <cell r="AB56">
            <v>694</v>
          </cell>
          <cell r="AC56">
            <v>833</v>
          </cell>
          <cell r="AD56">
            <v>867</v>
          </cell>
          <cell r="AE56">
            <v>786</v>
          </cell>
          <cell r="AF56">
            <v>775</v>
          </cell>
          <cell r="AG56">
            <v>1185</v>
          </cell>
          <cell r="AH56">
            <v>1035</v>
          </cell>
          <cell r="AI56">
            <v>1031</v>
          </cell>
          <cell r="AJ56">
            <v>1011</v>
          </cell>
          <cell r="AK56">
            <v>1075</v>
          </cell>
          <cell r="AL56">
            <v>651</v>
          </cell>
          <cell r="AM56">
            <v>950</v>
          </cell>
          <cell r="AN56">
            <v>1166</v>
          </cell>
          <cell r="AO56">
            <v>1065</v>
          </cell>
          <cell r="AP56">
            <v>1297</v>
          </cell>
          <cell r="AQ56">
            <v>1337</v>
          </cell>
          <cell r="AR56">
            <v>1389</v>
          </cell>
          <cell r="AS56">
            <v>1623</v>
          </cell>
          <cell r="AT56">
            <v>1541</v>
          </cell>
          <cell r="AU56">
            <v>1710</v>
          </cell>
          <cell r="AV56">
            <v>1504</v>
          </cell>
          <cell r="AW56">
            <v>1500</v>
          </cell>
          <cell r="AX56">
            <v>1354</v>
          </cell>
          <cell r="AY56">
            <v>1574</v>
          </cell>
          <cell r="AZ56">
            <v>1419</v>
          </cell>
        </row>
        <row r="57">
          <cell r="A57" t="str">
            <v>Nombre de crÃ©ations d'entreprises - Autres activitÃ©s de services - Provence-Alpes-CÃ´te d'Azur - DonnÃ©es trimestrielles brutes</v>
          </cell>
          <cell r="B57">
            <v>10756724</v>
          </cell>
          <cell r="C57">
            <v>45317.364583333336</v>
          </cell>
          <cell r="E57">
            <v>2005</v>
          </cell>
          <cell r="F57">
            <v>1932</v>
          </cell>
          <cell r="G57">
            <v>1686</v>
          </cell>
          <cell r="H57">
            <v>1659</v>
          </cell>
          <cell r="I57">
            <v>1775</v>
          </cell>
          <cell r="J57">
            <v>1708</v>
          </cell>
          <cell r="K57">
            <v>1471</v>
          </cell>
          <cell r="L57">
            <v>1446</v>
          </cell>
          <cell r="M57">
            <v>1670</v>
          </cell>
          <cell r="N57">
            <v>1547</v>
          </cell>
          <cell r="O57">
            <v>1482</v>
          </cell>
          <cell r="P57">
            <v>1427</v>
          </cell>
          <cell r="Q57">
            <v>1550</v>
          </cell>
          <cell r="R57">
            <v>1456</v>
          </cell>
          <cell r="S57">
            <v>1409</v>
          </cell>
          <cell r="T57">
            <v>1467</v>
          </cell>
          <cell r="U57">
            <v>1579</v>
          </cell>
          <cell r="V57">
            <v>1491</v>
          </cell>
          <cell r="W57">
            <v>1404</v>
          </cell>
          <cell r="X57">
            <v>1282</v>
          </cell>
          <cell r="Y57">
            <v>1575</v>
          </cell>
          <cell r="Z57">
            <v>1657</v>
          </cell>
          <cell r="AA57">
            <v>1590</v>
          </cell>
          <cell r="AB57">
            <v>1604</v>
          </cell>
          <cell r="AC57">
            <v>1977</v>
          </cell>
          <cell r="AD57">
            <v>1905</v>
          </cell>
          <cell r="AE57">
            <v>1728</v>
          </cell>
          <cell r="AF57">
            <v>1856</v>
          </cell>
          <cell r="AG57">
            <v>2340</v>
          </cell>
          <cell r="AH57">
            <v>2257</v>
          </cell>
          <cell r="AI57">
            <v>2067</v>
          </cell>
          <cell r="AJ57">
            <v>2333</v>
          </cell>
          <cell r="AK57">
            <v>2430</v>
          </cell>
          <cell r="AL57">
            <v>1444</v>
          </cell>
          <cell r="AM57">
            <v>2423</v>
          </cell>
          <cell r="AN57">
            <v>2038</v>
          </cell>
          <cell r="AO57">
            <v>2486</v>
          </cell>
          <cell r="AP57">
            <v>2868</v>
          </cell>
          <cell r="AQ57">
            <v>2533</v>
          </cell>
          <cell r="AR57">
            <v>3159</v>
          </cell>
          <cell r="AS57">
            <v>3473</v>
          </cell>
          <cell r="AT57">
            <v>3398</v>
          </cell>
          <cell r="AU57">
            <v>3269</v>
          </cell>
          <cell r="AV57">
            <v>3163</v>
          </cell>
          <cell r="AW57">
            <v>3355</v>
          </cell>
          <cell r="AX57">
            <v>3111</v>
          </cell>
          <cell r="AY57">
            <v>2995</v>
          </cell>
          <cell r="AZ57">
            <v>3036</v>
          </cell>
        </row>
        <row r="58">
          <cell r="A58" t="str">
            <v>Nombre de crÃ©ations d'entreprises - Commerce - Auvergne-RhÃ´ne-Alpes - DonnÃ©es trimestrielles brutes</v>
          </cell>
          <cell r="B58">
            <v>10756704</v>
          </cell>
          <cell r="C58">
            <v>45317.364583333336</v>
          </cell>
          <cell r="E58">
            <v>3549</v>
          </cell>
          <cell r="F58">
            <v>3344</v>
          </cell>
          <cell r="G58">
            <v>2746</v>
          </cell>
          <cell r="H58">
            <v>3074</v>
          </cell>
          <cell r="I58">
            <v>3637</v>
          </cell>
          <cell r="J58">
            <v>3773</v>
          </cell>
          <cell r="K58">
            <v>2897</v>
          </cell>
          <cell r="L58">
            <v>3410</v>
          </cell>
          <cell r="M58">
            <v>3797</v>
          </cell>
          <cell r="N58">
            <v>3592</v>
          </cell>
          <cell r="O58">
            <v>2983</v>
          </cell>
          <cell r="P58">
            <v>3479</v>
          </cell>
          <cell r="Q58">
            <v>3526</v>
          </cell>
          <cell r="R58">
            <v>3682</v>
          </cell>
          <cell r="S58">
            <v>2788</v>
          </cell>
          <cell r="T58">
            <v>3472</v>
          </cell>
          <cell r="U58">
            <v>4412</v>
          </cell>
          <cell r="V58">
            <v>3991</v>
          </cell>
          <cell r="W58">
            <v>2923</v>
          </cell>
          <cell r="X58">
            <v>3512</v>
          </cell>
          <cell r="Y58">
            <v>4242</v>
          </cell>
          <cell r="Z58">
            <v>4001</v>
          </cell>
          <cell r="AA58">
            <v>3355</v>
          </cell>
          <cell r="AB58">
            <v>4005</v>
          </cell>
          <cell r="AC58">
            <v>4582</v>
          </cell>
          <cell r="AD58">
            <v>4339</v>
          </cell>
          <cell r="AE58">
            <v>3650</v>
          </cell>
          <cell r="AF58">
            <v>4174</v>
          </cell>
          <cell r="AG58">
            <v>5113</v>
          </cell>
          <cell r="AH58">
            <v>4560</v>
          </cell>
          <cell r="AI58">
            <v>3925</v>
          </cell>
          <cell r="AJ58">
            <v>4470</v>
          </cell>
          <cell r="AK58">
            <v>4465</v>
          </cell>
          <cell r="AL58">
            <v>4480</v>
          </cell>
          <cell r="AM58">
            <v>5249</v>
          </cell>
          <cell r="AN58">
            <v>5819</v>
          </cell>
          <cell r="AO58">
            <v>5542</v>
          </cell>
          <cell r="AP58">
            <v>5063</v>
          </cell>
          <cell r="AQ58">
            <v>3855</v>
          </cell>
          <cell r="AR58">
            <v>4271</v>
          </cell>
          <cell r="AS58">
            <v>4412</v>
          </cell>
          <cell r="AT58">
            <v>3954</v>
          </cell>
          <cell r="AU58">
            <v>3359</v>
          </cell>
          <cell r="AV58">
            <v>4121</v>
          </cell>
          <cell r="AW58">
            <v>4128</v>
          </cell>
          <cell r="AX58">
            <v>4073</v>
          </cell>
          <cell r="AY58">
            <v>3658</v>
          </cell>
          <cell r="AZ58">
            <v>4761</v>
          </cell>
        </row>
        <row r="59">
          <cell r="A59" t="str">
            <v>Nombre de crÃ©ations d'entreprises - Commerce - ÃŽle-de-France - DonnÃ©es trimestrielles brutes</v>
          </cell>
          <cell r="B59">
            <v>10756494</v>
          </cell>
          <cell r="C59">
            <v>45317.364583333336</v>
          </cell>
          <cell r="E59">
            <v>6495</v>
          </cell>
          <cell r="F59">
            <v>5889</v>
          </cell>
          <cell r="G59">
            <v>4843</v>
          </cell>
          <cell r="H59">
            <v>5669</v>
          </cell>
          <cell r="I59">
            <v>6128</v>
          </cell>
          <cell r="J59">
            <v>5932</v>
          </cell>
          <cell r="K59">
            <v>5139</v>
          </cell>
          <cell r="L59">
            <v>5944</v>
          </cell>
          <cell r="M59">
            <v>6396</v>
          </cell>
          <cell r="N59">
            <v>5884</v>
          </cell>
          <cell r="O59">
            <v>5055</v>
          </cell>
          <cell r="P59">
            <v>5938</v>
          </cell>
          <cell r="Q59">
            <v>5831</v>
          </cell>
          <cell r="R59">
            <v>5694</v>
          </cell>
          <cell r="S59">
            <v>4963</v>
          </cell>
          <cell r="T59">
            <v>5781</v>
          </cell>
          <cell r="U59">
            <v>6820</v>
          </cell>
          <cell r="V59">
            <v>6375</v>
          </cell>
          <cell r="W59">
            <v>4841</v>
          </cell>
          <cell r="X59">
            <v>6093</v>
          </cell>
          <cell r="Y59">
            <v>6849</v>
          </cell>
          <cell r="Z59">
            <v>6274</v>
          </cell>
          <cell r="AA59">
            <v>5610</v>
          </cell>
          <cell r="AB59">
            <v>7200</v>
          </cell>
          <cell r="AC59">
            <v>7475</v>
          </cell>
          <cell r="AD59">
            <v>6986</v>
          </cell>
          <cell r="AE59">
            <v>6060</v>
          </cell>
          <cell r="AF59">
            <v>7359</v>
          </cell>
          <cell r="AG59">
            <v>8594</v>
          </cell>
          <cell r="AH59">
            <v>7847</v>
          </cell>
          <cell r="AI59">
            <v>6544</v>
          </cell>
          <cell r="AJ59">
            <v>8200</v>
          </cell>
          <cell r="AK59">
            <v>8098</v>
          </cell>
          <cell r="AL59">
            <v>7825</v>
          </cell>
          <cell r="AM59">
            <v>10220</v>
          </cell>
          <cell r="AN59">
            <v>11693</v>
          </cell>
          <cell r="AO59">
            <v>11602</v>
          </cell>
          <cell r="AP59">
            <v>10086</v>
          </cell>
          <cell r="AQ59">
            <v>7770</v>
          </cell>
          <cell r="AR59">
            <v>8964</v>
          </cell>
          <cell r="AS59">
            <v>9548</v>
          </cell>
          <cell r="AT59">
            <v>8617</v>
          </cell>
          <cell r="AU59">
            <v>8181</v>
          </cell>
          <cell r="AV59">
            <v>9638</v>
          </cell>
          <cell r="AW59">
            <v>8966</v>
          </cell>
          <cell r="AX59">
            <v>9053</v>
          </cell>
          <cell r="AY59">
            <v>8615</v>
          </cell>
          <cell r="AZ59">
            <v>10023</v>
          </cell>
        </row>
        <row r="60">
          <cell r="A60" t="str">
            <v>Nombre de crÃ©ations d'entreprises - Commerce - Bourgogne-Franche-ComtÃ© - DonnÃ©es trimestrielles brutes</v>
          </cell>
          <cell r="B60">
            <v>10756536</v>
          </cell>
          <cell r="C60">
            <v>45317.364583333336</v>
          </cell>
          <cell r="E60">
            <v>1176</v>
          </cell>
          <cell r="F60">
            <v>1151</v>
          </cell>
          <cell r="G60">
            <v>1007</v>
          </cell>
          <cell r="H60">
            <v>1165</v>
          </cell>
          <cell r="I60">
            <v>1505</v>
          </cell>
          <cell r="J60">
            <v>1467</v>
          </cell>
          <cell r="K60">
            <v>1175</v>
          </cell>
          <cell r="L60">
            <v>1168</v>
          </cell>
          <cell r="M60">
            <v>1355</v>
          </cell>
          <cell r="N60">
            <v>1296</v>
          </cell>
          <cell r="O60">
            <v>1136</v>
          </cell>
          <cell r="P60">
            <v>1365</v>
          </cell>
          <cell r="Q60">
            <v>1272</v>
          </cell>
          <cell r="R60">
            <v>1331</v>
          </cell>
          <cell r="S60">
            <v>1070</v>
          </cell>
          <cell r="T60">
            <v>1310</v>
          </cell>
          <cell r="U60">
            <v>1521</v>
          </cell>
          <cell r="V60">
            <v>1493</v>
          </cell>
          <cell r="W60">
            <v>1028</v>
          </cell>
          <cell r="X60">
            <v>1320</v>
          </cell>
          <cell r="Y60">
            <v>1652</v>
          </cell>
          <cell r="Z60">
            <v>1527</v>
          </cell>
          <cell r="AA60">
            <v>1356</v>
          </cell>
          <cell r="AB60">
            <v>1497</v>
          </cell>
          <cell r="AC60">
            <v>1606</v>
          </cell>
          <cell r="AD60">
            <v>1624</v>
          </cell>
          <cell r="AE60">
            <v>1344</v>
          </cell>
          <cell r="AF60">
            <v>1503</v>
          </cell>
          <cell r="AG60">
            <v>1745</v>
          </cell>
          <cell r="AH60">
            <v>1663</v>
          </cell>
          <cell r="AI60">
            <v>1474</v>
          </cell>
          <cell r="AJ60">
            <v>1622</v>
          </cell>
          <cell r="AK60">
            <v>1710</v>
          </cell>
          <cell r="AL60">
            <v>1723</v>
          </cell>
          <cell r="AM60">
            <v>1991</v>
          </cell>
          <cell r="AN60">
            <v>2037</v>
          </cell>
          <cell r="AO60">
            <v>2071</v>
          </cell>
          <cell r="AP60">
            <v>1928</v>
          </cell>
          <cell r="AQ60">
            <v>1399</v>
          </cell>
          <cell r="AR60">
            <v>1450</v>
          </cell>
          <cell r="AS60">
            <v>1499</v>
          </cell>
          <cell r="AT60">
            <v>1407</v>
          </cell>
          <cell r="AU60">
            <v>1182</v>
          </cell>
          <cell r="AV60">
            <v>1350</v>
          </cell>
          <cell r="AW60">
            <v>1438</v>
          </cell>
          <cell r="AX60">
            <v>1278</v>
          </cell>
          <cell r="AY60">
            <v>1280</v>
          </cell>
          <cell r="AZ60">
            <v>1357</v>
          </cell>
        </row>
        <row r="61">
          <cell r="A61" t="str">
            <v>Nombre de crÃ©ations d'entreprises - Commerce - Bretagne - DonnÃ©es trimestrielles brutes</v>
          </cell>
          <cell r="B61">
            <v>10756641</v>
          </cell>
          <cell r="C61">
            <v>45317.364583333336</v>
          </cell>
          <cell r="E61">
            <v>1240</v>
          </cell>
          <cell r="F61">
            <v>1111</v>
          </cell>
          <cell r="G61">
            <v>861</v>
          </cell>
          <cell r="H61">
            <v>1019</v>
          </cell>
          <cell r="I61">
            <v>1270</v>
          </cell>
          <cell r="J61">
            <v>1235</v>
          </cell>
          <cell r="K61">
            <v>955</v>
          </cell>
          <cell r="L61">
            <v>1061</v>
          </cell>
          <cell r="M61">
            <v>1203</v>
          </cell>
          <cell r="N61">
            <v>1187</v>
          </cell>
          <cell r="O61">
            <v>970</v>
          </cell>
          <cell r="P61">
            <v>1032</v>
          </cell>
          <cell r="Q61">
            <v>1188</v>
          </cell>
          <cell r="R61">
            <v>1246</v>
          </cell>
          <cell r="S61">
            <v>912</v>
          </cell>
          <cell r="T61">
            <v>1127</v>
          </cell>
          <cell r="U61">
            <v>1314</v>
          </cell>
          <cell r="V61">
            <v>1233</v>
          </cell>
          <cell r="W61">
            <v>954</v>
          </cell>
          <cell r="X61">
            <v>1192</v>
          </cell>
          <cell r="Y61">
            <v>1439</v>
          </cell>
          <cell r="Z61">
            <v>1320</v>
          </cell>
          <cell r="AA61">
            <v>1052</v>
          </cell>
          <cell r="AB61">
            <v>1194</v>
          </cell>
          <cell r="AC61">
            <v>1494</v>
          </cell>
          <cell r="AD61">
            <v>1444</v>
          </cell>
          <cell r="AE61">
            <v>1148</v>
          </cell>
          <cell r="AF61">
            <v>1244</v>
          </cell>
          <cell r="AG61">
            <v>1427</v>
          </cell>
          <cell r="AH61">
            <v>1340</v>
          </cell>
          <cell r="AI61">
            <v>1078</v>
          </cell>
          <cell r="AJ61">
            <v>1214</v>
          </cell>
          <cell r="AK61">
            <v>1264</v>
          </cell>
          <cell r="AL61">
            <v>1243</v>
          </cell>
          <cell r="AM61">
            <v>1569</v>
          </cell>
          <cell r="AN61">
            <v>1714</v>
          </cell>
          <cell r="AO61">
            <v>1642</v>
          </cell>
          <cell r="AP61">
            <v>1762</v>
          </cell>
          <cell r="AQ61">
            <v>1329</v>
          </cell>
          <cell r="AR61">
            <v>1450</v>
          </cell>
          <cell r="AS61">
            <v>1495</v>
          </cell>
          <cell r="AT61">
            <v>1354</v>
          </cell>
          <cell r="AU61">
            <v>1018</v>
          </cell>
          <cell r="AV61">
            <v>1229</v>
          </cell>
          <cell r="AW61">
            <v>1366</v>
          </cell>
          <cell r="AX61">
            <v>1249</v>
          </cell>
          <cell r="AY61">
            <v>1120</v>
          </cell>
          <cell r="AZ61">
            <v>1295</v>
          </cell>
        </row>
        <row r="62">
          <cell r="A62" t="str">
            <v>Nombre de crÃ©ations d'entreprises - Commerce - Centre-Val de Loire - DonnÃ©es trimestrielles brutes</v>
          </cell>
          <cell r="B62">
            <v>10756515</v>
          </cell>
          <cell r="C62">
            <v>45317.364583333336</v>
          </cell>
          <cell r="E62">
            <v>1133</v>
          </cell>
          <cell r="F62">
            <v>1096</v>
          </cell>
          <cell r="G62">
            <v>844</v>
          </cell>
          <cell r="H62">
            <v>1022</v>
          </cell>
          <cell r="I62">
            <v>1197</v>
          </cell>
          <cell r="J62">
            <v>1148</v>
          </cell>
          <cell r="K62">
            <v>930</v>
          </cell>
          <cell r="L62">
            <v>1051</v>
          </cell>
          <cell r="M62">
            <v>1132</v>
          </cell>
          <cell r="N62">
            <v>1058</v>
          </cell>
          <cell r="O62">
            <v>905</v>
          </cell>
          <cell r="P62">
            <v>1050</v>
          </cell>
          <cell r="Q62">
            <v>1034</v>
          </cell>
          <cell r="R62">
            <v>1061</v>
          </cell>
          <cell r="S62">
            <v>1000</v>
          </cell>
          <cell r="T62">
            <v>1094</v>
          </cell>
          <cell r="U62">
            <v>1354</v>
          </cell>
          <cell r="V62">
            <v>1216</v>
          </cell>
          <cell r="W62">
            <v>887</v>
          </cell>
          <cell r="X62">
            <v>1126</v>
          </cell>
          <cell r="Y62">
            <v>1326</v>
          </cell>
          <cell r="Z62">
            <v>1178</v>
          </cell>
          <cell r="AA62">
            <v>1055</v>
          </cell>
          <cell r="AB62">
            <v>1252</v>
          </cell>
          <cell r="AC62">
            <v>1470</v>
          </cell>
          <cell r="AD62">
            <v>1363</v>
          </cell>
          <cell r="AE62">
            <v>1153</v>
          </cell>
          <cell r="AF62">
            <v>1314</v>
          </cell>
          <cell r="AG62">
            <v>1445</v>
          </cell>
          <cell r="AH62">
            <v>1331</v>
          </cell>
          <cell r="AI62">
            <v>1215</v>
          </cell>
          <cell r="AJ62">
            <v>1325</v>
          </cell>
          <cell r="AK62">
            <v>1312</v>
          </cell>
          <cell r="AL62">
            <v>1326</v>
          </cell>
          <cell r="AM62">
            <v>1545</v>
          </cell>
          <cell r="AN62">
            <v>1790</v>
          </cell>
          <cell r="AO62">
            <v>1763</v>
          </cell>
          <cell r="AP62">
            <v>1591</v>
          </cell>
          <cell r="AQ62">
            <v>1262</v>
          </cell>
          <cell r="AR62">
            <v>1363</v>
          </cell>
          <cell r="AS62">
            <v>1433</v>
          </cell>
          <cell r="AT62">
            <v>1196</v>
          </cell>
          <cell r="AU62">
            <v>1069</v>
          </cell>
          <cell r="AV62">
            <v>1260</v>
          </cell>
          <cell r="AW62">
            <v>1197</v>
          </cell>
          <cell r="AX62">
            <v>1169</v>
          </cell>
          <cell r="AY62">
            <v>1077</v>
          </cell>
          <cell r="AZ62">
            <v>1298</v>
          </cell>
        </row>
        <row r="63">
          <cell r="A63" t="str">
            <v>Nombre de crÃ©ations d'entreprises - Commerce - France - DonnÃ©es trimestrielles brutes</v>
          </cell>
          <cell r="B63">
            <v>10756080</v>
          </cell>
          <cell r="C63">
            <v>45317.364583333336</v>
          </cell>
          <cell r="E63">
            <v>32261</v>
          </cell>
          <cell r="F63">
            <v>30719</v>
          </cell>
          <cell r="G63">
            <v>24887</v>
          </cell>
          <cell r="H63">
            <v>27477</v>
          </cell>
          <cell r="I63">
            <v>33109</v>
          </cell>
          <cell r="J63">
            <v>32449</v>
          </cell>
          <cell r="K63">
            <v>26468</v>
          </cell>
          <cell r="L63">
            <v>29416</v>
          </cell>
          <cell r="M63">
            <v>32556</v>
          </cell>
          <cell r="N63">
            <v>31616</v>
          </cell>
          <cell r="O63">
            <v>26223</v>
          </cell>
          <cell r="P63">
            <v>29710</v>
          </cell>
          <cell r="Q63">
            <v>30353</v>
          </cell>
          <cell r="R63">
            <v>31438</v>
          </cell>
          <cell r="S63">
            <v>25209</v>
          </cell>
          <cell r="T63">
            <v>29449</v>
          </cell>
          <cell r="U63">
            <v>36326</v>
          </cell>
          <cell r="V63">
            <v>34335</v>
          </cell>
          <cell r="W63">
            <v>25140</v>
          </cell>
          <cell r="X63">
            <v>30335</v>
          </cell>
          <cell r="Y63">
            <v>36955</v>
          </cell>
          <cell r="Z63">
            <v>34669</v>
          </cell>
          <cell r="AA63">
            <v>29663</v>
          </cell>
          <cell r="AB63">
            <v>35371</v>
          </cell>
          <cell r="AC63">
            <v>39225</v>
          </cell>
          <cell r="AD63">
            <v>38407</v>
          </cell>
          <cell r="AE63">
            <v>31814</v>
          </cell>
          <cell r="AF63">
            <v>36193</v>
          </cell>
          <cell r="AG63">
            <v>43196</v>
          </cell>
          <cell r="AH63">
            <v>39391</v>
          </cell>
          <cell r="AI63">
            <v>32968</v>
          </cell>
          <cell r="AJ63">
            <v>38067</v>
          </cell>
          <cell r="AK63">
            <v>38491</v>
          </cell>
          <cell r="AL63">
            <v>38227</v>
          </cell>
          <cell r="AM63">
            <v>46765</v>
          </cell>
          <cell r="AN63">
            <v>51673</v>
          </cell>
          <cell r="AO63">
            <v>51860</v>
          </cell>
          <cell r="AP63">
            <v>47641</v>
          </cell>
          <cell r="AQ63">
            <v>35331</v>
          </cell>
          <cell r="AR63">
            <v>38626</v>
          </cell>
          <cell r="AS63">
            <v>40665</v>
          </cell>
          <cell r="AT63">
            <v>37095</v>
          </cell>
          <cell r="AU63">
            <v>32342</v>
          </cell>
          <cell r="AV63">
            <v>37665</v>
          </cell>
          <cell r="AW63">
            <v>37610</v>
          </cell>
          <cell r="AX63">
            <v>36009</v>
          </cell>
          <cell r="AY63">
            <v>33443</v>
          </cell>
          <cell r="AZ63">
            <v>39535</v>
          </cell>
        </row>
        <row r="64">
          <cell r="A64" t="str">
            <v>Nombre de crÃ©ations d'entreprises - Commerce - France - DonnÃ©es trimestrielles CVS</v>
          </cell>
          <cell r="B64">
            <v>10756081</v>
          </cell>
          <cell r="C64">
            <v>45317.364583333336</v>
          </cell>
          <cell r="E64">
            <v>29638</v>
          </cell>
          <cell r="F64">
            <v>28827</v>
          </cell>
          <cell r="G64">
            <v>28509</v>
          </cell>
          <cell r="H64">
            <v>29044</v>
          </cell>
          <cell r="I64">
            <v>30074</v>
          </cell>
          <cell r="J64">
            <v>31331</v>
          </cell>
          <cell r="K64">
            <v>31280</v>
          </cell>
          <cell r="L64">
            <v>30281</v>
          </cell>
          <cell r="M64">
            <v>30066</v>
          </cell>
          <cell r="N64">
            <v>29725</v>
          </cell>
          <cell r="O64">
            <v>29818</v>
          </cell>
          <cell r="P64">
            <v>29780</v>
          </cell>
          <cell r="Q64">
            <v>27983</v>
          </cell>
          <cell r="R64">
            <v>27877</v>
          </cell>
          <cell r="S64">
            <v>28733</v>
          </cell>
          <cell r="T64">
            <v>30293</v>
          </cell>
          <cell r="U64">
            <v>31455</v>
          </cell>
          <cell r="V64">
            <v>32854</v>
          </cell>
          <cell r="W64">
            <v>31117</v>
          </cell>
          <cell r="X64">
            <v>31581</v>
          </cell>
          <cell r="Y64">
            <v>32579</v>
          </cell>
          <cell r="Z64">
            <v>32449</v>
          </cell>
          <cell r="AA64">
            <v>34995</v>
          </cell>
          <cell r="AB64">
            <v>35787</v>
          </cell>
          <cell r="AC64">
            <v>35964</v>
          </cell>
          <cell r="AD64">
            <v>36524</v>
          </cell>
          <cell r="AE64">
            <v>36399</v>
          </cell>
          <cell r="AF64">
            <v>37504</v>
          </cell>
          <cell r="AG64">
            <v>39900</v>
          </cell>
          <cell r="AH64">
            <v>39094</v>
          </cell>
          <cell r="AI64">
            <v>37867</v>
          </cell>
          <cell r="AJ64">
            <v>38057</v>
          </cell>
          <cell r="AK64">
            <v>36428</v>
          </cell>
          <cell r="AL64">
            <v>35227</v>
          </cell>
          <cell r="AM64">
            <v>49723</v>
          </cell>
          <cell r="AN64">
            <v>51349</v>
          </cell>
          <cell r="AO64">
            <v>48147</v>
          </cell>
          <cell r="AP64">
            <v>44626</v>
          </cell>
          <cell r="AQ64">
            <v>39833</v>
          </cell>
          <cell r="AR64">
            <v>38410</v>
          </cell>
          <cell r="AS64">
            <v>36972</v>
          </cell>
          <cell r="AT64">
            <v>37041</v>
          </cell>
          <cell r="AU64">
            <v>36545</v>
          </cell>
          <cell r="AV64">
            <v>37204</v>
          </cell>
          <cell r="AW64">
            <v>35417</v>
          </cell>
          <cell r="AX64">
            <v>35714</v>
          </cell>
          <cell r="AY64">
            <v>36471</v>
          </cell>
          <cell r="AZ64">
            <v>38269</v>
          </cell>
        </row>
        <row r="65">
          <cell r="A65" t="str">
            <v>Nombre de crÃ©ations d'entreprises - Commerce - Grand Est - DonnÃ©es trimestrielles brutes</v>
          </cell>
          <cell r="B65">
            <v>10756599</v>
          </cell>
          <cell r="C65">
            <v>45317.364583333336</v>
          </cell>
          <cell r="E65">
            <v>2341</v>
          </cell>
          <cell r="F65">
            <v>2157</v>
          </cell>
          <cell r="G65">
            <v>1917</v>
          </cell>
          <cell r="H65">
            <v>2009</v>
          </cell>
          <cell r="I65">
            <v>2797</v>
          </cell>
          <cell r="J65">
            <v>2481</v>
          </cell>
          <cell r="K65">
            <v>2393</v>
          </cell>
          <cell r="L65">
            <v>2434</v>
          </cell>
          <cell r="M65">
            <v>2600</v>
          </cell>
          <cell r="N65">
            <v>2462</v>
          </cell>
          <cell r="O65">
            <v>2056</v>
          </cell>
          <cell r="P65">
            <v>2411</v>
          </cell>
          <cell r="Q65">
            <v>2299</v>
          </cell>
          <cell r="R65">
            <v>2477</v>
          </cell>
          <cell r="S65">
            <v>2004</v>
          </cell>
          <cell r="T65">
            <v>2505</v>
          </cell>
          <cell r="U65">
            <v>3090</v>
          </cell>
          <cell r="V65">
            <v>2708</v>
          </cell>
          <cell r="W65">
            <v>2038</v>
          </cell>
          <cell r="X65">
            <v>2357</v>
          </cell>
          <cell r="Y65">
            <v>2884</v>
          </cell>
          <cell r="Z65">
            <v>2900</v>
          </cell>
          <cell r="AA65">
            <v>2385</v>
          </cell>
          <cell r="AB65">
            <v>2805</v>
          </cell>
          <cell r="AC65">
            <v>3202</v>
          </cell>
          <cell r="AD65">
            <v>3019</v>
          </cell>
          <cell r="AE65">
            <v>2619</v>
          </cell>
          <cell r="AF65">
            <v>2889</v>
          </cell>
          <cell r="AG65">
            <v>3381</v>
          </cell>
          <cell r="AH65">
            <v>2957</v>
          </cell>
          <cell r="AI65">
            <v>2600</v>
          </cell>
          <cell r="AJ65">
            <v>2867</v>
          </cell>
          <cell r="AK65">
            <v>2991</v>
          </cell>
          <cell r="AL65">
            <v>2993</v>
          </cell>
          <cell r="AM65">
            <v>3712</v>
          </cell>
          <cell r="AN65">
            <v>3805</v>
          </cell>
          <cell r="AO65">
            <v>3981</v>
          </cell>
          <cell r="AP65">
            <v>3549</v>
          </cell>
          <cell r="AQ65">
            <v>2602</v>
          </cell>
          <cell r="AR65">
            <v>2893</v>
          </cell>
          <cell r="AS65">
            <v>2997</v>
          </cell>
          <cell r="AT65">
            <v>2570</v>
          </cell>
          <cell r="AU65">
            <v>2289</v>
          </cell>
          <cell r="AV65">
            <v>2683</v>
          </cell>
          <cell r="AW65">
            <v>2688</v>
          </cell>
          <cell r="AX65">
            <v>2497</v>
          </cell>
          <cell r="AY65">
            <v>2286</v>
          </cell>
          <cell r="AZ65">
            <v>2680</v>
          </cell>
        </row>
        <row r="66">
          <cell r="A66" t="str">
            <v>Nombre de crÃ©ations d'entreprises - Commerce - Hauts-de-France - DonnÃ©es trimestrielles brutes</v>
          </cell>
          <cell r="B66">
            <v>10756578</v>
          </cell>
          <cell r="C66">
            <v>45317.364583333336</v>
          </cell>
          <cell r="E66">
            <v>2411</v>
          </cell>
          <cell r="F66">
            <v>2185</v>
          </cell>
          <cell r="G66">
            <v>1881</v>
          </cell>
          <cell r="H66">
            <v>2049</v>
          </cell>
          <cell r="I66">
            <v>2388</v>
          </cell>
          <cell r="J66">
            <v>2492</v>
          </cell>
          <cell r="K66">
            <v>2054</v>
          </cell>
          <cell r="L66">
            <v>2210</v>
          </cell>
          <cell r="M66">
            <v>2452</v>
          </cell>
          <cell r="N66">
            <v>2496</v>
          </cell>
          <cell r="O66">
            <v>2146</v>
          </cell>
          <cell r="P66">
            <v>2203</v>
          </cell>
          <cell r="Q66">
            <v>2315</v>
          </cell>
          <cell r="R66">
            <v>2406</v>
          </cell>
          <cell r="S66">
            <v>1935</v>
          </cell>
          <cell r="T66">
            <v>2241</v>
          </cell>
          <cell r="U66">
            <v>2867</v>
          </cell>
          <cell r="V66">
            <v>2669</v>
          </cell>
          <cell r="W66">
            <v>1992</v>
          </cell>
          <cell r="X66">
            <v>2265</v>
          </cell>
          <cell r="Y66">
            <v>2779</v>
          </cell>
          <cell r="Z66">
            <v>2550</v>
          </cell>
          <cell r="AA66">
            <v>2327</v>
          </cell>
          <cell r="AB66">
            <v>2690</v>
          </cell>
          <cell r="AC66">
            <v>3269</v>
          </cell>
          <cell r="AD66">
            <v>3107</v>
          </cell>
          <cell r="AE66">
            <v>2692</v>
          </cell>
          <cell r="AF66">
            <v>3050</v>
          </cell>
          <cell r="AG66">
            <v>3719</v>
          </cell>
          <cell r="AH66">
            <v>3406</v>
          </cell>
          <cell r="AI66">
            <v>2694</v>
          </cell>
          <cell r="AJ66">
            <v>3111</v>
          </cell>
          <cell r="AK66">
            <v>3181</v>
          </cell>
          <cell r="AL66">
            <v>3351</v>
          </cell>
          <cell r="AM66">
            <v>3933</v>
          </cell>
          <cell r="AN66">
            <v>4281</v>
          </cell>
          <cell r="AO66">
            <v>4491</v>
          </cell>
          <cell r="AP66">
            <v>3917</v>
          </cell>
          <cell r="AQ66">
            <v>2899</v>
          </cell>
          <cell r="AR66">
            <v>3063</v>
          </cell>
          <cell r="AS66">
            <v>3329</v>
          </cell>
          <cell r="AT66">
            <v>2930</v>
          </cell>
          <cell r="AU66">
            <v>2496</v>
          </cell>
          <cell r="AV66">
            <v>2773</v>
          </cell>
          <cell r="AW66">
            <v>2953</v>
          </cell>
          <cell r="AX66">
            <v>2719</v>
          </cell>
          <cell r="AY66">
            <v>2440</v>
          </cell>
          <cell r="AZ66">
            <v>3099</v>
          </cell>
        </row>
        <row r="67">
          <cell r="A67" t="str">
            <v>Nombre de crÃ©ations d'entreprises - Commerce - Normandie - DonnÃ©es trimestrielles brutes</v>
          </cell>
          <cell r="B67">
            <v>10756557</v>
          </cell>
          <cell r="C67">
            <v>45317.364583333336</v>
          </cell>
          <cell r="E67">
            <v>1333</v>
          </cell>
          <cell r="F67">
            <v>1274</v>
          </cell>
          <cell r="G67">
            <v>1032</v>
          </cell>
          <cell r="H67">
            <v>1110</v>
          </cell>
          <cell r="I67">
            <v>1309</v>
          </cell>
          <cell r="J67">
            <v>1310</v>
          </cell>
          <cell r="K67">
            <v>1073</v>
          </cell>
          <cell r="L67">
            <v>1219</v>
          </cell>
          <cell r="M67">
            <v>1282</v>
          </cell>
          <cell r="N67">
            <v>1286</v>
          </cell>
          <cell r="O67">
            <v>1112</v>
          </cell>
          <cell r="P67">
            <v>1225</v>
          </cell>
          <cell r="Q67">
            <v>1253</v>
          </cell>
          <cell r="R67">
            <v>1254</v>
          </cell>
          <cell r="S67">
            <v>1062</v>
          </cell>
          <cell r="T67">
            <v>1113</v>
          </cell>
          <cell r="U67">
            <v>1447</v>
          </cell>
          <cell r="V67">
            <v>1409</v>
          </cell>
          <cell r="W67">
            <v>1029</v>
          </cell>
          <cell r="X67">
            <v>1277</v>
          </cell>
          <cell r="Y67">
            <v>1540</v>
          </cell>
          <cell r="Z67">
            <v>1406</v>
          </cell>
          <cell r="AA67">
            <v>1191</v>
          </cell>
          <cell r="AB67">
            <v>1500</v>
          </cell>
          <cell r="AC67">
            <v>1619</v>
          </cell>
          <cell r="AD67">
            <v>1621</v>
          </cell>
          <cell r="AE67">
            <v>1476</v>
          </cell>
          <cell r="AF67">
            <v>1682</v>
          </cell>
          <cell r="AG67">
            <v>1861</v>
          </cell>
          <cell r="AH67">
            <v>1726</v>
          </cell>
          <cell r="AI67">
            <v>1407</v>
          </cell>
          <cell r="AJ67">
            <v>1700</v>
          </cell>
          <cell r="AK67">
            <v>1628</v>
          </cell>
          <cell r="AL67">
            <v>1749</v>
          </cell>
          <cell r="AM67">
            <v>2098</v>
          </cell>
          <cell r="AN67">
            <v>2127</v>
          </cell>
          <cell r="AO67">
            <v>2205</v>
          </cell>
          <cell r="AP67">
            <v>2227</v>
          </cell>
          <cell r="AQ67">
            <v>1480</v>
          </cell>
          <cell r="AR67">
            <v>1645</v>
          </cell>
          <cell r="AS67">
            <v>1692</v>
          </cell>
          <cell r="AT67">
            <v>1475</v>
          </cell>
          <cell r="AU67">
            <v>1372</v>
          </cell>
          <cell r="AV67">
            <v>1530</v>
          </cell>
          <cell r="AW67">
            <v>1474</v>
          </cell>
          <cell r="AX67">
            <v>1310</v>
          </cell>
          <cell r="AY67">
            <v>1312</v>
          </cell>
          <cell r="AZ67">
            <v>1601</v>
          </cell>
        </row>
        <row r="68">
          <cell r="A68" t="str">
            <v>Nombre de crÃ©ations d'entreprises - Commerce - Nouvelle-Aquitaine - DonnÃ©es trimestrielles brutes</v>
          </cell>
          <cell r="B68">
            <v>10756662</v>
          </cell>
          <cell r="C68">
            <v>45317.364583333336</v>
          </cell>
          <cell r="E68">
            <v>2896</v>
          </cell>
          <cell r="F68">
            <v>2973</v>
          </cell>
          <cell r="G68">
            <v>2365</v>
          </cell>
          <cell r="H68">
            <v>2343</v>
          </cell>
          <cell r="I68">
            <v>2994</v>
          </cell>
          <cell r="J68">
            <v>3078</v>
          </cell>
          <cell r="K68">
            <v>2398</v>
          </cell>
          <cell r="L68">
            <v>2704</v>
          </cell>
          <cell r="M68">
            <v>2937</v>
          </cell>
          <cell r="N68">
            <v>3096</v>
          </cell>
          <cell r="O68">
            <v>2434</v>
          </cell>
          <cell r="P68">
            <v>2539</v>
          </cell>
          <cell r="Q68">
            <v>2828</v>
          </cell>
          <cell r="R68">
            <v>2910</v>
          </cell>
          <cell r="S68">
            <v>2369</v>
          </cell>
          <cell r="T68">
            <v>2503</v>
          </cell>
          <cell r="U68">
            <v>3144</v>
          </cell>
          <cell r="V68">
            <v>3145</v>
          </cell>
          <cell r="W68">
            <v>2225</v>
          </cell>
          <cell r="X68">
            <v>2696</v>
          </cell>
          <cell r="Y68">
            <v>3362</v>
          </cell>
          <cell r="Z68">
            <v>3294</v>
          </cell>
          <cell r="AA68">
            <v>2773</v>
          </cell>
          <cell r="AB68">
            <v>3276</v>
          </cell>
          <cell r="AC68">
            <v>3781</v>
          </cell>
          <cell r="AD68">
            <v>3772</v>
          </cell>
          <cell r="AE68">
            <v>2951</v>
          </cell>
          <cell r="AF68">
            <v>3279</v>
          </cell>
          <cell r="AG68">
            <v>4105</v>
          </cell>
          <cell r="AH68">
            <v>3660</v>
          </cell>
          <cell r="AI68">
            <v>3097</v>
          </cell>
          <cell r="AJ68">
            <v>3362</v>
          </cell>
          <cell r="AK68">
            <v>3479</v>
          </cell>
          <cell r="AL68">
            <v>3425</v>
          </cell>
          <cell r="AM68">
            <v>4118</v>
          </cell>
          <cell r="AN68">
            <v>4638</v>
          </cell>
          <cell r="AO68">
            <v>4788</v>
          </cell>
          <cell r="AP68">
            <v>4301</v>
          </cell>
          <cell r="AQ68">
            <v>3114</v>
          </cell>
          <cell r="AR68">
            <v>3232</v>
          </cell>
          <cell r="AS68">
            <v>3435</v>
          </cell>
          <cell r="AT68">
            <v>3065</v>
          </cell>
          <cell r="AU68">
            <v>2606</v>
          </cell>
          <cell r="AV68">
            <v>3101</v>
          </cell>
          <cell r="AW68">
            <v>3137</v>
          </cell>
          <cell r="AX68">
            <v>3136</v>
          </cell>
          <cell r="AY68">
            <v>2647</v>
          </cell>
          <cell r="AZ68">
            <v>3105</v>
          </cell>
        </row>
        <row r="69">
          <cell r="A69" t="str">
            <v>Nombre de crÃ©ations d'entreprises - Commerce - Occitanie - DonnÃ©es trimestrielles brutes</v>
          </cell>
          <cell r="B69">
            <v>10756683</v>
          </cell>
          <cell r="C69">
            <v>45317.364583333336</v>
          </cell>
          <cell r="E69">
            <v>3319</v>
          </cell>
          <cell r="F69">
            <v>3466</v>
          </cell>
          <cell r="G69">
            <v>2490</v>
          </cell>
          <cell r="H69">
            <v>2806</v>
          </cell>
          <cell r="I69">
            <v>3397</v>
          </cell>
          <cell r="J69">
            <v>3425</v>
          </cell>
          <cell r="K69">
            <v>2610</v>
          </cell>
          <cell r="L69">
            <v>2849</v>
          </cell>
          <cell r="M69">
            <v>3324</v>
          </cell>
          <cell r="N69">
            <v>3281</v>
          </cell>
          <cell r="O69">
            <v>2557</v>
          </cell>
          <cell r="P69">
            <v>2799</v>
          </cell>
          <cell r="Q69">
            <v>3006</v>
          </cell>
          <cell r="R69">
            <v>3296</v>
          </cell>
          <cell r="S69">
            <v>2290</v>
          </cell>
          <cell r="T69">
            <v>2848</v>
          </cell>
          <cell r="U69">
            <v>3646</v>
          </cell>
          <cell r="V69">
            <v>3548</v>
          </cell>
          <cell r="W69">
            <v>2560</v>
          </cell>
          <cell r="X69">
            <v>2906</v>
          </cell>
          <cell r="Y69">
            <v>3720</v>
          </cell>
          <cell r="Z69">
            <v>3522</v>
          </cell>
          <cell r="AA69">
            <v>2847</v>
          </cell>
          <cell r="AB69">
            <v>3290</v>
          </cell>
          <cell r="AC69">
            <v>3684</v>
          </cell>
          <cell r="AD69">
            <v>3775</v>
          </cell>
          <cell r="AE69">
            <v>2806</v>
          </cell>
          <cell r="AF69">
            <v>3251</v>
          </cell>
          <cell r="AG69">
            <v>3975</v>
          </cell>
          <cell r="AH69">
            <v>3806</v>
          </cell>
          <cell r="AI69">
            <v>3124</v>
          </cell>
          <cell r="AJ69">
            <v>3555</v>
          </cell>
          <cell r="AK69">
            <v>3684</v>
          </cell>
          <cell r="AL69">
            <v>3598</v>
          </cell>
          <cell r="AM69">
            <v>4420</v>
          </cell>
          <cell r="AN69">
            <v>4829</v>
          </cell>
          <cell r="AO69">
            <v>4755</v>
          </cell>
          <cell r="AP69">
            <v>4618</v>
          </cell>
          <cell r="AQ69">
            <v>3238</v>
          </cell>
          <cell r="AR69">
            <v>3463</v>
          </cell>
          <cell r="AS69">
            <v>3763</v>
          </cell>
          <cell r="AT69">
            <v>3644</v>
          </cell>
          <cell r="AU69">
            <v>2870</v>
          </cell>
          <cell r="AV69">
            <v>3413</v>
          </cell>
          <cell r="AW69">
            <v>3511</v>
          </cell>
          <cell r="AX69">
            <v>3320</v>
          </cell>
          <cell r="AY69">
            <v>3007</v>
          </cell>
          <cell r="AZ69">
            <v>3579</v>
          </cell>
        </row>
        <row r="70">
          <cell r="A70" t="str">
            <v>Nombre de crÃ©ations d'entreprises - Commerce - Pays de la Loire - DonnÃ©es trimestrielles brutes</v>
          </cell>
          <cell r="B70">
            <v>10756620</v>
          </cell>
          <cell r="C70">
            <v>45317.364583333336</v>
          </cell>
          <cell r="E70">
            <v>1466</v>
          </cell>
          <cell r="F70">
            <v>1388</v>
          </cell>
          <cell r="G70">
            <v>1039</v>
          </cell>
          <cell r="H70">
            <v>1146</v>
          </cell>
          <cell r="I70">
            <v>1536</v>
          </cell>
          <cell r="J70">
            <v>1468</v>
          </cell>
          <cell r="K70">
            <v>1121</v>
          </cell>
          <cell r="L70">
            <v>1311</v>
          </cell>
          <cell r="M70">
            <v>1500</v>
          </cell>
          <cell r="N70">
            <v>1458</v>
          </cell>
          <cell r="O70">
            <v>1279</v>
          </cell>
          <cell r="P70">
            <v>1493</v>
          </cell>
          <cell r="Q70">
            <v>1460</v>
          </cell>
          <cell r="R70">
            <v>1628</v>
          </cell>
          <cell r="S70">
            <v>1152</v>
          </cell>
          <cell r="T70">
            <v>1481</v>
          </cell>
          <cell r="U70">
            <v>1758</v>
          </cell>
          <cell r="V70">
            <v>1549</v>
          </cell>
          <cell r="W70">
            <v>1172</v>
          </cell>
          <cell r="X70">
            <v>1401</v>
          </cell>
          <cell r="Y70">
            <v>1940</v>
          </cell>
          <cell r="Z70">
            <v>1679</v>
          </cell>
          <cell r="AA70">
            <v>1440</v>
          </cell>
          <cell r="AB70">
            <v>1753</v>
          </cell>
          <cell r="AC70">
            <v>1735</v>
          </cell>
          <cell r="AD70">
            <v>1941</v>
          </cell>
          <cell r="AE70">
            <v>1422</v>
          </cell>
          <cell r="AF70">
            <v>1690</v>
          </cell>
          <cell r="AG70">
            <v>2008</v>
          </cell>
          <cell r="AH70">
            <v>1706</v>
          </cell>
          <cell r="AI70">
            <v>1355</v>
          </cell>
          <cell r="AJ70">
            <v>1589</v>
          </cell>
          <cell r="AK70">
            <v>1609</v>
          </cell>
          <cell r="AL70">
            <v>1699</v>
          </cell>
          <cell r="AM70">
            <v>1967</v>
          </cell>
          <cell r="AN70">
            <v>2389</v>
          </cell>
          <cell r="AO70">
            <v>2275</v>
          </cell>
          <cell r="AP70">
            <v>2163</v>
          </cell>
          <cell r="AQ70">
            <v>1677</v>
          </cell>
          <cell r="AR70">
            <v>1788</v>
          </cell>
          <cell r="AS70">
            <v>1690</v>
          </cell>
          <cell r="AT70">
            <v>1501</v>
          </cell>
          <cell r="AU70">
            <v>1342</v>
          </cell>
          <cell r="AV70">
            <v>1537</v>
          </cell>
          <cell r="AW70">
            <v>1743</v>
          </cell>
          <cell r="AX70">
            <v>1423</v>
          </cell>
          <cell r="AY70">
            <v>1428</v>
          </cell>
          <cell r="AZ70">
            <v>1573</v>
          </cell>
        </row>
        <row r="71">
          <cell r="A71" t="str">
            <v>Nombre de crÃ©ations d'entreprises - Commerce - Provence-Alpes-CÃ´te d'Azur - DonnÃ©es trimestrielles brutes</v>
          </cell>
          <cell r="B71">
            <v>10756725</v>
          </cell>
          <cell r="C71">
            <v>45317.364583333336</v>
          </cell>
          <cell r="E71">
            <v>3445</v>
          </cell>
          <cell r="F71">
            <v>3368</v>
          </cell>
          <cell r="G71">
            <v>2661</v>
          </cell>
          <cell r="H71">
            <v>2861</v>
          </cell>
          <cell r="I71">
            <v>3649</v>
          </cell>
          <cell r="J71">
            <v>3368</v>
          </cell>
          <cell r="K71">
            <v>2630</v>
          </cell>
          <cell r="L71">
            <v>2904</v>
          </cell>
          <cell r="M71">
            <v>3374</v>
          </cell>
          <cell r="N71">
            <v>3342</v>
          </cell>
          <cell r="O71">
            <v>2497</v>
          </cell>
          <cell r="P71">
            <v>2898</v>
          </cell>
          <cell r="Q71">
            <v>3169</v>
          </cell>
          <cell r="R71">
            <v>3153</v>
          </cell>
          <cell r="S71">
            <v>2537</v>
          </cell>
          <cell r="T71">
            <v>2846</v>
          </cell>
          <cell r="U71">
            <v>3688</v>
          </cell>
          <cell r="V71">
            <v>3603</v>
          </cell>
          <cell r="W71">
            <v>2443</v>
          </cell>
          <cell r="X71">
            <v>3061</v>
          </cell>
          <cell r="Y71">
            <v>3847</v>
          </cell>
          <cell r="Z71">
            <v>3604</v>
          </cell>
          <cell r="AA71">
            <v>2999</v>
          </cell>
          <cell r="AB71">
            <v>3576</v>
          </cell>
          <cell r="AC71">
            <v>4041</v>
          </cell>
          <cell r="AD71">
            <v>4028</v>
          </cell>
          <cell r="AE71">
            <v>3249</v>
          </cell>
          <cell r="AF71">
            <v>3450</v>
          </cell>
          <cell r="AG71">
            <v>4384</v>
          </cell>
          <cell r="AH71">
            <v>3993</v>
          </cell>
          <cell r="AI71">
            <v>3188</v>
          </cell>
          <cell r="AJ71">
            <v>3684</v>
          </cell>
          <cell r="AK71">
            <v>3868</v>
          </cell>
          <cell r="AL71">
            <v>3374</v>
          </cell>
          <cell r="AM71">
            <v>4046</v>
          </cell>
          <cell r="AN71">
            <v>4682</v>
          </cell>
          <cell r="AO71">
            <v>4888</v>
          </cell>
          <cell r="AP71">
            <v>4562</v>
          </cell>
          <cell r="AQ71">
            <v>3092</v>
          </cell>
          <cell r="AR71">
            <v>3570</v>
          </cell>
          <cell r="AS71">
            <v>3798</v>
          </cell>
          <cell r="AT71">
            <v>3665</v>
          </cell>
          <cell r="AU71">
            <v>3054</v>
          </cell>
          <cell r="AV71">
            <v>3504</v>
          </cell>
          <cell r="AW71">
            <v>3520</v>
          </cell>
          <cell r="AX71">
            <v>3287</v>
          </cell>
          <cell r="AY71">
            <v>3161</v>
          </cell>
          <cell r="AZ71">
            <v>3577</v>
          </cell>
        </row>
        <row r="72">
          <cell r="A72" t="str">
            <v>Nombre de crÃ©ations d'entreprises - Commerce, transports, hÃ©bergement et restauration - Auvergne-RhÃ´ne-Alpes - DonnÃ©es trimestrielles brutes</v>
          </cell>
          <cell r="B72">
            <v>10756709</v>
          </cell>
          <cell r="C72">
            <v>45317.364583333336</v>
          </cell>
          <cell r="E72">
            <v>4636</v>
          </cell>
          <cell r="F72">
            <v>4529</v>
          </cell>
          <cell r="G72">
            <v>3650</v>
          </cell>
          <cell r="H72">
            <v>4012</v>
          </cell>
          <cell r="I72">
            <v>4757</v>
          </cell>
          <cell r="J72">
            <v>5068</v>
          </cell>
          <cell r="K72">
            <v>3868</v>
          </cell>
          <cell r="L72">
            <v>4516</v>
          </cell>
          <cell r="M72">
            <v>4949</v>
          </cell>
          <cell r="N72">
            <v>4944</v>
          </cell>
          <cell r="O72">
            <v>4124</v>
          </cell>
          <cell r="P72">
            <v>4742</v>
          </cell>
          <cell r="Q72">
            <v>4788</v>
          </cell>
          <cell r="R72">
            <v>5121</v>
          </cell>
          <cell r="S72">
            <v>3878</v>
          </cell>
          <cell r="T72">
            <v>4947</v>
          </cell>
          <cell r="U72">
            <v>5965</v>
          </cell>
          <cell r="V72">
            <v>5858</v>
          </cell>
          <cell r="W72">
            <v>4247</v>
          </cell>
          <cell r="X72">
            <v>5295</v>
          </cell>
          <cell r="Y72">
            <v>6360</v>
          </cell>
          <cell r="Z72">
            <v>6051</v>
          </cell>
          <cell r="AA72">
            <v>5095</v>
          </cell>
          <cell r="AB72">
            <v>6051</v>
          </cell>
          <cell r="AC72">
            <v>6956</v>
          </cell>
          <cell r="AD72">
            <v>7004</v>
          </cell>
          <cell r="AE72">
            <v>6330</v>
          </cell>
          <cell r="AF72">
            <v>7081</v>
          </cell>
          <cell r="AG72">
            <v>8868</v>
          </cell>
          <cell r="AH72">
            <v>8236</v>
          </cell>
          <cell r="AI72">
            <v>6796</v>
          </cell>
          <cell r="AJ72">
            <v>7909</v>
          </cell>
          <cell r="AK72">
            <v>7800</v>
          </cell>
          <cell r="AL72">
            <v>7539</v>
          </cell>
          <cell r="AM72">
            <v>9626</v>
          </cell>
          <cell r="AN72">
            <v>10980</v>
          </cell>
          <cell r="AO72">
            <v>11184</v>
          </cell>
          <cell r="AP72">
            <v>10096</v>
          </cell>
          <cell r="AQ72">
            <v>7245</v>
          </cell>
          <cell r="AR72">
            <v>7894</v>
          </cell>
          <cell r="AS72">
            <v>8040</v>
          </cell>
          <cell r="AT72">
            <v>7239</v>
          </cell>
          <cell r="AU72">
            <v>6078</v>
          </cell>
          <cell r="AV72">
            <v>7300</v>
          </cell>
          <cell r="AW72">
            <v>7061</v>
          </cell>
          <cell r="AX72">
            <v>7223</v>
          </cell>
          <cell r="AY72">
            <v>6739</v>
          </cell>
          <cell r="AZ72">
            <v>8491</v>
          </cell>
        </row>
        <row r="73">
          <cell r="A73" t="str">
            <v>Nombre de crÃ©ations d'entreprises - Commerce, transports, hÃ©bergement et restauration - Auvergne-RhÃ´ne-Alpes - DonnÃ©es trimestrielles CVS</v>
          </cell>
          <cell r="B73">
            <v>10756710</v>
          </cell>
          <cell r="C73">
            <v>45317.364583333336</v>
          </cell>
          <cell r="E73">
            <v>4249</v>
          </cell>
          <cell r="F73">
            <v>4238</v>
          </cell>
          <cell r="G73">
            <v>4323</v>
          </cell>
          <cell r="H73">
            <v>4235</v>
          </cell>
          <cell r="I73">
            <v>4434</v>
          </cell>
          <cell r="J73">
            <v>4828</v>
          </cell>
          <cell r="K73">
            <v>4676</v>
          </cell>
          <cell r="L73">
            <v>4544</v>
          </cell>
          <cell r="M73">
            <v>4632</v>
          </cell>
          <cell r="N73">
            <v>4638</v>
          </cell>
          <cell r="O73">
            <v>4751</v>
          </cell>
          <cell r="P73">
            <v>4747</v>
          </cell>
          <cell r="Q73">
            <v>4446</v>
          </cell>
          <cell r="R73">
            <v>4308</v>
          </cell>
          <cell r="S73">
            <v>4500</v>
          </cell>
          <cell r="T73">
            <v>4948</v>
          </cell>
          <cell r="U73">
            <v>5310</v>
          </cell>
          <cell r="V73">
            <v>5516</v>
          </cell>
          <cell r="W73">
            <v>5386</v>
          </cell>
          <cell r="X73">
            <v>5472</v>
          </cell>
          <cell r="Y73">
            <v>5726</v>
          </cell>
          <cell r="Z73">
            <v>5823</v>
          </cell>
          <cell r="AA73">
            <v>5973</v>
          </cell>
          <cell r="AB73">
            <v>6111</v>
          </cell>
          <cell r="AC73">
            <v>6556</v>
          </cell>
          <cell r="AD73">
            <v>6765</v>
          </cell>
          <cell r="AE73">
            <v>7178</v>
          </cell>
          <cell r="AF73">
            <v>7284</v>
          </cell>
          <cell r="AG73">
            <v>8469</v>
          </cell>
          <cell r="AH73">
            <v>7937</v>
          </cell>
          <cell r="AI73">
            <v>7861</v>
          </cell>
          <cell r="AJ73">
            <v>7784</v>
          </cell>
          <cell r="AK73">
            <v>7297</v>
          </cell>
          <cell r="AL73">
            <v>6543</v>
          </cell>
          <cell r="AM73">
            <v>10936</v>
          </cell>
          <cell r="AN73">
            <v>10657</v>
          </cell>
          <cell r="AO73">
            <v>10170</v>
          </cell>
          <cell r="AP73">
            <v>9168</v>
          </cell>
          <cell r="AQ73">
            <v>8418</v>
          </cell>
          <cell r="AR73">
            <v>8172</v>
          </cell>
          <cell r="AS73">
            <v>7069</v>
          </cell>
          <cell r="AT73">
            <v>6971</v>
          </cell>
          <cell r="AU73">
            <v>7528</v>
          </cell>
          <cell r="AV73">
            <v>7319</v>
          </cell>
          <cell r="AW73">
            <v>6469</v>
          </cell>
          <cell r="AX73">
            <v>7104</v>
          </cell>
          <cell r="AY73">
            <v>7864</v>
          </cell>
          <cell r="AZ73">
            <v>8385</v>
          </cell>
        </row>
        <row r="74">
          <cell r="A74" t="str">
            <v>Nombre de crÃ©ations d'entreprises - Commerce, transports, hÃ©bergement et restauration - ÃŽle-de-France - DonnÃ©es trimestrielles brutes</v>
          </cell>
          <cell r="B74">
            <v>10756499</v>
          </cell>
          <cell r="C74">
            <v>45317.364583333336</v>
          </cell>
          <cell r="E74">
            <v>8627</v>
          </cell>
          <cell r="F74">
            <v>7990</v>
          </cell>
          <cell r="G74">
            <v>6629</v>
          </cell>
          <cell r="H74">
            <v>7789</v>
          </cell>
          <cell r="I74">
            <v>8670</v>
          </cell>
          <cell r="J74">
            <v>8395</v>
          </cell>
          <cell r="K74">
            <v>7397</v>
          </cell>
          <cell r="L74">
            <v>8695</v>
          </cell>
          <cell r="M74">
            <v>9501</v>
          </cell>
          <cell r="N74">
            <v>8828</v>
          </cell>
          <cell r="O74">
            <v>7980</v>
          </cell>
          <cell r="P74">
            <v>10413</v>
          </cell>
          <cell r="Q74">
            <v>9660</v>
          </cell>
          <cell r="R74">
            <v>9873</v>
          </cell>
          <cell r="S74">
            <v>9322</v>
          </cell>
          <cell r="T74">
            <v>11986</v>
          </cell>
          <cell r="U74">
            <v>12995</v>
          </cell>
          <cell r="V74">
            <v>13716</v>
          </cell>
          <cell r="W74">
            <v>11122</v>
          </cell>
          <cell r="X74">
            <v>13579</v>
          </cell>
          <cell r="Y74">
            <v>14781</v>
          </cell>
          <cell r="Z74">
            <v>13583</v>
          </cell>
          <cell r="AA74">
            <v>12118</v>
          </cell>
          <cell r="AB74">
            <v>15938</v>
          </cell>
          <cell r="AC74">
            <v>17944</v>
          </cell>
          <cell r="AD74">
            <v>17976</v>
          </cell>
          <cell r="AE74">
            <v>15068</v>
          </cell>
          <cell r="AF74">
            <v>19378</v>
          </cell>
          <cell r="AG74">
            <v>22361</v>
          </cell>
          <cell r="AH74">
            <v>20157</v>
          </cell>
          <cell r="AI74">
            <v>15578</v>
          </cell>
          <cell r="AJ74">
            <v>19426</v>
          </cell>
          <cell r="AK74">
            <v>18779</v>
          </cell>
          <cell r="AL74">
            <v>18732</v>
          </cell>
          <cell r="AM74">
            <v>26991</v>
          </cell>
          <cell r="AN74">
            <v>30279</v>
          </cell>
          <cell r="AO74">
            <v>32198</v>
          </cell>
          <cell r="AP74">
            <v>24026</v>
          </cell>
          <cell r="AQ74">
            <v>18018</v>
          </cell>
          <cell r="AR74">
            <v>19501</v>
          </cell>
          <cell r="AS74">
            <v>20014</v>
          </cell>
          <cell r="AT74">
            <v>17597</v>
          </cell>
          <cell r="AU74">
            <v>16711</v>
          </cell>
          <cell r="AV74">
            <v>20038</v>
          </cell>
          <cell r="AW74">
            <v>19285</v>
          </cell>
          <cell r="AX74">
            <v>19592</v>
          </cell>
          <cell r="AY74">
            <v>20391</v>
          </cell>
          <cell r="AZ74">
            <v>23979</v>
          </cell>
        </row>
        <row r="75">
          <cell r="A75" t="str">
            <v>Nombre de crÃ©ations d'entreprises - Commerce, transports, hÃ©bergement et restauration - ÃŽle-de-France - DonnÃ©es trimestrielles CVS</v>
          </cell>
          <cell r="B75">
            <v>10756500</v>
          </cell>
          <cell r="C75">
            <v>45317.364583333336</v>
          </cell>
          <cell r="E75">
            <v>7820</v>
          </cell>
          <cell r="F75">
            <v>7966</v>
          </cell>
          <cell r="G75">
            <v>7771</v>
          </cell>
          <cell r="H75">
            <v>7473</v>
          </cell>
          <cell r="I75">
            <v>7994</v>
          </cell>
          <cell r="J75">
            <v>8370</v>
          </cell>
          <cell r="K75">
            <v>8522</v>
          </cell>
          <cell r="L75">
            <v>8429</v>
          </cell>
          <cell r="M75">
            <v>8799</v>
          </cell>
          <cell r="N75">
            <v>8803</v>
          </cell>
          <cell r="O75">
            <v>9252</v>
          </cell>
          <cell r="P75">
            <v>9979</v>
          </cell>
          <cell r="Q75">
            <v>8934</v>
          </cell>
          <cell r="R75">
            <v>9824</v>
          </cell>
          <cell r="S75">
            <v>10663</v>
          </cell>
          <cell r="T75">
            <v>11506</v>
          </cell>
          <cell r="U75">
            <v>12223</v>
          </cell>
          <cell r="V75">
            <v>13209</v>
          </cell>
          <cell r="W75">
            <v>12917</v>
          </cell>
          <cell r="X75">
            <v>13169</v>
          </cell>
          <cell r="Y75">
            <v>13568</v>
          </cell>
          <cell r="Z75">
            <v>13435</v>
          </cell>
          <cell r="AA75">
            <v>14298</v>
          </cell>
          <cell r="AB75">
            <v>15477</v>
          </cell>
          <cell r="AC75">
            <v>16624</v>
          </cell>
          <cell r="AD75">
            <v>17770</v>
          </cell>
          <cell r="AE75">
            <v>17537</v>
          </cell>
          <cell r="AF75">
            <v>18566</v>
          </cell>
          <cell r="AG75">
            <v>21132</v>
          </cell>
          <cell r="AH75">
            <v>19989</v>
          </cell>
          <cell r="AI75">
            <v>17744</v>
          </cell>
          <cell r="AJ75">
            <v>18795</v>
          </cell>
          <cell r="AK75">
            <v>17641</v>
          </cell>
          <cell r="AL75">
            <v>18720</v>
          </cell>
          <cell r="AM75">
            <v>30125</v>
          </cell>
          <cell r="AN75">
            <v>28561</v>
          </cell>
          <cell r="AO75">
            <v>31289</v>
          </cell>
          <cell r="AP75">
            <v>23585</v>
          </cell>
          <cell r="AQ75">
            <v>19777</v>
          </cell>
          <cell r="AR75">
            <v>18375</v>
          </cell>
          <cell r="AS75">
            <v>19291</v>
          </cell>
          <cell r="AT75">
            <v>17465</v>
          </cell>
          <cell r="AU75">
            <v>18331</v>
          </cell>
          <cell r="AV75">
            <v>18987</v>
          </cell>
          <cell r="AW75">
            <v>18520</v>
          </cell>
          <cell r="AX75">
            <v>20066</v>
          </cell>
          <cell r="AY75">
            <v>22430</v>
          </cell>
          <cell r="AZ75">
            <v>22620</v>
          </cell>
        </row>
        <row r="76">
          <cell r="A76" t="str">
            <v>Nombre de crÃ©ations d'entreprises - Commerce, transports, hÃ©bergement et restauration - Bourgogne-Franche-ComtÃ© - DonnÃ©es trimestrielles brutes</v>
          </cell>
          <cell r="B76">
            <v>10756541</v>
          </cell>
          <cell r="C76">
            <v>45317.364583333336</v>
          </cell>
          <cell r="E76">
            <v>1486</v>
          </cell>
          <cell r="F76">
            <v>1500</v>
          </cell>
          <cell r="G76">
            <v>1285</v>
          </cell>
          <cell r="H76">
            <v>1416</v>
          </cell>
          <cell r="I76">
            <v>1818</v>
          </cell>
          <cell r="J76">
            <v>1791</v>
          </cell>
          <cell r="K76">
            <v>1423</v>
          </cell>
          <cell r="L76">
            <v>1447</v>
          </cell>
          <cell r="M76">
            <v>1697</v>
          </cell>
          <cell r="N76">
            <v>1696</v>
          </cell>
          <cell r="O76">
            <v>1466</v>
          </cell>
          <cell r="P76">
            <v>1691</v>
          </cell>
          <cell r="Q76">
            <v>1593</v>
          </cell>
          <cell r="R76">
            <v>1709</v>
          </cell>
          <cell r="S76">
            <v>1346</v>
          </cell>
          <cell r="T76">
            <v>1614</v>
          </cell>
          <cell r="U76">
            <v>1860</v>
          </cell>
          <cell r="V76">
            <v>1848</v>
          </cell>
          <cell r="W76">
            <v>1317</v>
          </cell>
          <cell r="X76">
            <v>1627</v>
          </cell>
          <cell r="Y76">
            <v>2013</v>
          </cell>
          <cell r="Z76">
            <v>1952</v>
          </cell>
          <cell r="AA76">
            <v>1718</v>
          </cell>
          <cell r="AB76">
            <v>1858</v>
          </cell>
          <cell r="AC76">
            <v>2097</v>
          </cell>
          <cell r="AD76">
            <v>2169</v>
          </cell>
          <cell r="AE76">
            <v>1773</v>
          </cell>
          <cell r="AF76">
            <v>2047</v>
          </cell>
          <cell r="AG76">
            <v>2490</v>
          </cell>
          <cell r="AH76">
            <v>2365</v>
          </cell>
          <cell r="AI76">
            <v>2072</v>
          </cell>
          <cell r="AJ76">
            <v>2259</v>
          </cell>
          <cell r="AK76">
            <v>2408</v>
          </cell>
          <cell r="AL76">
            <v>2421</v>
          </cell>
          <cell r="AM76">
            <v>2983</v>
          </cell>
          <cell r="AN76">
            <v>2984</v>
          </cell>
          <cell r="AO76">
            <v>3320</v>
          </cell>
          <cell r="AP76">
            <v>3200</v>
          </cell>
          <cell r="AQ76">
            <v>2204</v>
          </cell>
          <cell r="AR76">
            <v>2284</v>
          </cell>
          <cell r="AS76">
            <v>2289</v>
          </cell>
          <cell r="AT76">
            <v>2156</v>
          </cell>
          <cell r="AU76">
            <v>1813</v>
          </cell>
          <cell r="AV76">
            <v>2047</v>
          </cell>
          <cell r="AW76">
            <v>2146</v>
          </cell>
          <cell r="AX76">
            <v>2008</v>
          </cell>
          <cell r="AY76">
            <v>1980</v>
          </cell>
          <cell r="AZ76">
            <v>2145</v>
          </cell>
        </row>
        <row r="77">
          <cell r="A77" t="str">
            <v>Nombre de crÃ©ations d'entreprises - Commerce, transports, hÃ©bergement et restauration - Bourgogne-Franche-ComtÃ© - DonnÃ©es trimestrielles CVS</v>
          </cell>
          <cell r="B77">
            <v>10756542</v>
          </cell>
          <cell r="C77">
            <v>45317.364583333336</v>
          </cell>
          <cell r="E77">
            <v>1305</v>
          </cell>
          <cell r="F77">
            <v>1375</v>
          </cell>
          <cell r="G77">
            <v>1516</v>
          </cell>
          <cell r="H77">
            <v>1506</v>
          </cell>
          <cell r="I77">
            <v>1659</v>
          </cell>
          <cell r="J77">
            <v>1664</v>
          </cell>
          <cell r="K77">
            <v>1643</v>
          </cell>
          <cell r="L77">
            <v>1544</v>
          </cell>
          <cell r="M77">
            <v>1537</v>
          </cell>
          <cell r="N77">
            <v>1568</v>
          </cell>
          <cell r="O77">
            <v>1722</v>
          </cell>
          <cell r="P77">
            <v>1771</v>
          </cell>
          <cell r="Q77">
            <v>1439</v>
          </cell>
          <cell r="R77">
            <v>1590</v>
          </cell>
          <cell r="S77">
            <v>1551</v>
          </cell>
          <cell r="T77">
            <v>1685</v>
          </cell>
          <cell r="U77">
            <v>1715</v>
          </cell>
          <cell r="V77">
            <v>1698</v>
          </cell>
          <cell r="W77">
            <v>1537</v>
          </cell>
          <cell r="X77">
            <v>1714</v>
          </cell>
          <cell r="Y77">
            <v>1822</v>
          </cell>
          <cell r="Z77">
            <v>1842</v>
          </cell>
          <cell r="AA77">
            <v>1976</v>
          </cell>
          <cell r="AB77">
            <v>1938</v>
          </cell>
          <cell r="AC77">
            <v>1912</v>
          </cell>
          <cell r="AD77">
            <v>2047</v>
          </cell>
          <cell r="AE77">
            <v>2026</v>
          </cell>
          <cell r="AF77">
            <v>2130</v>
          </cell>
          <cell r="AG77">
            <v>2296</v>
          </cell>
          <cell r="AH77">
            <v>2219</v>
          </cell>
          <cell r="AI77">
            <v>2368</v>
          </cell>
          <cell r="AJ77">
            <v>2375</v>
          </cell>
          <cell r="AK77">
            <v>2181</v>
          </cell>
          <cell r="AL77">
            <v>2256</v>
          </cell>
          <cell r="AM77">
            <v>3404</v>
          </cell>
          <cell r="AN77">
            <v>3113</v>
          </cell>
          <cell r="AO77">
            <v>3047</v>
          </cell>
          <cell r="AP77">
            <v>2935</v>
          </cell>
          <cell r="AQ77">
            <v>2537</v>
          </cell>
          <cell r="AR77">
            <v>2379</v>
          </cell>
          <cell r="AS77">
            <v>2064</v>
          </cell>
          <cell r="AT77">
            <v>1969</v>
          </cell>
          <cell r="AU77">
            <v>2123</v>
          </cell>
          <cell r="AV77">
            <v>2166</v>
          </cell>
          <cell r="AW77">
            <v>1904</v>
          </cell>
          <cell r="AX77">
            <v>1852</v>
          </cell>
          <cell r="AY77">
            <v>2384</v>
          </cell>
          <cell r="AZ77">
            <v>2250</v>
          </cell>
        </row>
        <row r="78">
          <cell r="A78" t="str">
            <v>Nombre de crÃ©ations d'entreprises - Commerce, transports, hÃ©bergement et restauration - Bretagne - DonnÃ©es trimestrielles brutes</v>
          </cell>
          <cell r="B78">
            <v>10756646</v>
          </cell>
          <cell r="C78">
            <v>45317.364583333336</v>
          </cell>
          <cell r="E78">
            <v>1586</v>
          </cell>
          <cell r="F78">
            <v>1502</v>
          </cell>
          <cell r="G78">
            <v>1163</v>
          </cell>
          <cell r="H78">
            <v>1257</v>
          </cell>
          <cell r="I78">
            <v>1617</v>
          </cell>
          <cell r="J78">
            <v>1653</v>
          </cell>
          <cell r="K78">
            <v>1233</v>
          </cell>
          <cell r="L78">
            <v>1323</v>
          </cell>
          <cell r="M78">
            <v>1590</v>
          </cell>
          <cell r="N78">
            <v>1612</v>
          </cell>
          <cell r="O78">
            <v>1289</v>
          </cell>
          <cell r="P78">
            <v>1358</v>
          </cell>
          <cell r="Q78">
            <v>1517</v>
          </cell>
          <cell r="R78">
            <v>1696</v>
          </cell>
          <cell r="S78">
            <v>1249</v>
          </cell>
          <cell r="T78">
            <v>1429</v>
          </cell>
          <cell r="U78">
            <v>1731</v>
          </cell>
          <cell r="V78">
            <v>1735</v>
          </cell>
          <cell r="W78">
            <v>1298</v>
          </cell>
          <cell r="X78">
            <v>1544</v>
          </cell>
          <cell r="Y78">
            <v>1921</v>
          </cell>
          <cell r="Z78">
            <v>1825</v>
          </cell>
          <cell r="AA78">
            <v>1402</v>
          </cell>
          <cell r="AB78">
            <v>1626</v>
          </cell>
          <cell r="AC78">
            <v>1974</v>
          </cell>
          <cell r="AD78">
            <v>2189</v>
          </cell>
          <cell r="AE78">
            <v>1810</v>
          </cell>
          <cell r="AF78">
            <v>1898</v>
          </cell>
          <cell r="AG78">
            <v>2299</v>
          </cell>
          <cell r="AH78">
            <v>2213</v>
          </cell>
          <cell r="AI78">
            <v>1736</v>
          </cell>
          <cell r="AJ78">
            <v>1851</v>
          </cell>
          <cell r="AK78">
            <v>1920</v>
          </cell>
          <cell r="AL78">
            <v>1865</v>
          </cell>
          <cell r="AM78">
            <v>2495</v>
          </cell>
          <cell r="AN78">
            <v>2597</v>
          </cell>
          <cell r="AO78">
            <v>2802</v>
          </cell>
          <cell r="AP78">
            <v>3135</v>
          </cell>
          <cell r="AQ78">
            <v>2248</v>
          </cell>
          <cell r="AR78">
            <v>2274</v>
          </cell>
          <cell r="AS78">
            <v>2418</v>
          </cell>
          <cell r="AT78">
            <v>2296</v>
          </cell>
          <cell r="AU78">
            <v>1737</v>
          </cell>
          <cell r="AV78">
            <v>1999</v>
          </cell>
          <cell r="AW78">
            <v>2151</v>
          </cell>
          <cell r="AX78">
            <v>2026</v>
          </cell>
          <cell r="AY78">
            <v>1868</v>
          </cell>
          <cell r="AZ78">
            <v>2122</v>
          </cell>
        </row>
        <row r="79">
          <cell r="A79" t="str">
            <v>Nombre de crÃ©ations d'entreprises - Commerce, transports, hÃ©bergement et restauration - Bretagne - DonnÃ©es trimestrielles CVS</v>
          </cell>
          <cell r="B79">
            <v>10756647</v>
          </cell>
          <cell r="C79">
            <v>45317.364583333336</v>
          </cell>
          <cell r="E79">
            <v>1425</v>
          </cell>
          <cell r="F79">
            <v>1342</v>
          </cell>
          <cell r="G79">
            <v>1362</v>
          </cell>
          <cell r="H79">
            <v>1407</v>
          </cell>
          <cell r="I79">
            <v>1456</v>
          </cell>
          <cell r="J79">
            <v>1483</v>
          </cell>
          <cell r="K79">
            <v>1474</v>
          </cell>
          <cell r="L79">
            <v>1433</v>
          </cell>
          <cell r="M79">
            <v>1448</v>
          </cell>
          <cell r="N79">
            <v>1471</v>
          </cell>
          <cell r="O79">
            <v>1498</v>
          </cell>
          <cell r="P79">
            <v>1491</v>
          </cell>
          <cell r="Q79">
            <v>1405</v>
          </cell>
          <cell r="R79">
            <v>1479</v>
          </cell>
          <cell r="S79">
            <v>1473</v>
          </cell>
          <cell r="T79">
            <v>1501</v>
          </cell>
          <cell r="U79">
            <v>1543</v>
          </cell>
          <cell r="V79">
            <v>1533</v>
          </cell>
          <cell r="W79">
            <v>1574</v>
          </cell>
          <cell r="X79">
            <v>1647</v>
          </cell>
          <cell r="Y79">
            <v>1730</v>
          </cell>
          <cell r="Z79">
            <v>1613</v>
          </cell>
          <cell r="AA79">
            <v>1649</v>
          </cell>
          <cell r="AB79">
            <v>1742</v>
          </cell>
          <cell r="AC79">
            <v>1802</v>
          </cell>
          <cell r="AD79">
            <v>1961</v>
          </cell>
          <cell r="AE79">
            <v>2112</v>
          </cell>
          <cell r="AF79">
            <v>2064</v>
          </cell>
          <cell r="AG79">
            <v>2146</v>
          </cell>
          <cell r="AH79">
            <v>1986</v>
          </cell>
          <cell r="AI79">
            <v>2033</v>
          </cell>
          <cell r="AJ79">
            <v>1944</v>
          </cell>
          <cell r="AK79">
            <v>1819</v>
          </cell>
          <cell r="AL79">
            <v>1634</v>
          </cell>
          <cell r="AM79">
            <v>2855</v>
          </cell>
          <cell r="AN79">
            <v>2683</v>
          </cell>
          <cell r="AO79">
            <v>2665</v>
          </cell>
          <cell r="AP79">
            <v>2784</v>
          </cell>
          <cell r="AQ79">
            <v>2561</v>
          </cell>
          <cell r="AR79">
            <v>2395</v>
          </cell>
          <cell r="AS79">
            <v>2268</v>
          </cell>
          <cell r="AT79">
            <v>2045</v>
          </cell>
          <cell r="AU79">
            <v>2050</v>
          </cell>
          <cell r="AV79">
            <v>2051</v>
          </cell>
          <cell r="AW79">
            <v>2014</v>
          </cell>
          <cell r="AX79">
            <v>1819</v>
          </cell>
          <cell r="AY79">
            <v>2182</v>
          </cell>
          <cell r="AZ79">
            <v>2176</v>
          </cell>
        </row>
        <row r="80">
          <cell r="A80" t="str">
            <v>Nombre de crÃ©ations d'entreprises - Commerce, transports, hÃ©bergement et restauration - Centre-Val de Loire - DonnÃ©es trimestrielles brutes</v>
          </cell>
          <cell r="B80">
            <v>10756520</v>
          </cell>
          <cell r="C80">
            <v>45317.364583333336</v>
          </cell>
          <cell r="E80">
            <v>1410</v>
          </cell>
          <cell r="F80">
            <v>1356</v>
          </cell>
          <cell r="G80">
            <v>1043</v>
          </cell>
          <cell r="H80">
            <v>1223</v>
          </cell>
          <cell r="I80">
            <v>1445</v>
          </cell>
          <cell r="J80">
            <v>1422</v>
          </cell>
          <cell r="K80">
            <v>1170</v>
          </cell>
          <cell r="L80">
            <v>1290</v>
          </cell>
          <cell r="M80">
            <v>1436</v>
          </cell>
          <cell r="N80">
            <v>1363</v>
          </cell>
          <cell r="O80">
            <v>1192</v>
          </cell>
          <cell r="P80">
            <v>1352</v>
          </cell>
          <cell r="Q80">
            <v>1324</v>
          </cell>
          <cell r="R80">
            <v>1393</v>
          </cell>
          <cell r="S80">
            <v>1256</v>
          </cell>
          <cell r="T80">
            <v>1334</v>
          </cell>
          <cell r="U80">
            <v>1659</v>
          </cell>
          <cell r="V80">
            <v>1523</v>
          </cell>
          <cell r="W80">
            <v>1152</v>
          </cell>
          <cell r="X80">
            <v>1391</v>
          </cell>
          <cell r="Y80">
            <v>1659</v>
          </cell>
          <cell r="Z80">
            <v>1488</v>
          </cell>
          <cell r="AA80">
            <v>1322</v>
          </cell>
          <cell r="AB80">
            <v>1609</v>
          </cell>
          <cell r="AC80">
            <v>1887</v>
          </cell>
          <cell r="AD80">
            <v>1944</v>
          </cell>
          <cell r="AE80">
            <v>1676</v>
          </cell>
          <cell r="AF80">
            <v>1917</v>
          </cell>
          <cell r="AG80">
            <v>2151</v>
          </cell>
          <cell r="AH80">
            <v>2083</v>
          </cell>
          <cell r="AI80">
            <v>1792</v>
          </cell>
          <cell r="AJ80">
            <v>1898</v>
          </cell>
          <cell r="AK80">
            <v>1978</v>
          </cell>
          <cell r="AL80">
            <v>1855</v>
          </cell>
          <cell r="AM80">
            <v>2517</v>
          </cell>
          <cell r="AN80">
            <v>2761</v>
          </cell>
          <cell r="AO80">
            <v>3269</v>
          </cell>
          <cell r="AP80">
            <v>2734</v>
          </cell>
          <cell r="AQ80">
            <v>2113</v>
          </cell>
          <cell r="AR80">
            <v>2245</v>
          </cell>
          <cell r="AS80">
            <v>2389</v>
          </cell>
          <cell r="AT80">
            <v>2007</v>
          </cell>
          <cell r="AU80">
            <v>1679</v>
          </cell>
          <cell r="AV80">
            <v>1922</v>
          </cell>
          <cell r="AW80">
            <v>1938</v>
          </cell>
          <cell r="AX80">
            <v>1908</v>
          </cell>
          <cell r="AY80">
            <v>1803</v>
          </cell>
          <cell r="AZ80">
            <v>2212</v>
          </cell>
        </row>
        <row r="81">
          <cell r="A81" t="str">
            <v>Nombre de crÃ©ations d'entreprises - Commerce, transports, hÃ©bergement et restauration - Centre-Val de Loire - DonnÃ©es trimestrielles CVS</v>
          </cell>
          <cell r="B81">
            <v>10756521</v>
          </cell>
          <cell r="C81">
            <v>45317.364583333336</v>
          </cell>
          <cell r="E81">
            <v>1285</v>
          </cell>
          <cell r="F81">
            <v>1272</v>
          </cell>
          <cell r="G81">
            <v>1211</v>
          </cell>
          <cell r="H81">
            <v>1279</v>
          </cell>
          <cell r="I81">
            <v>1320</v>
          </cell>
          <cell r="J81">
            <v>1382</v>
          </cell>
          <cell r="K81">
            <v>1372</v>
          </cell>
          <cell r="L81">
            <v>1339</v>
          </cell>
          <cell r="M81">
            <v>1342</v>
          </cell>
          <cell r="N81">
            <v>1343</v>
          </cell>
          <cell r="O81">
            <v>1354</v>
          </cell>
          <cell r="P81">
            <v>1371</v>
          </cell>
          <cell r="Q81">
            <v>1256</v>
          </cell>
          <cell r="R81">
            <v>1316</v>
          </cell>
          <cell r="S81">
            <v>1384</v>
          </cell>
          <cell r="T81">
            <v>1341</v>
          </cell>
          <cell r="U81">
            <v>1499</v>
          </cell>
          <cell r="V81">
            <v>1430</v>
          </cell>
          <cell r="W81">
            <v>1350</v>
          </cell>
          <cell r="X81">
            <v>1408</v>
          </cell>
          <cell r="Y81">
            <v>1483</v>
          </cell>
          <cell r="Z81">
            <v>1397</v>
          </cell>
          <cell r="AA81">
            <v>1526</v>
          </cell>
          <cell r="AB81">
            <v>1629</v>
          </cell>
          <cell r="AC81">
            <v>1731</v>
          </cell>
          <cell r="AD81">
            <v>1845</v>
          </cell>
          <cell r="AE81">
            <v>1910</v>
          </cell>
          <cell r="AF81">
            <v>1976</v>
          </cell>
          <cell r="AG81">
            <v>2028</v>
          </cell>
          <cell r="AH81">
            <v>2035</v>
          </cell>
          <cell r="AI81">
            <v>2027</v>
          </cell>
          <cell r="AJ81">
            <v>1935</v>
          </cell>
          <cell r="AK81">
            <v>1920</v>
          </cell>
          <cell r="AL81">
            <v>1740</v>
          </cell>
          <cell r="AM81">
            <v>2689</v>
          </cell>
          <cell r="AN81">
            <v>2739</v>
          </cell>
          <cell r="AO81">
            <v>3217</v>
          </cell>
          <cell r="AP81">
            <v>2463</v>
          </cell>
          <cell r="AQ81">
            <v>2304</v>
          </cell>
          <cell r="AR81">
            <v>2214</v>
          </cell>
          <cell r="AS81">
            <v>2263</v>
          </cell>
          <cell r="AT81">
            <v>1874</v>
          </cell>
          <cell r="AU81">
            <v>1888</v>
          </cell>
          <cell r="AV81">
            <v>1935</v>
          </cell>
          <cell r="AW81">
            <v>1811</v>
          </cell>
          <cell r="AX81">
            <v>1834</v>
          </cell>
          <cell r="AY81">
            <v>2071</v>
          </cell>
          <cell r="AZ81">
            <v>2172</v>
          </cell>
        </row>
        <row r="82">
          <cell r="A82" t="str">
            <v>Nombre de crÃ©ations d'entreprises - Commerce, transports, hÃ©bergement et restauration - Corse - DonnÃ©es trimestrielles brutes</v>
          </cell>
          <cell r="B82">
            <v>10756749</v>
          </cell>
          <cell r="C82">
            <v>45317.364583333336</v>
          </cell>
          <cell r="E82">
            <v>284</v>
          </cell>
          <cell r="F82">
            <v>356</v>
          </cell>
          <cell r="G82">
            <v>221</v>
          </cell>
          <cell r="H82">
            <v>194</v>
          </cell>
          <cell r="I82">
            <v>269</v>
          </cell>
          <cell r="J82">
            <v>378</v>
          </cell>
          <cell r="K82">
            <v>222</v>
          </cell>
          <cell r="L82">
            <v>239</v>
          </cell>
          <cell r="M82">
            <v>241</v>
          </cell>
          <cell r="N82">
            <v>386</v>
          </cell>
          <cell r="O82">
            <v>221</v>
          </cell>
          <cell r="P82">
            <v>212</v>
          </cell>
          <cell r="Q82">
            <v>298</v>
          </cell>
          <cell r="R82">
            <v>333</v>
          </cell>
          <cell r="S82">
            <v>232</v>
          </cell>
          <cell r="T82">
            <v>213</v>
          </cell>
          <cell r="U82">
            <v>309</v>
          </cell>
          <cell r="V82">
            <v>395</v>
          </cell>
          <cell r="W82">
            <v>192</v>
          </cell>
          <cell r="X82">
            <v>205</v>
          </cell>
          <cell r="Y82">
            <v>288</v>
          </cell>
          <cell r="Z82">
            <v>391</v>
          </cell>
          <cell r="AA82">
            <v>224</v>
          </cell>
          <cell r="AB82">
            <v>287</v>
          </cell>
          <cell r="AC82">
            <v>299</v>
          </cell>
          <cell r="AD82">
            <v>403</v>
          </cell>
          <cell r="AE82">
            <v>246</v>
          </cell>
          <cell r="AF82">
            <v>263</v>
          </cell>
          <cell r="AG82">
            <v>365</v>
          </cell>
          <cell r="AH82">
            <v>402</v>
          </cell>
          <cell r="AI82">
            <v>251</v>
          </cell>
          <cell r="AJ82">
            <v>301</v>
          </cell>
          <cell r="AK82">
            <v>291</v>
          </cell>
          <cell r="AL82">
            <v>278</v>
          </cell>
          <cell r="AM82">
            <v>359</v>
          </cell>
          <cell r="AN82">
            <v>373</v>
          </cell>
          <cell r="AO82">
            <v>388</v>
          </cell>
          <cell r="AP82">
            <v>461</v>
          </cell>
          <cell r="AQ82">
            <v>284</v>
          </cell>
          <cell r="AR82">
            <v>317</v>
          </cell>
          <cell r="AS82">
            <v>364</v>
          </cell>
          <cell r="AT82">
            <v>400</v>
          </cell>
          <cell r="AU82">
            <v>297</v>
          </cell>
          <cell r="AV82">
            <v>291</v>
          </cell>
          <cell r="AW82">
            <v>342</v>
          </cell>
          <cell r="AX82">
            <v>394</v>
          </cell>
          <cell r="AY82">
            <v>225</v>
          </cell>
          <cell r="AZ82">
            <v>320</v>
          </cell>
        </row>
        <row r="83">
          <cell r="A83" t="str">
            <v>Nombre de crÃ©ations d'entreprises - Commerce, transports, hÃ©bergement et restauration - Corse - DonnÃ©es trimestrielles CVS</v>
          </cell>
          <cell r="B83">
            <v>10756750</v>
          </cell>
          <cell r="C83">
            <v>45317.364583333336</v>
          </cell>
          <cell r="E83">
            <v>270</v>
          </cell>
          <cell r="F83">
            <v>262</v>
          </cell>
          <cell r="G83">
            <v>270</v>
          </cell>
          <cell r="H83">
            <v>249</v>
          </cell>
          <cell r="I83">
            <v>256</v>
          </cell>
          <cell r="J83">
            <v>277</v>
          </cell>
          <cell r="K83">
            <v>277</v>
          </cell>
          <cell r="L83">
            <v>305</v>
          </cell>
          <cell r="M83">
            <v>229</v>
          </cell>
          <cell r="N83">
            <v>284</v>
          </cell>
          <cell r="O83">
            <v>277</v>
          </cell>
          <cell r="P83">
            <v>267</v>
          </cell>
          <cell r="Q83">
            <v>284</v>
          </cell>
          <cell r="R83">
            <v>247</v>
          </cell>
          <cell r="S83">
            <v>289</v>
          </cell>
          <cell r="T83">
            <v>266</v>
          </cell>
          <cell r="U83">
            <v>292</v>
          </cell>
          <cell r="V83">
            <v>293</v>
          </cell>
          <cell r="W83">
            <v>245</v>
          </cell>
          <cell r="X83">
            <v>252</v>
          </cell>
          <cell r="Y83">
            <v>273</v>
          </cell>
          <cell r="Z83">
            <v>293</v>
          </cell>
          <cell r="AA83">
            <v>284</v>
          </cell>
          <cell r="AB83">
            <v>348</v>
          </cell>
          <cell r="AC83">
            <v>282</v>
          </cell>
          <cell r="AD83">
            <v>304</v>
          </cell>
          <cell r="AE83">
            <v>316</v>
          </cell>
          <cell r="AF83">
            <v>314</v>
          </cell>
          <cell r="AG83">
            <v>344</v>
          </cell>
          <cell r="AH83">
            <v>304</v>
          </cell>
          <cell r="AI83">
            <v>326</v>
          </cell>
          <cell r="AJ83">
            <v>353</v>
          </cell>
          <cell r="AK83">
            <v>276</v>
          </cell>
          <cell r="AL83">
            <v>211</v>
          </cell>
          <cell r="AM83">
            <v>462</v>
          </cell>
          <cell r="AN83">
            <v>432</v>
          </cell>
          <cell r="AO83">
            <v>372</v>
          </cell>
          <cell r="AP83">
            <v>353</v>
          </cell>
          <cell r="AQ83">
            <v>361</v>
          </cell>
          <cell r="AR83">
            <v>364</v>
          </cell>
          <cell r="AS83">
            <v>350</v>
          </cell>
          <cell r="AT83">
            <v>308</v>
          </cell>
          <cell r="AU83">
            <v>377</v>
          </cell>
          <cell r="AV83">
            <v>333</v>
          </cell>
          <cell r="AW83">
            <v>329</v>
          </cell>
          <cell r="AX83">
            <v>305</v>
          </cell>
          <cell r="AY83">
            <v>284</v>
          </cell>
          <cell r="AZ83">
            <v>365</v>
          </cell>
        </row>
        <row r="84">
          <cell r="A84" t="str">
            <v>Nombre de crÃ©ations d'entreprises - Commerce, transports, hÃ©bergement et restauration - France - DonnÃ©es trimestrielles brutes</v>
          </cell>
          <cell r="B84">
            <v>10756086</v>
          </cell>
          <cell r="C84">
            <v>45317.364583333336</v>
          </cell>
          <cell r="E84">
            <v>41972</v>
          </cell>
          <cell r="F84">
            <v>41197</v>
          </cell>
          <cell r="G84">
            <v>32909</v>
          </cell>
          <cell r="H84">
            <v>35675</v>
          </cell>
          <cell r="I84">
            <v>43116</v>
          </cell>
          <cell r="J84">
            <v>43394</v>
          </cell>
          <cell r="K84">
            <v>35219</v>
          </cell>
          <cell r="L84">
            <v>38650</v>
          </cell>
          <cell r="M84">
            <v>43575</v>
          </cell>
          <cell r="N84">
            <v>43826</v>
          </cell>
          <cell r="O84">
            <v>36618</v>
          </cell>
          <cell r="P84">
            <v>41591</v>
          </cell>
          <cell r="Q84">
            <v>42040</v>
          </cell>
          <cell r="R84">
            <v>44848</v>
          </cell>
          <cell r="S84">
            <v>36701</v>
          </cell>
          <cell r="T84">
            <v>43431</v>
          </cell>
          <cell r="U84">
            <v>51707</v>
          </cell>
          <cell r="V84">
            <v>52558</v>
          </cell>
          <cell r="W84">
            <v>39492</v>
          </cell>
          <cell r="X84">
            <v>46833</v>
          </cell>
          <cell r="Y84">
            <v>55883</v>
          </cell>
          <cell r="Z84">
            <v>53875</v>
          </cell>
          <cell r="AA84">
            <v>45629</v>
          </cell>
          <cell r="AB84">
            <v>55172</v>
          </cell>
          <cell r="AC84">
            <v>63028</v>
          </cell>
          <cell r="AD84">
            <v>66051</v>
          </cell>
          <cell r="AE84">
            <v>54638</v>
          </cell>
          <cell r="AF84">
            <v>64199</v>
          </cell>
          <cell r="AG84">
            <v>77122</v>
          </cell>
          <cell r="AH84">
            <v>71988</v>
          </cell>
          <cell r="AI84">
            <v>57897</v>
          </cell>
          <cell r="AJ84">
            <v>66504</v>
          </cell>
          <cell r="AK84">
            <v>66616</v>
          </cell>
          <cell r="AL84">
            <v>64737</v>
          </cell>
          <cell r="AM84">
            <v>87396</v>
          </cell>
          <cell r="AN84">
            <v>96376</v>
          </cell>
          <cell r="AO84">
            <v>106619</v>
          </cell>
          <cell r="AP84">
            <v>94704</v>
          </cell>
          <cell r="AQ84">
            <v>66478</v>
          </cell>
          <cell r="AR84">
            <v>71041</v>
          </cell>
          <cell r="AS84">
            <v>73362</v>
          </cell>
          <cell r="AT84">
            <v>66945</v>
          </cell>
          <cell r="AU84">
            <v>57950</v>
          </cell>
          <cell r="AV84">
            <v>67403</v>
          </cell>
          <cell r="AW84">
            <v>66617</v>
          </cell>
          <cell r="AX84">
            <v>66361</v>
          </cell>
          <cell r="AY84">
            <v>63833</v>
          </cell>
          <cell r="AZ84">
            <v>74727</v>
          </cell>
        </row>
        <row r="85">
          <cell r="A85" t="str">
            <v>Nombre de crÃ©ations d'entreprises - Commerce, transports, hÃ©bergement et restauration - France - DonnÃ©es trimestrielles CVS</v>
          </cell>
          <cell r="B85">
            <v>10756087</v>
          </cell>
          <cell r="C85">
            <v>45317.364583333336</v>
          </cell>
          <cell r="E85">
            <v>38956</v>
          </cell>
          <cell r="F85">
            <v>37708</v>
          </cell>
          <cell r="G85">
            <v>37512</v>
          </cell>
          <cell r="H85">
            <v>38031</v>
          </cell>
          <cell r="I85">
            <v>39570</v>
          </cell>
          <cell r="J85">
            <v>41127</v>
          </cell>
          <cell r="K85">
            <v>41343</v>
          </cell>
          <cell r="L85">
            <v>40486</v>
          </cell>
          <cell r="M85">
            <v>40649</v>
          </cell>
          <cell r="N85">
            <v>40945</v>
          </cell>
          <cell r="O85">
            <v>41658</v>
          </cell>
          <cell r="P85">
            <v>42259</v>
          </cell>
          <cell r="Q85">
            <v>39618</v>
          </cell>
          <cell r="R85">
            <v>39680</v>
          </cell>
          <cell r="S85">
            <v>41307</v>
          </cell>
          <cell r="T85">
            <v>44608</v>
          </cell>
          <cell r="U85">
            <v>46093</v>
          </cell>
          <cell r="V85">
            <v>49206</v>
          </cell>
          <cell r="W85">
            <v>47971</v>
          </cell>
          <cell r="X85">
            <v>48548</v>
          </cell>
          <cell r="Y85">
            <v>50349</v>
          </cell>
          <cell r="Z85">
            <v>49832</v>
          </cell>
          <cell r="AA85">
            <v>53381</v>
          </cell>
          <cell r="AB85">
            <v>55911</v>
          </cell>
          <cell r="AC85">
            <v>58471</v>
          </cell>
          <cell r="AD85">
            <v>61550</v>
          </cell>
          <cell r="AE85">
            <v>63073</v>
          </cell>
          <cell r="AF85">
            <v>65636</v>
          </cell>
          <cell r="AG85">
            <v>71832</v>
          </cell>
          <cell r="AH85">
            <v>69517</v>
          </cell>
          <cell r="AI85">
            <v>67251</v>
          </cell>
          <cell r="AJ85">
            <v>66991</v>
          </cell>
          <cell r="AK85">
            <v>63454</v>
          </cell>
          <cell r="AL85">
            <v>59653</v>
          </cell>
          <cell r="AM85">
            <v>96388</v>
          </cell>
          <cell r="AN85">
            <v>95359</v>
          </cell>
          <cell r="AO85">
            <v>100888</v>
          </cell>
          <cell r="AP85">
            <v>88015</v>
          </cell>
          <cell r="AQ85">
            <v>75554</v>
          </cell>
          <cell r="AR85">
            <v>70725</v>
          </cell>
          <cell r="AS85">
            <v>68256</v>
          </cell>
          <cell r="AT85">
            <v>64501</v>
          </cell>
          <cell r="AU85">
            <v>66461</v>
          </cell>
          <cell r="AV85">
            <v>66458</v>
          </cell>
          <cell r="AW85">
            <v>63393</v>
          </cell>
          <cell r="AX85">
            <v>63746</v>
          </cell>
          <cell r="AY85">
            <v>71323</v>
          </cell>
          <cell r="AZ85">
            <v>72844</v>
          </cell>
        </row>
        <row r="86">
          <cell r="A86" t="str">
            <v>Nombre de crÃ©ations d'entreprises - Commerce, transports, hÃ©bergement et restauration - Grand Est - DonnÃ©es trimestrielles brutes</v>
          </cell>
          <cell r="B86">
            <v>10756604</v>
          </cell>
          <cell r="C86">
            <v>45317.364583333336</v>
          </cell>
          <cell r="E86">
            <v>2935</v>
          </cell>
          <cell r="F86">
            <v>2767</v>
          </cell>
          <cell r="G86">
            <v>2422</v>
          </cell>
          <cell r="H86">
            <v>2502</v>
          </cell>
          <cell r="I86">
            <v>3384</v>
          </cell>
          <cell r="J86">
            <v>3065</v>
          </cell>
          <cell r="K86">
            <v>2925</v>
          </cell>
          <cell r="L86">
            <v>2942</v>
          </cell>
          <cell r="M86">
            <v>3233</v>
          </cell>
          <cell r="N86">
            <v>3151</v>
          </cell>
          <cell r="O86">
            <v>2632</v>
          </cell>
          <cell r="P86">
            <v>2965</v>
          </cell>
          <cell r="Q86">
            <v>2847</v>
          </cell>
          <cell r="R86">
            <v>3002</v>
          </cell>
          <cell r="S86">
            <v>2519</v>
          </cell>
          <cell r="T86">
            <v>3036</v>
          </cell>
          <cell r="U86">
            <v>3760</v>
          </cell>
          <cell r="V86">
            <v>3445</v>
          </cell>
          <cell r="W86">
            <v>2704</v>
          </cell>
          <cell r="X86">
            <v>3006</v>
          </cell>
          <cell r="Y86">
            <v>3662</v>
          </cell>
          <cell r="Z86">
            <v>3648</v>
          </cell>
          <cell r="AA86">
            <v>3120</v>
          </cell>
          <cell r="AB86">
            <v>3726</v>
          </cell>
          <cell r="AC86">
            <v>4139</v>
          </cell>
          <cell r="AD86">
            <v>4228</v>
          </cell>
          <cell r="AE86">
            <v>3644</v>
          </cell>
          <cell r="AF86">
            <v>4181</v>
          </cell>
          <cell r="AG86">
            <v>4884</v>
          </cell>
          <cell r="AH86">
            <v>4336</v>
          </cell>
          <cell r="AI86">
            <v>3890</v>
          </cell>
          <cell r="AJ86">
            <v>4223</v>
          </cell>
          <cell r="AK86">
            <v>4264</v>
          </cell>
          <cell r="AL86">
            <v>4120</v>
          </cell>
          <cell r="AM86">
            <v>5680</v>
          </cell>
          <cell r="AN86">
            <v>5874</v>
          </cell>
          <cell r="AO86">
            <v>6838</v>
          </cell>
          <cell r="AP86">
            <v>6341</v>
          </cell>
          <cell r="AQ86">
            <v>4498</v>
          </cell>
          <cell r="AR86">
            <v>4938</v>
          </cell>
          <cell r="AS86">
            <v>4945</v>
          </cell>
          <cell r="AT86">
            <v>4417</v>
          </cell>
          <cell r="AU86">
            <v>3690</v>
          </cell>
          <cell r="AV86">
            <v>4129</v>
          </cell>
          <cell r="AW86">
            <v>4084</v>
          </cell>
          <cell r="AX86">
            <v>3890</v>
          </cell>
          <cell r="AY86">
            <v>3879</v>
          </cell>
          <cell r="AZ86">
            <v>4520</v>
          </cell>
        </row>
        <row r="87">
          <cell r="A87" t="str">
            <v>Nombre de crÃ©ations d'entreprises - Commerce, transports, hÃ©bergement et restauration - Grand Est - DonnÃ©es trimestrielles CVS</v>
          </cell>
          <cell r="B87">
            <v>10756605</v>
          </cell>
          <cell r="C87">
            <v>45317.364583333336</v>
          </cell>
          <cell r="E87">
            <v>2732</v>
          </cell>
          <cell r="F87">
            <v>2612</v>
          </cell>
          <cell r="G87">
            <v>2642</v>
          </cell>
          <cell r="H87">
            <v>2611</v>
          </cell>
          <cell r="I87">
            <v>3120</v>
          </cell>
          <cell r="J87">
            <v>3029</v>
          </cell>
          <cell r="K87">
            <v>3265</v>
          </cell>
          <cell r="L87">
            <v>3093</v>
          </cell>
          <cell r="M87">
            <v>3017</v>
          </cell>
          <cell r="N87">
            <v>2961</v>
          </cell>
          <cell r="O87">
            <v>2949</v>
          </cell>
          <cell r="P87">
            <v>2916</v>
          </cell>
          <cell r="Q87">
            <v>2658</v>
          </cell>
          <cell r="R87">
            <v>2735</v>
          </cell>
          <cell r="S87">
            <v>2781</v>
          </cell>
          <cell r="T87">
            <v>3148</v>
          </cell>
          <cell r="U87">
            <v>3416</v>
          </cell>
          <cell r="V87">
            <v>3288</v>
          </cell>
          <cell r="W87">
            <v>3163</v>
          </cell>
          <cell r="X87">
            <v>3113</v>
          </cell>
          <cell r="Y87">
            <v>3316</v>
          </cell>
          <cell r="Z87">
            <v>3469</v>
          </cell>
          <cell r="AA87">
            <v>3594</v>
          </cell>
          <cell r="AB87">
            <v>3812</v>
          </cell>
          <cell r="AC87">
            <v>3810</v>
          </cell>
          <cell r="AD87">
            <v>3998</v>
          </cell>
          <cell r="AE87">
            <v>4139</v>
          </cell>
          <cell r="AF87">
            <v>4260</v>
          </cell>
          <cell r="AG87">
            <v>4459</v>
          </cell>
          <cell r="AH87">
            <v>4266</v>
          </cell>
          <cell r="AI87">
            <v>4430</v>
          </cell>
          <cell r="AJ87">
            <v>4324</v>
          </cell>
          <cell r="AK87">
            <v>4022</v>
          </cell>
          <cell r="AL87">
            <v>3832</v>
          </cell>
          <cell r="AM87">
            <v>6048</v>
          </cell>
          <cell r="AN87">
            <v>5981</v>
          </cell>
          <cell r="AO87">
            <v>6105</v>
          </cell>
          <cell r="AP87">
            <v>5838</v>
          </cell>
          <cell r="AQ87">
            <v>5255</v>
          </cell>
          <cell r="AR87">
            <v>4916</v>
          </cell>
          <cell r="AS87">
            <v>4336</v>
          </cell>
          <cell r="AT87">
            <v>4489</v>
          </cell>
          <cell r="AU87">
            <v>4220</v>
          </cell>
          <cell r="AV87">
            <v>4152</v>
          </cell>
          <cell r="AW87">
            <v>3763</v>
          </cell>
          <cell r="AX87">
            <v>3955</v>
          </cell>
          <cell r="AY87">
            <v>4253</v>
          </cell>
          <cell r="AZ87">
            <v>4406</v>
          </cell>
        </row>
        <row r="88">
          <cell r="A88" t="str">
            <v>Nombre de crÃ©ations d'entreprises - Commerce, transports, hÃ©bergement et restauration - Guadeloupe - DonnÃ©es trimestrielles brutes</v>
          </cell>
          <cell r="B88">
            <v>10756442</v>
          </cell>
          <cell r="C88">
            <v>45317.364583333336</v>
          </cell>
          <cell r="E88">
            <v>469</v>
          </cell>
          <cell r="F88">
            <v>381</v>
          </cell>
          <cell r="G88">
            <v>347</v>
          </cell>
          <cell r="H88">
            <v>412</v>
          </cell>
          <cell r="I88">
            <v>383</v>
          </cell>
          <cell r="J88">
            <v>358</v>
          </cell>
          <cell r="K88">
            <v>336</v>
          </cell>
          <cell r="L88">
            <v>332</v>
          </cell>
          <cell r="M88">
            <v>388</v>
          </cell>
          <cell r="N88">
            <v>353</v>
          </cell>
          <cell r="O88">
            <v>360</v>
          </cell>
          <cell r="P88">
            <v>459</v>
          </cell>
          <cell r="Q88">
            <v>393</v>
          </cell>
          <cell r="R88">
            <v>364</v>
          </cell>
          <cell r="S88">
            <v>359</v>
          </cell>
          <cell r="T88">
            <v>432</v>
          </cell>
          <cell r="U88">
            <v>357</v>
          </cell>
          <cell r="V88">
            <v>402</v>
          </cell>
          <cell r="W88">
            <v>352</v>
          </cell>
          <cell r="X88">
            <v>367</v>
          </cell>
          <cell r="Y88">
            <v>389</v>
          </cell>
          <cell r="Z88">
            <v>418</v>
          </cell>
          <cell r="AA88">
            <v>352</v>
          </cell>
          <cell r="AB88">
            <v>401</v>
          </cell>
          <cell r="AC88">
            <v>414</v>
          </cell>
          <cell r="AD88">
            <v>418</v>
          </cell>
          <cell r="AE88">
            <v>399</v>
          </cell>
          <cell r="AF88">
            <v>432</v>
          </cell>
          <cell r="AG88">
            <v>425</v>
          </cell>
          <cell r="AH88">
            <v>443</v>
          </cell>
          <cell r="AI88">
            <v>383</v>
          </cell>
          <cell r="AJ88">
            <v>433</v>
          </cell>
          <cell r="AK88">
            <v>361</v>
          </cell>
          <cell r="AL88">
            <v>328</v>
          </cell>
          <cell r="AM88">
            <v>540</v>
          </cell>
          <cell r="AN88">
            <v>516</v>
          </cell>
          <cell r="AO88">
            <v>599</v>
          </cell>
          <cell r="AP88">
            <v>524</v>
          </cell>
          <cell r="AQ88">
            <v>431</v>
          </cell>
          <cell r="AR88">
            <v>512</v>
          </cell>
          <cell r="AS88">
            <v>512</v>
          </cell>
          <cell r="AT88">
            <v>577</v>
          </cell>
          <cell r="AU88">
            <v>533</v>
          </cell>
          <cell r="AV88">
            <v>591</v>
          </cell>
          <cell r="AW88">
            <v>562</v>
          </cell>
          <cell r="AX88">
            <v>579</v>
          </cell>
          <cell r="AY88">
            <v>500</v>
          </cell>
          <cell r="AZ88">
            <v>565</v>
          </cell>
        </row>
        <row r="89">
          <cell r="A89" t="str">
            <v>Nombre de crÃ©ations d'entreprises - Commerce, transports, hÃ©bergement et restauration - Guadeloupe - DonnÃ©es trimestrielles CVS</v>
          </cell>
          <cell r="B89">
            <v>10756443</v>
          </cell>
          <cell r="C89">
            <v>45317.364583333336</v>
          </cell>
          <cell r="E89">
            <v>440</v>
          </cell>
          <cell r="F89">
            <v>402</v>
          </cell>
          <cell r="G89">
            <v>393</v>
          </cell>
          <cell r="H89">
            <v>368</v>
          </cell>
          <cell r="I89">
            <v>376</v>
          </cell>
          <cell r="J89">
            <v>381</v>
          </cell>
          <cell r="K89">
            <v>362</v>
          </cell>
          <cell r="L89">
            <v>305</v>
          </cell>
          <cell r="M89">
            <v>385</v>
          </cell>
          <cell r="N89">
            <v>371</v>
          </cell>
          <cell r="O89">
            <v>396</v>
          </cell>
          <cell r="P89">
            <v>419</v>
          </cell>
          <cell r="Q89">
            <v>395</v>
          </cell>
          <cell r="R89">
            <v>375</v>
          </cell>
          <cell r="S89">
            <v>389</v>
          </cell>
          <cell r="T89">
            <v>396</v>
          </cell>
          <cell r="U89">
            <v>365</v>
          </cell>
          <cell r="V89">
            <v>378</v>
          </cell>
          <cell r="W89">
            <v>386</v>
          </cell>
          <cell r="X89">
            <v>346</v>
          </cell>
          <cell r="Y89">
            <v>382</v>
          </cell>
          <cell r="Z89">
            <v>416</v>
          </cell>
          <cell r="AA89">
            <v>388</v>
          </cell>
          <cell r="AB89">
            <v>396</v>
          </cell>
          <cell r="AC89">
            <v>409</v>
          </cell>
          <cell r="AD89">
            <v>411</v>
          </cell>
          <cell r="AE89">
            <v>440</v>
          </cell>
          <cell r="AF89">
            <v>417</v>
          </cell>
          <cell r="AG89">
            <v>424</v>
          </cell>
          <cell r="AH89">
            <v>434</v>
          </cell>
          <cell r="AI89">
            <v>406</v>
          </cell>
          <cell r="AJ89">
            <v>429</v>
          </cell>
          <cell r="AK89">
            <v>354</v>
          </cell>
          <cell r="AL89">
            <v>323</v>
          </cell>
          <cell r="AM89">
            <v>582</v>
          </cell>
          <cell r="AN89">
            <v>501</v>
          </cell>
          <cell r="AO89">
            <v>593</v>
          </cell>
          <cell r="AP89">
            <v>506</v>
          </cell>
          <cell r="AQ89">
            <v>460</v>
          </cell>
          <cell r="AR89">
            <v>500</v>
          </cell>
          <cell r="AS89">
            <v>502</v>
          </cell>
          <cell r="AT89">
            <v>548</v>
          </cell>
          <cell r="AU89">
            <v>585</v>
          </cell>
          <cell r="AV89">
            <v>574</v>
          </cell>
          <cell r="AW89">
            <v>544</v>
          </cell>
          <cell r="AX89">
            <v>568</v>
          </cell>
          <cell r="AY89">
            <v>556</v>
          </cell>
          <cell r="AZ89">
            <v>554</v>
          </cell>
        </row>
        <row r="90">
          <cell r="A90" t="str">
            <v>Nombre de crÃ©ations d'entreprises - Commerce, transports, hÃ©bergement et restauration - Guyane - DonnÃ©es trimestrielles brutes</v>
          </cell>
          <cell r="B90">
            <v>10756466</v>
          </cell>
          <cell r="C90">
            <v>45317.364583333336</v>
          </cell>
          <cell r="E90">
            <v>154</v>
          </cell>
          <cell r="F90">
            <v>156</v>
          </cell>
          <cell r="G90">
            <v>152</v>
          </cell>
          <cell r="H90">
            <v>149</v>
          </cell>
          <cell r="I90">
            <v>133</v>
          </cell>
          <cell r="J90">
            <v>158</v>
          </cell>
          <cell r="K90">
            <v>133</v>
          </cell>
          <cell r="L90">
            <v>163</v>
          </cell>
          <cell r="M90">
            <v>150</v>
          </cell>
          <cell r="N90">
            <v>141</v>
          </cell>
          <cell r="O90">
            <v>144</v>
          </cell>
          <cell r="P90">
            <v>161</v>
          </cell>
          <cell r="Q90">
            <v>132</v>
          </cell>
          <cell r="R90">
            <v>152</v>
          </cell>
          <cell r="S90">
            <v>152</v>
          </cell>
          <cell r="T90">
            <v>122</v>
          </cell>
          <cell r="U90">
            <v>117</v>
          </cell>
          <cell r="V90">
            <v>129</v>
          </cell>
          <cell r="W90">
            <v>124</v>
          </cell>
          <cell r="X90">
            <v>132</v>
          </cell>
          <cell r="Y90">
            <v>141</v>
          </cell>
          <cell r="Z90">
            <v>87</v>
          </cell>
          <cell r="AA90">
            <v>134</v>
          </cell>
          <cell r="AB90">
            <v>140</v>
          </cell>
          <cell r="AC90">
            <v>153</v>
          </cell>
          <cell r="AD90">
            <v>146</v>
          </cell>
          <cell r="AE90">
            <v>129</v>
          </cell>
          <cell r="AF90">
            <v>139</v>
          </cell>
          <cell r="AG90">
            <v>174</v>
          </cell>
          <cell r="AH90">
            <v>147</v>
          </cell>
          <cell r="AI90">
            <v>140</v>
          </cell>
          <cell r="AJ90">
            <v>143</v>
          </cell>
          <cell r="AK90">
            <v>117</v>
          </cell>
          <cell r="AL90">
            <v>123</v>
          </cell>
          <cell r="AM90">
            <v>282</v>
          </cell>
          <cell r="AN90">
            <v>239</v>
          </cell>
          <cell r="AO90">
            <v>246</v>
          </cell>
          <cell r="AP90">
            <v>257</v>
          </cell>
          <cell r="AQ90">
            <v>291</v>
          </cell>
          <cell r="AR90">
            <v>280</v>
          </cell>
          <cell r="AS90">
            <v>240</v>
          </cell>
          <cell r="AT90">
            <v>273</v>
          </cell>
          <cell r="AU90">
            <v>239</v>
          </cell>
          <cell r="AV90">
            <v>252</v>
          </cell>
          <cell r="AW90">
            <v>226</v>
          </cell>
          <cell r="AX90">
            <v>248</v>
          </cell>
          <cell r="AY90">
            <v>246</v>
          </cell>
          <cell r="AZ90">
            <v>319</v>
          </cell>
        </row>
        <row r="91">
          <cell r="A91" t="str">
            <v>Nombre de crÃ©ations d'entreprises - Commerce, transports, hÃ©bergement et restauration - Guyane - DonnÃ©es trimestrielles CVS</v>
          </cell>
          <cell r="B91">
            <v>10756467</v>
          </cell>
          <cell r="C91">
            <v>45317.364583333336</v>
          </cell>
          <cell r="E91">
            <v>158</v>
          </cell>
          <cell r="F91">
            <v>155</v>
          </cell>
          <cell r="G91">
            <v>152</v>
          </cell>
          <cell r="H91">
            <v>148</v>
          </cell>
          <cell r="I91">
            <v>141</v>
          </cell>
          <cell r="J91">
            <v>159</v>
          </cell>
          <cell r="K91">
            <v>131</v>
          </cell>
          <cell r="L91">
            <v>164</v>
          </cell>
          <cell r="M91">
            <v>160</v>
          </cell>
          <cell r="N91">
            <v>142</v>
          </cell>
          <cell r="O91">
            <v>145</v>
          </cell>
          <cell r="P91">
            <v>156</v>
          </cell>
          <cell r="Q91">
            <v>139</v>
          </cell>
          <cell r="R91">
            <v>154</v>
          </cell>
          <cell r="S91">
            <v>147</v>
          </cell>
          <cell r="T91">
            <v>119</v>
          </cell>
          <cell r="U91">
            <v>124</v>
          </cell>
          <cell r="V91">
            <v>123</v>
          </cell>
          <cell r="W91">
            <v>125</v>
          </cell>
          <cell r="X91">
            <v>134</v>
          </cell>
          <cell r="Y91">
            <v>138</v>
          </cell>
          <cell r="Z91">
            <v>89</v>
          </cell>
          <cell r="AA91">
            <v>140</v>
          </cell>
          <cell r="AB91">
            <v>138</v>
          </cell>
          <cell r="AC91">
            <v>155</v>
          </cell>
          <cell r="AD91">
            <v>152</v>
          </cell>
          <cell r="AE91">
            <v>127</v>
          </cell>
          <cell r="AF91">
            <v>137</v>
          </cell>
          <cell r="AG91">
            <v>178</v>
          </cell>
          <cell r="AH91">
            <v>151</v>
          </cell>
          <cell r="AI91">
            <v>136</v>
          </cell>
          <cell r="AJ91">
            <v>144</v>
          </cell>
          <cell r="AK91">
            <v>119</v>
          </cell>
          <cell r="AL91">
            <v>130</v>
          </cell>
          <cell r="AM91">
            <v>267</v>
          </cell>
          <cell r="AN91">
            <v>233</v>
          </cell>
          <cell r="AO91">
            <v>256</v>
          </cell>
          <cell r="AP91">
            <v>254</v>
          </cell>
          <cell r="AQ91">
            <v>278</v>
          </cell>
          <cell r="AR91">
            <v>269</v>
          </cell>
          <cell r="AS91">
            <v>243</v>
          </cell>
          <cell r="AT91">
            <v>272</v>
          </cell>
          <cell r="AU91">
            <v>238</v>
          </cell>
          <cell r="AV91">
            <v>249</v>
          </cell>
          <cell r="AW91">
            <v>223</v>
          </cell>
          <cell r="AX91">
            <v>264</v>
          </cell>
          <cell r="AY91">
            <v>257</v>
          </cell>
          <cell r="AZ91">
            <v>309</v>
          </cell>
        </row>
        <row r="92">
          <cell r="A92" t="str">
            <v>Nombre de crÃ©ations d'entreprises - Commerce, transports, hÃ©bergement et restauration - Hauts-de-France - DonnÃ©es trimestrielles brutes</v>
          </cell>
          <cell r="B92">
            <v>10756583</v>
          </cell>
          <cell r="C92">
            <v>45317.364583333336</v>
          </cell>
          <cell r="E92">
            <v>3003</v>
          </cell>
          <cell r="F92">
            <v>2853</v>
          </cell>
          <cell r="G92">
            <v>2422</v>
          </cell>
          <cell r="H92">
            <v>2641</v>
          </cell>
          <cell r="I92">
            <v>3022</v>
          </cell>
          <cell r="J92">
            <v>3090</v>
          </cell>
          <cell r="K92">
            <v>2585</v>
          </cell>
          <cell r="L92">
            <v>2788</v>
          </cell>
          <cell r="M92">
            <v>3143</v>
          </cell>
          <cell r="N92">
            <v>3189</v>
          </cell>
          <cell r="O92">
            <v>2842</v>
          </cell>
          <cell r="P92">
            <v>2853</v>
          </cell>
          <cell r="Q92">
            <v>3010</v>
          </cell>
          <cell r="R92">
            <v>3160</v>
          </cell>
          <cell r="S92">
            <v>2576</v>
          </cell>
          <cell r="T92">
            <v>3053</v>
          </cell>
          <cell r="U92">
            <v>3672</v>
          </cell>
          <cell r="V92">
            <v>3528</v>
          </cell>
          <cell r="W92">
            <v>2699</v>
          </cell>
          <cell r="X92">
            <v>3087</v>
          </cell>
          <cell r="Y92">
            <v>3814</v>
          </cell>
          <cell r="Z92">
            <v>3669</v>
          </cell>
          <cell r="AA92">
            <v>3195</v>
          </cell>
          <cell r="AB92">
            <v>3789</v>
          </cell>
          <cell r="AC92">
            <v>4551</v>
          </cell>
          <cell r="AD92">
            <v>4407</v>
          </cell>
          <cell r="AE92">
            <v>3836</v>
          </cell>
          <cell r="AF92">
            <v>4514</v>
          </cell>
          <cell r="AG92">
            <v>5614</v>
          </cell>
          <cell r="AH92">
            <v>5377</v>
          </cell>
          <cell r="AI92">
            <v>4393</v>
          </cell>
          <cell r="AJ92">
            <v>4920</v>
          </cell>
          <cell r="AK92">
            <v>4964</v>
          </cell>
          <cell r="AL92">
            <v>5096</v>
          </cell>
          <cell r="AM92">
            <v>6527</v>
          </cell>
          <cell r="AN92">
            <v>6848</v>
          </cell>
          <cell r="AO92">
            <v>8495</v>
          </cell>
          <cell r="AP92">
            <v>7327</v>
          </cell>
          <cell r="AQ92">
            <v>5147</v>
          </cell>
          <cell r="AR92">
            <v>5245</v>
          </cell>
          <cell r="AS92">
            <v>5629</v>
          </cell>
          <cell r="AT92">
            <v>4840</v>
          </cell>
          <cell r="AU92">
            <v>4121</v>
          </cell>
          <cell r="AV92">
            <v>4482</v>
          </cell>
          <cell r="AW92">
            <v>4759</v>
          </cell>
          <cell r="AX92">
            <v>4507</v>
          </cell>
          <cell r="AY92">
            <v>4297</v>
          </cell>
          <cell r="AZ92">
            <v>5299</v>
          </cell>
        </row>
        <row r="93">
          <cell r="A93" t="str">
            <v>Nombre de crÃ©ations d'entreprises - Commerce, transports, hÃ©bergement et restauration - Hauts-de-France - DonnÃ©es trimestrielles CVS</v>
          </cell>
          <cell r="B93">
            <v>10756584</v>
          </cell>
          <cell r="C93">
            <v>45317.364583333336</v>
          </cell>
          <cell r="E93">
            <v>2692</v>
          </cell>
          <cell r="F93">
            <v>2705</v>
          </cell>
          <cell r="G93">
            <v>2832</v>
          </cell>
          <cell r="H93">
            <v>2855</v>
          </cell>
          <cell r="I93">
            <v>2790</v>
          </cell>
          <cell r="J93">
            <v>2990</v>
          </cell>
          <cell r="K93">
            <v>2955</v>
          </cell>
          <cell r="L93">
            <v>2912</v>
          </cell>
          <cell r="M93">
            <v>2994</v>
          </cell>
          <cell r="N93">
            <v>3034</v>
          </cell>
          <cell r="O93">
            <v>3141</v>
          </cell>
          <cell r="P93">
            <v>2972</v>
          </cell>
          <cell r="Q93">
            <v>2852</v>
          </cell>
          <cell r="R93">
            <v>2885</v>
          </cell>
          <cell r="S93">
            <v>2883</v>
          </cell>
          <cell r="T93">
            <v>3132</v>
          </cell>
          <cell r="U93">
            <v>3304</v>
          </cell>
          <cell r="V93">
            <v>3176</v>
          </cell>
          <cell r="W93">
            <v>3153</v>
          </cell>
          <cell r="X93">
            <v>3181</v>
          </cell>
          <cell r="Y93">
            <v>3388</v>
          </cell>
          <cell r="Z93">
            <v>3381</v>
          </cell>
          <cell r="AA93">
            <v>3714</v>
          </cell>
          <cell r="AB93">
            <v>3979</v>
          </cell>
          <cell r="AC93">
            <v>4052</v>
          </cell>
          <cell r="AD93">
            <v>4274</v>
          </cell>
          <cell r="AE93">
            <v>4553</v>
          </cell>
          <cell r="AF93">
            <v>4713</v>
          </cell>
          <cell r="AG93">
            <v>5170</v>
          </cell>
          <cell r="AH93">
            <v>5324</v>
          </cell>
          <cell r="AI93">
            <v>5095</v>
          </cell>
          <cell r="AJ93">
            <v>4967</v>
          </cell>
          <cell r="AK93">
            <v>4639</v>
          </cell>
          <cell r="AL93">
            <v>4751</v>
          </cell>
          <cell r="AM93">
            <v>7387</v>
          </cell>
          <cell r="AN93">
            <v>6840</v>
          </cell>
          <cell r="AO93">
            <v>7982</v>
          </cell>
          <cell r="AP93">
            <v>6719</v>
          </cell>
          <cell r="AQ93">
            <v>5843</v>
          </cell>
          <cell r="AR93">
            <v>5280</v>
          </cell>
          <cell r="AS93">
            <v>5160</v>
          </cell>
          <cell r="AT93">
            <v>4379</v>
          </cell>
          <cell r="AU93">
            <v>4760</v>
          </cell>
          <cell r="AV93">
            <v>4554</v>
          </cell>
          <cell r="AW93">
            <v>4292</v>
          </cell>
          <cell r="AX93">
            <v>4160</v>
          </cell>
          <cell r="AY93">
            <v>5070</v>
          </cell>
          <cell r="AZ93">
            <v>5449</v>
          </cell>
        </row>
        <row r="94">
          <cell r="A94" t="str">
            <v>Nombre de crÃ©ations d'entreprises - Commerce, transports, hÃ©bergement et restauration - La RÃ©union - DonnÃ©es trimestrielles brutes</v>
          </cell>
          <cell r="B94">
            <v>10756478</v>
          </cell>
          <cell r="C94">
            <v>45317.364583333336</v>
          </cell>
          <cell r="E94">
            <v>636</v>
          </cell>
          <cell r="F94">
            <v>610</v>
          </cell>
          <cell r="G94">
            <v>611</v>
          </cell>
          <cell r="H94">
            <v>587</v>
          </cell>
          <cell r="I94">
            <v>631</v>
          </cell>
          <cell r="J94">
            <v>623</v>
          </cell>
          <cell r="K94">
            <v>569</v>
          </cell>
          <cell r="L94">
            <v>516</v>
          </cell>
          <cell r="M94">
            <v>590</v>
          </cell>
          <cell r="N94">
            <v>548</v>
          </cell>
          <cell r="O94">
            <v>533</v>
          </cell>
          <cell r="P94">
            <v>615</v>
          </cell>
          <cell r="Q94">
            <v>535</v>
          </cell>
          <cell r="R94">
            <v>591</v>
          </cell>
          <cell r="S94">
            <v>558</v>
          </cell>
          <cell r="T94">
            <v>499</v>
          </cell>
          <cell r="U94">
            <v>650</v>
          </cell>
          <cell r="V94">
            <v>682</v>
          </cell>
          <cell r="W94">
            <v>554</v>
          </cell>
          <cell r="X94">
            <v>531</v>
          </cell>
          <cell r="Y94">
            <v>723</v>
          </cell>
          <cell r="Z94">
            <v>681</v>
          </cell>
          <cell r="AA94">
            <v>696</v>
          </cell>
          <cell r="AB94">
            <v>639</v>
          </cell>
          <cell r="AC94">
            <v>641</v>
          </cell>
          <cell r="AD94">
            <v>732</v>
          </cell>
          <cell r="AE94">
            <v>720</v>
          </cell>
          <cell r="AF94">
            <v>620</v>
          </cell>
          <cell r="AG94">
            <v>737</v>
          </cell>
          <cell r="AH94">
            <v>698</v>
          </cell>
          <cell r="AI94">
            <v>697</v>
          </cell>
          <cell r="AJ94">
            <v>690</v>
          </cell>
          <cell r="AK94">
            <v>714</v>
          </cell>
          <cell r="AL94">
            <v>837</v>
          </cell>
          <cell r="AM94">
            <v>1005</v>
          </cell>
          <cell r="AN94">
            <v>1043</v>
          </cell>
          <cell r="AO94">
            <v>1060</v>
          </cell>
          <cell r="AP94">
            <v>1268</v>
          </cell>
          <cell r="AQ94">
            <v>1069</v>
          </cell>
          <cell r="AR94">
            <v>883</v>
          </cell>
          <cell r="AS94">
            <v>1053</v>
          </cell>
          <cell r="AT94">
            <v>1021</v>
          </cell>
          <cell r="AU94">
            <v>956</v>
          </cell>
          <cell r="AV94">
            <v>903</v>
          </cell>
          <cell r="AW94">
            <v>877</v>
          </cell>
          <cell r="AX94">
            <v>897</v>
          </cell>
          <cell r="AY94">
            <v>947</v>
          </cell>
          <cell r="AZ94">
            <v>921</v>
          </cell>
        </row>
        <row r="95">
          <cell r="A95" t="str">
            <v>Nombre de crÃ©ations d'entreprises - Commerce, transports, hÃ©bergement et restauration - La RÃ©union - DonnÃ©es trimestrielles CVS</v>
          </cell>
          <cell r="B95">
            <v>10756479</v>
          </cell>
          <cell r="C95">
            <v>45317.364583333336</v>
          </cell>
          <cell r="E95">
            <v>598</v>
          </cell>
          <cell r="F95">
            <v>596</v>
          </cell>
          <cell r="G95">
            <v>619</v>
          </cell>
          <cell r="H95">
            <v>635</v>
          </cell>
          <cell r="I95">
            <v>601</v>
          </cell>
          <cell r="J95">
            <v>606</v>
          </cell>
          <cell r="K95">
            <v>583</v>
          </cell>
          <cell r="L95">
            <v>563</v>
          </cell>
          <cell r="M95">
            <v>562</v>
          </cell>
          <cell r="N95">
            <v>530</v>
          </cell>
          <cell r="O95">
            <v>552</v>
          </cell>
          <cell r="P95">
            <v>655</v>
          </cell>
          <cell r="Q95">
            <v>511</v>
          </cell>
          <cell r="R95">
            <v>570</v>
          </cell>
          <cell r="S95">
            <v>561</v>
          </cell>
          <cell r="T95">
            <v>542</v>
          </cell>
          <cell r="U95">
            <v>626</v>
          </cell>
          <cell r="V95">
            <v>643</v>
          </cell>
          <cell r="W95">
            <v>567</v>
          </cell>
          <cell r="X95">
            <v>588</v>
          </cell>
          <cell r="Y95">
            <v>682</v>
          </cell>
          <cell r="Z95">
            <v>658</v>
          </cell>
          <cell r="AA95">
            <v>723</v>
          </cell>
          <cell r="AB95">
            <v>679</v>
          </cell>
          <cell r="AC95">
            <v>626</v>
          </cell>
          <cell r="AD95">
            <v>711</v>
          </cell>
          <cell r="AE95">
            <v>711</v>
          </cell>
          <cell r="AF95">
            <v>662</v>
          </cell>
          <cell r="AG95">
            <v>735</v>
          </cell>
          <cell r="AH95">
            <v>681</v>
          </cell>
          <cell r="AI95">
            <v>690</v>
          </cell>
          <cell r="AJ95">
            <v>725</v>
          </cell>
          <cell r="AK95">
            <v>718</v>
          </cell>
          <cell r="AL95">
            <v>819</v>
          </cell>
          <cell r="AM95">
            <v>978</v>
          </cell>
          <cell r="AN95">
            <v>1103</v>
          </cell>
          <cell r="AO95">
            <v>1064</v>
          </cell>
          <cell r="AP95">
            <v>1207</v>
          </cell>
          <cell r="AQ95">
            <v>1048</v>
          </cell>
          <cell r="AR95">
            <v>924</v>
          </cell>
          <cell r="AS95">
            <v>1048</v>
          </cell>
          <cell r="AT95">
            <v>992</v>
          </cell>
          <cell r="AU95">
            <v>938</v>
          </cell>
          <cell r="AV95">
            <v>957</v>
          </cell>
          <cell r="AW95">
            <v>874</v>
          </cell>
          <cell r="AX95">
            <v>878</v>
          </cell>
          <cell r="AY95">
            <v>936</v>
          </cell>
          <cell r="AZ95">
            <v>966</v>
          </cell>
        </row>
        <row r="96">
          <cell r="A96" t="str">
            <v>Nombre de crÃ©ations d'entreprises - Commerce, transports, hÃ©bergement et restauration - Martinique - DonnÃ©es trimestrielles brutes</v>
          </cell>
          <cell r="B96">
            <v>10756454</v>
          </cell>
          <cell r="C96">
            <v>45317.364583333336</v>
          </cell>
          <cell r="E96">
            <v>310</v>
          </cell>
          <cell r="F96">
            <v>309</v>
          </cell>
          <cell r="G96">
            <v>230</v>
          </cell>
          <cell r="H96">
            <v>259</v>
          </cell>
          <cell r="I96">
            <v>301</v>
          </cell>
          <cell r="J96">
            <v>251</v>
          </cell>
          <cell r="K96">
            <v>224</v>
          </cell>
          <cell r="L96">
            <v>238</v>
          </cell>
          <cell r="M96">
            <v>255</v>
          </cell>
          <cell r="N96">
            <v>229</v>
          </cell>
          <cell r="O96">
            <v>243</v>
          </cell>
          <cell r="P96">
            <v>281</v>
          </cell>
          <cell r="Q96">
            <v>264</v>
          </cell>
          <cell r="R96">
            <v>314</v>
          </cell>
          <cell r="S96">
            <v>259</v>
          </cell>
          <cell r="T96">
            <v>301</v>
          </cell>
          <cell r="U96">
            <v>279</v>
          </cell>
          <cell r="V96">
            <v>291</v>
          </cell>
          <cell r="W96">
            <v>268</v>
          </cell>
          <cell r="X96">
            <v>292</v>
          </cell>
          <cell r="Y96">
            <v>269</v>
          </cell>
          <cell r="Z96">
            <v>301</v>
          </cell>
          <cell r="AA96">
            <v>255</v>
          </cell>
          <cell r="AB96">
            <v>317</v>
          </cell>
          <cell r="AC96">
            <v>303</v>
          </cell>
          <cell r="AD96">
            <v>288</v>
          </cell>
          <cell r="AE96">
            <v>229</v>
          </cell>
          <cell r="AF96">
            <v>335</v>
          </cell>
          <cell r="AG96">
            <v>310</v>
          </cell>
          <cell r="AH96">
            <v>348</v>
          </cell>
          <cell r="AI96">
            <v>309</v>
          </cell>
          <cell r="AJ96">
            <v>328</v>
          </cell>
          <cell r="AK96">
            <v>288</v>
          </cell>
          <cell r="AL96">
            <v>217</v>
          </cell>
          <cell r="AM96">
            <v>349</v>
          </cell>
          <cell r="AN96">
            <v>417</v>
          </cell>
          <cell r="AO96">
            <v>379</v>
          </cell>
          <cell r="AP96">
            <v>396</v>
          </cell>
          <cell r="AQ96">
            <v>345</v>
          </cell>
          <cell r="AR96">
            <v>336</v>
          </cell>
          <cell r="AS96">
            <v>304</v>
          </cell>
          <cell r="AT96">
            <v>354</v>
          </cell>
          <cell r="AU96">
            <v>330</v>
          </cell>
          <cell r="AV96">
            <v>369</v>
          </cell>
          <cell r="AW96">
            <v>332</v>
          </cell>
          <cell r="AX96">
            <v>329</v>
          </cell>
          <cell r="AY96">
            <v>328</v>
          </cell>
          <cell r="AZ96">
            <v>375</v>
          </cell>
        </row>
        <row r="97">
          <cell r="A97" t="str">
            <v>Nombre de crÃ©ations d'entreprises - Commerce, transports, hÃ©bergement et restauration - Martinique - DonnÃ©es trimestrielles CVS</v>
          </cell>
          <cell r="B97">
            <v>10756455</v>
          </cell>
          <cell r="C97">
            <v>45317.364583333336</v>
          </cell>
          <cell r="E97">
            <v>285</v>
          </cell>
          <cell r="F97">
            <v>317</v>
          </cell>
          <cell r="G97">
            <v>246</v>
          </cell>
          <cell r="H97">
            <v>257</v>
          </cell>
          <cell r="I97">
            <v>276</v>
          </cell>
          <cell r="J97">
            <v>256</v>
          </cell>
          <cell r="K97">
            <v>240</v>
          </cell>
          <cell r="L97">
            <v>233</v>
          </cell>
          <cell r="M97">
            <v>241</v>
          </cell>
          <cell r="N97">
            <v>231</v>
          </cell>
          <cell r="O97">
            <v>260</v>
          </cell>
          <cell r="P97">
            <v>272</v>
          </cell>
          <cell r="Q97">
            <v>258</v>
          </cell>
          <cell r="R97">
            <v>310</v>
          </cell>
          <cell r="S97">
            <v>283</v>
          </cell>
          <cell r="T97">
            <v>285</v>
          </cell>
          <cell r="U97">
            <v>278</v>
          </cell>
          <cell r="V97">
            <v>279</v>
          </cell>
          <cell r="W97">
            <v>294</v>
          </cell>
          <cell r="X97">
            <v>274</v>
          </cell>
          <cell r="Y97">
            <v>270</v>
          </cell>
          <cell r="Z97">
            <v>290</v>
          </cell>
          <cell r="AA97">
            <v>279</v>
          </cell>
          <cell r="AB97">
            <v>300</v>
          </cell>
          <cell r="AC97">
            <v>309</v>
          </cell>
          <cell r="AD97">
            <v>275</v>
          </cell>
          <cell r="AE97">
            <v>252</v>
          </cell>
          <cell r="AF97">
            <v>315</v>
          </cell>
          <cell r="AG97">
            <v>318</v>
          </cell>
          <cell r="AH97">
            <v>329</v>
          </cell>
          <cell r="AI97">
            <v>333</v>
          </cell>
          <cell r="AJ97">
            <v>311</v>
          </cell>
          <cell r="AK97">
            <v>296</v>
          </cell>
          <cell r="AL97">
            <v>204</v>
          </cell>
          <cell r="AM97">
            <v>378</v>
          </cell>
          <cell r="AN97">
            <v>398</v>
          </cell>
          <cell r="AO97">
            <v>387</v>
          </cell>
          <cell r="AP97">
            <v>387</v>
          </cell>
          <cell r="AQ97">
            <v>368</v>
          </cell>
          <cell r="AR97">
            <v>326</v>
          </cell>
          <cell r="AS97">
            <v>312</v>
          </cell>
          <cell r="AT97">
            <v>348</v>
          </cell>
          <cell r="AU97">
            <v>350</v>
          </cell>
          <cell r="AV97">
            <v>346</v>
          </cell>
          <cell r="AW97">
            <v>340</v>
          </cell>
          <cell r="AX97">
            <v>323</v>
          </cell>
          <cell r="AY97">
            <v>335</v>
          </cell>
          <cell r="AZ97">
            <v>360</v>
          </cell>
        </row>
        <row r="98">
          <cell r="A98" t="str">
            <v>Nombre de crÃ©ations d'entreprises - Commerce, transports, hÃ©bergement et restauration - Mayotte - DonnÃ©es trimestrielles brutes</v>
          </cell>
          <cell r="B98">
            <v>10756488</v>
          </cell>
          <cell r="C98">
            <v>45317.364583333336</v>
          </cell>
          <cell r="E98">
            <v>193</v>
          </cell>
          <cell r="F98">
            <v>122</v>
          </cell>
          <cell r="G98">
            <v>160</v>
          </cell>
          <cell r="H98">
            <v>127</v>
          </cell>
          <cell r="I98">
            <v>115</v>
          </cell>
          <cell r="J98">
            <v>129</v>
          </cell>
          <cell r="K98">
            <v>130</v>
          </cell>
          <cell r="L98">
            <v>139</v>
          </cell>
          <cell r="M98">
            <v>152</v>
          </cell>
          <cell r="N98">
            <v>130</v>
          </cell>
          <cell r="O98">
            <v>124</v>
          </cell>
          <cell r="P98">
            <v>129</v>
          </cell>
          <cell r="Q98">
            <v>132</v>
          </cell>
          <cell r="R98">
            <v>130</v>
          </cell>
          <cell r="S98">
            <v>110</v>
          </cell>
          <cell r="T98">
            <v>123</v>
          </cell>
          <cell r="U98">
            <v>142</v>
          </cell>
          <cell r="V98">
            <v>130</v>
          </cell>
          <cell r="W98">
            <v>113</v>
          </cell>
          <cell r="X98">
            <v>109</v>
          </cell>
          <cell r="Y98">
            <v>151</v>
          </cell>
          <cell r="Z98">
            <v>171</v>
          </cell>
          <cell r="AA98">
            <v>149</v>
          </cell>
          <cell r="AB98">
            <v>133</v>
          </cell>
          <cell r="AC98">
            <v>103</v>
          </cell>
          <cell r="AD98">
            <v>116</v>
          </cell>
          <cell r="AE98">
            <v>102</v>
          </cell>
          <cell r="AF98">
            <v>114</v>
          </cell>
          <cell r="AG98">
            <v>148</v>
          </cell>
          <cell r="AH98">
            <v>129</v>
          </cell>
          <cell r="AI98">
            <v>163</v>
          </cell>
          <cell r="AJ98">
            <v>154</v>
          </cell>
          <cell r="AK98">
            <v>107</v>
          </cell>
          <cell r="AL98">
            <v>131</v>
          </cell>
          <cell r="AM98">
            <v>241</v>
          </cell>
          <cell r="AN98">
            <v>212</v>
          </cell>
          <cell r="AO98">
            <v>185</v>
          </cell>
          <cell r="AP98">
            <v>315</v>
          </cell>
          <cell r="AQ98">
            <v>235</v>
          </cell>
          <cell r="AR98">
            <v>191</v>
          </cell>
          <cell r="AS98">
            <v>238</v>
          </cell>
          <cell r="AT98">
            <v>216</v>
          </cell>
          <cell r="AU98">
            <v>194</v>
          </cell>
          <cell r="AV98">
            <v>234</v>
          </cell>
          <cell r="AW98">
            <v>195</v>
          </cell>
          <cell r="AX98">
            <v>220</v>
          </cell>
          <cell r="AY98">
            <v>216</v>
          </cell>
          <cell r="AZ98">
            <v>267</v>
          </cell>
        </row>
        <row r="99">
          <cell r="A99" t="str">
            <v>Nombre de crÃ©ations d'entreprises - Commerce, transports, hÃ©bergement et restauration - Normandie - DonnÃ©es trimestrielles brutes</v>
          </cell>
          <cell r="B99">
            <v>10756562</v>
          </cell>
          <cell r="C99">
            <v>45317.364583333336</v>
          </cell>
          <cell r="E99">
            <v>1701</v>
          </cell>
          <cell r="F99">
            <v>1636</v>
          </cell>
          <cell r="G99">
            <v>1317</v>
          </cell>
          <cell r="H99">
            <v>1392</v>
          </cell>
          <cell r="I99">
            <v>1648</v>
          </cell>
          <cell r="J99">
            <v>1681</v>
          </cell>
          <cell r="K99">
            <v>1387</v>
          </cell>
          <cell r="L99">
            <v>1535</v>
          </cell>
          <cell r="M99">
            <v>1669</v>
          </cell>
          <cell r="N99">
            <v>1741</v>
          </cell>
          <cell r="O99">
            <v>1458</v>
          </cell>
          <cell r="P99">
            <v>1579</v>
          </cell>
          <cell r="Q99">
            <v>1629</v>
          </cell>
          <cell r="R99">
            <v>1650</v>
          </cell>
          <cell r="S99">
            <v>1419</v>
          </cell>
          <cell r="T99">
            <v>1442</v>
          </cell>
          <cell r="U99">
            <v>1861</v>
          </cell>
          <cell r="V99">
            <v>1868</v>
          </cell>
          <cell r="W99">
            <v>1403</v>
          </cell>
          <cell r="X99">
            <v>1665</v>
          </cell>
          <cell r="Y99">
            <v>2042</v>
          </cell>
          <cell r="Z99">
            <v>1867</v>
          </cell>
          <cell r="AA99">
            <v>1603</v>
          </cell>
          <cell r="AB99">
            <v>1922</v>
          </cell>
          <cell r="AC99">
            <v>2304</v>
          </cell>
          <cell r="AD99">
            <v>2473</v>
          </cell>
          <cell r="AE99">
            <v>2189</v>
          </cell>
          <cell r="AF99">
            <v>2550</v>
          </cell>
          <cell r="AG99">
            <v>2827</v>
          </cell>
          <cell r="AH99">
            <v>2695</v>
          </cell>
          <cell r="AI99">
            <v>2233</v>
          </cell>
          <cell r="AJ99">
            <v>2552</v>
          </cell>
          <cell r="AK99">
            <v>2490</v>
          </cell>
          <cell r="AL99">
            <v>2538</v>
          </cell>
          <cell r="AM99">
            <v>3292</v>
          </cell>
          <cell r="AN99">
            <v>3383</v>
          </cell>
          <cell r="AO99">
            <v>3857</v>
          </cell>
          <cell r="AP99">
            <v>3605</v>
          </cell>
          <cell r="AQ99">
            <v>2561</v>
          </cell>
          <cell r="AR99">
            <v>2773</v>
          </cell>
          <cell r="AS99">
            <v>2694</v>
          </cell>
          <cell r="AT99">
            <v>2449</v>
          </cell>
          <cell r="AU99">
            <v>2072</v>
          </cell>
          <cell r="AV99">
            <v>2377</v>
          </cell>
          <cell r="AW99">
            <v>2246</v>
          </cell>
          <cell r="AX99">
            <v>2118</v>
          </cell>
          <cell r="AY99">
            <v>2251</v>
          </cell>
          <cell r="AZ99">
            <v>2550</v>
          </cell>
        </row>
        <row r="100">
          <cell r="A100" t="str">
            <v>Nombre de crÃ©ations d'entreprises - Commerce, transports, hÃ©bergement et restauration - Normandie - DonnÃ©es trimestrielles CVS</v>
          </cell>
          <cell r="B100">
            <v>10756563</v>
          </cell>
          <cell r="C100">
            <v>45317.364583333336</v>
          </cell>
          <cell r="E100">
            <v>1581</v>
          </cell>
          <cell r="F100">
            <v>1505</v>
          </cell>
          <cell r="G100">
            <v>1484</v>
          </cell>
          <cell r="H100">
            <v>1446</v>
          </cell>
          <cell r="I100">
            <v>1540</v>
          </cell>
          <cell r="J100">
            <v>1582</v>
          </cell>
          <cell r="K100">
            <v>1557</v>
          </cell>
          <cell r="L100">
            <v>1642</v>
          </cell>
          <cell r="M100">
            <v>1554</v>
          </cell>
          <cell r="N100">
            <v>1616</v>
          </cell>
          <cell r="O100">
            <v>1674</v>
          </cell>
          <cell r="P100">
            <v>1625</v>
          </cell>
          <cell r="Q100">
            <v>1512</v>
          </cell>
          <cell r="R100">
            <v>1510</v>
          </cell>
          <cell r="S100">
            <v>1594</v>
          </cell>
          <cell r="T100">
            <v>1510</v>
          </cell>
          <cell r="U100">
            <v>1700</v>
          </cell>
          <cell r="V100">
            <v>1710</v>
          </cell>
          <cell r="W100">
            <v>1655</v>
          </cell>
          <cell r="X100">
            <v>1732</v>
          </cell>
          <cell r="Y100">
            <v>1830</v>
          </cell>
          <cell r="Z100">
            <v>1787</v>
          </cell>
          <cell r="AA100">
            <v>1862</v>
          </cell>
          <cell r="AB100">
            <v>2007</v>
          </cell>
          <cell r="AC100">
            <v>2114</v>
          </cell>
          <cell r="AD100">
            <v>2331</v>
          </cell>
          <cell r="AE100">
            <v>2526</v>
          </cell>
          <cell r="AF100">
            <v>2591</v>
          </cell>
          <cell r="AG100">
            <v>2601</v>
          </cell>
          <cell r="AH100">
            <v>2616</v>
          </cell>
          <cell r="AI100">
            <v>2517</v>
          </cell>
          <cell r="AJ100">
            <v>2660</v>
          </cell>
          <cell r="AK100">
            <v>2299</v>
          </cell>
          <cell r="AL100">
            <v>2415</v>
          </cell>
          <cell r="AM100">
            <v>3662</v>
          </cell>
          <cell r="AN100">
            <v>3403</v>
          </cell>
          <cell r="AO100">
            <v>3534</v>
          </cell>
          <cell r="AP100">
            <v>3421</v>
          </cell>
          <cell r="AQ100">
            <v>2896</v>
          </cell>
          <cell r="AR100">
            <v>2759</v>
          </cell>
          <cell r="AS100">
            <v>2493</v>
          </cell>
          <cell r="AT100">
            <v>2406</v>
          </cell>
          <cell r="AU100">
            <v>2349</v>
          </cell>
          <cell r="AV100">
            <v>2317</v>
          </cell>
          <cell r="AW100">
            <v>2118</v>
          </cell>
          <cell r="AX100">
            <v>2185</v>
          </cell>
          <cell r="AY100">
            <v>2485</v>
          </cell>
          <cell r="AZ100">
            <v>2482</v>
          </cell>
        </row>
        <row r="101">
          <cell r="A101" t="str">
            <v>Nombre de crÃ©ations d'entreprises - Commerce, transports, hÃ©bergement et restauration - Nouvelle-Aquitaine - DonnÃ©es trimestrielles brutes</v>
          </cell>
          <cell r="B101">
            <v>10756667</v>
          </cell>
          <cell r="C101">
            <v>45317.364583333336</v>
          </cell>
          <cell r="E101">
            <v>3714</v>
          </cell>
          <cell r="F101">
            <v>3949</v>
          </cell>
          <cell r="G101">
            <v>3033</v>
          </cell>
          <cell r="H101">
            <v>2946</v>
          </cell>
          <cell r="I101">
            <v>3829</v>
          </cell>
          <cell r="J101">
            <v>4128</v>
          </cell>
          <cell r="K101">
            <v>3102</v>
          </cell>
          <cell r="L101">
            <v>3405</v>
          </cell>
          <cell r="M101">
            <v>3756</v>
          </cell>
          <cell r="N101">
            <v>4159</v>
          </cell>
          <cell r="O101">
            <v>3306</v>
          </cell>
          <cell r="P101">
            <v>3300</v>
          </cell>
          <cell r="Q101">
            <v>3684</v>
          </cell>
          <cell r="R101">
            <v>4046</v>
          </cell>
          <cell r="S101">
            <v>3193</v>
          </cell>
          <cell r="T101">
            <v>3400</v>
          </cell>
          <cell r="U101">
            <v>4184</v>
          </cell>
          <cell r="V101">
            <v>4539</v>
          </cell>
          <cell r="W101">
            <v>3174</v>
          </cell>
          <cell r="X101">
            <v>3804</v>
          </cell>
          <cell r="Y101">
            <v>4718</v>
          </cell>
          <cell r="Z101">
            <v>4810</v>
          </cell>
          <cell r="AA101">
            <v>3866</v>
          </cell>
          <cell r="AB101">
            <v>4425</v>
          </cell>
          <cell r="AC101">
            <v>5240</v>
          </cell>
          <cell r="AD101">
            <v>5784</v>
          </cell>
          <cell r="AE101">
            <v>4622</v>
          </cell>
          <cell r="AF101">
            <v>5171</v>
          </cell>
          <cell r="AG101">
            <v>6324</v>
          </cell>
          <cell r="AH101">
            <v>5847</v>
          </cell>
          <cell r="AI101">
            <v>4783</v>
          </cell>
          <cell r="AJ101">
            <v>5072</v>
          </cell>
          <cell r="AK101">
            <v>5284</v>
          </cell>
          <cell r="AL101">
            <v>4960</v>
          </cell>
          <cell r="AM101">
            <v>6498</v>
          </cell>
          <cell r="AN101">
            <v>7403</v>
          </cell>
          <cell r="AO101">
            <v>8352</v>
          </cell>
          <cell r="AP101">
            <v>7642</v>
          </cell>
          <cell r="AQ101">
            <v>5270</v>
          </cell>
          <cell r="AR101">
            <v>5435</v>
          </cell>
          <cell r="AS101">
            <v>5685</v>
          </cell>
          <cell r="AT101">
            <v>5193</v>
          </cell>
          <cell r="AU101">
            <v>4288</v>
          </cell>
          <cell r="AV101">
            <v>4896</v>
          </cell>
          <cell r="AW101">
            <v>5107</v>
          </cell>
          <cell r="AX101">
            <v>5364</v>
          </cell>
          <cell r="AY101">
            <v>4585</v>
          </cell>
          <cell r="AZ101">
            <v>5200</v>
          </cell>
        </row>
        <row r="102">
          <cell r="A102" t="str">
            <v>Nombre de crÃ©ations d'entreprises - Commerce, transports, hÃ©bergement et restauration - Nouvelle-Aquitaine - DonnÃ©es trimestrielles CVS</v>
          </cell>
          <cell r="B102">
            <v>10756668</v>
          </cell>
          <cell r="C102">
            <v>45317.364583333336</v>
          </cell>
          <cell r="E102">
            <v>3516</v>
          </cell>
          <cell r="F102">
            <v>3399</v>
          </cell>
          <cell r="G102">
            <v>3412</v>
          </cell>
          <cell r="H102">
            <v>3293</v>
          </cell>
          <cell r="I102">
            <v>3580</v>
          </cell>
          <cell r="J102">
            <v>3603</v>
          </cell>
          <cell r="K102">
            <v>3578</v>
          </cell>
          <cell r="L102">
            <v>3714</v>
          </cell>
          <cell r="M102">
            <v>3490</v>
          </cell>
          <cell r="N102">
            <v>3638</v>
          </cell>
          <cell r="O102">
            <v>3798</v>
          </cell>
          <cell r="P102">
            <v>3568</v>
          </cell>
          <cell r="Q102">
            <v>3389</v>
          </cell>
          <cell r="R102">
            <v>3565</v>
          </cell>
          <cell r="S102">
            <v>3656</v>
          </cell>
          <cell r="T102">
            <v>3700</v>
          </cell>
          <cell r="U102">
            <v>3870</v>
          </cell>
          <cell r="V102">
            <v>4128</v>
          </cell>
          <cell r="W102">
            <v>3670</v>
          </cell>
          <cell r="X102">
            <v>4132</v>
          </cell>
          <cell r="Y102">
            <v>4369</v>
          </cell>
          <cell r="Z102">
            <v>4321</v>
          </cell>
          <cell r="AA102">
            <v>4466</v>
          </cell>
          <cell r="AB102">
            <v>4644</v>
          </cell>
          <cell r="AC102">
            <v>4873</v>
          </cell>
          <cell r="AD102">
            <v>5230</v>
          </cell>
          <cell r="AE102">
            <v>5268</v>
          </cell>
          <cell r="AF102">
            <v>5503</v>
          </cell>
          <cell r="AG102">
            <v>5837</v>
          </cell>
          <cell r="AH102">
            <v>5333</v>
          </cell>
          <cell r="AI102">
            <v>5526</v>
          </cell>
          <cell r="AJ102">
            <v>5328</v>
          </cell>
          <cell r="AK102">
            <v>4838</v>
          </cell>
          <cell r="AL102">
            <v>4544</v>
          </cell>
          <cell r="AM102">
            <v>7387</v>
          </cell>
          <cell r="AN102">
            <v>7684</v>
          </cell>
          <cell r="AO102">
            <v>7689</v>
          </cell>
          <cell r="AP102">
            <v>7026</v>
          </cell>
          <cell r="AQ102">
            <v>6130</v>
          </cell>
          <cell r="AR102">
            <v>5572</v>
          </cell>
          <cell r="AS102">
            <v>5172</v>
          </cell>
          <cell r="AT102">
            <v>4840</v>
          </cell>
          <cell r="AU102">
            <v>4980</v>
          </cell>
          <cell r="AV102">
            <v>5107</v>
          </cell>
          <cell r="AW102">
            <v>4676</v>
          </cell>
          <cell r="AX102">
            <v>4977</v>
          </cell>
          <cell r="AY102">
            <v>5348</v>
          </cell>
          <cell r="AZ102">
            <v>5294</v>
          </cell>
        </row>
        <row r="103">
          <cell r="A103" t="str">
            <v>Nombre de crÃ©ations d'entreprises - Commerce, transports, hÃ©bergement et restauration - Occitanie - DonnÃ©es trimestrielles brutes</v>
          </cell>
          <cell r="B103">
            <v>10756688</v>
          </cell>
          <cell r="C103">
            <v>45317.364583333336</v>
          </cell>
          <cell r="E103">
            <v>4398</v>
          </cell>
          <cell r="F103">
            <v>4749</v>
          </cell>
          <cell r="G103">
            <v>3321</v>
          </cell>
          <cell r="H103">
            <v>3579</v>
          </cell>
          <cell r="I103">
            <v>4425</v>
          </cell>
          <cell r="J103">
            <v>4678</v>
          </cell>
          <cell r="K103">
            <v>3543</v>
          </cell>
          <cell r="L103">
            <v>3650</v>
          </cell>
          <cell r="M103">
            <v>4418</v>
          </cell>
          <cell r="N103">
            <v>4740</v>
          </cell>
          <cell r="O103">
            <v>3519</v>
          </cell>
          <cell r="P103">
            <v>3709</v>
          </cell>
          <cell r="Q103">
            <v>4002</v>
          </cell>
          <cell r="R103">
            <v>4690</v>
          </cell>
          <cell r="S103">
            <v>3248</v>
          </cell>
          <cell r="T103">
            <v>3744</v>
          </cell>
          <cell r="U103">
            <v>4855</v>
          </cell>
          <cell r="V103">
            <v>5112</v>
          </cell>
          <cell r="W103">
            <v>3614</v>
          </cell>
          <cell r="X103">
            <v>4003</v>
          </cell>
          <cell r="Y103">
            <v>5098</v>
          </cell>
          <cell r="Z103">
            <v>5265</v>
          </cell>
          <cell r="AA103">
            <v>4223</v>
          </cell>
          <cell r="AB103">
            <v>4933</v>
          </cell>
          <cell r="AC103">
            <v>5508</v>
          </cell>
          <cell r="AD103">
            <v>6397</v>
          </cell>
          <cell r="AE103">
            <v>4723</v>
          </cell>
          <cell r="AF103">
            <v>5409</v>
          </cell>
          <cell r="AG103">
            <v>6797</v>
          </cell>
          <cell r="AH103">
            <v>6842</v>
          </cell>
          <cell r="AI103">
            <v>5266</v>
          </cell>
          <cell r="AJ103">
            <v>5853</v>
          </cell>
          <cell r="AK103">
            <v>6002</v>
          </cell>
          <cell r="AL103">
            <v>5723</v>
          </cell>
          <cell r="AM103">
            <v>7299</v>
          </cell>
          <cell r="AN103">
            <v>8431</v>
          </cell>
          <cell r="AO103">
            <v>9146</v>
          </cell>
          <cell r="AP103">
            <v>8620</v>
          </cell>
          <cell r="AQ103">
            <v>5675</v>
          </cell>
          <cell r="AR103">
            <v>6020</v>
          </cell>
          <cell r="AS103">
            <v>6413</v>
          </cell>
          <cell r="AT103">
            <v>6404</v>
          </cell>
          <cell r="AU103">
            <v>4895</v>
          </cell>
          <cell r="AV103">
            <v>5696</v>
          </cell>
          <cell r="AW103">
            <v>5805</v>
          </cell>
          <cell r="AX103">
            <v>6027</v>
          </cell>
          <cell r="AY103">
            <v>5305</v>
          </cell>
          <cell r="AZ103">
            <v>6157</v>
          </cell>
        </row>
        <row r="104">
          <cell r="A104" t="str">
            <v>Nombre de crÃ©ations d'entreprises - Commerce, transports, hÃ©bergement et restauration - Occitanie - DonnÃ©es trimestrielles CVS</v>
          </cell>
          <cell r="B104">
            <v>10756689</v>
          </cell>
          <cell r="C104">
            <v>45317.364583333336</v>
          </cell>
          <cell r="E104">
            <v>4071</v>
          </cell>
          <cell r="F104">
            <v>4065</v>
          </cell>
          <cell r="G104">
            <v>4045</v>
          </cell>
          <cell r="H104">
            <v>3960</v>
          </cell>
          <cell r="I104">
            <v>4111</v>
          </cell>
          <cell r="J104">
            <v>4189</v>
          </cell>
          <cell r="K104">
            <v>4213</v>
          </cell>
          <cell r="L104">
            <v>4010</v>
          </cell>
          <cell r="M104">
            <v>4215</v>
          </cell>
          <cell r="N104">
            <v>4063</v>
          </cell>
          <cell r="O104">
            <v>4065</v>
          </cell>
          <cell r="P104">
            <v>3998</v>
          </cell>
          <cell r="Q104">
            <v>3803</v>
          </cell>
          <cell r="R104">
            <v>3809</v>
          </cell>
          <cell r="S104">
            <v>3750</v>
          </cell>
          <cell r="T104">
            <v>4104</v>
          </cell>
          <cell r="U104">
            <v>4327</v>
          </cell>
          <cell r="V104">
            <v>4355</v>
          </cell>
          <cell r="W104">
            <v>4403</v>
          </cell>
          <cell r="X104">
            <v>4314</v>
          </cell>
          <cell r="Y104">
            <v>4655</v>
          </cell>
          <cell r="Z104">
            <v>4545</v>
          </cell>
          <cell r="AA104">
            <v>4854</v>
          </cell>
          <cell r="AB104">
            <v>5574</v>
          </cell>
          <cell r="AC104">
            <v>5107</v>
          </cell>
          <cell r="AD104">
            <v>5560</v>
          </cell>
          <cell r="AE104">
            <v>5687</v>
          </cell>
          <cell r="AF104">
            <v>5857</v>
          </cell>
          <cell r="AG104">
            <v>6384</v>
          </cell>
          <cell r="AH104">
            <v>6202</v>
          </cell>
          <cell r="AI104">
            <v>6217</v>
          </cell>
          <cell r="AJ104">
            <v>6188</v>
          </cell>
          <cell r="AK104">
            <v>5742</v>
          </cell>
          <cell r="AL104">
            <v>4826</v>
          </cell>
          <cell r="AM104">
            <v>8523</v>
          </cell>
          <cell r="AN104">
            <v>8726</v>
          </cell>
          <cell r="AO104">
            <v>8422</v>
          </cell>
          <cell r="AP104">
            <v>7613</v>
          </cell>
          <cell r="AQ104">
            <v>6851</v>
          </cell>
          <cell r="AR104">
            <v>6355</v>
          </cell>
          <cell r="AS104">
            <v>5846</v>
          </cell>
          <cell r="AT104">
            <v>5716</v>
          </cell>
          <cell r="AU104">
            <v>5956</v>
          </cell>
          <cell r="AV104">
            <v>5731</v>
          </cell>
          <cell r="AW104">
            <v>5375</v>
          </cell>
          <cell r="AX104">
            <v>5465</v>
          </cell>
          <cell r="AY104">
            <v>6222</v>
          </cell>
          <cell r="AZ104">
            <v>6381</v>
          </cell>
        </row>
        <row r="105">
          <cell r="A105" t="str">
            <v>Nombre de crÃ©ations d'entreprises - Commerce, transports, hÃ©bergement et restauration - Pays de la Loire - DonnÃ©es trimestrielles brutes</v>
          </cell>
          <cell r="B105">
            <v>10756625</v>
          </cell>
          <cell r="C105">
            <v>45317.364583333336</v>
          </cell>
          <cell r="E105">
            <v>1844</v>
          </cell>
          <cell r="F105">
            <v>1801</v>
          </cell>
          <cell r="G105">
            <v>1286</v>
          </cell>
          <cell r="H105">
            <v>1417</v>
          </cell>
          <cell r="I105">
            <v>1886</v>
          </cell>
          <cell r="J105">
            <v>1840</v>
          </cell>
          <cell r="K105">
            <v>1404</v>
          </cell>
          <cell r="L105">
            <v>1605</v>
          </cell>
          <cell r="M105">
            <v>1870</v>
          </cell>
          <cell r="N105">
            <v>1909</v>
          </cell>
          <cell r="O105">
            <v>1614</v>
          </cell>
          <cell r="P105">
            <v>1808</v>
          </cell>
          <cell r="Q105">
            <v>1833</v>
          </cell>
          <cell r="R105">
            <v>2026</v>
          </cell>
          <cell r="S105">
            <v>1490</v>
          </cell>
          <cell r="T105">
            <v>1823</v>
          </cell>
          <cell r="U105">
            <v>2281</v>
          </cell>
          <cell r="V105">
            <v>2099</v>
          </cell>
          <cell r="W105">
            <v>1554</v>
          </cell>
          <cell r="X105">
            <v>1882</v>
          </cell>
          <cell r="Y105">
            <v>2508</v>
          </cell>
          <cell r="Z105">
            <v>2290</v>
          </cell>
          <cell r="AA105">
            <v>1942</v>
          </cell>
          <cell r="AB105">
            <v>2245</v>
          </cell>
          <cell r="AC105">
            <v>2318</v>
          </cell>
          <cell r="AD105">
            <v>2728</v>
          </cell>
          <cell r="AE105">
            <v>2124</v>
          </cell>
          <cell r="AF105">
            <v>2467</v>
          </cell>
          <cell r="AG105">
            <v>3030</v>
          </cell>
          <cell r="AH105">
            <v>2700</v>
          </cell>
          <cell r="AI105">
            <v>2128</v>
          </cell>
          <cell r="AJ105">
            <v>2456</v>
          </cell>
          <cell r="AK105">
            <v>2452</v>
          </cell>
          <cell r="AL105">
            <v>2375</v>
          </cell>
          <cell r="AM105">
            <v>3259</v>
          </cell>
          <cell r="AN105">
            <v>3740</v>
          </cell>
          <cell r="AO105">
            <v>4122</v>
          </cell>
          <cell r="AP105">
            <v>3935</v>
          </cell>
          <cell r="AQ105">
            <v>2771</v>
          </cell>
          <cell r="AR105">
            <v>2948</v>
          </cell>
          <cell r="AS105">
            <v>2741</v>
          </cell>
          <cell r="AT105">
            <v>2482</v>
          </cell>
          <cell r="AU105">
            <v>2248</v>
          </cell>
          <cell r="AV105">
            <v>2484</v>
          </cell>
          <cell r="AW105">
            <v>2714</v>
          </cell>
          <cell r="AX105">
            <v>2406</v>
          </cell>
          <cell r="AY105">
            <v>2332</v>
          </cell>
          <cell r="AZ105">
            <v>2581</v>
          </cell>
        </row>
        <row r="106">
          <cell r="A106" t="str">
            <v>Nombre de crÃ©ations d'entreprises - Commerce, transports, hÃ©bergement et restauration - Pays de la Loire - DonnÃ©es trimestrielles CVS</v>
          </cell>
          <cell r="B106">
            <v>10756626</v>
          </cell>
          <cell r="C106">
            <v>45317.364583333336</v>
          </cell>
          <cell r="E106">
            <v>1679</v>
          </cell>
          <cell r="F106">
            <v>1586</v>
          </cell>
          <cell r="G106">
            <v>1530</v>
          </cell>
          <cell r="H106">
            <v>1570</v>
          </cell>
          <cell r="I106">
            <v>1685</v>
          </cell>
          <cell r="J106">
            <v>1802</v>
          </cell>
          <cell r="K106">
            <v>1733</v>
          </cell>
          <cell r="L106">
            <v>1746</v>
          </cell>
          <cell r="M106">
            <v>1726</v>
          </cell>
          <cell r="N106">
            <v>1807</v>
          </cell>
          <cell r="O106">
            <v>1844</v>
          </cell>
          <cell r="P106">
            <v>1824</v>
          </cell>
          <cell r="Q106">
            <v>1756</v>
          </cell>
          <cell r="R106">
            <v>1624</v>
          </cell>
          <cell r="S106">
            <v>1612</v>
          </cell>
          <cell r="T106">
            <v>1891</v>
          </cell>
          <cell r="U106">
            <v>1912</v>
          </cell>
          <cell r="V106">
            <v>1983</v>
          </cell>
          <cell r="W106">
            <v>2035</v>
          </cell>
          <cell r="X106">
            <v>1930</v>
          </cell>
          <cell r="Y106">
            <v>2194</v>
          </cell>
          <cell r="Z106">
            <v>2133</v>
          </cell>
          <cell r="AA106">
            <v>2231</v>
          </cell>
          <cell r="AB106">
            <v>2336</v>
          </cell>
          <cell r="AC106">
            <v>2145</v>
          </cell>
          <cell r="AD106">
            <v>2470</v>
          </cell>
          <cell r="AE106">
            <v>2499</v>
          </cell>
          <cell r="AF106">
            <v>2575</v>
          </cell>
          <cell r="AG106">
            <v>2773</v>
          </cell>
          <cell r="AH106">
            <v>2751</v>
          </cell>
          <cell r="AI106">
            <v>2597</v>
          </cell>
          <cell r="AJ106">
            <v>2491</v>
          </cell>
          <cell r="AK106">
            <v>2363</v>
          </cell>
          <cell r="AL106">
            <v>1963</v>
          </cell>
          <cell r="AM106">
            <v>3541</v>
          </cell>
          <cell r="AN106">
            <v>3657</v>
          </cell>
          <cell r="AO106">
            <v>3601</v>
          </cell>
          <cell r="AP106">
            <v>3424</v>
          </cell>
          <cell r="AQ106">
            <v>3392</v>
          </cell>
          <cell r="AR106">
            <v>3212</v>
          </cell>
          <cell r="AS106">
            <v>2246</v>
          </cell>
          <cell r="AT106">
            <v>2420</v>
          </cell>
          <cell r="AU106">
            <v>2953</v>
          </cell>
          <cell r="AV106">
            <v>2484</v>
          </cell>
          <cell r="AW106">
            <v>2418</v>
          </cell>
          <cell r="AX106">
            <v>2370</v>
          </cell>
          <cell r="AY106">
            <v>2645</v>
          </cell>
          <cell r="AZ106">
            <v>2648</v>
          </cell>
        </row>
        <row r="107">
          <cell r="A107" t="str">
            <v>Nombre de crÃ©ations d'entreprises - Commerce, transports, hÃ©bergement et restauration - Provence-Alpes-CÃ´te d'Azur - DonnÃ©es trimestrielles brutes</v>
          </cell>
          <cell r="B107">
            <v>10756730</v>
          </cell>
          <cell r="C107">
            <v>45317.364583333336</v>
          </cell>
          <cell r="E107">
            <v>4586</v>
          </cell>
          <cell r="F107">
            <v>4631</v>
          </cell>
          <cell r="G107">
            <v>3617</v>
          </cell>
          <cell r="H107">
            <v>3773</v>
          </cell>
          <cell r="I107">
            <v>4783</v>
          </cell>
          <cell r="J107">
            <v>4686</v>
          </cell>
          <cell r="K107">
            <v>3568</v>
          </cell>
          <cell r="L107">
            <v>3827</v>
          </cell>
          <cell r="M107">
            <v>4537</v>
          </cell>
          <cell r="N107">
            <v>4707</v>
          </cell>
          <cell r="O107">
            <v>3571</v>
          </cell>
          <cell r="P107">
            <v>3964</v>
          </cell>
          <cell r="Q107">
            <v>4399</v>
          </cell>
          <cell r="R107">
            <v>4598</v>
          </cell>
          <cell r="S107">
            <v>3535</v>
          </cell>
          <cell r="T107">
            <v>3933</v>
          </cell>
          <cell r="U107">
            <v>5030</v>
          </cell>
          <cell r="V107">
            <v>5258</v>
          </cell>
          <cell r="W107">
            <v>3605</v>
          </cell>
          <cell r="X107">
            <v>4314</v>
          </cell>
          <cell r="Y107">
            <v>5346</v>
          </cell>
          <cell r="Z107">
            <v>5378</v>
          </cell>
          <cell r="AA107">
            <v>4215</v>
          </cell>
          <cell r="AB107">
            <v>5133</v>
          </cell>
          <cell r="AC107">
            <v>6197</v>
          </cell>
          <cell r="AD107">
            <v>6649</v>
          </cell>
          <cell r="AE107">
            <v>5018</v>
          </cell>
          <cell r="AF107">
            <v>5683</v>
          </cell>
          <cell r="AG107">
            <v>7318</v>
          </cell>
          <cell r="AH107">
            <v>6970</v>
          </cell>
          <cell r="AI107">
            <v>5287</v>
          </cell>
          <cell r="AJ107">
            <v>6036</v>
          </cell>
          <cell r="AK107">
            <v>6397</v>
          </cell>
          <cell r="AL107">
            <v>5599</v>
          </cell>
          <cell r="AM107">
            <v>7453</v>
          </cell>
          <cell r="AN107">
            <v>8296</v>
          </cell>
          <cell r="AO107">
            <v>10179</v>
          </cell>
          <cell r="AP107">
            <v>10822</v>
          </cell>
          <cell r="AQ107">
            <v>6073</v>
          </cell>
          <cell r="AR107">
            <v>6965</v>
          </cell>
          <cell r="AS107">
            <v>7394</v>
          </cell>
          <cell r="AT107">
            <v>7024</v>
          </cell>
          <cell r="AU107">
            <v>6069</v>
          </cell>
          <cell r="AV107">
            <v>7393</v>
          </cell>
          <cell r="AW107">
            <v>6787</v>
          </cell>
          <cell r="AX107">
            <v>6625</v>
          </cell>
          <cell r="AY107">
            <v>5941</v>
          </cell>
          <cell r="AZ107">
            <v>6704</v>
          </cell>
        </row>
        <row r="108">
          <cell r="A108" t="str">
            <v>Nombre de crÃ©ations d'entreprises - Commerce, transports, hÃ©bergement et restauration - Provence-Alpes-CÃ´te d'Azur - DonnÃ©es trimestrielles CVS</v>
          </cell>
          <cell r="B108">
            <v>10756731</v>
          </cell>
          <cell r="C108">
            <v>45317.364583333336</v>
          </cell>
          <cell r="E108">
            <v>4092</v>
          </cell>
          <cell r="F108">
            <v>4058</v>
          </cell>
          <cell r="G108">
            <v>4358</v>
          </cell>
          <cell r="H108">
            <v>4101</v>
          </cell>
          <cell r="I108">
            <v>4303</v>
          </cell>
          <cell r="J108">
            <v>4284</v>
          </cell>
          <cell r="K108">
            <v>4239</v>
          </cell>
          <cell r="L108">
            <v>4254</v>
          </cell>
          <cell r="M108">
            <v>4142</v>
          </cell>
          <cell r="N108">
            <v>4274</v>
          </cell>
          <cell r="O108">
            <v>4273</v>
          </cell>
          <cell r="P108">
            <v>4222</v>
          </cell>
          <cell r="Q108">
            <v>4070</v>
          </cell>
          <cell r="R108">
            <v>4073</v>
          </cell>
          <cell r="S108">
            <v>4125</v>
          </cell>
          <cell r="T108">
            <v>4216</v>
          </cell>
          <cell r="U108">
            <v>4551</v>
          </cell>
          <cell r="V108">
            <v>4566</v>
          </cell>
          <cell r="W108">
            <v>4377</v>
          </cell>
          <cell r="X108">
            <v>4604</v>
          </cell>
          <cell r="Y108">
            <v>4782</v>
          </cell>
          <cell r="Z108">
            <v>4787</v>
          </cell>
          <cell r="AA108">
            <v>5061</v>
          </cell>
          <cell r="AB108">
            <v>5548</v>
          </cell>
          <cell r="AC108">
            <v>5601</v>
          </cell>
          <cell r="AD108">
            <v>5889</v>
          </cell>
          <cell r="AE108">
            <v>6078</v>
          </cell>
          <cell r="AF108">
            <v>5983</v>
          </cell>
          <cell r="AG108">
            <v>6699</v>
          </cell>
          <cell r="AH108">
            <v>6445</v>
          </cell>
          <cell r="AI108">
            <v>6285</v>
          </cell>
          <cell r="AJ108">
            <v>6484</v>
          </cell>
          <cell r="AK108">
            <v>5922</v>
          </cell>
          <cell r="AL108">
            <v>5099</v>
          </cell>
          <cell r="AM108">
            <v>8490</v>
          </cell>
          <cell r="AN108">
            <v>8541</v>
          </cell>
          <cell r="AO108">
            <v>9393</v>
          </cell>
          <cell r="AP108">
            <v>9728</v>
          </cell>
          <cell r="AQ108">
            <v>7099</v>
          </cell>
          <cell r="AR108">
            <v>7263</v>
          </cell>
          <cell r="AS108">
            <v>6651</v>
          </cell>
          <cell r="AT108">
            <v>6341</v>
          </cell>
          <cell r="AU108">
            <v>7277</v>
          </cell>
          <cell r="AV108">
            <v>7557</v>
          </cell>
          <cell r="AW108">
            <v>6046</v>
          </cell>
          <cell r="AX108">
            <v>6197</v>
          </cell>
          <cell r="AY108">
            <v>6998</v>
          </cell>
          <cell r="AZ108">
            <v>7057</v>
          </cell>
        </row>
        <row r="109">
          <cell r="A109" t="str">
            <v>Nombre de crÃ©ations d'entreprises - Construction - Auvergne-RhÃ´ne-Alpes - DonnÃ©es trimestrielles brutes</v>
          </cell>
          <cell r="B109">
            <v>10756705</v>
          </cell>
          <cell r="C109">
            <v>45317.364583333336</v>
          </cell>
          <cell r="E109">
            <v>3164</v>
          </cell>
          <cell r="F109">
            <v>2733</v>
          </cell>
          <cell r="G109">
            <v>2381</v>
          </cell>
          <cell r="H109">
            <v>2420</v>
          </cell>
          <cell r="I109">
            <v>3031</v>
          </cell>
          <cell r="J109">
            <v>2746</v>
          </cell>
          <cell r="K109">
            <v>2116</v>
          </cell>
          <cell r="L109">
            <v>2427</v>
          </cell>
          <cell r="M109">
            <v>3010</v>
          </cell>
          <cell r="N109">
            <v>2596</v>
          </cell>
          <cell r="O109">
            <v>2104</v>
          </cell>
          <cell r="P109">
            <v>2222</v>
          </cell>
          <cell r="Q109">
            <v>2452</v>
          </cell>
          <cell r="R109">
            <v>2102</v>
          </cell>
          <cell r="S109">
            <v>1781</v>
          </cell>
          <cell r="T109">
            <v>1951</v>
          </cell>
          <cell r="U109">
            <v>2278</v>
          </cell>
          <cell r="V109">
            <v>2212</v>
          </cell>
          <cell r="W109">
            <v>1781</v>
          </cell>
          <cell r="X109">
            <v>1877</v>
          </cell>
          <cell r="Y109">
            <v>2471</v>
          </cell>
          <cell r="Z109">
            <v>2156</v>
          </cell>
          <cell r="AA109">
            <v>1894</v>
          </cell>
          <cell r="AB109">
            <v>2011</v>
          </cell>
          <cell r="AC109">
            <v>2696</v>
          </cell>
          <cell r="AD109">
            <v>2419</v>
          </cell>
          <cell r="AE109">
            <v>2044</v>
          </cell>
          <cell r="AF109">
            <v>2253</v>
          </cell>
          <cell r="AG109">
            <v>2897</v>
          </cell>
          <cell r="AH109">
            <v>2758</v>
          </cell>
          <cell r="AI109">
            <v>2767</v>
          </cell>
          <cell r="AJ109">
            <v>3011</v>
          </cell>
          <cell r="AK109">
            <v>3276</v>
          </cell>
          <cell r="AL109">
            <v>2096</v>
          </cell>
          <cell r="AM109">
            <v>2913</v>
          </cell>
          <cell r="AN109">
            <v>3210</v>
          </cell>
          <cell r="AO109">
            <v>3427</v>
          </cell>
          <cell r="AP109">
            <v>3139</v>
          </cell>
          <cell r="AQ109">
            <v>2698</v>
          </cell>
          <cell r="AR109">
            <v>3194</v>
          </cell>
          <cell r="AS109">
            <v>3523</v>
          </cell>
          <cell r="AT109">
            <v>3004</v>
          </cell>
          <cell r="AU109">
            <v>2697</v>
          </cell>
          <cell r="AV109">
            <v>3563</v>
          </cell>
          <cell r="AW109">
            <v>3147</v>
          </cell>
          <cell r="AX109">
            <v>2366</v>
          </cell>
          <cell r="AY109">
            <v>2124</v>
          </cell>
          <cell r="AZ109">
            <v>2994</v>
          </cell>
        </row>
        <row r="110">
          <cell r="A110" t="str">
            <v>Nombre de crÃ©ations d'entreprises - Construction - Auvergne-RhÃ´ne-Alpes - DonnÃ©es trimestrielles CVS</v>
          </cell>
          <cell r="B110">
            <v>10756706</v>
          </cell>
          <cell r="C110">
            <v>45317.364583333336</v>
          </cell>
          <cell r="E110">
            <v>2741</v>
          </cell>
          <cell r="F110">
            <v>2718</v>
          </cell>
          <cell r="G110">
            <v>2751</v>
          </cell>
          <cell r="H110">
            <v>2536</v>
          </cell>
          <cell r="I110">
            <v>2610</v>
          </cell>
          <cell r="J110">
            <v>2661</v>
          </cell>
          <cell r="K110">
            <v>2452</v>
          </cell>
          <cell r="L110">
            <v>2557</v>
          </cell>
          <cell r="M110">
            <v>2576</v>
          </cell>
          <cell r="N110">
            <v>2527</v>
          </cell>
          <cell r="O110">
            <v>2442</v>
          </cell>
          <cell r="P110">
            <v>2419</v>
          </cell>
          <cell r="Q110">
            <v>2102</v>
          </cell>
          <cell r="R110">
            <v>2036</v>
          </cell>
          <cell r="S110">
            <v>2079</v>
          </cell>
          <cell r="T110">
            <v>2069</v>
          </cell>
          <cell r="U110">
            <v>1971</v>
          </cell>
          <cell r="V110">
            <v>2072</v>
          </cell>
          <cell r="W110">
            <v>2044</v>
          </cell>
          <cell r="X110">
            <v>2044</v>
          </cell>
          <cell r="Y110">
            <v>2100</v>
          </cell>
          <cell r="Z110">
            <v>2139</v>
          </cell>
          <cell r="AA110">
            <v>2171</v>
          </cell>
          <cell r="AB110">
            <v>2204</v>
          </cell>
          <cell r="AC110">
            <v>2352</v>
          </cell>
          <cell r="AD110">
            <v>2434</v>
          </cell>
          <cell r="AE110">
            <v>2319</v>
          </cell>
          <cell r="AF110">
            <v>2365</v>
          </cell>
          <cell r="AG110">
            <v>2606</v>
          </cell>
          <cell r="AH110">
            <v>2725</v>
          </cell>
          <cell r="AI110">
            <v>3014</v>
          </cell>
          <cell r="AJ110">
            <v>3050</v>
          </cell>
          <cell r="AK110">
            <v>2938</v>
          </cell>
          <cell r="AL110">
            <v>2094</v>
          </cell>
          <cell r="AM110">
            <v>3294</v>
          </cell>
          <cell r="AN110">
            <v>3168</v>
          </cell>
          <cell r="AO110">
            <v>3078</v>
          </cell>
          <cell r="AP110">
            <v>3169</v>
          </cell>
          <cell r="AQ110">
            <v>3087</v>
          </cell>
          <cell r="AR110">
            <v>3124</v>
          </cell>
          <cell r="AS110">
            <v>3151</v>
          </cell>
          <cell r="AT110">
            <v>3039</v>
          </cell>
          <cell r="AU110">
            <v>3200</v>
          </cell>
          <cell r="AV110">
            <v>3400</v>
          </cell>
          <cell r="AW110">
            <v>2780</v>
          </cell>
          <cell r="AX110">
            <v>2539</v>
          </cell>
          <cell r="AY110">
            <v>2551</v>
          </cell>
          <cell r="AZ110">
            <v>2814</v>
          </cell>
        </row>
        <row r="111">
          <cell r="A111" t="str">
            <v>Nombre de crÃ©ations d'entreprises - Construction - ÃŽle-de-France - DonnÃ©es trimestrielles brutes</v>
          </cell>
          <cell r="B111">
            <v>10756495</v>
          </cell>
          <cell r="C111">
            <v>45317.364583333336</v>
          </cell>
          <cell r="E111">
            <v>5022</v>
          </cell>
          <cell r="F111">
            <v>4248</v>
          </cell>
          <cell r="G111">
            <v>3436</v>
          </cell>
          <cell r="H111">
            <v>4109</v>
          </cell>
          <cell r="I111">
            <v>4589</v>
          </cell>
          <cell r="J111">
            <v>4171</v>
          </cell>
          <cell r="K111">
            <v>3171</v>
          </cell>
          <cell r="L111">
            <v>4168</v>
          </cell>
          <cell r="M111">
            <v>5038</v>
          </cell>
          <cell r="N111">
            <v>4134</v>
          </cell>
          <cell r="O111">
            <v>3249</v>
          </cell>
          <cell r="P111">
            <v>3923</v>
          </cell>
          <cell r="Q111">
            <v>3919</v>
          </cell>
          <cell r="R111">
            <v>3547</v>
          </cell>
          <cell r="S111">
            <v>3122</v>
          </cell>
          <cell r="T111">
            <v>3407</v>
          </cell>
          <cell r="U111">
            <v>3907</v>
          </cell>
          <cell r="V111">
            <v>3610</v>
          </cell>
          <cell r="W111">
            <v>2704</v>
          </cell>
          <cell r="X111">
            <v>3369</v>
          </cell>
          <cell r="Y111">
            <v>3926</v>
          </cell>
          <cell r="Z111">
            <v>3484</v>
          </cell>
          <cell r="AA111">
            <v>2855</v>
          </cell>
          <cell r="AB111">
            <v>3887</v>
          </cell>
          <cell r="AC111">
            <v>4123</v>
          </cell>
          <cell r="AD111">
            <v>3746</v>
          </cell>
          <cell r="AE111">
            <v>3037</v>
          </cell>
          <cell r="AF111">
            <v>3995</v>
          </cell>
          <cell r="AG111">
            <v>4668</v>
          </cell>
          <cell r="AH111">
            <v>4310</v>
          </cell>
          <cell r="AI111">
            <v>3726</v>
          </cell>
          <cell r="AJ111">
            <v>4645</v>
          </cell>
          <cell r="AK111">
            <v>4534</v>
          </cell>
          <cell r="AL111">
            <v>2954</v>
          </cell>
          <cell r="AM111">
            <v>4619</v>
          </cell>
          <cell r="AN111">
            <v>5063</v>
          </cell>
          <cell r="AO111">
            <v>5076</v>
          </cell>
          <cell r="AP111">
            <v>4255</v>
          </cell>
          <cell r="AQ111">
            <v>3525</v>
          </cell>
          <cell r="AR111">
            <v>4747</v>
          </cell>
          <cell r="AS111">
            <v>5071</v>
          </cell>
          <cell r="AT111">
            <v>4586</v>
          </cell>
          <cell r="AU111">
            <v>4236</v>
          </cell>
          <cell r="AV111">
            <v>5442</v>
          </cell>
          <cell r="AW111">
            <v>4727</v>
          </cell>
          <cell r="AX111">
            <v>4111</v>
          </cell>
          <cell r="AY111">
            <v>4121</v>
          </cell>
          <cell r="AZ111">
            <v>5400</v>
          </cell>
        </row>
        <row r="112">
          <cell r="A112" t="str">
            <v>Nombre de crÃ©ations d'entreprises - Construction - ÃŽle-de-France - DonnÃ©es trimestrielles CVS</v>
          </cell>
          <cell r="B112">
            <v>10756496</v>
          </cell>
          <cell r="C112">
            <v>45317.364583333336</v>
          </cell>
          <cell r="E112">
            <v>4353</v>
          </cell>
          <cell r="F112">
            <v>4167</v>
          </cell>
          <cell r="G112">
            <v>4124</v>
          </cell>
          <cell r="H112">
            <v>4120</v>
          </cell>
          <cell r="I112">
            <v>3913</v>
          </cell>
          <cell r="J112">
            <v>4265</v>
          </cell>
          <cell r="K112">
            <v>3893</v>
          </cell>
          <cell r="L112">
            <v>4169</v>
          </cell>
          <cell r="M112">
            <v>4404</v>
          </cell>
          <cell r="N112">
            <v>4128</v>
          </cell>
          <cell r="O112">
            <v>3894</v>
          </cell>
          <cell r="P112">
            <v>3747</v>
          </cell>
          <cell r="Q112">
            <v>3490</v>
          </cell>
          <cell r="R112">
            <v>3445</v>
          </cell>
          <cell r="S112">
            <v>3622</v>
          </cell>
          <cell r="T112">
            <v>3358</v>
          </cell>
          <cell r="U112">
            <v>3403</v>
          </cell>
          <cell r="V112">
            <v>3653</v>
          </cell>
          <cell r="W112">
            <v>3301</v>
          </cell>
          <cell r="X112">
            <v>3282</v>
          </cell>
          <cell r="Y112">
            <v>3465</v>
          </cell>
          <cell r="Z112">
            <v>3428</v>
          </cell>
          <cell r="AA112">
            <v>3473</v>
          </cell>
          <cell r="AB112">
            <v>3646</v>
          </cell>
          <cell r="AC112">
            <v>3729</v>
          </cell>
          <cell r="AD112">
            <v>3693</v>
          </cell>
          <cell r="AE112">
            <v>3590</v>
          </cell>
          <cell r="AF112">
            <v>3804</v>
          </cell>
          <cell r="AG112">
            <v>4196</v>
          </cell>
          <cell r="AH112">
            <v>4481</v>
          </cell>
          <cell r="AI112">
            <v>4447</v>
          </cell>
          <cell r="AJ112">
            <v>4363</v>
          </cell>
          <cell r="AK112">
            <v>4216</v>
          </cell>
          <cell r="AL112">
            <v>3016</v>
          </cell>
          <cell r="AM112">
            <v>5169</v>
          </cell>
          <cell r="AN112">
            <v>4648</v>
          </cell>
          <cell r="AO112">
            <v>4694</v>
          </cell>
          <cell r="AP112">
            <v>4324</v>
          </cell>
          <cell r="AQ112">
            <v>4109</v>
          </cell>
          <cell r="AR112">
            <v>4172</v>
          </cell>
          <cell r="AS112">
            <v>4657</v>
          </cell>
          <cell r="AT112">
            <v>5054</v>
          </cell>
          <cell r="AU112">
            <v>4816</v>
          </cell>
          <cell r="AV112">
            <v>4823</v>
          </cell>
          <cell r="AW112">
            <v>4461</v>
          </cell>
          <cell r="AX112">
            <v>4500</v>
          </cell>
          <cell r="AY112">
            <v>4613</v>
          </cell>
          <cell r="AZ112">
            <v>4644</v>
          </cell>
        </row>
        <row r="113">
          <cell r="A113" t="str">
            <v>Nombre de crÃ©ations d'entreprises - Construction - Bourgogne-Franche-ComtÃ© - DonnÃ©es trimestrielles brutes</v>
          </cell>
          <cell r="B113">
            <v>10756537</v>
          </cell>
          <cell r="C113">
            <v>45317.364583333336</v>
          </cell>
          <cell r="E113">
            <v>758</v>
          </cell>
          <cell r="F113">
            <v>788</v>
          </cell>
          <cell r="G113">
            <v>612</v>
          </cell>
          <cell r="H113">
            <v>590</v>
          </cell>
          <cell r="I113">
            <v>686</v>
          </cell>
          <cell r="J113">
            <v>672</v>
          </cell>
          <cell r="K113">
            <v>519</v>
          </cell>
          <cell r="L113">
            <v>561</v>
          </cell>
          <cell r="M113">
            <v>692</v>
          </cell>
          <cell r="N113">
            <v>653</v>
          </cell>
          <cell r="O113">
            <v>478</v>
          </cell>
          <cell r="P113">
            <v>490</v>
          </cell>
          <cell r="Q113">
            <v>582</v>
          </cell>
          <cell r="R113">
            <v>518</v>
          </cell>
          <cell r="S113">
            <v>425</v>
          </cell>
          <cell r="T113">
            <v>440</v>
          </cell>
          <cell r="U113">
            <v>581</v>
          </cell>
          <cell r="V113">
            <v>626</v>
          </cell>
          <cell r="W113">
            <v>410</v>
          </cell>
          <cell r="X113">
            <v>405</v>
          </cell>
          <cell r="Y113">
            <v>606</v>
          </cell>
          <cell r="Z113">
            <v>517</v>
          </cell>
          <cell r="AA113">
            <v>423</v>
          </cell>
          <cell r="AB113">
            <v>440</v>
          </cell>
          <cell r="AC113">
            <v>653</v>
          </cell>
          <cell r="AD113">
            <v>610</v>
          </cell>
          <cell r="AE113">
            <v>489</v>
          </cell>
          <cell r="AF113">
            <v>499</v>
          </cell>
          <cell r="AG113">
            <v>706</v>
          </cell>
          <cell r="AH113">
            <v>613</v>
          </cell>
          <cell r="AI113">
            <v>580</v>
          </cell>
          <cell r="AJ113">
            <v>681</v>
          </cell>
          <cell r="AK113">
            <v>741</v>
          </cell>
          <cell r="AL113">
            <v>493</v>
          </cell>
          <cell r="AM113">
            <v>700</v>
          </cell>
          <cell r="AN113">
            <v>771</v>
          </cell>
          <cell r="AO113">
            <v>846</v>
          </cell>
          <cell r="AP113">
            <v>766</v>
          </cell>
          <cell r="AQ113">
            <v>646</v>
          </cell>
          <cell r="AR113">
            <v>697</v>
          </cell>
          <cell r="AS113">
            <v>843</v>
          </cell>
          <cell r="AT113">
            <v>721</v>
          </cell>
          <cell r="AU113">
            <v>642</v>
          </cell>
          <cell r="AV113">
            <v>692</v>
          </cell>
          <cell r="AW113">
            <v>832</v>
          </cell>
          <cell r="AX113">
            <v>666</v>
          </cell>
          <cell r="AY113">
            <v>664</v>
          </cell>
          <cell r="AZ113">
            <v>694</v>
          </cell>
        </row>
        <row r="114">
          <cell r="A114" t="str">
            <v>Nombre de crÃ©ations d'entreprises - Construction - Bourgogne-Franche-ComtÃ© - DonnÃ©es trimestrielles CVS</v>
          </cell>
          <cell r="B114">
            <v>10756538</v>
          </cell>
          <cell r="C114">
            <v>45317.364583333336</v>
          </cell>
          <cell r="E114">
            <v>661</v>
          </cell>
          <cell r="F114">
            <v>733</v>
          </cell>
          <cell r="G114">
            <v>724</v>
          </cell>
          <cell r="H114">
            <v>633</v>
          </cell>
          <cell r="I114">
            <v>623</v>
          </cell>
          <cell r="J114">
            <v>622</v>
          </cell>
          <cell r="K114">
            <v>608</v>
          </cell>
          <cell r="L114">
            <v>638</v>
          </cell>
          <cell r="M114">
            <v>622</v>
          </cell>
          <cell r="N114">
            <v>611</v>
          </cell>
          <cell r="O114">
            <v>579</v>
          </cell>
          <cell r="P114">
            <v>539</v>
          </cell>
          <cell r="Q114">
            <v>514</v>
          </cell>
          <cell r="R114">
            <v>486</v>
          </cell>
          <cell r="S114">
            <v>488</v>
          </cell>
          <cell r="T114">
            <v>494</v>
          </cell>
          <cell r="U114">
            <v>516</v>
          </cell>
          <cell r="V114">
            <v>535</v>
          </cell>
          <cell r="W114">
            <v>492</v>
          </cell>
          <cell r="X114">
            <v>480</v>
          </cell>
          <cell r="Y114">
            <v>484</v>
          </cell>
          <cell r="Z114">
            <v>494</v>
          </cell>
          <cell r="AA114">
            <v>538</v>
          </cell>
          <cell r="AB114">
            <v>523</v>
          </cell>
          <cell r="AC114">
            <v>541</v>
          </cell>
          <cell r="AD114">
            <v>596</v>
          </cell>
          <cell r="AE114">
            <v>582</v>
          </cell>
          <cell r="AF114">
            <v>546</v>
          </cell>
          <cell r="AG114">
            <v>617</v>
          </cell>
          <cell r="AH114">
            <v>609</v>
          </cell>
          <cell r="AI114">
            <v>647</v>
          </cell>
          <cell r="AJ114">
            <v>736</v>
          </cell>
          <cell r="AK114">
            <v>650</v>
          </cell>
          <cell r="AL114">
            <v>500</v>
          </cell>
          <cell r="AM114">
            <v>765</v>
          </cell>
          <cell r="AN114">
            <v>789</v>
          </cell>
          <cell r="AO114">
            <v>765</v>
          </cell>
          <cell r="AP114">
            <v>741</v>
          </cell>
          <cell r="AQ114">
            <v>708</v>
          </cell>
          <cell r="AR114">
            <v>707</v>
          </cell>
          <cell r="AS114">
            <v>734</v>
          </cell>
          <cell r="AT114">
            <v>707</v>
          </cell>
          <cell r="AU114">
            <v>721</v>
          </cell>
          <cell r="AV114">
            <v>722</v>
          </cell>
          <cell r="AW114">
            <v>709</v>
          </cell>
          <cell r="AX114">
            <v>698</v>
          </cell>
          <cell r="AY114">
            <v>754</v>
          </cell>
          <cell r="AZ114">
            <v>725</v>
          </cell>
        </row>
        <row r="115">
          <cell r="A115" t="str">
            <v>Nombre de crÃ©ations d'entreprises - Construction - Bretagne - DonnÃ©es trimestrielles brutes</v>
          </cell>
          <cell r="B115">
            <v>10756642</v>
          </cell>
          <cell r="C115">
            <v>45317.364583333336</v>
          </cell>
          <cell r="E115">
            <v>854</v>
          </cell>
          <cell r="F115">
            <v>717</v>
          </cell>
          <cell r="G115">
            <v>619</v>
          </cell>
          <cell r="H115">
            <v>627</v>
          </cell>
          <cell r="I115">
            <v>807</v>
          </cell>
          <cell r="J115">
            <v>642</v>
          </cell>
          <cell r="K115">
            <v>520</v>
          </cell>
          <cell r="L115">
            <v>567</v>
          </cell>
          <cell r="M115">
            <v>771</v>
          </cell>
          <cell r="N115">
            <v>684</v>
          </cell>
          <cell r="O115">
            <v>544</v>
          </cell>
          <cell r="P115">
            <v>637</v>
          </cell>
          <cell r="Q115">
            <v>619</v>
          </cell>
          <cell r="R115">
            <v>576</v>
          </cell>
          <cell r="S115">
            <v>486</v>
          </cell>
          <cell r="T115">
            <v>512</v>
          </cell>
          <cell r="U115">
            <v>615</v>
          </cell>
          <cell r="V115">
            <v>609</v>
          </cell>
          <cell r="W115">
            <v>474</v>
          </cell>
          <cell r="X115">
            <v>516</v>
          </cell>
          <cell r="Y115">
            <v>650</v>
          </cell>
          <cell r="Z115">
            <v>564</v>
          </cell>
          <cell r="AA115">
            <v>465</v>
          </cell>
          <cell r="AB115">
            <v>536</v>
          </cell>
          <cell r="AC115">
            <v>707</v>
          </cell>
          <cell r="AD115">
            <v>617</v>
          </cell>
          <cell r="AE115">
            <v>560</v>
          </cell>
          <cell r="AF115">
            <v>559</v>
          </cell>
          <cell r="AG115">
            <v>760</v>
          </cell>
          <cell r="AH115">
            <v>659</v>
          </cell>
          <cell r="AI115">
            <v>656</v>
          </cell>
          <cell r="AJ115">
            <v>747</v>
          </cell>
          <cell r="AK115">
            <v>763</v>
          </cell>
          <cell r="AL115">
            <v>494</v>
          </cell>
          <cell r="AM115">
            <v>629</v>
          </cell>
          <cell r="AN115">
            <v>809</v>
          </cell>
          <cell r="AO115">
            <v>968</v>
          </cell>
          <cell r="AP115">
            <v>892</v>
          </cell>
          <cell r="AQ115">
            <v>767</v>
          </cell>
          <cell r="AR115">
            <v>832</v>
          </cell>
          <cell r="AS115">
            <v>1057</v>
          </cell>
          <cell r="AT115">
            <v>807</v>
          </cell>
          <cell r="AU115">
            <v>787</v>
          </cell>
          <cell r="AV115">
            <v>944</v>
          </cell>
          <cell r="AW115">
            <v>911</v>
          </cell>
          <cell r="AX115">
            <v>710</v>
          </cell>
          <cell r="AY115">
            <v>751</v>
          </cell>
          <cell r="AZ115">
            <v>887</v>
          </cell>
        </row>
        <row r="116">
          <cell r="A116" t="str">
            <v>Nombre de crÃ©ations d'entreprises - Construction - Bretagne - DonnÃ©es trimestrielles CVS</v>
          </cell>
          <cell r="B116">
            <v>10756643</v>
          </cell>
          <cell r="C116">
            <v>45317.364583333336</v>
          </cell>
          <cell r="E116">
            <v>724</v>
          </cell>
          <cell r="F116">
            <v>701</v>
          </cell>
          <cell r="G116">
            <v>711</v>
          </cell>
          <cell r="H116">
            <v>672</v>
          </cell>
          <cell r="I116">
            <v>679</v>
          </cell>
          <cell r="J116">
            <v>625</v>
          </cell>
          <cell r="K116">
            <v>616</v>
          </cell>
          <cell r="L116">
            <v>612</v>
          </cell>
          <cell r="M116">
            <v>651</v>
          </cell>
          <cell r="N116">
            <v>662</v>
          </cell>
          <cell r="O116">
            <v>639</v>
          </cell>
          <cell r="P116">
            <v>682</v>
          </cell>
          <cell r="Q116">
            <v>521</v>
          </cell>
          <cell r="R116">
            <v>553</v>
          </cell>
          <cell r="S116">
            <v>566</v>
          </cell>
          <cell r="T116">
            <v>552</v>
          </cell>
          <cell r="U116">
            <v>520</v>
          </cell>
          <cell r="V116">
            <v>588</v>
          </cell>
          <cell r="W116">
            <v>552</v>
          </cell>
          <cell r="X116">
            <v>554</v>
          </cell>
          <cell r="Y116">
            <v>554</v>
          </cell>
          <cell r="Z116">
            <v>546</v>
          </cell>
          <cell r="AA116">
            <v>545</v>
          </cell>
          <cell r="AB116">
            <v>569</v>
          </cell>
          <cell r="AC116">
            <v>609</v>
          </cell>
          <cell r="AD116">
            <v>604</v>
          </cell>
          <cell r="AE116">
            <v>642</v>
          </cell>
          <cell r="AF116">
            <v>587</v>
          </cell>
          <cell r="AG116">
            <v>661</v>
          </cell>
          <cell r="AH116">
            <v>648</v>
          </cell>
          <cell r="AI116">
            <v>742</v>
          </cell>
          <cell r="AJ116">
            <v>772</v>
          </cell>
          <cell r="AK116">
            <v>665</v>
          </cell>
          <cell r="AL116">
            <v>488</v>
          </cell>
          <cell r="AM116">
            <v>718</v>
          </cell>
          <cell r="AN116">
            <v>828</v>
          </cell>
          <cell r="AO116">
            <v>853</v>
          </cell>
          <cell r="AP116">
            <v>891</v>
          </cell>
          <cell r="AQ116">
            <v>871</v>
          </cell>
          <cell r="AR116">
            <v>842</v>
          </cell>
          <cell r="AS116">
            <v>941</v>
          </cell>
          <cell r="AT116">
            <v>813</v>
          </cell>
          <cell r="AU116">
            <v>891</v>
          </cell>
          <cell r="AV116">
            <v>948</v>
          </cell>
          <cell r="AW116">
            <v>810</v>
          </cell>
          <cell r="AX116">
            <v>717</v>
          </cell>
          <cell r="AY116">
            <v>843</v>
          </cell>
          <cell r="AZ116">
            <v>887</v>
          </cell>
        </row>
        <row r="117">
          <cell r="A117" t="str">
            <v>Nombre de crÃ©ations d'entreprises - Construction - Centre-Val de Loire - DonnÃ©es trimestrielles brutes</v>
          </cell>
          <cell r="B117">
            <v>10756516</v>
          </cell>
          <cell r="C117">
            <v>45317.364583333336</v>
          </cell>
          <cell r="E117">
            <v>784</v>
          </cell>
          <cell r="F117">
            <v>636</v>
          </cell>
          <cell r="G117">
            <v>614</v>
          </cell>
          <cell r="H117">
            <v>604</v>
          </cell>
          <cell r="I117">
            <v>639</v>
          </cell>
          <cell r="J117">
            <v>584</v>
          </cell>
          <cell r="K117">
            <v>497</v>
          </cell>
          <cell r="L117">
            <v>566</v>
          </cell>
          <cell r="M117">
            <v>730</v>
          </cell>
          <cell r="N117">
            <v>593</v>
          </cell>
          <cell r="O117">
            <v>480</v>
          </cell>
          <cell r="P117">
            <v>511</v>
          </cell>
          <cell r="Q117">
            <v>531</v>
          </cell>
          <cell r="R117">
            <v>502</v>
          </cell>
          <cell r="S117">
            <v>437</v>
          </cell>
          <cell r="T117">
            <v>444</v>
          </cell>
          <cell r="U117">
            <v>555</v>
          </cell>
          <cell r="V117">
            <v>485</v>
          </cell>
          <cell r="W117">
            <v>400</v>
          </cell>
          <cell r="X117">
            <v>433</v>
          </cell>
          <cell r="Y117">
            <v>568</v>
          </cell>
          <cell r="Z117">
            <v>485</v>
          </cell>
          <cell r="AA117">
            <v>425</v>
          </cell>
          <cell r="AB117">
            <v>459</v>
          </cell>
          <cell r="AC117">
            <v>549</v>
          </cell>
          <cell r="AD117">
            <v>505</v>
          </cell>
          <cell r="AE117">
            <v>417</v>
          </cell>
          <cell r="AF117">
            <v>488</v>
          </cell>
          <cell r="AG117">
            <v>619</v>
          </cell>
          <cell r="AH117">
            <v>552</v>
          </cell>
          <cell r="AI117">
            <v>546</v>
          </cell>
          <cell r="AJ117">
            <v>671</v>
          </cell>
          <cell r="AK117">
            <v>692</v>
          </cell>
          <cell r="AL117">
            <v>421</v>
          </cell>
          <cell r="AM117">
            <v>588</v>
          </cell>
          <cell r="AN117">
            <v>653</v>
          </cell>
          <cell r="AO117">
            <v>766</v>
          </cell>
          <cell r="AP117">
            <v>654</v>
          </cell>
          <cell r="AQ117">
            <v>558</v>
          </cell>
          <cell r="AR117">
            <v>725</v>
          </cell>
          <cell r="AS117">
            <v>766</v>
          </cell>
          <cell r="AT117">
            <v>636</v>
          </cell>
          <cell r="AU117">
            <v>594</v>
          </cell>
          <cell r="AV117">
            <v>779</v>
          </cell>
          <cell r="AW117">
            <v>775</v>
          </cell>
          <cell r="AX117">
            <v>595</v>
          </cell>
          <cell r="AY117">
            <v>548</v>
          </cell>
          <cell r="AZ117">
            <v>692</v>
          </cell>
        </row>
        <row r="118">
          <cell r="A118" t="str">
            <v>Nombre de crÃ©ations d'entreprises - Construction - Centre-Val de Loire - DonnÃ©es trimestrielles CVS</v>
          </cell>
          <cell r="B118">
            <v>10756517</v>
          </cell>
          <cell r="C118">
            <v>45317.364583333336</v>
          </cell>
          <cell r="E118">
            <v>665</v>
          </cell>
          <cell r="F118">
            <v>648</v>
          </cell>
          <cell r="G118">
            <v>686</v>
          </cell>
          <cell r="H118">
            <v>664</v>
          </cell>
          <cell r="I118">
            <v>528</v>
          </cell>
          <cell r="J118">
            <v>599</v>
          </cell>
          <cell r="K118">
            <v>572</v>
          </cell>
          <cell r="L118">
            <v>612</v>
          </cell>
          <cell r="M118">
            <v>619</v>
          </cell>
          <cell r="N118">
            <v>580</v>
          </cell>
          <cell r="O118">
            <v>536</v>
          </cell>
          <cell r="P118">
            <v>543</v>
          </cell>
          <cell r="Q118">
            <v>451</v>
          </cell>
          <cell r="R118">
            <v>469</v>
          </cell>
          <cell r="S118">
            <v>497</v>
          </cell>
          <cell r="T118">
            <v>478</v>
          </cell>
          <cell r="U118">
            <v>460</v>
          </cell>
          <cell r="V118">
            <v>476</v>
          </cell>
          <cell r="W118">
            <v>470</v>
          </cell>
          <cell r="X118">
            <v>469</v>
          </cell>
          <cell r="Y118">
            <v>479</v>
          </cell>
          <cell r="Z118">
            <v>473</v>
          </cell>
          <cell r="AA118">
            <v>508</v>
          </cell>
          <cell r="AB118">
            <v>476</v>
          </cell>
          <cell r="AC118">
            <v>473</v>
          </cell>
          <cell r="AD118">
            <v>513</v>
          </cell>
          <cell r="AE118">
            <v>489</v>
          </cell>
          <cell r="AF118">
            <v>504</v>
          </cell>
          <cell r="AG118">
            <v>547</v>
          </cell>
          <cell r="AH118">
            <v>566</v>
          </cell>
          <cell r="AI118">
            <v>628</v>
          </cell>
          <cell r="AJ118">
            <v>658</v>
          </cell>
          <cell r="AK118">
            <v>624</v>
          </cell>
          <cell r="AL118">
            <v>402</v>
          </cell>
          <cell r="AM118">
            <v>669</v>
          </cell>
          <cell r="AN118">
            <v>639</v>
          </cell>
          <cell r="AO118">
            <v>662</v>
          </cell>
          <cell r="AP118">
            <v>646</v>
          </cell>
          <cell r="AQ118">
            <v>672</v>
          </cell>
          <cell r="AR118">
            <v>693</v>
          </cell>
          <cell r="AS118">
            <v>648</v>
          </cell>
          <cell r="AT118">
            <v>661</v>
          </cell>
          <cell r="AU118">
            <v>707</v>
          </cell>
          <cell r="AV118">
            <v>752</v>
          </cell>
          <cell r="AW118">
            <v>678</v>
          </cell>
          <cell r="AX118">
            <v>620</v>
          </cell>
          <cell r="AY118">
            <v>649</v>
          </cell>
          <cell r="AZ118">
            <v>654</v>
          </cell>
        </row>
        <row r="119">
          <cell r="A119" t="str">
            <v>Nombre de crÃ©ations d'entreprises - Construction - Corse - DonnÃ©es trimestrielles brutes</v>
          </cell>
          <cell r="B119">
            <v>10756745</v>
          </cell>
          <cell r="C119">
            <v>45317.364583333336</v>
          </cell>
          <cell r="E119">
            <v>291</v>
          </cell>
          <cell r="F119">
            <v>265</v>
          </cell>
          <cell r="G119">
            <v>186</v>
          </cell>
          <cell r="H119">
            <v>264</v>
          </cell>
          <cell r="I119">
            <v>282</v>
          </cell>
          <cell r="J119">
            <v>219</v>
          </cell>
          <cell r="K119">
            <v>161</v>
          </cell>
          <cell r="L119">
            <v>229</v>
          </cell>
          <cell r="M119">
            <v>230</v>
          </cell>
          <cell r="N119">
            <v>255</v>
          </cell>
          <cell r="O119">
            <v>162</v>
          </cell>
          <cell r="P119">
            <v>237</v>
          </cell>
          <cell r="Q119">
            <v>188</v>
          </cell>
          <cell r="R119">
            <v>214</v>
          </cell>
          <cell r="S119">
            <v>129</v>
          </cell>
          <cell r="T119">
            <v>182</v>
          </cell>
          <cell r="U119">
            <v>210</v>
          </cell>
          <cell r="V119">
            <v>178</v>
          </cell>
          <cell r="W119">
            <v>139</v>
          </cell>
          <cell r="X119">
            <v>190</v>
          </cell>
          <cell r="Y119">
            <v>231</v>
          </cell>
          <cell r="Z119">
            <v>241</v>
          </cell>
          <cell r="AA119">
            <v>126</v>
          </cell>
          <cell r="AB119">
            <v>203</v>
          </cell>
          <cell r="AC119">
            <v>231</v>
          </cell>
          <cell r="AD119">
            <v>222</v>
          </cell>
          <cell r="AE119">
            <v>149</v>
          </cell>
          <cell r="AF119">
            <v>227</v>
          </cell>
          <cell r="AG119">
            <v>247</v>
          </cell>
          <cell r="AH119">
            <v>202</v>
          </cell>
          <cell r="AI119">
            <v>203</v>
          </cell>
          <cell r="AJ119">
            <v>254</v>
          </cell>
          <cell r="AK119">
            <v>266</v>
          </cell>
          <cell r="AL119">
            <v>130</v>
          </cell>
          <cell r="AM119">
            <v>206</v>
          </cell>
          <cell r="AN119">
            <v>273</v>
          </cell>
          <cell r="AO119">
            <v>245</v>
          </cell>
          <cell r="AP119">
            <v>216</v>
          </cell>
          <cell r="AQ119">
            <v>207</v>
          </cell>
          <cell r="AR119">
            <v>235</v>
          </cell>
          <cell r="AS119">
            <v>257</v>
          </cell>
          <cell r="AT119">
            <v>195</v>
          </cell>
          <cell r="AU119">
            <v>225</v>
          </cell>
          <cell r="AV119">
            <v>270</v>
          </cell>
          <cell r="AW119">
            <v>295</v>
          </cell>
          <cell r="AX119">
            <v>223</v>
          </cell>
          <cell r="AY119">
            <v>181</v>
          </cell>
          <cell r="AZ119">
            <v>227</v>
          </cell>
        </row>
        <row r="120">
          <cell r="A120" t="str">
            <v>Nombre de crÃ©ations d'entreprises - Construction - Corse - DonnÃ©es trimestrielles CVS</v>
          </cell>
          <cell r="B120">
            <v>10756746</v>
          </cell>
          <cell r="C120">
            <v>45317.364583333336</v>
          </cell>
          <cell r="E120">
            <v>253</v>
          </cell>
          <cell r="F120">
            <v>245</v>
          </cell>
          <cell r="G120">
            <v>263</v>
          </cell>
          <cell r="H120">
            <v>259</v>
          </cell>
          <cell r="I120">
            <v>249</v>
          </cell>
          <cell r="J120">
            <v>205</v>
          </cell>
          <cell r="K120">
            <v>223</v>
          </cell>
          <cell r="L120">
            <v>215</v>
          </cell>
          <cell r="M120">
            <v>211</v>
          </cell>
          <cell r="N120">
            <v>238</v>
          </cell>
          <cell r="O120">
            <v>213</v>
          </cell>
          <cell r="P120">
            <v>228</v>
          </cell>
          <cell r="Q120">
            <v>171</v>
          </cell>
          <cell r="R120">
            <v>198</v>
          </cell>
          <cell r="S120">
            <v>176</v>
          </cell>
          <cell r="T120">
            <v>173</v>
          </cell>
          <cell r="U120">
            <v>188</v>
          </cell>
          <cell r="V120">
            <v>157</v>
          </cell>
          <cell r="W120">
            <v>184</v>
          </cell>
          <cell r="X120">
            <v>183</v>
          </cell>
          <cell r="Y120">
            <v>201</v>
          </cell>
          <cell r="Z120">
            <v>212</v>
          </cell>
          <cell r="AA120">
            <v>173</v>
          </cell>
          <cell r="AB120">
            <v>196</v>
          </cell>
          <cell r="AC120">
            <v>200</v>
          </cell>
          <cell r="AD120">
            <v>211</v>
          </cell>
          <cell r="AE120">
            <v>200</v>
          </cell>
          <cell r="AF120">
            <v>224</v>
          </cell>
          <cell r="AG120">
            <v>216</v>
          </cell>
          <cell r="AH120">
            <v>196</v>
          </cell>
          <cell r="AI120">
            <v>268</v>
          </cell>
          <cell r="AJ120">
            <v>238</v>
          </cell>
          <cell r="AK120">
            <v>236</v>
          </cell>
          <cell r="AL120">
            <v>126</v>
          </cell>
          <cell r="AM120">
            <v>268</v>
          </cell>
          <cell r="AN120">
            <v>257</v>
          </cell>
          <cell r="AO120">
            <v>223</v>
          </cell>
          <cell r="AP120">
            <v>207</v>
          </cell>
          <cell r="AQ120">
            <v>260</v>
          </cell>
          <cell r="AR120">
            <v>217</v>
          </cell>
          <cell r="AS120">
            <v>227</v>
          </cell>
          <cell r="AT120">
            <v>183</v>
          </cell>
          <cell r="AU120">
            <v>280</v>
          </cell>
          <cell r="AV120">
            <v>266</v>
          </cell>
          <cell r="AW120">
            <v>252</v>
          </cell>
          <cell r="AX120">
            <v>212</v>
          </cell>
          <cell r="AY120">
            <v>236</v>
          </cell>
          <cell r="AZ120">
            <v>215</v>
          </cell>
        </row>
        <row r="121">
          <cell r="A121" t="str">
            <v>Nombre de crÃ©ations d'entreprises - Construction - France - DonnÃ©es trimestrielles brutes</v>
          </cell>
          <cell r="B121">
            <v>10756082</v>
          </cell>
          <cell r="C121">
            <v>45317.364583333336</v>
          </cell>
          <cell r="E121">
            <v>25150</v>
          </cell>
          <cell r="F121">
            <v>21862</v>
          </cell>
          <cell r="G121">
            <v>18629</v>
          </cell>
          <cell r="H121">
            <v>19710</v>
          </cell>
          <cell r="I121">
            <v>23233</v>
          </cell>
          <cell r="J121">
            <v>20648</v>
          </cell>
          <cell r="K121">
            <v>16747</v>
          </cell>
          <cell r="L121">
            <v>19243</v>
          </cell>
          <cell r="M121">
            <v>23574</v>
          </cell>
          <cell r="N121">
            <v>20171</v>
          </cell>
          <cell r="O121">
            <v>16105</v>
          </cell>
          <cell r="P121">
            <v>17621</v>
          </cell>
          <cell r="Q121">
            <v>19014</v>
          </cell>
          <cell r="R121">
            <v>17160</v>
          </cell>
          <cell r="S121">
            <v>14525</v>
          </cell>
          <cell r="T121">
            <v>15361</v>
          </cell>
          <cell r="U121">
            <v>18736</v>
          </cell>
          <cell r="V121">
            <v>17472</v>
          </cell>
          <cell r="W121">
            <v>13521</v>
          </cell>
          <cell r="X121">
            <v>14766</v>
          </cell>
          <cell r="Y121">
            <v>19011</v>
          </cell>
          <cell r="Z121">
            <v>16515</v>
          </cell>
          <cell r="AA121">
            <v>13903</v>
          </cell>
          <cell r="AB121">
            <v>16163</v>
          </cell>
          <cell r="AC121">
            <v>20319</v>
          </cell>
          <cell r="AD121">
            <v>18000</v>
          </cell>
          <cell r="AE121">
            <v>15018</v>
          </cell>
          <cell r="AF121">
            <v>17327</v>
          </cell>
          <cell r="AG121">
            <v>22339</v>
          </cell>
          <cell r="AH121">
            <v>19983</v>
          </cell>
          <cell r="AI121">
            <v>18890</v>
          </cell>
          <cell r="AJ121">
            <v>21510</v>
          </cell>
          <cell r="AK121">
            <v>23047</v>
          </cell>
          <cell r="AL121">
            <v>14765</v>
          </cell>
          <cell r="AM121">
            <v>21491</v>
          </cell>
          <cell r="AN121">
            <v>24206</v>
          </cell>
          <cell r="AO121">
            <v>26196</v>
          </cell>
          <cell r="AP121">
            <v>23243</v>
          </cell>
          <cell r="AQ121">
            <v>19877</v>
          </cell>
          <cell r="AR121">
            <v>23322</v>
          </cell>
          <cell r="AS121">
            <v>26702</v>
          </cell>
          <cell r="AT121">
            <v>23282</v>
          </cell>
          <cell r="AU121">
            <v>20851</v>
          </cell>
          <cell r="AV121">
            <v>25109</v>
          </cell>
          <cell r="AW121">
            <v>24685</v>
          </cell>
          <cell r="AX121">
            <v>20222</v>
          </cell>
          <cell r="AY121">
            <v>19599</v>
          </cell>
          <cell r="AZ121">
            <v>23794</v>
          </cell>
        </row>
        <row r="122">
          <cell r="A122" t="str">
            <v>Nombre de crÃ©ations d'entreprises - Construction - France - DonnÃ©es trimestrielles CVS</v>
          </cell>
          <cell r="B122">
            <v>10756083</v>
          </cell>
          <cell r="C122">
            <v>45317.364583333336</v>
          </cell>
          <cell r="E122">
            <v>21686</v>
          </cell>
          <cell r="F122">
            <v>21282</v>
          </cell>
          <cell r="G122">
            <v>21408</v>
          </cell>
          <cell r="H122">
            <v>20923</v>
          </cell>
          <cell r="I122">
            <v>19582</v>
          </cell>
          <cell r="J122">
            <v>20034</v>
          </cell>
          <cell r="K122">
            <v>19800</v>
          </cell>
          <cell r="L122">
            <v>20562</v>
          </cell>
          <cell r="M122">
            <v>20019</v>
          </cell>
          <cell r="N122">
            <v>19522</v>
          </cell>
          <cell r="O122">
            <v>19090</v>
          </cell>
          <cell r="P122">
            <v>18686</v>
          </cell>
          <cell r="Q122">
            <v>16217</v>
          </cell>
          <cell r="R122">
            <v>16527</v>
          </cell>
          <cell r="S122">
            <v>16967</v>
          </cell>
          <cell r="T122">
            <v>16384</v>
          </cell>
          <cell r="U122">
            <v>15976</v>
          </cell>
          <cell r="V122">
            <v>16873</v>
          </cell>
          <cell r="W122">
            <v>15944</v>
          </cell>
          <cell r="X122">
            <v>15846</v>
          </cell>
          <cell r="Y122">
            <v>16002</v>
          </cell>
          <cell r="Z122">
            <v>16154</v>
          </cell>
          <cell r="AA122">
            <v>16479</v>
          </cell>
          <cell r="AB122">
            <v>16933</v>
          </cell>
          <cell r="AC122">
            <v>17350</v>
          </cell>
          <cell r="AD122">
            <v>17880</v>
          </cell>
          <cell r="AE122">
            <v>17457</v>
          </cell>
          <cell r="AF122">
            <v>17834</v>
          </cell>
          <cell r="AG122">
            <v>19293</v>
          </cell>
          <cell r="AH122">
            <v>20175</v>
          </cell>
          <cell r="AI122">
            <v>21532</v>
          </cell>
          <cell r="AJ122">
            <v>21675</v>
          </cell>
          <cell r="AK122">
            <v>20207</v>
          </cell>
          <cell r="AL122">
            <v>15190</v>
          </cell>
          <cell r="AM122">
            <v>24162</v>
          </cell>
          <cell r="AN122">
            <v>23961</v>
          </cell>
          <cell r="AO122">
            <v>23197</v>
          </cell>
          <cell r="AP122">
            <v>23834</v>
          </cell>
          <cell r="AQ122">
            <v>22618</v>
          </cell>
          <cell r="AR122">
            <v>22653</v>
          </cell>
          <cell r="AS122">
            <v>23598</v>
          </cell>
          <cell r="AT122">
            <v>24294</v>
          </cell>
          <cell r="AU122">
            <v>23727</v>
          </cell>
          <cell r="AV122">
            <v>24356</v>
          </cell>
          <cell r="AW122">
            <v>21921</v>
          </cell>
          <cell r="AX122">
            <v>21320</v>
          </cell>
          <cell r="AY122">
            <v>22299</v>
          </cell>
          <cell r="AZ122">
            <v>22745</v>
          </cell>
        </row>
        <row r="123">
          <cell r="A123" t="str">
            <v>Nombre de crÃ©ations d'entreprises - Construction - Grand Est - DonnÃ©es trimestrielles brutes</v>
          </cell>
          <cell r="B123">
            <v>10756600</v>
          </cell>
          <cell r="C123">
            <v>45317.364583333336</v>
          </cell>
          <cell r="E123">
            <v>1588</v>
          </cell>
          <cell r="F123">
            <v>1643</v>
          </cell>
          <cell r="G123">
            <v>1325</v>
          </cell>
          <cell r="H123">
            <v>1236</v>
          </cell>
          <cell r="I123">
            <v>1540</v>
          </cell>
          <cell r="J123">
            <v>1483</v>
          </cell>
          <cell r="K123">
            <v>1242</v>
          </cell>
          <cell r="L123">
            <v>1149</v>
          </cell>
          <cell r="M123">
            <v>1479</v>
          </cell>
          <cell r="N123">
            <v>1410</v>
          </cell>
          <cell r="O123">
            <v>1047</v>
          </cell>
          <cell r="P123">
            <v>1078</v>
          </cell>
          <cell r="Q123">
            <v>984</v>
          </cell>
          <cell r="R123">
            <v>1040</v>
          </cell>
          <cell r="S123">
            <v>861</v>
          </cell>
          <cell r="T123">
            <v>818</v>
          </cell>
          <cell r="U123">
            <v>1022</v>
          </cell>
          <cell r="V123">
            <v>1081</v>
          </cell>
          <cell r="W123">
            <v>875</v>
          </cell>
          <cell r="X123">
            <v>856</v>
          </cell>
          <cell r="Y123">
            <v>1062</v>
          </cell>
          <cell r="Z123">
            <v>1031</v>
          </cell>
          <cell r="AA123">
            <v>815</v>
          </cell>
          <cell r="AB123">
            <v>847</v>
          </cell>
          <cell r="AC123">
            <v>1152</v>
          </cell>
          <cell r="AD123">
            <v>1182</v>
          </cell>
          <cell r="AE123">
            <v>933</v>
          </cell>
          <cell r="AF123">
            <v>997</v>
          </cell>
          <cell r="AG123">
            <v>1279</v>
          </cell>
          <cell r="AH123">
            <v>1276</v>
          </cell>
          <cell r="AI123">
            <v>1253</v>
          </cell>
          <cell r="AJ123">
            <v>1261</v>
          </cell>
          <cell r="AK123">
            <v>1414</v>
          </cell>
          <cell r="AL123">
            <v>1054</v>
          </cell>
          <cell r="AM123">
            <v>1398</v>
          </cell>
          <cell r="AN123">
            <v>1647</v>
          </cell>
          <cell r="AO123">
            <v>1710</v>
          </cell>
          <cell r="AP123">
            <v>1681</v>
          </cell>
          <cell r="AQ123">
            <v>1362</v>
          </cell>
          <cell r="AR123">
            <v>1591</v>
          </cell>
          <cell r="AS123">
            <v>1762</v>
          </cell>
          <cell r="AT123">
            <v>1591</v>
          </cell>
          <cell r="AU123">
            <v>1416</v>
          </cell>
          <cell r="AV123">
            <v>1550</v>
          </cell>
          <cell r="AW123">
            <v>1705</v>
          </cell>
          <cell r="AX123">
            <v>1386</v>
          </cell>
          <cell r="AY123">
            <v>1317</v>
          </cell>
          <cell r="AZ123">
            <v>1531</v>
          </cell>
        </row>
        <row r="124">
          <cell r="A124" t="str">
            <v>Nombre de crÃ©ations d'entreprises - Construction - Grand Est - DonnÃ©es trimestrielles CVS</v>
          </cell>
          <cell r="B124">
            <v>10756601</v>
          </cell>
          <cell r="C124">
            <v>45317.364583333336</v>
          </cell>
          <cell r="E124">
            <v>1490</v>
          </cell>
          <cell r="F124">
            <v>1500</v>
          </cell>
          <cell r="G124">
            <v>1445</v>
          </cell>
          <cell r="H124">
            <v>1345</v>
          </cell>
          <cell r="I124">
            <v>1397</v>
          </cell>
          <cell r="J124">
            <v>1348</v>
          </cell>
          <cell r="K124">
            <v>1386</v>
          </cell>
          <cell r="L124">
            <v>1306</v>
          </cell>
          <cell r="M124">
            <v>1350</v>
          </cell>
          <cell r="N124">
            <v>1252</v>
          </cell>
          <cell r="O124">
            <v>1179</v>
          </cell>
          <cell r="P124">
            <v>1182</v>
          </cell>
          <cell r="Q124">
            <v>886</v>
          </cell>
          <cell r="R124">
            <v>955</v>
          </cell>
          <cell r="S124">
            <v>957</v>
          </cell>
          <cell r="T124">
            <v>942</v>
          </cell>
          <cell r="U124">
            <v>924</v>
          </cell>
          <cell r="V124">
            <v>980</v>
          </cell>
          <cell r="W124">
            <v>953</v>
          </cell>
          <cell r="X124">
            <v>970</v>
          </cell>
          <cell r="Y124">
            <v>949</v>
          </cell>
          <cell r="Z124">
            <v>900</v>
          </cell>
          <cell r="AA124">
            <v>934</v>
          </cell>
          <cell r="AB124">
            <v>934</v>
          </cell>
          <cell r="AC124">
            <v>1026</v>
          </cell>
          <cell r="AD124">
            <v>1083</v>
          </cell>
          <cell r="AE124">
            <v>1053</v>
          </cell>
          <cell r="AF124">
            <v>1077</v>
          </cell>
          <cell r="AG124">
            <v>1147</v>
          </cell>
          <cell r="AH124">
            <v>1209</v>
          </cell>
          <cell r="AI124">
            <v>1387</v>
          </cell>
          <cell r="AJ124">
            <v>1336</v>
          </cell>
          <cell r="AK124">
            <v>1304</v>
          </cell>
          <cell r="AL124">
            <v>1021</v>
          </cell>
          <cell r="AM124">
            <v>1527</v>
          </cell>
          <cell r="AN124">
            <v>1725</v>
          </cell>
          <cell r="AO124">
            <v>1592</v>
          </cell>
          <cell r="AP124">
            <v>1600</v>
          </cell>
          <cell r="AQ124">
            <v>1536</v>
          </cell>
          <cell r="AR124">
            <v>1572</v>
          </cell>
          <cell r="AS124">
            <v>1644</v>
          </cell>
          <cell r="AT124">
            <v>1519</v>
          </cell>
          <cell r="AU124">
            <v>1553</v>
          </cell>
          <cell r="AV124">
            <v>1585</v>
          </cell>
          <cell r="AW124">
            <v>1566</v>
          </cell>
          <cell r="AX124">
            <v>1320</v>
          </cell>
          <cell r="AY124">
            <v>1494</v>
          </cell>
          <cell r="AZ124">
            <v>1541</v>
          </cell>
        </row>
        <row r="125">
          <cell r="A125" t="str">
            <v>Nombre de crÃ©ations d'entreprises - Construction - Guadeloupe - DonnÃ©es trimestrielles brutes</v>
          </cell>
          <cell r="B125">
            <v>10756438</v>
          </cell>
          <cell r="C125">
            <v>45317.364583333336</v>
          </cell>
          <cell r="E125">
            <v>168</v>
          </cell>
          <cell r="F125">
            <v>156</v>
          </cell>
          <cell r="G125">
            <v>115</v>
          </cell>
          <cell r="H125">
            <v>114</v>
          </cell>
          <cell r="I125">
            <v>154</v>
          </cell>
          <cell r="J125">
            <v>129</v>
          </cell>
          <cell r="K125">
            <v>115</v>
          </cell>
          <cell r="L125">
            <v>110</v>
          </cell>
          <cell r="M125">
            <v>116</v>
          </cell>
          <cell r="N125">
            <v>97</v>
          </cell>
          <cell r="O125">
            <v>100</v>
          </cell>
          <cell r="P125">
            <v>107</v>
          </cell>
          <cell r="Q125">
            <v>118</v>
          </cell>
          <cell r="R125">
            <v>103</v>
          </cell>
          <cell r="S125">
            <v>107</v>
          </cell>
          <cell r="T125">
            <v>116</v>
          </cell>
          <cell r="U125">
            <v>148</v>
          </cell>
          <cell r="V125">
            <v>128</v>
          </cell>
          <cell r="W125">
            <v>105</v>
          </cell>
          <cell r="X125">
            <v>76</v>
          </cell>
          <cell r="Y125">
            <v>127</v>
          </cell>
          <cell r="Z125">
            <v>107</v>
          </cell>
          <cell r="AA125">
            <v>110</v>
          </cell>
          <cell r="AB125">
            <v>130</v>
          </cell>
          <cell r="AC125">
            <v>147</v>
          </cell>
          <cell r="AD125">
            <v>148</v>
          </cell>
          <cell r="AE125">
            <v>119</v>
          </cell>
          <cell r="AF125">
            <v>139</v>
          </cell>
          <cell r="AG125">
            <v>161</v>
          </cell>
          <cell r="AH125">
            <v>135</v>
          </cell>
          <cell r="AI125">
            <v>159</v>
          </cell>
          <cell r="AJ125">
            <v>142</v>
          </cell>
          <cell r="AK125">
            <v>150</v>
          </cell>
          <cell r="AL125">
            <v>71</v>
          </cell>
          <cell r="AM125">
            <v>177</v>
          </cell>
          <cell r="AN125">
            <v>152</v>
          </cell>
          <cell r="AO125">
            <v>188</v>
          </cell>
          <cell r="AP125">
            <v>161</v>
          </cell>
          <cell r="AQ125">
            <v>173</v>
          </cell>
          <cell r="AR125">
            <v>139</v>
          </cell>
          <cell r="AS125">
            <v>202</v>
          </cell>
          <cell r="AT125">
            <v>195</v>
          </cell>
          <cell r="AU125">
            <v>169</v>
          </cell>
          <cell r="AV125">
            <v>191</v>
          </cell>
          <cell r="AW125">
            <v>170</v>
          </cell>
          <cell r="AX125">
            <v>195</v>
          </cell>
          <cell r="AY125">
            <v>172</v>
          </cell>
          <cell r="AZ125">
            <v>165</v>
          </cell>
        </row>
        <row r="126">
          <cell r="A126" t="str">
            <v>Nombre de crÃ©ations d'entreprises - Construction - Guadeloupe - DonnÃ©es trimestrielles CVS</v>
          </cell>
          <cell r="B126">
            <v>10756439</v>
          </cell>
          <cell r="C126">
            <v>45317.364583333336</v>
          </cell>
          <cell r="E126">
            <v>144</v>
          </cell>
          <cell r="F126">
            <v>153</v>
          </cell>
          <cell r="G126">
            <v>132</v>
          </cell>
          <cell r="H126">
            <v>124</v>
          </cell>
          <cell r="I126">
            <v>136</v>
          </cell>
          <cell r="J126">
            <v>137</v>
          </cell>
          <cell r="K126">
            <v>127</v>
          </cell>
          <cell r="L126">
            <v>120</v>
          </cell>
          <cell r="M126">
            <v>103</v>
          </cell>
          <cell r="N126">
            <v>108</v>
          </cell>
          <cell r="O126">
            <v>107</v>
          </cell>
          <cell r="P126">
            <v>114</v>
          </cell>
          <cell r="Q126">
            <v>111</v>
          </cell>
          <cell r="R126">
            <v>101</v>
          </cell>
          <cell r="S126">
            <v>111</v>
          </cell>
          <cell r="T126">
            <v>115</v>
          </cell>
          <cell r="U126">
            <v>129</v>
          </cell>
          <cell r="V126">
            <v>117</v>
          </cell>
          <cell r="W126">
            <v>120</v>
          </cell>
          <cell r="X126">
            <v>76</v>
          </cell>
          <cell r="Y126">
            <v>106</v>
          </cell>
          <cell r="Z126">
            <v>107</v>
          </cell>
          <cell r="AA126">
            <v>116</v>
          </cell>
          <cell r="AB126">
            <v>145</v>
          </cell>
          <cell r="AC126">
            <v>122</v>
          </cell>
          <cell r="AD126">
            <v>149</v>
          </cell>
          <cell r="AE126">
            <v>141</v>
          </cell>
          <cell r="AF126">
            <v>146</v>
          </cell>
          <cell r="AG126">
            <v>142</v>
          </cell>
          <cell r="AH126">
            <v>149</v>
          </cell>
          <cell r="AI126">
            <v>178</v>
          </cell>
          <cell r="AJ126">
            <v>144</v>
          </cell>
          <cell r="AK126">
            <v>141</v>
          </cell>
          <cell r="AL126">
            <v>74</v>
          </cell>
          <cell r="AM126">
            <v>182</v>
          </cell>
          <cell r="AN126">
            <v>140</v>
          </cell>
          <cell r="AO126">
            <v>185</v>
          </cell>
          <cell r="AP126">
            <v>163</v>
          </cell>
          <cell r="AQ126">
            <v>176</v>
          </cell>
          <cell r="AR126">
            <v>142</v>
          </cell>
          <cell r="AS126">
            <v>195</v>
          </cell>
          <cell r="AT126">
            <v>183</v>
          </cell>
          <cell r="AU126">
            <v>185</v>
          </cell>
          <cell r="AV126">
            <v>182</v>
          </cell>
          <cell r="AW126">
            <v>165</v>
          </cell>
          <cell r="AX126">
            <v>187</v>
          </cell>
          <cell r="AY126">
            <v>178</v>
          </cell>
          <cell r="AZ126">
            <v>172</v>
          </cell>
        </row>
        <row r="127">
          <cell r="A127" t="str">
            <v>Nombre de crÃ©ations d'entreprises - Construction - Guyane - DonnÃ©es trimestrielles brutes</v>
          </cell>
          <cell r="B127">
            <v>10756462</v>
          </cell>
          <cell r="C127">
            <v>45317.364583333336</v>
          </cell>
          <cell r="E127">
            <v>79</v>
          </cell>
          <cell r="F127">
            <v>133</v>
          </cell>
          <cell r="G127">
            <v>93</v>
          </cell>
          <cell r="H127">
            <v>86</v>
          </cell>
          <cell r="I127">
            <v>107</v>
          </cell>
          <cell r="J127">
            <v>95</v>
          </cell>
          <cell r="K127">
            <v>89</v>
          </cell>
          <cell r="L127">
            <v>90</v>
          </cell>
          <cell r="M127">
            <v>101</v>
          </cell>
          <cell r="N127">
            <v>73</v>
          </cell>
          <cell r="O127">
            <v>89</v>
          </cell>
          <cell r="P127">
            <v>81</v>
          </cell>
          <cell r="Q127">
            <v>70</v>
          </cell>
          <cell r="R127">
            <v>66</v>
          </cell>
          <cell r="S127">
            <v>83</v>
          </cell>
          <cell r="T127">
            <v>85</v>
          </cell>
          <cell r="U127">
            <v>67</v>
          </cell>
          <cell r="V127">
            <v>80</v>
          </cell>
          <cell r="W127">
            <v>67</v>
          </cell>
          <cell r="X127">
            <v>65</v>
          </cell>
          <cell r="Y127">
            <v>54</v>
          </cell>
          <cell r="Z127">
            <v>48</v>
          </cell>
          <cell r="AA127">
            <v>75</v>
          </cell>
          <cell r="AB127">
            <v>61</v>
          </cell>
          <cell r="AC127">
            <v>96</v>
          </cell>
          <cell r="AD127">
            <v>68</v>
          </cell>
          <cell r="AE127">
            <v>88</v>
          </cell>
          <cell r="AF127">
            <v>83</v>
          </cell>
          <cell r="AG127">
            <v>103</v>
          </cell>
          <cell r="AH127">
            <v>81</v>
          </cell>
          <cell r="AI127">
            <v>79</v>
          </cell>
          <cell r="AJ127">
            <v>80</v>
          </cell>
          <cell r="AK127">
            <v>72</v>
          </cell>
          <cell r="AL127">
            <v>39</v>
          </cell>
          <cell r="AM127">
            <v>74</v>
          </cell>
          <cell r="AN127">
            <v>78</v>
          </cell>
          <cell r="AO127">
            <v>107</v>
          </cell>
          <cell r="AP127">
            <v>99</v>
          </cell>
          <cell r="AQ127">
            <v>104</v>
          </cell>
          <cell r="AR127">
            <v>87</v>
          </cell>
          <cell r="AS127">
            <v>111</v>
          </cell>
          <cell r="AT127">
            <v>118</v>
          </cell>
          <cell r="AU127">
            <v>106</v>
          </cell>
          <cell r="AV127">
            <v>98</v>
          </cell>
          <cell r="AW127">
            <v>130</v>
          </cell>
          <cell r="AX127">
            <v>110</v>
          </cell>
          <cell r="AY127">
            <v>144</v>
          </cell>
          <cell r="AZ127">
            <v>144</v>
          </cell>
        </row>
        <row r="128">
          <cell r="A128" t="str">
            <v>Nombre de crÃ©ations d'entreprises - Construction - Guyane - DonnÃ©es trimestrielles CVS</v>
          </cell>
          <cell r="B128">
            <v>10756463</v>
          </cell>
          <cell r="C128">
            <v>45317.364583333336</v>
          </cell>
          <cell r="E128">
            <v>95</v>
          </cell>
          <cell r="F128">
            <v>121</v>
          </cell>
          <cell r="G128">
            <v>101</v>
          </cell>
          <cell r="H128">
            <v>84</v>
          </cell>
          <cell r="I128">
            <v>106</v>
          </cell>
          <cell r="J128">
            <v>99</v>
          </cell>
          <cell r="K128">
            <v>93</v>
          </cell>
          <cell r="L128">
            <v>92</v>
          </cell>
          <cell r="M128">
            <v>103</v>
          </cell>
          <cell r="N128">
            <v>81</v>
          </cell>
          <cell r="O128">
            <v>86</v>
          </cell>
          <cell r="P128">
            <v>83</v>
          </cell>
          <cell r="Q128">
            <v>81</v>
          </cell>
          <cell r="R128">
            <v>67</v>
          </cell>
          <cell r="S128">
            <v>77</v>
          </cell>
          <cell r="T128">
            <v>80</v>
          </cell>
          <cell r="U128">
            <v>69</v>
          </cell>
          <cell r="V128">
            <v>79</v>
          </cell>
          <cell r="W128">
            <v>67</v>
          </cell>
          <cell r="X128">
            <v>61</v>
          </cell>
          <cell r="Y128">
            <v>52</v>
          </cell>
          <cell r="Z128">
            <v>49</v>
          </cell>
          <cell r="AA128">
            <v>69</v>
          </cell>
          <cell r="AB128">
            <v>65</v>
          </cell>
          <cell r="AC128">
            <v>87</v>
          </cell>
          <cell r="AD128">
            <v>70</v>
          </cell>
          <cell r="AE128">
            <v>91</v>
          </cell>
          <cell r="AF128">
            <v>88</v>
          </cell>
          <cell r="AG128">
            <v>93</v>
          </cell>
          <cell r="AH128">
            <v>90</v>
          </cell>
          <cell r="AI128">
            <v>80</v>
          </cell>
          <cell r="AJ128">
            <v>86</v>
          </cell>
          <cell r="AK128">
            <v>67</v>
          </cell>
          <cell r="AL128">
            <v>40</v>
          </cell>
          <cell r="AM128">
            <v>71</v>
          </cell>
          <cell r="AN128">
            <v>78</v>
          </cell>
          <cell r="AO128">
            <v>103</v>
          </cell>
          <cell r="AP128">
            <v>107</v>
          </cell>
          <cell r="AQ128">
            <v>98</v>
          </cell>
          <cell r="AR128">
            <v>98</v>
          </cell>
          <cell r="AS128">
            <v>102</v>
          </cell>
          <cell r="AT128">
            <v>119</v>
          </cell>
          <cell r="AU128">
            <v>109</v>
          </cell>
          <cell r="AV128">
            <v>96</v>
          </cell>
          <cell r="AW128">
            <v>115</v>
          </cell>
          <cell r="AX128">
            <v>116</v>
          </cell>
          <cell r="AY128">
            <v>137</v>
          </cell>
          <cell r="AZ128">
            <v>155</v>
          </cell>
        </row>
        <row r="129">
          <cell r="A129" t="str">
            <v>Nombre de crÃ©ations d'entreprises - Construction - Hauts-de-France - DonnÃ©es trimestrielles brutes</v>
          </cell>
          <cell r="B129">
            <v>10756579</v>
          </cell>
          <cell r="C129">
            <v>45317.364583333336</v>
          </cell>
          <cell r="E129">
            <v>1427</v>
          </cell>
          <cell r="F129">
            <v>1434</v>
          </cell>
          <cell r="G129">
            <v>1243</v>
          </cell>
          <cell r="H129">
            <v>1224</v>
          </cell>
          <cell r="I129">
            <v>1415</v>
          </cell>
          <cell r="J129">
            <v>1278</v>
          </cell>
          <cell r="K129">
            <v>1058</v>
          </cell>
          <cell r="L129">
            <v>1174</v>
          </cell>
          <cell r="M129">
            <v>1453</v>
          </cell>
          <cell r="N129">
            <v>1262</v>
          </cell>
          <cell r="O129">
            <v>1060</v>
          </cell>
          <cell r="P129">
            <v>1146</v>
          </cell>
          <cell r="Q129">
            <v>1274</v>
          </cell>
          <cell r="R129">
            <v>1096</v>
          </cell>
          <cell r="S129">
            <v>870</v>
          </cell>
          <cell r="T129">
            <v>935</v>
          </cell>
          <cell r="U129">
            <v>1064</v>
          </cell>
          <cell r="V129">
            <v>1072</v>
          </cell>
          <cell r="W129">
            <v>818</v>
          </cell>
          <cell r="X129">
            <v>935</v>
          </cell>
          <cell r="Y129">
            <v>1100</v>
          </cell>
          <cell r="Z129">
            <v>993</v>
          </cell>
          <cell r="AA129">
            <v>815</v>
          </cell>
          <cell r="AB129">
            <v>925</v>
          </cell>
          <cell r="AC129">
            <v>1198</v>
          </cell>
          <cell r="AD129">
            <v>1035</v>
          </cell>
          <cell r="AE129">
            <v>815</v>
          </cell>
          <cell r="AF129">
            <v>1034</v>
          </cell>
          <cell r="AG129">
            <v>1236</v>
          </cell>
          <cell r="AH129">
            <v>1208</v>
          </cell>
          <cell r="AI129">
            <v>1137</v>
          </cell>
          <cell r="AJ129">
            <v>1226</v>
          </cell>
          <cell r="AK129">
            <v>1312</v>
          </cell>
          <cell r="AL129">
            <v>850</v>
          </cell>
          <cell r="AM129">
            <v>1271</v>
          </cell>
          <cell r="AN129">
            <v>1498</v>
          </cell>
          <cell r="AO129">
            <v>1580</v>
          </cell>
          <cell r="AP129">
            <v>1358</v>
          </cell>
          <cell r="AQ129">
            <v>1163</v>
          </cell>
          <cell r="AR129">
            <v>1362</v>
          </cell>
          <cell r="AS129">
            <v>1538</v>
          </cell>
          <cell r="AT129">
            <v>1366</v>
          </cell>
          <cell r="AU129">
            <v>1186</v>
          </cell>
          <cell r="AV129">
            <v>1470</v>
          </cell>
          <cell r="AW129">
            <v>1325</v>
          </cell>
          <cell r="AX129">
            <v>1146</v>
          </cell>
          <cell r="AY129">
            <v>1147</v>
          </cell>
          <cell r="AZ129">
            <v>1383</v>
          </cell>
        </row>
        <row r="130">
          <cell r="A130" t="str">
            <v>Nombre de crÃ©ations d'entreprises - Construction - Hauts-de-France - DonnÃ©es trimestrielles CVS</v>
          </cell>
          <cell r="B130">
            <v>10756580</v>
          </cell>
          <cell r="C130">
            <v>45317.364583333336</v>
          </cell>
          <cell r="E130">
            <v>1255</v>
          </cell>
          <cell r="F130">
            <v>1411</v>
          </cell>
          <cell r="G130">
            <v>1423</v>
          </cell>
          <cell r="H130">
            <v>1269</v>
          </cell>
          <cell r="I130">
            <v>1267</v>
          </cell>
          <cell r="J130">
            <v>1217</v>
          </cell>
          <cell r="K130">
            <v>1201</v>
          </cell>
          <cell r="L130">
            <v>1233</v>
          </cell>
          <cell r="M130">
            <v>1274</v>
          </cell>
          <cell r="N130">
            <v>1236</v>
          </cell>
          <cell r="O130">
            <v>1253</v>
          </cell>
          <cell r="P130">
            <v>1224</v>
          </cell>
          <cell r="Q130">
            <v>1113</v>
          </cell>
          <cell r="R130">
            <v>1083</v>
          </cell>
          <cell r="S130">
            <v>1019</v>
          </cell>
          <cell r="T130">
            <v>983</v>
          </cell>
          <cell r="U130">
            <v>963</v>
          </cell>
          <cell r="V130">
            <v>978</v>
          </cell>
          <cell r="W130">
            <v>938</v>
          </cell>
          <cell r="X130">
            <v>999</v>
          </cell>
          <cell r="Y130">
            <v>945</v>
          </cell>
          <cell r="Z130">
            <v>972</v>
          </cell>
          <cell r="AA130">
            <v>979</v>
          </cell>
          <cell r="AB130">
            <v>966</v>
          </cell>
          <cell r="AC130">
            <v>1043</v>
          </cell>
          <cell r="AD130">
            <v>1036</v>
          </cell>
          <cell r="AE130">
            <v>936</v>
          </cell>
          <cell r="AF130">
            <v>1053</v>
          </cell>
          <cell r="AG130">
            <v>1110</v>
          </cell>
          <cell r="AH130">
            <v>1186</v>
          </cell>
          <cell r="AI130">
            <v>1270</v>
          </cell>
          <cell r="AJ130">
            <v>1237</v>
          </cell>
          <cell r="AK130">
            <v>1155</v>
          </cell>
          <cell r="AL130">
            <v>891</v>
          </cell>
          <cell r="AM130">
            <v>1460</v>
          </cell>
          <cell r="AN130">
            <v>1456</v>
          </cell>
          <cell r="AO130">
            <v>1448</v>
          </cell>
          <cell r="AP130">
            <v>1394</v>
          </cell>
          <cell r="AQ130">
            <v>1292</v>
          </cell>
          <cell r="AR130">
            <v>1279</v>
          </cell>
          <cell r="AS130">
            <v>1409</v>
          </cell>
          <cell r="AT130">
            <v>1402</v>
          </cell>
          <cell r="AU130">
            <v>1331</v>
          </cell>
          <cell r="AV130">
            <v>1403</v>
          </cell>
          <cell r="AW130">
            <v>1189</v>
          </cell>
          <cell r="AX130">
            <v>1232</v>
          </cell>
          <cell r="AY130">
            <v>1318</v>
          </cell>
          <cell r="AZ130">
            <v>1296</v>
          </cell>
        </row>
        <row r="131">
          <cell r="A131" t="str">
            <v>Nombre de crÃ©ations d'entreprises - Construction - La RÃ©union - DonnÃ©es trimestrielles brutes</v>
          </cell>
          <cell r="B131">
            <v>10756474</v>
          </cell>
          <cell r="C131">
            <v>45317.364583333336</v>
          </cell>
          <cell r="E131">
            <v>276</v>
          </cell>
          <cell r="F131">
            <v>180</v>
          </cell>
          <cell r="G131">
            <v>236</v>
          </cell>
          <cell r="H131">
            <v>165</v>
          </cell>
          <cell r="I131">
            <v>239</v>
          </cell>
          <cell r="J131">
            <v>218</v>
          </cell>
          <cell r="K131">
            <v>199</v>
          </cell>
          <cell r="L131">
            <v>187</v>
          </cell>
          <cell r="M131">
            <v>243</v>
          </cell>
          <cell r="N131">
            <v>190</v>
          </cell>
          <cell r="O131">
            <v>211</v>
          </cell>
          <cell r="P131">
            <v>174</v>
          </cell>
          <cell r="Q131">
            <v>226</v>
          </cell>
          <cell r="R131">
            <v>199</v>
          </cell>
          <cell r="S131">
            <v>242</v>
          </cell>
          <cell r="T131">
            <v>155</v>
          </cell>
          <cell r="U131">
            <v>239</v>
          </cell>
          <cell r="V131">
            <v>226</v>
          </cell>
          <cell r="W131">
            <v>175</v>
          </cell>
          <cell r="X131">
            <v>141</v>
          </cell>
          <cell r="Y131">
            <v>208</v>
          </cell>
          <cell r="Z131">
            <v>210</v>
          </cell>
          <cell r="AA131">
            <v>196</v>
          </cell>
          <cell r="AB131">
            <v>166</v>
          </cell>
          <cell r="AC131">
            <v>246</v>
          </cell>
          <cell r="AD131">
            <v>210</v>
          </cell>
          <cell r="AE131">
            <v>184</v>
          </cell>
          <cell r="AF131">
            <v>159</v>
          </cell>
          <cell r="AG131">
            <v>265</v>
          </cell>
          <cell r="AH131">
            <v>227</v>
          </cell>
          <cell r="AI131">
            <v>230</v>
          </cell>
          <cell r="AJ131">
            <v>160</v>
          </cell>
          <cell r="AK131">
            <v>234</v>
          </cell>
          <cell r="AL131">
            <v>144</v>
          </cell>
          <cell r="AM131">
            <v>275</v>
          </cell>
          <cell r="AN131">
            <v>240</v>
          </cell>
          <cell r="AO131">
            <v>291</v>
          </cell>
          <cell r="AP131">
            <v>271</v>
          </cell>
          <cell r="AQ131">
            <v>305</v>
          </cell>
          <cell r="AR131">
            <v>207</v>
          </cell>
          <cell r="AS131">
            <v>318</v>
          </cell>
          <cell r="AT131">
            <v>300</v>
          </cell>
          <cell r="AU131">
            <v>293</v>
          </cell>
          <cell r="AV131">
            <v>229</v>
          </cell>
          <cell r="AW131">
            <v>292</v>
          </cell>
          <cell r="AX131">
            <v>277</v>
          </cell>
          <cell r="AY131">
            <v>296</v>
          </cell>
          <cell r="AZ131">
            <v>279</v>
          </cell>
        </row>
        <row r="132">
          <cell r="A132" t="str">
            <v>Nombre de crÃ©ations d'entreprises - Construction - La RÃ©union - DonnÃ©es trimestrielles CVS</v>
          </cell>
          <cell r="B132">
            <v>10756475</v>
          </cell>
          <cell r="C132">
            <v>45317.364583333336</v>
          </cell>
          <cell r="E132">
            <v>224</v>
          </cell>
          <cell r="F132">
            <v>199</v>
          </cell>
          <cell r="G132">
            <v>229</v>
          </cell>
          <cell r="H132">
            <v>212</v>
          </cell>
          <cell r="I132">
            <v>198</v>
          </cell>
          <cell r="J132">
            <v>235</v>
          </cell>
          <cell r="K132">
            <v>195</v>
          </cell>
          <cell r="L132">
            <v>222</v>
          </cell>
          <cell r="M132">
            <v>215</v>
          </cell>
          <cell r="N132">
            <v>201</v>
          </cell>
          <cell r="O132">
            <v>193</v>
          </cell>
          <cell r="P132">
            <v>212</v>
          </cell>
          <cell r="Q132">
            <v>202</v>
          </cell>
          <cell r="R132">
            <v>209</v>
          </cell>
          <cell r="S132">
            <v>229</v>
          </cell>
          <cell r="T132">
            <v>190</v>
          </cell>
          <cell r="U132">
            <v>206</v>
          </cell>
          <cell r="V132">
            <v>222</v>
          </cell>
          <cell r="W132">
            <v>159</v>
          </cell>
          <cell r="X132">
            <v>179</v>
          </cell>
          <cell r="Y132">
            <v>180</v>
          </cell>
          <cell r="Z132">
            <v>195</v>
          </cell>
          <cell r="AA132">
            <v>188</v>
          </cell>
          <cell r="AB132">
            <v>210</v>
          </cell>
          <cell r="AC132">
            <v>207</v>
          </cell>
          <cell r="AD132">
            <v>205</v>
          </cell>
          <cell r="AE132">
            <v>182</v>
          </cell>
          <cell r="AF132">
            <v>207</v>
          </cell>
          <cell r="AG132">
            <v>233</v>
          </cell>
          <cell r="AH132">
            <v>222</v>
          </cell>
          <cell r="AI132">
            <v>222</v>
          </cell>
          <cell r="AJ132">
            <v>196</v>
          </cell>
          <cell r="AK132">
            <v>210</v>
          </cell>
          <cell r="AL132">
            <v>146</v>
          </cell>
          <cell r="AM132">
            <v>263</v>
          </cell>
          <cell r="AN132">
            <v>296</v>
          </cell>
          <cell r="AO132">
            <v>267</v>
          </cell>
          <cell r="AP132">
            <v>275</v>
          </cell>
          <cell r="AQ132">
            <v>283</v>
          </cell>
          <cell r="AR132">
            <v>247</v>
          </cell>
          <cell r="AS132">
            <v>293</v>
          </cell>
          <cell r="AT132">
            <v>283</v>
          </cell>
          <cell r="AU132">
            <v>272</v>
          </cell>
          <cell r="AV132">
            <v>268</v>
          </cell>
          <cell r="AW132">
            <v>260</v>
          </cell>
          <cell r="AX132">
            <v>265</v>
          </cell>
          <cell r="AY132">
            <v>284</v>
          </cell>
          <cell r="AZ132">
            <v>337</v>
          </cell>
        </row>
        <row r="133">
          <cell r="A133" t="str">
            <v>Nombre de crÃ©ations d'entreprises - Construction - Martinique - DonnÃ©es trimestrielles brutes</v>
          </cell>
          <cell r="B133">
            <v>10756450</v>
          </cell>
          <cell r="C133">
            <v>45317.364583333336</v>
          </cell>
          <cell r="E133">
            <v>135</v>
          </cell>
          <cell r="F133">
            <v>138</v>
          </cell>
          <cell r="G133">
            <v>86</v>
          </cell>
          <cell r="H133">
            <v>109</v>
          </cell>
          <cell r="I133">
            <v>138</v>
          </cell>
          <cell r="J133">
            <v>113</v>
          </cell>
          <cell r="K133">
            <v>119</v>
          </cell>
          <cell r="L133">
            <v>110</v>
          </cell>
          <cell r="M133">
            <v>111</v>
          </cell>
          <cell r="N133">
            <v>94</v>
          </cell>
          <cell r="O133">
            <v>82</v>
          </cell>
          <cell r="P133">
            <v>72</v>
          </cell>
          <cell r="Q133">
            <v>98</v>
          </cell>
          <cell r="R133">
            <v>100</v>
          </cell>
          <cell r="S133">
            <v>96</v>
          </cell>
          <cell r="T133">
            <v>93</v>
          </cell>
          <cell r="U133">
            <v>140</v>
          </cell>
          <cell r="V133">
            <v>64</v>
          </cell>
          <cell r="W133">
            <v>88</v>
          </cell>
          <cell r="X133">
            <v>100</v>
          </cell>
          <cell r="Y133">
            <v>98</v>
          </cell>
          <cell r="Z133">
            <v>108</v>
          </cell>
          <cell r="AA133">
            <v>74</v>
          </cell>
          <cell r="AB133">
            <v>109</v>
          </cell>
          <cell r="AC133">
            <v>118</v>
          </cell>
          <cell r="AD133">
            <v>97</v>
          </cell>
          <cell r="AE133">
            <v>77</v>
          </cell>
          <cell r="AF133">
            <v>91</v>
          </cell>
          <cell r="AG133">
            <v>100</v>
          </cell>
          <cell r="AH133">
            <v>89</v>
          </cell>
          <cell r="AI133">
            <v>100</v>
          </cell>
          <cell r="AJ133">
            <v>85</v>
          </cell>
          <cell r="AK133">
            <v>138</v>
          </cell>
          <cell r="AL133">
            <v>52</v>
          </cell>
          <cell r="AM133">
            <v>124</v>
          </cell>
          <cell r="AN133">
            <v>169</v>
          </cell>
          <cell r="AO133">
            <v>124</v>
          </cell>
          <cell r="AP133">
            <v>151</v>
          </cell>
          <cell r="AQ133">
            <v>112</v>
          </cell>
          <cell r="AR133">
            <v>129</v>
          </cell>
          <cell r="AS133">
            <v>139</v>
          </cell>
          <cell r="AT133">
            <v>168</v>
          </cell>
          <cell r="AU133">
            <v>130</v>
          </cell>
          <cell r="AV133">
            <v>137</v>
          </cell>
          <cell r="AW133">
            <v>92</v>
          </cell>
          <cell r="AX133">
            <v>96</v>
          </cell>
          <cell r="AY133">
            <v>114</v>
          </cell>
          <cell r="AZ133">
            <v>135</v>
          </cell>
        </row>
        <row r="134">
          <cell r="A134" t="str">
            <v>Nombre de crÃ©ations d'entreprises - Construction - Martinique - DonnÃ©es trimestrielles CVS</v>
          </cell>
          <cell r="B134">
            <v>10756451</v>
          </cell>
          <cell r="C134">
            <v>45317.364583333336</v>
          </cell>
          <cell r="E134">
            <v>122</v>
          </cell>
          <cell r="F134">
            <v>140</v>
          </cell>
          <cell r="G134">
            <v>90</v>
          </cell>
          <cell r="H134">
            <v>114</v>
          </cell>
          <cell r="I134">
            <v>123</v>
          </cell>
          <cell r="J134">
            <v>114</v>
          </cell>
          <cell r="K134">
            <v>128</v>
          </cell>
          <cell r="L134">
            <v>113</v>
          </cell>
          <cell r="M134">
            <v>97</v>
          </cell>
          <cell r="N134">
            <v>94</v>
          </cell>
          <cell r="O134">
            <v>89</v>
          </cell>
          <cell r="P134">
            <v>76</v>
          </cell>
          <cell r="Q134">
            <v>83</v>
          </cell>
          <cell r="R134">
            <v>101</v>
          </cell>
          <cell r="S134">
            <v>107</v>
          </cell>
          <cell r="T134">
            <v>96</v>
          </cell>
          <cell r="U134">
            <v>120</v>
          </cell>
          <cell r="V134">
            <v>72</v>
          </cell>
          <cell r="W134">
            <v>97</v>
          </cell>
          <cell r="X134">
            <v>101</v>
          </cell>
          <cell r="Y134">
            <v>86</v>
          </cell>
          <cell r="Z134">
            <v>114</v>
          </cell>
          <cell r="AA134">
            <v>81</v>
          </cell>
          <cell r="AB134">
            <v>109</v>
          </cell>
          <cell r="AC134">
            <v>102</v>
          </cell>
          <cell r="AD134">
            <v>103</v>
          </cell>
          <cell r="AE134">
            <v>82</v>
          </cell>
          <cell r="AF134">
            <v>92</v>
          </cell>
          <cell r="AG134">
            <v>85</v>
          </cell>
          <cell r="AH134">
            <v>95</v>
          </cell>
          <cell r="AI134">
            <v>111</v>
          </cell>
          <cell r="AJ134">
            <v>84</v>
          </cell>
          <cell r="AK134">
            <v>119</v>
          </cell>
          <cell r="AL134">
            <v>56</v>
          </cell>
          <cell r="AM134">
            <v>137</v>
          </cell>
          <cell r="AN134">
            <v>168</v>
          </cell>
          <cell r="AO134">
            <v>108</v>
          </cell>
          <cell r="AP134">
            <v>162</v>
          </cell>
          <cell r="AQ134">
            <v>123</v>
          </cell>
          <cell r="AR134">
            <v>129</v>
          </cell>
          <cell r="AS134">
            <v>122</v>
          </cell>
          <cell r="AT134">
            <v>181</v>
          </cell>
          <cell r="AU134">
            <v>143</v>
          </cell>
          <cell r="AV134">
            <v>137</v>
          </cell>
          <cell r="AW134">
            <v>83</v>
          </cell>
          <cell r="AX134">
            <v>103</v>
          </cell>
          <cell r="AY134">
            <v>121</v>
          </cell>
          <cell r="AZ134">
            <v>133</v>
          </cell>
        </row>
        <row r="135">
          <cell r="A135" t="str">
            <v>Nombre de crÃ©ations d'entreprises - Construction - Mayotte - DonnÃ©es trimestrielles brutes</v>
          </cell>
          <cell r="B135">
            <v>10756486</v>
          </cell>
          <cell r="C135">
            <v>45317.364583333336</v>
          </cell>
          <cell r="E135">
            <v>25</v>
          </cell>
          <cell r="F135">
            <v>11</v>
          </cell>
          <cell r="G135">
            <v>31</v>
          </cell>
          <cell r="H135">
            <v>34</v>
          </cell>
          <cell r="I135">
            <v>17</v>
          </cell>
          <cell r="J135">
            <v>19</v>
          </cell>
          <cell r="K135">
            <v>23</v>
          </cell>
          <cell r="L135">
            <v>19</v>
          </cell>
          <cell r="M135">
            <v>31</v>
          </cell>
          <cell r="N135">
            <v>24</v>
          </cell>
          <cell r="O135">
            <v>17</v>
          </cell>
          <cell r="P135">
            <v>26</v>
          </cell>
          <cell r="Q135">
            <v>19</v>
          </cell>
          <cell r="R135">
            <v>20</v>
          </cell>
          <cell r="S135">
            <v>29</v>
          </cell>
          <cell r="T135">
            <v>36</v>
          </cell>
          <cell r="U135">
            <v>22</v>
          </cell>
          <cell r="V135">
            <v>28</v>
          </cell>
          <cell r="W135">
            <v>27</v>
          </cell>
          <cell r="X135">
            <v>25</v>
          </cell>
          <cell r="Y135">
            <v>35</v>
          </cell>
          <cell r="Z135">
            <v>27</v>
          </cell>
          <cell r="AA135">
            <v>21</v>
          </cell>
          <cell r="AB135">
            <v>29</v>
          </cell>
          <cell r="AC135">
            <v>13</v>
          </cell>
          <cell r="AD135">
            <v>30</v>
          </cell>
          <cell r="AE135">
            <v>19</v>
          </cell>
          <cell r="AF135">
            <v>25</v>
          </cell>
          <cell r="AG135">
            <v>30</v>
          </cell>
          <cell r="AH135">
            <v>27</v>
          </cell>
          <cell r="AI135">
            <v>28</v>
          </cell>
          <cell r="AJ135">
            <v>46</v>
          </cell>
          <cell r="AK135">
            <v>29</v>
          </cell>
          <cell r="AL135">
            <v>18</v>
          </cell>
          <cell r="AM135">
            <v>85</v>
          </cell>
          <cell r="AN135">
            <v>62</v>
          </cell>
          <cell r="AO135">
            <v>44</v>
          </cell>
          <cell r="AP135">
            <v>72</v>
          </cell>
          <cell r="AQ135">
            <v>67</v>
          </cell>
          <cell r="AR135">
            <v>66</v>
          </cell>
          <cell r="AS135">
            <v>61</v>
          </cell>
          <cell r="AT135">
            <v>50</v>
          </cell>
          <cell r="AU135">
            <v>69</v>
          </cell>
          <cell r="AV135">
            <v>42</v>
          </cell>
          <cell r="AW135">
            <v>44</v>
          </cell>
          <cell r="AX135">
            <v>48</v>
          </cell>
          <cell r="AY135">
            <v>53</v>
          </cell>
          <cell r="AZ135">
            <v>43</v>
          </cell>
        </row>
        <row r="136">
          <cell r="A136" t="str">
            <v>Nombre de crÃ©ations d'entreprises - Construction - Normandie - DonnÃ©es trimestrielles brutes</v>
          </cell>
          <cell r="B136">
            <v>10756558</v>
          </cell>
          <cell r="C136">
            <v>45317.364583333336</v>
          </cell>
          <cell r="E136">
            <v>863</v>
          </cell>
          <cell r="F136">
            <v>793</v>
          </cell>
          <cell r="G136">
            <v>675</v>
          </cell>
          <cell r="H136">
            <v>711</v>
          </cell>
          <cell r="I136">
            <v>765</v>
          </cell>
          <cell r="J136">
            <v>671</v>
          </cell>
          <cell r="K136">
            <v>641</v>
          </cell>
          <cell r="L136">
            <v>630</v>
          </cell>
          <cell r="M136">
            <v>816</v>
          </cell>
          <cell r="N136">
            <v>745</v>
          </cell>
          <cell r="O136">
            <v>611</v>
          </cell>
          <cell r="P136">
            <v>658</v>
          </cell>
          <cell r="Q136">
            <v>704</v>
          </cell>
          <cell r="R136">
            <v>662</v>
          </cell>
          <cell r="S136">
            <v>527</v>
          </cell>
          <cell r="T136">
            <v>494</v>
          </cell>
          <cell r="U136">
            <v>657</v>
          </cell>
          <cell r="V136">
            <v>634</v>
          </cell>
          <cell r="W136">
            <v>513</v>
          </cell>
          <cell r="X136">
            <v>510</v>
          </cell>
          <cell r="Y136">
            <v>704</v>
          </cell>
          <cell r="Z136">
            <v>561</v>
          </cell>
          <cell r="AA136">
            <v>472</v>
          </cell>
          <cell r="AB136">
            <v>553</v>
          </cell>
          <cell r="AC136">
            <v>634</v>
          </cell>
          <cell r="AD136">
            <v>588</v>
          </cell>
          <cell r="AE136">
            <v>549</v>
          </cell>
          <cell r="AF136">
            <v>595</v>
          </cell>
          <cell r="AG136">
            <v>811</v>
          </cell>
          <cell r="AH136">
            <v>649</v>
          </cell>
          <cell r="AI136">
            <v>666</v>
          </cell>
          <cell r="AJ136">
            <v>748</v>
          </cell>
          <cell r="AK136">
            <v>834</v>
          </cell>
          <cell r="AL136">
            <v>496</v>
          </cell>
          <cell r="AM136">
            <v>796</v>
          </cell>
          <cell r="AN136">
            <v>825</v>
          </cell>
          <cell r="AO136">
            <v>884</v>
          </cell>
          <cell r="AP136">
            <v>877</v>
          </cell>
          <cell r="AQ136">
            <v>766</v>
          </cell>
          <cell r="AR136">
            <v>840</v>
          </cell>
          <cell r="AS136">
            <v>969</v>
          </cell>
          <cell r="AT136">
            <v>799</v>
          </cell>
          <cell r="AU136">
            <v>670</v>
          </cell>
          <cell r="AV136">
            <v>823</v>
          </cell>
          <cell r="AW136">
            <v>835</v>
          </cell>
          <cell r="AX136">
            <v>687</v>
          </cell>
          <cell r="AY136">
            <v>722</v>
          </cell>
          <cell r="AZ136">
            <v>857</v>
          </cell>
        </row>
        <row r="137">
          <cell r="A137" t="str">
            <v>Nombre de crÃ©ations d'entreprises - Construction - Normandie - DonnÃ©es trimestrielles CVS</v>
          </cell>
          <cell r="B137">
            <v>10756559</v>
          </cell>
          <cell r="C137">
            <v>45317.364583333336</v>
          </cell>
          <cell r="E137">
            <v>731</v>
          </cell>
          <cell r="F137">
            <v>758</v>
          </cell>
          <cell r="G137">
            <v>773</v>
          </cell>
          <cell r="H137">
            <v>793</v>
          </cell>
          <cell r="I137">
            <v>653</v>
          </cell>
          <cell r="J137">
            <v>662</v>
          </cell>
          <cell r="K137">
            <v>731</v>
          </cell>
          <cell r="L137">
            <v>706</v>
          </cell>
          <cell r="M137">
            <v>705</v>
          </cell>
          <cell r="N137">
            <v>742</v>
          </cell>
          <cell r="O137">
            <v>694</v>
          </cell>
          <cell r="P137">
            <v>726</v>
          </cell>
          <cell r="Q137">
            <v>626</v>
          </cell>
          <cell r="R137">
            <v>636</v>
          </cell>
          <cell r="S137">
            <v>583</v>
          </cell>
          <cell r="T137">
            <v>541</v>
          </cell>
          <cell r="U137">
            <v>563</v>
          </cell>
          <cell r="V137">
            <v>583</v>
          </cell>
          <cell r="W137">
            <v>591</v>
          </cell>
          <cell r="X137">
            <v>566</v>
          </cell>
          <cell r="Y137">
            <v>581</v>
          </cell>
          <cell r="Z137">
            <v>543</v>
          </cell>
          <cell r="AA137">
            <v>541</v>
          </cell>
          <cell r="AB137">
            <v>605</v>
          </cell>
          <cell r="AC137">
            <v>539</v>
          </cell>
          <cell r="AD137">
            <v>577</v>
          </cell>
          <cell r="AE137">
            <v>622</v>
          </cell>
          <cell r="AF137">
            <v>635</v>
          </cell>
          <cell r="AG137">
            <v>719</v>
          </cell>
          <cell r="AH137">
            <v>655</v>
          </cell>
          <cell r="AI137">
            <v>751</v>
          </cell>
          <cell r="AJ137">
            <v>783</v>
          </cell>
          <cell r="AK137">
            <v>766</v>
          </cell>
          <cell r="AL137">
            <v>489</v>
          </cell>
          <cell r="AM137">
            <v>858</v>
          </cell>
          <cell r="AN137">
            <v>811</v>
          </cell>
          <cell r="AO137">
            <v>851</v>
          </cell>
          <cell r="AP137">
            <v>823</v>
          </cell>
          <cell r="AQ137">
            <v>837</v>
          </cell>
          <cell r="AR137">
            <v>830</v>
          </cell>
          <cell r="AS137">
            <v>914</v>
          </cell>
          <cell r="AT137">
            <v>750</v>
          </cell>
          <cell r="AU137">
            <v>761</v>
          </cell>
          <cell r="AV137">
            <v>802</v>
          </cell>
          <cell r="AW137">
            <v>781</v>
          </cell>
          <cell r="AX137">
            <v>670</v>
          </cell>
          <cell r="AY137">
            <v>825</v>
          </cell>
          <cell r="AZ137">
            <v>831</v>
          </cell>
        </row>
        <row r="138">
          <cell r="A138" t="str">
            <v>Nombre de crÃ©ations d'entreprises - Construction - Nouvelle-Aquitaine - DonnÃ©es trimestrielles brutes</v>
          </cell>
          <cell r="B138">
            <v>10756663</v>
          </cell>
          <cell r="C138">
            <v>45317.364583333336</v>
          </cell>
          <cell r="E138">
            <v>2163</v>
          </cell>
          <cell r="F138">
            <v>1822</v>
          </cell>
          <cell r="G138">
            <v>1663</v>
          </cell>
          <cell r="H138">
            <v>1707</v>
          </cell>
          <cell r="I138">
            <v>2066</v>
          </cell>
          <cell r="J138">
            <v>1942</v>
          </cell>
          <cell r="K138">
            <v>1649</v>
          </cell>
          <cell r="L138">
            <v>1777</v>
          </cell>
          <cell r="M138">
            <v>2014</v>
          </cell>
          <cell r="N138">
            <v>1782</v>
          </cell>
          <cell r="O138">
            <v>1478</v>
          </cell>
          <cell r="P138">
            <v>1587</v>
          </cell>
          <cell r="Q138">
            <v>1683</v>
          </cell>
          <cell r="R138">
            <v>1542</v>
          </cell>
          <cell r="S138">
            <v>1324</v>
          </cell>
          <cell r="T138">
            <v>1454</v>
          </cell>
          <cell r="U138">
            <v>1641</v>
          </cell>
          <cell r="V138">
            <v>1560</v>
          </cell>
          <cell r="W138">
            <v>1264</v>
          </cell>
          <cell r="X138">
            <v>1233</v>
          </cell>
          <cell r="Y138">
            <v>1802</v>
          </cell>
          <cell r="Z138">
            <v>1549</v>
          </cell>
          <cell r="AA138">
            <v>1312</v>
          </cell>
          <cell r="AB138">
            <v>1422</v>
          </cell>
          <cell r="AC138">
            <v>1909</v>
          </cell>
          <cell r="AD138">
            <v>1657</v>
          </cell>
          <cell r="AE138">
            <v>1522</v>
          </cell>
          <cell r="AF138">
            <v>1528</v>
          </cell>
          <cell r="AG138">
            <v>2128</v>
          </cell>
          <cell r="AH138">
            <v>1853</v>
          </cell>
          <cell r="AI138">
            <v>1818</v>
          </cell>
          <cell r="AJ138">
            <v>1875</v>
          </cell>
          <cell r="AK138">
            <v>2064</v>
          </cell>
          <cell r="AL138">
            <v>1374</v>
          </cell>
          <cell r="AM138">
            <v>1863</v>
          </cell>
          <cell r="AN138">
            <v>2142</v>
          </cell>
          <cell r="AO138">
            <v>2435</v>
          </cell>
          <cell r="AP138">
            <v>2164</v>
          </cell>
          <cell r="AQ138">
            <v>1938</v>
          </cell>
          <cell r="AR138">
            <v>2015</v>
          </cell>
          <cell r="AS138">
            <v>2474</v>
          </cell>
          <cell r="AT138">
            <v>2172</v>
          </cell>
          <cell r="AU138">
            <v>1884</v>
          </cell>
          <cell r="AV138">
            <v>2157</v>
          </cell>
          <cell r="AW138">
            <v>2486</v>
          </cell>
          <cell r="AX138">
            <v>1921</v>
          </cell>
          <cell r="AY138">
            <v>1688</v>
          </cell>
          <cell r="AZ138">
            <v>2150</v>
          </cell>
        </row>
        <row r="139">
          <cell r="A139" t="str">
            <v>Nombre de crÃ©ations d'entreprises - Construction - Nouvelle-Aquitaine - DonnÃ©es trimestrielles CVS</v>
          </cell>
          <cell r="B139">
            <v>10756664</v>
          </cell>
          <cell r="C139">
            <v>45317.364583333336</v>
          </cell>
          <cell r="E139">
            <v>1868</v>
          </cell>
          <cell r="F139">
            <v>1763</v>
          </cell>
          <cell r="G139">
            <v>1859</v>
          </cell>
          <cell r="H139">
            <v>1863</v>
          </cell>
          <cell r="I139">
            <v>1778</v>
          </cell>
          <cell r="J139">
            <v>1876</v>
          </cell>
          <cell r="K139">
            <v>1868</v>
          </cell>
          <cell r="L139">
            <v>1972</v>
          </cell>
          <cell r="M139">
            <v>1728</v>
          </cell>
          <cell r="N139">
            <v>1723</v>
          </cell>
          <cell r="O139">
            <v>1707</v>
          </cell>
          <cell r="P139">
            <v>1741</v>
          </cell>
          <cell r="Q139">
            <v>1466</v>
          </cell>
          <cell r="R139">
            <v>1498</v>
          </cell>
          <cell r="S139">
            <v>1476</v>
          </cell>
          <cell r="T139">
            <v>1592</v>
          </cell>
          <cell r="U139">
            <v>1425</v>
          </cell>
          <cell r="V139">
            <v>1438</v>
          </cell>
          <cell r="W139">
            <v>1452</v>
          </cell>
          <cell r="X139">
            <v>1399</v>
          </cell>
          <cell r="Y139">
            <v>1503</v>
          </cell>
          <cell r="Z139">
            <v>1519</v>
          </cell>
          <cell r="AA139">
            <v>1540</v>
          </cell>
          <cell r="AB139">
            <v>1577</v>
          </cell>
          <cell r="AC139">
            <v>1632</v>
          </cell>
          <cell r="AD139">
            <v>1636</v>
          </cell>
          <cell r="AE139">
            <v>1727</v>
          </cell>
          <cell r="AF139">
            <v>1654</v>
          </cell>
          <cell r="AG139">
            <v>1870</v>
          </cell>
          <cell r="AH139">
            <v>1838</v>
          </cell>
          <cell r="AI139">
            <v>1991</v>
          </cell>
          <cell r="AJ139">
            <v>2032</v>
          </cell>
          <cell r="AK139">
            <v>1801</v>
          </cell>
          <cell r="AL139">
            <v>1367</v>
          </cell>
          <cell r="AM139">
            <v>2048</v>
          </cell>
          <cell r="AN139">
            <v>2268</v>
          </cell>
          <cell r="AO139">
            <v>2170</v>
          </cell>
          <cell r="AP139">
            <v>2091</v>
          </cell>
          <cell r="AQ139">
            <v>2107</v>
          </cell>
          <cell r="AR139">
            <v>2132</v>
          </cell>
          <cell r="AS139">
            <v>2179</v>
          </cell>
          <cell r="AT139">
            <v>2112</v>
          </cell>
          <cell r="AU139">
            <v>2077</v>
          </cell>
          <cell r="AV139">
            <v>2310</v>
          </cell>
          <cell r="AW139">
            <v>2176</v>
          </cell>
          <cell r="AX139">
            <v>1921</v>
          </cell>
          <cell r="AY139">
            <v>1889</v>
          </cell>
          <cell r="AZ139">
            <v>2292</v>
          </cell>
        </row>
        <row r="140">
          <cell r="A140" t="str">
            <v>Nombre de crÃ©ations d'entreprises - Construction - Occitanie - DonnÃ©es trimestrielles brutes</v>
          </cell>
          <cell r="B140">
            <v>10756684</v>
          </cell>
          <cell r="C140">
            <v>45317.364583333336</v>
          </cell>
          <cell r="E140">
            <v>3044</v>
          </cell>
          <cell r="F140">
            <v>2534</v>
          </cell>
          <cell r="G140">
            <v>2163</v>
          </cell>
          <cell r="H140">
            <v>2430</v>
          </cell>
          <cell r="I140">
            <v>2693</v>
          </cell>
          <cell r="J140">
            <v>2361</v>
          </cell>
          <cell r="K140">
            <v>1955</v>
          </cell>
          <cell r="L140">
            <v>2272</v>
          </cell>
          <cell r="M140">
            <v>2776</v>
          </cell>
          <cell r="N140">
            <v>2273</v>
          </cell>
          <cell r="O140">
            <v>1882</v>
          </cell>
          <cell r="P140">
            <v>1933</v>
          </cell>
          <cell r="Q140">
            <v>2263</v>
          </cell>
          <cell r="R140">
            <v>1996</v>
          </cell>
          <cell r="S140">
            <v>1671</v>
          </cell>
          <cell r="T140">
            <v>1768</v>
          </cell>
          <cell r="U140">
            <v>2359</v>
          </cell>
          <cell r="V140">
            <v>2112</v>
          </cell>
          <cell r="W140">
            <v>1616</v>
          </cell>
          <cell r="X140">
            <v>1655</v>
          </cell>
          <cell r="Y140">
            <v>2227</v>
          </cell>
          <cell r="Z140">
            <v>1808</v>
          </cell>
          <cell r="AA140">
            <v>1656</v>
          </cell>
          <cell r="AB140">
            <v>1806</v>
          </cell>
          <cell r="AC140">
            <v>2434</v>
          </cell>
          <cell r="AD140">
            <v>2022</v>
          </cell>
          <cell r="AE140">
            <v>1613</v>
          </cell>
          <cell r="AF140">
            <v>1893</v>
          </cell>
          <cell r="AG140">
            <v>2688</v>
          </cell>
          <cell r="AH140">
            <v>2153</v>
          </cell>
          <cell r="AI140">
            <v>2158</v>
          </cell>
          <cell r="AJ140">
            <v>2397</v>
          </cell>
          <cell r="AK140">
            <v>2629</v>
          </cell>
          <cell r="AL140">
            <v>1676</v>
          </cell>
          <cell r="AM140">
            <v>2437</v>
          </cell>
          <cell r="AN140">
            <v>2740</v>
          </cell>
          <cell r="AO140">
            <v>3082</v>
          </cell>
          <cell r="AP140">
            <v>2574</v>
          </cell>
          <cell r="AQ140">
            <v>2226</v>
          </cell>
          <cell r="AR140">
            <v>2691</v>
          </cell>
          <cell r="AS140">
            <v>2966</v>
          </cell>
          <cell r="AT140">
            <v>2531</v>
          </cell>
          <cell r="AU140">
            <v>2211</v>
          </cell>
          <cell r="AV140">
            <v>2699</v>
          </cell>
          <cell r="AW140">
            <v>2872</v>
          </cell>
          <cell r="AX140">
            <v>2304</v>
          </cell>
          <cell r="AY140">
            <v>2213</v>
          </cell>
          <cell r="AZ140">
            <v>2744</v>
          </cell>
        </row>
        <row r="141">
          <cell r="A141" t="str">
            <v>Nombre de crÃ©ations d'entreprises - Construction - Occitanie - DonnÃ©es trimestrielles CVS</v>
          </cell>
          <cell r="B141">
            <v>10756685</v>
          </cell>
          <cell r="C141">
            <v>45317.364583333336</v>
          </cell>
          <cell r="E141">
            <v>2588</v>
          </cell>
          <cell r="F141">
            <v>2464</v>
          </cell>
          <cell r="G141">
            <v>2503</v>
          </cell>
          <cell r="H141">
            <v>2598</v>
          </cell>
          <cell r="I141">
            <v>2243</v>
          </cell>
          <cell r="J141">
            <v>2408</v>
          </cell>
          <cell r="K141">
            <v>2325</v>
          </cell>
          <cell r="L141">
            <v>2457</v>
          </cell>
          <cell r="M141">
            <v>2371</v>
          </cell>
          <cell r="N141">
            <v>2291</v>
          </cell>
          <cell r="O141">
            <v>2192</v>
          </cell>
          <cell r="P141">
            <v>2019</v>
          </cell>
          <cell r="Q141">
            <v>1940</v>
          </cell>
          <cell r="R141">
            <v>1866</v>
          </cell>
          <cell r="S141">
            <v>1879</v>
          </cell>
          <cell r="T141">
            <v>1883</v>
          </cell>
          <cell r="U141">
            <v>1928</v>
          </cell>
          <cell r="V141">
            <v>2067</v>
          </cell>
          <cell r="W141">
            <v>2001</v>
          </cell>
          <cell r="X141">
            <v>1783</v>
          </cell>
          <cell r="Y141">
            <v>1773</v>
          </cell>
          <cell r="Z141">
            <v>1818</v>
          </cell>
          <cell r="AA141">
            <v>1951</v>
          </cell>
          <cell r="AB141">
            <v>1939</v>
          </cell>
          <cell r="AC141">
            <v>1998</v>
          </cell>
          <cell r="AD141">
            <v>2035</v>
          </cell>
          <cell r="AE141">
            <v>1929</v>
          </cell>
          <cell r="AF141">
            <v>1995</v>
          </cell>
          <cell r="AG141">
            <v>2225</v>
          </cell>
          <cell r="AH141">
            <v>2319</v>
          </cell>
          <cell r="AI141">
            <v>2525</v>
          </cell>
          <cell r="AJ141">
            <v>2456</v>
          </cell>
          <cell r="AK141">
            <v>2268</v>
          </cell>
          <cell r="AL141">
            <v>1683</v>
          </cell>
          <cell r="AM141">
            <v>2676</v>
          </cell>
          <cell r="AN141">
            <v>2694</v>
          </cell>
          <cell r="AO141">
            <v>2654</v>
          </cell>
          <cell r="AP141">
            <v>2622</v>
          </cell>
          <cell r="AQ141">
            <v>2583</v>
          </cell>
          <cell r="AR141">
            <v>2666</v>
          </cell>
          <cell r="AS141">
            <v>2495</v>
          </cell>
          <cell r="AT141">
            <v>2661</v>
          </cell>
          <cell r="AU141">
            <v>2635</v>
          </cell>
          <cell r="AV141">
            <v>2591</v>
          </cell>
          <cell r="AW141">
            <v>2471</v>
          </cell>
          <cell r="AX141">
            <v>2441</v>
          </cell>
          <cell r="AY141">
            <v>2547</v>
          </cell>
          <cell r="AZ141">
            <v>2644</v>
          </cell>
        </row>
        <row r="142">
          <cell r="A142" t="str">
            <v>Nombre de crÃ©ations d'entreprises - Construction - Pays de la Loire - DonnÃ©es trimestrielles brutes</v>
          </cell>
          <cell r="B142">
            <v>10756621</v>
          </cell>
          <cell r="C142">
            <v>45317.364583333336</v>
          </cell>
          <cell r="E142">
            <v>968</v>
          </cell>
          <cell r="F142">
            <v>807</v>
          </cell>
          <cell r="G142">
            <v>739</v>
          </cell>
          <cell r="H142">
            <v>762</v>
          </cell>
          <cell r="I142">
            <v>917</v>
          </cell>
          <cell r="J142">
            <v>757</v>
          </cell>
          <cell r="K142">
            <v>630</v>
          </cell>
          <cell r="L142">
            <v>701</v>
          </cell>
          <cell r="M142">
            <v>837</v>
          </cell>
          <cell r="N142">
            <v>705</v>
          </cell>
          <cell r="O142">
            <v>641</v>
          </cell>
          <cell r="P142">
            <v>613</v>
          </cell>
          <cell r="Q142">
            <v>685</v>
          </cell>
          <cell r="R142">
            <v>630</v>
          </cell>
          <cell r="S142">
            <v>495</v>
          </cell>
          <cell r="T142">
            <v>516</v>
          </cell>
          <cell r="U142">
            <v>681</v>
          </cell>
          <cell r="V142">
            <v>629</v>
          </cell>
          <cell r="W142">
            <v>480</v>
          </cell>
          <cell r="X142">
            <v>544</v>
          </cell>
          <cell r="Y142">
            <v>744</v>
          </cell>
          <cell r="Z142">
            <v>585</v>
          </cell>
          <cell r="AA142">
            <v>499</v>
          </cell>
          <cell r="AB142">
            <v>611</v>
          </cell>
          <cell r="AC142">
            <v>779</v>
          </cell>
          <cell r="AD142">
            <v>623</v>
          </cell>
          <cell r="AE142">
            <v>532</v>
          </cell>
          <cell r="AF142">
            <v>620</v>
          </cell>
          <cell r="AG142">
            <v>833</v>
          </cell>
          <cell r="AH142">
            <v>746</v>
          </cell>
          <cell r="AI142">
            <v>744</v>
          </cell>
          <cell r="AJ142">
            <v>811</v>
          </cell>
          <cell r="AK142">
            <v>888</v>
          </cell>
          <cell r="AL142">
            <v>589</v>
          </cell>
          <cell r="AM142">
            <v>770</v>
          </cell>
          <cell r="AN142">
            <v>964</v>
          </cell>
          <cell r="AO142">
            <v>1066</v>
          </cell>
          <cell r="AP142">
            <v>971</v>
          </cell>
          <cell r="AQ142">
            <v>846</v>
          </cell>
          <cell r="AR142">
            <v>990</v>
          </cell>
          <cell r="AS142">
            <v>1168</v>
          </cell>
          <cell r="AT142">
            <v>948</v>
          </cell>
          <cell r="AU142">
            <v>878</v>
          </cell>
          <cell r="AV142">
            <v>945</v>
          </cell>
          <cell r="AW142">
            <v>969</v>
          </cell>
          <cell r="AX142">
            <v>796</v>
          </cell>
          <cell r="AY142">
            <v>873</v>
          </cell>
          <cell r="AZ142">
            <v>796</v>
          </cell>
        </row>
        <row r="143">
          <cell r="A143" t="str">
            <v>Nombre de crÃ©ations d'entreprises - Construction - Pays de la Loire - DonnÃ©es trimestrielles CVS</v>
          </cell>
          <cell r="B143">
            <v>10756622</v>
          </cell>
          <cell r="C143">
            <v>45317.364583333336</v>
          </cell>
          <cell r="E143">
            <v>831</v>
          </cell>
          <cell r="F143">
            <v>809</v>
          </cell>
          <cell r="G143">
            <v>830</v>
          </cell>
          <cell r="H143">
            <v>807</v>
          </cell>
          <cell r="I143">
            <v>795</v>
          </cell>
          <cell r="J143">
            <v>756</v>
          </cell>
          <cell r="K143">
            <v>710</v>
          </cell>
          <cell r="L143">
            <v>754</v>
          </cell>
          <cell r="M143">
            <v>717</v>
          </cell>
          <cell r="N143">
            <v>701</v>
          </cell>
          <cell r="O143">
            <v>731</v>
          </cell>
          <cell r="P143">
            <v>662</v>
          </cell>
          <cell r="Q143">
            <v>565</v>
          </cell>
          <cell r="R143">
            <v>625</v>
          </cell>
          <cell r="S143">
            <v>581</v>
          </cell>
          <cell r="T143">
            <v>563</v>
          </cell>
          <cell r="U143">
            <v>562</v>
          </cell>
          <cell r="V143">
            <v>600</v>
          </cell>
          <cell r="W143">
            <v>573</v>
          </cell>
          <cell r="X143">
            <v>595</v>
          </cell>
          <cell r="Y143">
            <v>603</v>
          </cell>
          <cell r="Z143">
            <v>585</v>
          </cell>
          <cell r="AA143">
            <v>599</v>
          </cell>
          <cell r="AB143">
            <v>666</v>
          </cell>
          <cell r="AC143">
            <v>641</v>
          </cell>
          <cell r="AD143">
            <v>629</v>
          </cell>
          <cell r="AE143">
            <v>632</v>
          </cell>
          <cell r="AF143">
            <v>657</v>
          </cell>
          <cell r="AG143">
            <v>702</v>
          </cell>
          <cell r="AH143">
            <v>757</v>
          </cell>
          <cell r="AI143">
            <v>833</v>
          </cell>
          <cell r="AJ143">
            <v>849</v>
          </cell>
          <cell r="AK143">
            <v>756</v>
          </cell>
          <cell r="AL143">
            <v>605</v>
          </cell>
          <cell r="AM143">
            <v>861</v>
          </cell>
          <cell r="AN143">
            <v>984</v>
          </cell>
          <cell r="AO143">
            <v>945</v>
          </cell>
          <cell r="AP143">
            <v>979</v>
          </cell>
          <cell r="AQ143">
            <v>932</v>
          </cell>
          <cell r="AR143">
            <v>1006</v>
          </cell>
          <cell r="AS143">
            <v>1048</v>
          </cell>
          <cell r="AT143">
            <v>953</v>
          </cell>
          <cell r="AU143">
            <v>971</v>
          </cell>
          <cell r="AV143">
            <v>957</v>
          </cell>
          <cell r="AW143">
            <v>845</v>
          </cell>
          <cell r="AX143">
            <v>819</v>
          </cell>
          <cell r="AY143">
            <v>970</v>
          </cell>
          <cell r="AZ143">
            <v>811</v>
          </cell>
        </row>
        <row r="144">
          <cell r="A144" t="str">
            <v>Nombre de crÃ©ations d'entreprises - Construction - Provence-Alpes-CÃ´te d'Azur - DonnÃ©es trimestrielles brutes</v>
          </cell>
          <cell r="B144">
            <v>10756726</v>
          </cell>
          <cell r="C144">
            <v>45317.364583333336</v>
          </cell>
          <cell r="E144">
            <v>3541</v>
          </cell>
          <cell r="F144">
            <v>2824</v>
          </cell>
          <cell r="G144">
            <v>2412</v>
          </cell>
          <cell r="H144">
            <v>2518</v>
          </cell>
          <cell r="I144">
            <v>3148</v>
          </cell>
          <cell r="J144">
            <v>2548</v>
          </cell>
          <cell r="K144">
            <v>2043</v>
          </cell>
          <cell r="L144">
            <v>2506</v>
          </cell>
          <cell r="M144">
            <v>3126</v>
          </cell>
          <cell r="N144">
            <v>2601</v>
          </cell>
          <cell r="O144">
            <v>1870</v>
          </cell>
          <cell r="P144">
            <v>2126</v>
          </cell>
          <cell r="Q144">
            <v>2599</v>
          </cell>
          <cell r="R144">
            <v>2247</v>
          </cell>
          <cell r="S144">
            <v>1840</v>
          </cell>
          <cell r="T144">
            <v>1955</v>
          </cell>
          <cell r="U144">
            <v>2550</v>
          </cell>
          <cell r="V144">
            <v>2138</v>
          </cell>
          <cell r="W144">
            <v>1585</v>
          </cell>
          <cell r="X144">
            <v>1836</v>
          </cell>
          <cell r="Y144">
            <v>2398</v>
          </cell>
          <cell r="Z144">
            <v>2041</v>
          </cell>
          <cell r="AA144">
            <v>1670</v>
          </cell>
          <cell r="AB144">
            <v>1968</v>
          </cell>
          <cell r="AC144">
            <v>2634</v>
          </cell>
          <cell r="AD144">
            <v>2221</v>
          </cell>
          <cell r="AE144">
            <v>1871</v>
          </cell>
          <cell r="AF144">
            <v>2142</v>
          </cell>
          <cell r="AG144">
            <v>2808</v>
          </cell>
          <cell r="AH144">
            <v>2445</v>
          </cell>
          <cell r="AI144">
            <v>2040</v>
          </cell>
          <cell r="AJ144">
            <v>2670</v>
          </cell>
          <cell r="AK144">
            <v>3011</v>
          </cell>
          <cell r="AL144">
            <v>1814</v>
          </cell>
          <cell r="AM144">
            <v>2566</v>
          </cell>
          <cell r="AN144">
            <v>2910</v>
          </cell>
          <cell r="AO144">
            <v>3357</v>
          </cell>
          <cell r="AP144">
            <v>2942</v>
          </cell>
          <cell r="AQ144">
            <v>2414</v>
          </cell>
          <cell r="AR144">
            <v>2775</v>
          </cell>
          <cell r="AS144">
            <v>3477</v>
          </cell>
          <cell r="AT144">
            <v>3095</v>
          </cell>
          <cell r="AU144">
            <v>2658</v>
          </cell>
          <cell r="AV144">
            <v>3078</v>
          </cell>
          <cell r="AW144">
            <v>3078</v>
          </cell>
          <cell r="AX144">
            <v>2585</v>
          </cell>
          <cell r="AY144">
            <v>2471</v>
          </cell>
          <cell r="AZ144">
            <v>2673</v>
          </cell>
        </row>
        <row r="145">
          <cell r="A145" t="str">
            <v>Nombre de crÃ©ations d'entreprises - Construction - Provence-Alpes-CÃ´te d'Azur - DonnÃ©es trimestrielles CVS</v>
          </cell>
          <cell r="B145">
            <v>10756727</v>
          </cell>
          <cell r="C145">
            <v>45317.364583333336</v>
          </cell>
          <cell r="E145">
            <v>3033</v>
          </cell>
          <cell r="F145">
            <v>2740</v>
          </cell>
          <cell r="G145">
            <v>2881</v>
          </cell>
          <cell r="H145">
            <v>2577</v>
          </cell>
          <cell r="I145">
            <v>2656</v>
          </cell>
          <cell r="J145">
            <v>2488</v>
          </cell>
          <cell r="K145">
            <v>2470</v>
          </cell>
          <cell r="L145">
            <v>2604</v>
          </cell>
          <cell r="M145">
            <v>2596</v>
          </cell>
          <cell r="N145">
            <v>2529</v>
          </cell>
          <cell r="O145">
            <v>2298</v>
          </cell>
          <cell r="P145">
            <v>2204</v>
          </cell>
          <cell r="Q145">
            <v>2159</v>
          </cell>
          <cell r="R145">
            <v>2157</v>
          </cell>
          <cell r="S145">
            <v>2230</v>
          </cell>
          <cell r="T145">
            <v>2071</v>
          </cell>
          <cell r="U145">
            <v>2129</v>
          </cell>
          <cell r="V145">
            <v>2108</v>
          </cell>
          <cell r="W145">
            <v>1938</v>
          </cell>
          <cell r="X145">
            <v>1937</v>
          </cell>
          <cell r="Y145">
            <v>2017</v>
          </cell>
          <cell r="Z145">
            <v>2023</v>
          </cell>
          <cell r="AA145">
            <v>2003</v>
          </cell>
          <cell r="AB145">
            <v>2054</v>
          </cell>
          <cell r="AC145">
            <v>2245</v>
          </cell>
          <cell r="AD145">
            <v>2157</v>
          </cell>
          <cell r="AE145">
            <v>2215</v>
          </cell>
          <cell r="AF145">
            <v>2198</v>
          </cell>
          <cell r="AG145">
            <v>2397</v>
          </cell>
          <cell r="AH145">
            <v>2391</v>
          </cell>
          <cell r="AI145">
            <v>2409</v>
          </cell>
          <cell r="AJ145">
            <v>2725</v>
          </cell>
          <cell r="AK145">
            <v>2609</v>
          </cell>
          <cell r="AL145">
            <v>1797</v>
          </cell>
          <cell r="AM145">
            <v>2982</v>
          </cell>
          <cell r="AN145">
            <v>2925</v>
          </cell>
          <cell r="AO145">
            <v>2936</v>
          </cell>
          <cell r="AP145">
            <v>2945</v>
          </cell>
          <cell r="AQ145">
            <v>2791</v>
          </cell>
          <cell r="AR145">
            <v>2774</v>
          </cell>
          <cell r="AS145">
            <v>3083</v>
          </cell>
          <cell r="AT145">
            <v>3191</v>
          </cell>
          <cell r="AU145">
            <v>3009</v>
          </cell>
          <cell r="AV145">
            <v>3039</v>
          </cell>
          <cell r="AW145">
            <v>2772</v>
          </cell>
          <cell r="AX145">
            <v>2699</v>
          </cell>
          <cell r="AY145">
            <v>2729</v>
          </cell>
          <cell r="AZ145">
            <v>2617</v>
          </cell>
        </row>
        <row r="146">
          <cell r="A146" t="str">
            <v>Nombre de crÃ©ations d'entreprises - Enseignements, santÃ©, action sociale - Auvergne-RhÃ´ne-Alpes - DonnÃ©es trimestrielles brutes</v>
          </cell>
          <cell r="B146">
            <v>10756711</v>
          </cell>
          <cell r="C146">
            <v>45317.364583333336</v>
          </cell>
          <cell r="E146">
            <v>2381</v>
          </cell>
          <cell r="F146">
            <v>1738</v>
          </cell>
          <cell r="G146">
            <v>2415</v>
          </cell>
          <cell r="H146">
            <v>2419</v>
          </cell>
          <cell r="I146">
            <v>2365</v>
          </cell>
          <cell r="J146">
            <v>1842</v>
          </cell>
          <cell r="K146">
            <v>2505</v>
          </cell>
          <cell r="L146">
            <v>2475</v>
          </cell>
          <cell r="M146">
            <v>2534</v>
          </cell>
          <cell r="N146">
            <v>1755</v>
          </cell>
          <cell r="O146">
            <v>2828</v>
          </cell>
          <cell r="P146">
            <v>2641</v>
          </cell>
          <cell r="Q146">
            <v>2493</v>
          </cell>
          <cell r="R146">
            <v>1877</v>
          </cell>
          <cell r="S146">
            <v>2865</v>
          </cell>
          <cell r="T146">
            <v>2617</v>
          </cell>
          <cell r="U146">
            <v>2524</v>
          </cell>
          <cell r="V146">
            <v>2038</v>
          </cell>
          <cell r="W146">
            <v>2775</v>
          </cell>
          <cell r="X146">
            <v>2677</v>
          </cell>
          <cell r="Y146">
            <v>2779</v>
          </cell>
          <cell r="Z146">
            <v>1960</v>
          </cell>
          <cell r="AA146">
            <v>2946</v>
          </cell>
          <cell r="AB146">
            <v>2871</v>
          </cell>
          <cell r="AC146">
            <v>2956</v>
          </cell>
          <cell r="AD146">
            <v>2275</v>
          </cell>
          <cell r="AE146">
            <v>2885</v>
          </cell>
          <cell r="AF146">
            <v>2936</v>
          </cell>
          <cell r="AG146">
            <v>3062</v>
          </cell>
          <cell r="AH146">
            <v>2352</v>
          </cell>
          <cell r="AI146">
            <v>3311</v>
          </cell>
          <cell r="AJ146">
            <v>3148</v>
          </cell>
          <cell r="AK146">
            <v>2839</v>
          </cell>
          <cell r="AL146">
            <v>1530</v>
          </cell>
          <cell r="AM146">
            <v>3499</v>
          </cell>
          <cell r="AN146">
            <v>3137</v>
          </cell>
          <cell r="AO146">
            <v>3044</v>
          </cell>
          <cell r="AP146">
            <v>2461</v>
          </cell>
          <cell r="AQ146">
            <v>3764</v>
          </cell>
          <cell r="AR146">
            <v>3490</v>
          </cell>
          <cell r="AS146">
            <v>3867</v>
          </cell>
          <cell r="AT146">
            <v>2802</v>
          </cell>
          <cell r="AU146">
            <v>3844</v>
          </cell>
          <cell r="AV146">
            <v>3340</v>
          </cell>
          <cell r="AW146">
            <v>3077</v>
          </cell>
          <cell r="AX146">
            <v>2518</v>
          </cell>
          <cell r="AY146">
            <v>3766</v>
          </cell>
          <cell r="AZ146">
            <v>3445</v>
          </cell>
        </row>
        <row r="147">
          <cell r="A147" t="str">
            <v>Nombre de crÃ©ations d'entreprises - Enseignements, santÃ©, action sociale - ÃŽle-de-France - DonnÃ©es trimestrielles brutes</v>
          </cell>
          <cell r="B147">
            <v>10756501</v>
          </cell>
          <cell r="C147">
            <v>45317.364583333336</v>
          </cell>
          <cell r="E147">
            <v>3045</v>
          </cell>
          <cell r="F147">
            <v>2324</v>
          </cell>
          <cell r="G147">
            <v>2884</v>
          </cell>
          <cell r="H147">
            <v>3255</v>
          </cell>
          <cell r="I147">
            <v>3238</v>
          </cell>
          <cell r="J147">
            <v>2438</v>
          </cell>
          <cell r="K147">
            <v>3306</v>
          </cell>
          <cell r="L147">
            <v>3614</v>
          </cell>
          <cell r="M147">
            <v>3110</v>
          </cell>
          <cell r="N147">
            <v>2513</v>
          </cell>
          <cell r="O147">
            <v>3590</v>
          </cell>
          <cell r="P147">
            <v>3740</v>
          </cell>
          <cell r="Q147">
            <v>3371</v>
          </cell>
          <cell r="R147">
            <v>2818</v>
          </cell>
          <cell r="S147">
            <v>3682</v>
          </cell>
          <cell r="T147">
            <v>3923</v>
          </cell>
          <cell r="U147">
            <v>3642</v>
          </cell>
          <cell r="V147">
            <v>3162</v>
          </cell>
          <cell r="W147">
            <v>4135</v>
          </cell>
          <cell r="X147">
            <v>4387</v>
          </cell>
          <cell r="Y147">
            <v>4277</v>
          </cell>
          <cell r="Z147">
            <v>3232</v>
          </cell>
          <cell r="AA147">
            <v>4394</v>
          </cell>
          <cell r="AB147">
            <v>4810</v>
          </cell>
          <cell r="AC147">
            <v>4820</v>
          </cell>
          <cell r="AD147">
            <v>3583</v>
          </cell>
          <cell r="AE147">
            <v>4502</v>
          </cell>
          <cell r="AF147">
            <v>5025</v>
          </cell>
          <cell r="AG147">
            <v>5145</v>
          </cell>
          <cell r="AH147">
            <v>4149</v>
          </cell>
          <cell r="AI147">
            <v>5537</v>
          </cell>
          <cell r="AJ147">
            <v>5831</v>
          </cell>
          <cell r="AK147">
            <v>4772</v>
          </cell>
          <cell r="AL147">
            <v>2632</v>
          </cell>
          <cell r="AM147">
            <v>6060</v>
          </cell>
          <cell r="AN147">
            <v>5876</v>
          </cell>
          <cell r="AO147">
            <v>6004</v>
          </cell>
          <cell r="AP147">
            <v>4986</v>
          </cell>
          <cell r="AQ147">
            <v>6500</v>
          </cell>
          <cell r="AR147">
            <v>7153</v>
          </cell>
          <cell r="AS147">
            <v>7467</v>
          </cell>
          <cell r="AT147">
            <v>5063</v>
          </cell>
          <cell r="AU147">
            <v>7297</v>
          </cell>
          <cell r="AV147">
            <v>7125</v>
          </cell>
          <cell r="AW147">
            <v>6103</v>
          </cell>
          <cell r="AX147">
            <v>4880</v>
          </cell>
          <cell r="AY147">
            <v>7203</v>
          </cell>
          <cell r="AZ147">
            <v>6677</v>
          </cell>
        </row>
        <row r="148">
          <cell r="A148" t="str">
            <v>Nombre de crÃ©ations d'entreprises - Enseignements, santÃ©, action sociale - Bourgogne-Franche-ComtÃ© - DonnÃ©es trimestrielles brutes</v>
          </cell>
          <cell r="B148">
            <v>10756543</v>
          </cell>
          <cell r="C148">
            <v>45317.364583333336</v>
          </cell>
          <cell r="E148">
            <v>555</v>
          </cell>
          <cell r="F148">
            <v>413</v>
          </cell>
          <cell r="G148">
            <v>572</v>
          </cell>
          <cell r="H148">
            <v>559</v>
          </cell>
          <cell r="I148">
            <v>540</v>
          </cell>
          <cell r="J148">
            <v>421</v>
          </cell>
          <cell r="K148">
            <v>638</v>
          </cell>
          <cell r="L148">
            <v>521</v>
          </cell>
          <cell r="M148">
            <v>506</v>
          </cell>
          <cell r="N148">
            <v>458</v>
          </cell>
          <cell r="O148">
            <v>722</v>
          </cell>
          <cell r="P148">
            <v>591</v>
          </cell>
          <cell r="Q148">
            <v>513</v>
          </cell>
          <cell r="R148">
            <v>405</v>
          </cell>
          <cell r="S148">
            <v>732</v>
          </cell>
          <cell r="T148">
            <v>532</v>
          </cell>
          <cell r="U148">
            <v>637</v>
          </cell>
          <cell r="V148">
            <v>541</v>
          </cell>
          <cell r="W148">
            <v>693</v>
          </cell>
          <cell r="X148">
            <v>559</v>
          </cell>
          <cell r="Y148">
            <v>604</v>
          </cell>
          <cell r="Z148">
            <v>502</v>
          </cell>
          <cell r="AA148">
            <v>714</v>
          </cell>
          <cell r="AB148">
            <v>613</v>
          </cell>
          <cell r="AC148">
            <v>678</v>
          </cell>
          <cell r="AD148">
            <v>475</v>
          </cell>
          <cell r="AE148">
            <v>691</v>
          </cell>
          <cell r="AF148">
            <v>592</v>
          </cell>
          <cell r="AG148">
            <v>671</v>
          </cell>
          <cell r="AH148">
            <v>522</v>
          </cell>
          <cell r="AI148">
            <v>740</v>
          </cell>
          <cell r="AJ148">
            <v>650</v>
          </cell>
          <cell r="AK148">
            <v>544</v>
          </cell>
          <cell r="AL148">
            <v>345</v>
          </cell>
          <cell r="AM148">
            <v>828</v>
          </cell>
          <cell r="AN148">
            <v>637</v>
          </cell>
          <cell r="AO148">
            <v>685</v>
          </cell>
          <cell r="AP148">
            <v>594</v>
          </cell>
          <cell r="AQ148">
            <v>948</v>
          </cell>
          <cell r="AR148">
            <v>725</v>
          </cell>
          <cell r="AS148">
            <v>773</v>
          </cell>
          <cell r="AT148">
            <v>589</v>
          </cell>
          <cell r="AU148">
            <v>936</v>
          </cell>
          <cell r="AV148">
            <v>708</v>
          </cell>
          <cell r="AW148">
            <v>671</v>
          </cell>
          <cell r="AX148">
            <v>626</v>
          </cell>
          <cell r="AY148">
            <v>883</v>
          </cell>
          <cell r="AZ148">
            <v>738</v>
          </cell>
        </row>
        <row r="149">
          <cell r="A149" t="str">
            <v>Nombre de crÃ©ations d'entreprises - Enseignements, santÃ©, action sociale - Bretagne - DonnÃ©es trimestrielles brutes</v>
          </cell>
          <cell r="B149">
            <v>10756648</v>
          </cell>
          <cell r="C149">
            <v>45317.364583333336</v>
          </cell>
          <cell r="E149">
            <v>731</v>
          </cell>
          <cell r="F149">
            <v>584</v>
          </cell>
          <cell r="G149">
            <v>829</v>
          </cell>
          <cell r="H149">
            <v>698</v>
          </cell>
          <cell r="I149">
            <v>765</v>
          </cell>
          <cell r="J149">
            <v>671</v>
          </cell>
          <cell r="K149">
            <v>857</v>
          </cell>
          <cell r="L149">
            <v>760</v>
          </cell>
          <cell r="M149">
            <v>724</v>
          </cell>
          <cell r="N149">
            <v>644</v>
          </cell>
          <cell r="O149">
            <v>1025</v>
          </cell>
          <cell r="P149">
            <v>817</v>
          </cell>
          <cell r="Q149">
            <v>791</v>
          </cell>
          <cell r="R149">
            <v>696</v>
          </cell>
          <cell r="S149">
            <v>913</v>
          </cell>
          <cell r="T149">
            <v>891</v>
          </cell>
          <cell r="U149">
            <v>810</v>
          </cell>
          <cell r="V149">
            <v>733</v>
          </cell>
          <cell r="W149">
            <v>926</v>
          </cell>
          <cell r="X149">
            <v>830</v>
          </cell>
          <cell r="Y149">
            <v>863</v>
          </cell>
          <cell r="Z149">
            <v>761</v>
          </cell>
          <cell r="AA149">
            <v>1008</v>
          </cell>
          <cell r="AB149">
            <v>788</v>
          </cell>
          <cell r="AC149">
            <v>894</v>
          </cell>
          <cell r="AD149">
            <v>715</v>
          </cell>
          <cell r="AE149">
            <v>968</v>
          </cell>
          <cell r="AF149">
            <v>905</v>
          </cell>
          <cell r="AG149">
            <v>1065</v>
          </cell>
          <cell r="AH149">
            <v>720</v>
          </cell>
          <cell r="AI149">
            <v>1104</v>
          </cell>
          <cell r="AJ149">
            <v>942</v>
          </cell>
          <cell r="AK149">
            <v>805</v>
          </cell>
          <cell r="AL149">
            <v>534</v>
          </cell>
          <cell r="AM149">
            <v>1208</v>
          </cell>
          <cell r="AN149">
            <v>905</v>
          </cell>
          <cell r="AO149">
            <v>975</v>
          </cell>
          <cell r="AP149">
            <v>884</v>
          </cell>
          <cell r="AQ149">
            <v>1164</v>
          </cell>
          <cell r="AR149">
            <v>1040</v>
          </cell>
          <cell r="AS149">
            <v>1114</v>
          </cell>
          <cell r="AT149">
            <v>953</v>
          </cell>
          <cell r="AU149">
            <v>1248</v>
          </cell>
          <cell r="AV149">
            <v>1028</v>
          </cell>
          <cell r="AW149">
            <v>1022</v>
          </cell>
          <cell r="AX149">
            <v>883</v>
          </cell>
          <cell r="AY149">
            <v>1165</v>
          </cell>
          <cell r="AZ149">
            <v>1011</v>
          </cell>
        </row>
        <row r="150">
          <cell r="A150" t="str">
            <v>Nombre de crÃ©ations d'entreprises - Enseignements, santÃ©, action sociale - Centre-Val de Loire - DonnÃ©es trimestrielles brutes</v>
          </cell>
          <cell r="B150">
            <v>10756522</v>
          </cell>
          <cell r="C150">
            <v>45317.364583333336</v>
          </cell>
          <cell r="E150">
            <v>419</v>
          </cell>
          <cell r="F150">
            <v>322</v>
          </cell>
          <cell r="G150">
            <v>439</v>
          </cell>
          <cell r="H150">
            <v>473</v>
          </cell>
          <cell r="I150">
            <v>519</v>
          </cell>
          <cell r="J150">
            <v>368</v>
          </cell>
          <cell r="K150">
            <v>545</v>
          </cell>
          <cell r="L150">
            <v>487</v>
          </cell>
          <cell r="M150">
            <v>458</v>
          </cell>
          <cell r="N150">
            <v>358</v>
          </cell>
          <cell r="O150">
            <v>547</v>
          </cell>
          <cell r="P150">
            <v>499</v>
          </cell>
          <cell r="Q150">
            <v>422</v>
          </cell>
          <cell r="R150">
            <v>384</v>
          </cell>
          <cell r="S150">
            <v>575</v>
          </cell>
          <cell r="T150">
            <v>497</v>
          </cell>
          <cell r="U150">
            <v>482</v>
          </cell>
          <cell r="V150">
            <v>382</v>
          </cell>
          <cell r="W150">
            <v>583</v>
          </cell>
          <cell r="X150">
            <v>504</v>
          </cell>
          <cell r="Y150">
            <v>491</v>
          </cell>
          <cell r="Z150">
            <v>405</v>
          </cell>
          <cell r="AA150">
            <v>601</v>
          </cell>
          <cell r="AB150">
            <v>527</v>
          </cell>
          <cell r="AC150">
            <v>520</v>
          </cell>
          <cell r="AD150">
            <v>438</v>
          </cell>
          <cell r="AE150">
            <v>617</v>
          </cell>
          <cell r="AF150">
            <v>555</v>
          </cell>
          <cell r="AG150">
            <v>612</v>
          </cell>
          <cell r="AH150">
            <v>456</v>
          </cell>
          <cell r="AI150">
            <v>673</v>
          </cell>
          <cell r="AJ150">
            <v>579</v>
          </cell>
          <cell r="AK150">
            <v>531</v>
          </cell>
          <cell r="AL150">
            <v>286</v>
          </cell>
          <cell r="AM150">
            <v>745</v>
          </cell>
          <cell r="AN150">
            <v>580</v>
          </cell>
          <cell r="AO150">
            <v>620</v>
          </cell>
          <cell r="AP150">
            <v>528</v>
          </cell>
          <cell r="AQ150">
            <v>885</v>
          </cell>
          <cell r="AR150">
            <v>715</v>
          </cell>
          <cell r="AS150">
            <v>777</v>
          </cell>
          <cell r="AT150">
            <v>611</v>
          </cell>
          <cell r="AU150">
            <v>820</v>
          </cell>
          <cell r="AV150">
            <v>689</v>
          </cell>
          <cell r="AW150">
            <v>629</v>
          </cell>
          <cell r="AX150">
            <v>529</v>
          </cell>
          <cell r="AY150">
            <v>853</v>
          </cell>
          <cell r="AZ150">
            <v>650</v>
          </cell>
        </row>
        <row r="151">
          <cell r="A151" t="str">
            <v>Nombre de crÃ©ations d'entreprises - Enseignements, santÃ©, action sociale - France - DonnÃ©es trimestrielles brutes</v>
          </cell>
          <cell r="B151">
            <v>10756088</v>
          </cell>
          <cell r="C151">
            <v>45317.364583333336</v>
          </cell>
          <cell r="E151">
            <v>15933</v>
          </cell>
          <cell r="F151">
            <v>12291</v>
          </cell>
          <cell r="G151">
            <v>16946</v>
          </cell>
          <cell r="H151">
            <v>16089</v>
          </cell>
          <cell r="I151">
            <v>16564</v>
          </cell>
          <cell r="J151">
            <v>13199</v>
          </cell>
          <cell r="K151">
            <v>17945</v>
          </cell>
          <cell r="L151">
            <v>17629</v>
          </cell>
          <cell r="M151">
            <v>16582</v>
          </cell>
          <cell r="N151">
            <v>13443</v>
          </cell>
          <cell r="O151">
            <v>20083</v>
          </cell>
          <cell r="P151">
            <v>18363</v>
          </cell>
          <cell r="Q151">
            <v>17428</v>
          </cell>
          <cell r="R151">
            <v>13949</v>
          </cell>
          <cell r="S151">
            <v>20308</v>
          </cell>
          <cell r="T151">
            <v>18649</v>
          </cell>
          <cell r="U151">
            <v>18119</v>
          </cell>
          <cell r="V151">
            <v>15390</v>
          </cell>
          <cell r="W151">
            <v>20477</v>
          </cell>
          <cell r="X151">
            <v>19321</v>
          </cell>
          <cell r="Y151">
            <v>19648</v>
          </cell>
          <cell r="Z151">
            <v>15118</v>
          </cell>
          <cell r="AA151">
            <v>21427</v>
          </cell>
          <cell r="AB151">
            <v>20133</v>
          </cell>
          <cell r="AC151">
            <v>21242</v>
          </cell>
          <cell r="AD151">
            <v>16801</v>
          </cell>
          <cell r="AE151">
            <v>21409</v>
          </cell>
          <cell r="AF151">
            <v>20854</v>
          </cell>
          <cell r="AG151">
            <v>22769</v>
          </cell>
          <cell r="AH151">
            <v>17548</v>
          </cell>
          <cell r="AI151">
            <v>24882</v>
          </cell>
          <cell r="AJ151">
            <v>22986</v>
          </cell>
          <cell r="AK151">
            <v>20268</v>
          </cell>
          <cell r="AL151">
            <v>11865</v>
          </cell>
          <cell r="AM151">
            <v>26641</v>
          </cell>
          <cell r="AN151">
            <v>23674</v>
          </cell>
          <cell r="AO151">
            <v>24278</v>
          </cell>
          <cell r="AP151">
            <v>20914</v>
          </cell>
          <cell r="AQ151">
            <v>28875</v>
          </cell>
          <cell r="AR151">
            <v>26926</v>
          </cell>
          <cell r="AS151">
            <v>28845</v>
          </cell>
          <cell r="AT151">
            <v>21754</v>
          </cell>
          <cell r="AU151">
            <v>30624</v>
          </cell>
          <cell r="AV151">
            <v>26167</v>
          </cell>
          <cell r="AW151">
            <v>24505</v>
          </cell>
          <cell r="AX151">
            <v>20622</v>
          </cell>
          <cell r="AY151">
            <v>30161</v>
          </cell>
          <cell r="AZ151">
            <v>25625</v>
          </cell>
        </row>
        <row r="152">
          <cell r="A152" t="str">
            <v>Nombre de crÃ©ations d'entreprises - Enseignements, santÃ©, action sociale - France - DonnÃ©es trimestrielles CVS</v>
          </cell>
          <cell r="B152">
            <v>10756089</v>
          </cell>
          <cell r="C152">
            <v>45317.364583333336</v>
          </cell>
          <cell r="E152">
            <v>15416</v>
          </cell>
          <cell r="F152">
            <v>15362</v>
          </cell>
          <cell r="G152">
            <v>15216</v>
          </cell>
          <cell r="H152">
            <v>15459</v>
          </cell>
          <cell r="I152">
            <v>16199</v>
          </cell>
          <cell r="J152">
            <v>16668</v>
          </cell>
          <cell r="K152">
            <v>15962</v>
          </cell>
          <cell r="L152">
            <v>16904</v>
          </cell>
          <cell r="M152">
            <v>16505</v>
          </cell>
          <cell r="N152">
            <v>16771</v>
          </cell>
          <cell r="O152">
            <v>17716</v>
          </cell>
          <cell r="P152">
            <v>17401</v>
          </cell>
          <cell r="Q152">
            <v>17371</v>
          </cell>
          <cell r="R152">
            <v>17339</v>
          </cell>
          <cell r="S152">
            <v>17740</v>
          </cell>
          <cell r="T152">
            <v>17954</v>
          </cell>
          <cell r="U152">
            <v>17808</v>
          </cell>
          <cell r="V152">
            <v>18688</v>
          </cell>
          <cell r="W152">
            <v>18068</v>
          </cell>
          <cell r="X152">
            <v>18769</v>
          </cell>
          <cell r="Y152">
            <v>18907</v>
          </cell>
          <cell r="Z152">
            <v>18380</v>
          </cell>
          <cell r="AA152">
            <v>19303</v>
          </cell>
          <cell r="AB152">
            <v>19595</v>
          </cell>
          <cell r="AC152">
            <v>20366</v>
          </cell>
          <cell r="AD152">
            <v>20743</v>
          </cell>
          <cell r="AE152">
            <v>19248</v>
          </cell>
          <cell r="AF152">
            <v>20392</v>
          </cell>
          <cell r="AG152">
            <v>22094</v>
          </cell>
          <cell r="AH152">
            <v>21885</v>
          </cell>
          <cell r="AI152">
            <v>22116</v>
          </cell>
          <cell r="AJ152">
            <v>22382</v>
          </cell>
          <cell r="AK152">
            <v>19990</v>
          </cell>
          <cell r="AL152">
            <v>14548</v>
          </cell>
          <cell r="AM152">
            <v>23137</v>
          </cell>
          <cell r="AN152">
            <v>23015</v>
          </cell>
          <cell r="AO152">
            <v>24262</v>
          </cell>
          <cell r="AP152">
            <v>25242</v>
          </cell>
          <cell r="AQ152">
            <v>25113</v>
          </cell>
          <cell r="AR152">
            <v>25667</v>
          </cell>
          <cell r="AS152">
            <v>28798</v>
          </cell>
          <cell r="AT152">
            <v>26355</v>
          </cell>
          <cell r="AU152">
            <v>26264</v>
          </cell>
          <cell r="AV152">
            <v>25420</v>
          </cell>
          <cell r="AW152">
            <v>24422</v>
          </cell>
          <cell r="AX152">
            <v>25117</v>
          </cell>
          <cell r="AY152">
            <v>26253</v>
          </cell>
          <cell r="AZ152">
            <v>24772</v>
          </cell>
        </row>
        <row r="153">
          <cell r="A153" t="str">
            <v>Nombre de crÃ©ations d'entreprises - Enseignements, santÃ©, action sociale - Grand Est - DonnÃ©es trimestrielles brutes</v>
          </cell>
          <cell r="B153">
            <v>10756606</v>
          </cell>
          <cell r="C153">
            <v>45317.364583333336</v>
          </cell>
          <cell r="E153">
            <v>1013</v>
          </cell>
          <cell r="F153">
            <v>829</v>
          </cell>
          <cell r="G153">
            <v>1153</v>
          </cell>
          <cell r="H153">
            <v>991</v>
          </cell>
          <cell r="I153">
            <v>1076</v>
          </cell>
          <cell r="J153">
            <v>827</v>
          </cell>
          <cell r="K153">
            <v>1215</v>
          </cell>
          <cell r="L153">
            <v>1047</v>
          </cell>
          <cell r="M153">
            <v>1030</v>
          </cell>
          <cell r="N153">
            <v>909</v>
          </cell>
          <cell r="O153">
            <v>1314</v>
          </cell>
          <cell r="P153">
            <v>1168</v>
          </cell>
          <cell r="Q153">
            <v>1088</v>
          </cell>
          <cell r="R153">
            <v>899</v>
          </cell>
          <cell r="S153">
            <v>1337</v>
          </cell>
          <cell r="T153">
            <v>1152</v>
          </cell>
          <cell r="U153">
            <v>1065</v>
          </cell>
          <cell r="V153">
            <v>991</v>
          </cell>
          <cell r="W153">
            <v>1332</v>
          </cell>
          <cell r="X153">
            <v>1093</v>
          </cell>
          <cell r="Y153">
            <v>1253</v>
          </cell>
          <cell r="Z153">
            <v>999</v>
          </cell>
          <cell r="AA153">
            <v>1399</v>
          </cell>
          <cell r="AB153">
            <v>1155</v>
          </cell>
          <cell r="AC153">
            <v>1259</v>
          </cell>
          <cell r="AD153">
            <v>1033</v>
          </cell>
          <cell r="AE153">
            <v>1323</v>
          </cell>
          <cell r="AF153">
            <v>1225</v>
          </cell>
          <cell r="AG153">
            <v>1347</v>
          </cell>
          <cell r="AH153">
            <v>1062</v>
          </cell>
          <cell r="AI153">
            <v>1609</v>
          </cell>
          <cell r="AJ153">
            <v>1477</v>
          </cell>
          <cell r="AK153">
            <v>1345</v>
          </cell>
          <cell r="AL153">
            <v>678</v>
          </cell>
          <cell r="AM153">
            <v>1847</v>
          </cell>
          <cell r="AN153">
            <v>1416</v>
          </cell>
          <cell r="AO153">
            <v>1654</v>
          </cell>
          <cell r="AP153">
            <v>1357</v>
          </cell>
          <cell r="AQ153">
            <v>2069</v>
          </cell>
          <cell r="AR153">
            <v>1741</v>
          </cell>
          <cell r="AS153">
            <v>1807</v>
          </cell>
          <cell r="AT153">
            <v>1587</v>
          </cell>
          <cell r="AU153">
            <v>2107</v>
          </cell>
          <cell r="AV153">
            <v>1645</v>
          </cell>
          <cell r="AW153">
            <v>1599</v>
          </cell>
          <cell r="AX153">
            <v>1271</v>
          </cell>
          <cell r="AY153">
            <v>1981</v>
          </cell>
          <cell r="AZ153">
            <v>1508</v>
          </cell>
        </row>
        <row r="154">
          <cell r="A154" t="str">
            <v>Nombre de crÃ©ations d'entreprises - Enseignements, santÃ©, action sociale - Hauts-de-France - DonnÃ©es trimestrielles brutes</v>
          </cell>
          <cell r="B154">
            <v>10756585</v>
          </cell>
          <cell r="C154">
            <v>45317.364583333336</v>
          </cell>
          <cell r="E154">
            <v>1013</v>
          </cell>
          <cell r="F154">
            <v>742</v>
          </cell>
          <cell r="G154">
            <v>1177</v>
          </cell>
          <cell r="H154">
            <v>905</v>
          </cell>
          <cell r="I154">
            <v>924</v>
          </cell>
          <cell r="J154">
            <v>873</v>
          </cell>
          <cell r="K154">
            <v>1219</v>
          </cell>
          <cell r="L154">
            <v>1105</v>
          </cell>
          <cell r="M154">
            <v>947</v>
          </cell>
          <cell r="N154">
            <v>843</v>
          </cell>
          <cell r="O154">
            <v>1272</v>
          </cell>
          <cell r="P154">
            <v>1068</v>
          </cell>
          <cell r="Q154">
            <v>1106</v>
          </cell>
          <cell r="R154">
            <v>881</v>
          </cell>
          <cell r="S154">
            <v>1332</v>
          </cell>
          <cell r="T154">
            <v>1115</v>
          </cell>
          <cell r="U154">
            <v>1090</v>
          </cell>
          <cell r="V154">
            <v>987</v>
          </cell>
          <cell r="W154">
            <v>1275</v>
          </cell>
          <cell r="X154">
            <v>1218</v>
          </cell>
          <cell r="Y154">
            <v>1165</v>
          </cell>
          <cell r="Z154">
            <v>899</v>
          </cell>
          <cell r="AA154">
            <v>1407</v>
          </cell>
          <cell r="AB154">
            <v>1186</v>
          </cell>
          <cell r="AC154">
            <v>1283</v>
          </cell>
          <cell r="AD154">
            <v>991</v>
          </cell>
          <cell r="AE154">
            <v>1402</v>
          </cell>
          <cell r="AF154">
            <v>1198</v>
          </cell>
          <cell r="AG154">
            <v>1332</v>
          </cell>
          <cell r="AH154">
            <v>1069</v>
          </cell>
          <cell r="AI154">
            <v>1536</v>
          </cell>
          <cell r="AJ154">
            <v>1332</v>
          </cell>
          <cell r="AK154">
            <v>1165</v>
          </cell>
          <cell r="AL154">
            <v>674</v>
          </cell>
          <cell r="AM154">
            <v>1691</v>
          </cell>
          <cell r="AN154">
            <v>1461</v>
          </cell>
          <cell r="AO154">
            <v>1532</v>
          </cell>
          <cell r="AP154">
            <v>1321</v>
          </cell>
          <cell r="AQ154">
            <v>1912</v>
          </cell>
          <cell r="AR154">
            <v>1574</v>
          </cell>
          <cell r="AS154">
            <v>1836</v>
          </cell>
          <cell r="AT154">
            <v>1286</v>
          </cell>
          <cell r="AU154">
            <v>2045</v>
          </cell>
          <cell r="AV154">
            <v>1528</v>
          </cell>
          <cell r="AW154">
            <v>1507</v>
          </cell>
          <cell r="AX154">
            <v>1278</v>
          </cell>
          <cell r="AY154">
            <v>2077</v>
          </cell>
          <cell r="AZ154">
            <v>1578</v>
          </cell>
        </row>
        <row r="155">
          <cell r="A155" t="str">
            <v>Nombre de crÃ©ations d'entreprises - Enseignements, santÃ©, action sociale - Normandie - DonnÃ©es trimestrielles brutes</v>
          </cell>
          <cell r="B155">
            <v>10756564</v>
          </cell>
          <cell r="C155">
            <v>45317.364583333336</v>
          </cell>
          <cell r="E155">
            <v>498</v>
          </cell>
          <cell r="F155">
            <v>395</v>
          </cell>
          <cell r="G155">
            <v>556</v>
          </cell>
          <cell r="H155">
            <v>509</v>
          </cell>
          <cell r="I155">
            <v>498</v>
          </cell>
          <cell r="J155">
            <v>481</v>
          </cell>
          <cell r="K155">
            <v>641</v>
          </cell>
          <cell r="L155">
            <v>529</v>
          </cell>
          <cell r="M155">
            <v>538</v>
          </cell>
          <cell r="N155">
            <v>462</v>
          </cell>
          <cell r="O155">
            <v>709</v>
          </cell>
          <cell r="P155">
            <v>639</v>
          </cell>
          <cell r="Q155">
            <v>605</v>
          </cell>
          <cell r="R155">
            <v>446</v>
          </cell>
          <cell r="S155">
            <v>743</v>
          </cell>
          <cell r="T155">
            <v>597</v>
          </cell>
          <cell r="U155">
            <v>624</v>
          </cell>
          <cell r="V155">
            <v>522</v>
          </cell>
          <cell r="W155">
            <v>720</v>
          </cell>
          <cell r="X155">
            <v>671</v>
          </cell>
          <cell r="Y155">
            <v>635</v>
          </cell>
          <cell r="Z155">
            <v>542</v>
          </cell>
          <cell r="AA155">
            <v>734</v>
          </cell>
          <cell r="AB155">
            <v>633</v>
          </cell>
          <cell r="AC155">
            <v>679</v>
          </cell>
          <cell r="AD155">
            <v>562</v>
          </cell>
          <cell r="AE155">
            <v>740</v>
          </cell>
          <cell r="AF155">
            <v>647</v>
          </cell>
          <cell r="AG155">
            <v>709</v>
          </cell>
          <cell r="AH155">
            <v>557</v>
          </cell>
          <cell r="AI155">
            <v>800</v>
          </cell>
          <cell r="AJ155">
            <v>683</v>
          </cell>
          <cell r="AK155">
            <v>677</v>
          </cell>
          <cell r="AL155">
            <v>382</v>
          </cell>
          <cell r="AM155">
            <v>968</v>
          </cell>
          <cell r="AN155">
            <v>796</v>
          </cell>
          <cell r="AO155">
            <v>770</v>
          </cell>
          <cell r="AP155">
            <v>728</v>
          </cell>
          <cell r="AQ155">
            <v>1084</v>
          </cell>
          <cell r="AR155">
            <v>766</v>
          </cell>
          <cell r="AS155">
            <v>868</v>
          </cell>
          <cell r="AT155">
            <v>674</v>
          </cell>
          <cell r="AU155">
            <v>1106</v>
          </cell>
          <cell r="AV155">
            <v>859</v>
          </cell>
          <cell r="AW155">
            <v>793</v>
          </cell>
          <cell r="AX155">
            <v>702</v>
          </cell>
          <cell r="AY155">
            <v>1095</v>
          </cell>
          <cell r="AZ155">
            <v>828</v>
          </cell>
        </row>
        <row r="156">
          <cell r="A156" t="str">
            <v>Nombre de crÃ©ations d'entreprises - Enseignements, santÃ©, action sociale - Nouvelle-Aquitaine - DonnÃ©es trimestrielles brutes</v>
          </cell>
          <cell r="B156">
            <v>10756669</v>
          </cell>
          <cell r="C156">
            <v>45317.364583333336</v>
          </cell>
          <cell r="E156">
            <v>1433</v>
          </cell>
          <cell r="F156">
            <v>1101</v>
          </cell>
          <cell r="G156">
            <v>1615</v>
          </cell>
          <cell r="H156">
            <v>1413</v>
          </cell>
          <cell r="I156">
            <v>1577</v>
          </cell>
          <cell r="J156">
            <v>1251</v>
          </cell>
          <cell r="K156">
            <v>1670</v>
          </cell>
          <cell r="L156">
            <v>1720</v>
          </cell>
          <cell r="M156">
            <v>1632</v>
          </cell>
          <cell r="N156">
            <v>1295</v>
          </cell>
          <cell r="O156">
            <v>2010</v>
          </cell>
          <cell r="P156">
            <v>1678</v>
          </cell>
          <cell r="Q156">
            <v>1846</v>
          </cell>
          <cell r="R156">
            <v>1341</v>
          </cell>
          <cell r="S156">
            <v>2115</v>
          </cell>
          <cell r="T156">
            <v>1742</v>
          </cell>
          <cell r="U156">
            <v>1654</v>
          </cell>
          <cell r="V156">
            <v>1547</v>
          </cell>
          <cell r="W156">
            <v>2015</v>
          </cell>
          <cell r="X156">
            <v>1809</v>
          </cell>
          <cell r="Y156">
            <v>1832</v>
          </cell>
          <cell r="Z156">
            <v>1547</v>
          </cell>
          <cell r="AA156">
            <v>2037</v>
          </cell>
          <cell r="AB156">
            <v>1917</v>
          </cell>
          <cell r="AC156">
            <v>2083</v>
          </cell>
          <cell r="AD156">
            <v>1671</v>
          </cell>
          <cell r="AE156">
            <v>2098</v>
          </cell>
          <cell r="AF156">
            <v>1978</v>
          </cell>
          <cell r="AG156">
            <v>2062</v>
          </cell>
          <cell r="AH156">
            <v>1584</v>
          </cell>
          <cell r="AI156">
            <v>2415</v>
          </cell>
          <cell r="AJ156">
            <v>1994</v>
          </cell>
          <cell r="AK156">
            <v>1901</v>
          </cell>
          <cell r="AL156">
            <v>1086</v>
          </cell>
          <cell r="AM156">
            <v>2434</v>
          </cell>
          <cell r="AN156">
            <v>2122</v>
          </cell>
          <cell r="AO156">
            <v>2151</v>
          </cell>
          <cell r="AP156">
            <v>2045</v>
          </cell>
          <cell r="AQ156">
            <v>2558</v>
          </cell>
          <cell r="AR156">
            <v>2228</v>
          </cell>
          <cell r="AS156">
            <v>2399</v>
          </cell>
          <cell r="AT156">
            <v>2119</v>
          </cell>
          <cell r="AU156">
            <v>2737</v>
          </cell>
          <cell r="AV156">
            <v>2100</v>
          </cell>
          <cell r="AW156">
            <v>2113</v>
          </cell>
          <cell r="AX156">
            <v>1873</v>
          </cell>
          <cell r="AY156">
            <v>2648</v>
          </cell>
          <cell r="AZ156">
            <v>2195</v>
          </cell>
        </row>
        <row r="157">
          <cell r="A157" t="str">
            <v>Nombre de crÃ©ations d'entreprises - Enseignements, santÃ©, action sociale - Occitanie - DonnÃ©es trimestrielles brutes</v>
          </cell>
          <cell r="B157">
            <v>10756690</v>
          </cell>
          <cell r="C157">
            <v>45317.364583333336</v>
          </cell>
          <cell r="E157">
            <v>1792</v>
          </cell>
          <cell r="F157">
            <v>1355</v>
          </cell>
          <cell r="G157">
            <v>1926</v>
          </cell>
          <cell r="H157">
            <v>1811</v>
          </cell>
          <cell r="I157">
            <v>1790</v>
          </cell>
          <cell r="J157">
            <v>1459</v>
          </cell>
          <cell r="K157">
            <v>1957</v>
          </cell>
          <cell r="L157">
            <v>1926</v>
          </cell>
          <cell r="M157">
            <v>2011</v>
          </cell>
          <cell r="N157">
            <v>1591</v>
          </cell>
          <cell r="O157">
            <v>2259</v>
          </cell>
          <cell r="P157">
            <v>2113</v>
          </cell>
          <cell r="Q157">
            <v>1996</v>
          </cell>
          <cell r="R157">
            <v>1499</v>
          </cell>
          <cell r="S157">
            <v>2230</v>
          </cell>
          <cell r="T157">
            <v>2052</v>
          </cell>
          <cell r="U157">
            <v>2104</v>
          </cell>
          <cell r="V157">
            <v>1642</v>
          </cell>
          <cell r="W157">
            <v>2210</v>
          </cell>
          <cell r="X157">
            <v>2100</v>
          </cell>
          <cell r="Y157">
            <v>2107</v>
          </cell>
          <cell r="Z157">
            <v>1591</v>
          </cell>
          <cell r="AA157">
            <v>2261</v>
          </cell>
          <cell r="AB157">
            <v>2030</v>
          </cell>
          <cell r="AC157">
            <v>2145</v>
          </cell>
          <cell r="AD157">
            <v>1810</v>
          </cell>
          <cell r="AE157">
            <v>2295</v>
          </cell>
          <cell r="AF157">
            <v>2042</v>
          </cell>
          <cell r="AG157">
            <v>2414</v>
          </cell>
          <cell r="AH157">
            <v>1727</v>
          </cell>
          <cell r="AI157">
            <v>2579</v>
          </cell>
          <cell r="AJ157">
            <v>2250</v>
          </cell>
          <cell r="AK157">
            <v>2162</v>
          </cell>
          <cell r="AL157">
            <v>1276</v>
          </cell>
          <cell r="AM157">
            <v>2843</v>
          </cell>
          <cell r="AN157">
            <v>2319</v>
          </cell>
          <cell r="AO157">
            <v>2601</v>
          </cell>
          <cell r="AP157">
            <v>2144</v>
          </cell>
          <cell r="AQ157">
            <v>3089</v>
          </cell>
          <cell r="AR157">
            <v>2521</v>
          </cell>
          <cell r="AS157">
            <v>2917</v>
          </cell>
          <cell r="AT157">
            <v>2108</v>
          </cell>
          <cell r="AU157">
            <v>3110</v>
          </cell>
          <cell r="AV157">
            <v>2480</v>
          </cell>
          <cell r="AW157">
            <v>2493</v>
          </cell>
          <cell r="AX157">
            <v>2180</v>
          </cell>
          <cell r="AY157">
            <v>3025</v>
          </cell>
          <cell r="AZ157">
            <v>2504</v>
          </cell>
        </row>
        <row r="158">
          <cell r="A158" t="str">
            <v>Nombre de crÃ©ations d'entreprises - Enseignements, santÃ©, action sociale - Pays de la Loire - DonnÃ©es trimestrielles brutes</v>
          </cell>
          <cell r="B158">
            <v>10756627</v>
          </cell>
          <cell r="C158">
            <v>45317.364583333336</v>
          </cell>
          <cell r="E158">
            <v>705</v>
          </cell>
          <cell r="F158">
            <v>608</v>
          </cell>
          <cell r="G158">
            <v>820</v>
          </cell>
          <cell r="H158">
            <v>677</v>
          </cell>
          <cell r="I158">
            <v>715</v>
          </cell>
          <cell r="J158">
            <v>638</v>
          </cell>
          <cell r="K158">
            <v>891</v>
          </cell>
          <cell r="L158">
            <v>848</v>
          </cell>
          <cell r="M158">
            <v>738</v>
          </cell>
          <cell r="N158">
            <v>626</v>
          </cell>
          <cell r="O158">
            <v>1042</v>
          </cell>
          <cell r="P158">
            <v>868</v>
          </cell>
          <cell r="Q158">
            <v>753</v>
          </cell>
          <cell r="R158">
            <v>654</v>
          </cell>
          <cell r="S158">
            <v>1028</v>
          </cell>
          <cell r="T158">
            <v>930</v>
          </cell>
          <cell r="U158">
            <v>836</v>
          </cell>
          <cell r="V158">
            <v>745</v>
          </cell>
          <cell r="W158">
            <v>1072</v>
          </cell>
          <cell r="X158">
            <v>844</v>
          </cell>
          <cell r="Y158">
            <v>974</v>
          </cell>
          <cell r="Z158">
            <v>668</v>
          </cell>
          <cell r="AA158">
            <v>1173</v>
          </cell>
          <cell r="AB158">
            <v>853</v>
          </cell>
          <cell r="AC158">
            <v>915</v>
          </cell>
          <cell r="AD158">
            <v>800</v>
          </cell>
          <cell r="AE158">
            <v>952</v>
          </cell>
          <cell r="AF158">
            <v>894</v>
          </cell>
          <cell r="AG158">
            <v>1091</v>
          </cell>
          <cell r="AH158">
            <v>834</v>
          </cell>
          <cell r="AI158">
            <v>1210</v>
          </cell>
          <cell r="AJ158">
            <v>1069</v>
          </cell>
          <cell r="AK158">
            <v>838</v>
          </cell>
          <cell r="AL158">
            <v>608</v>
          </cell>
          <cell r="AM158">
            <v>1120</v>
          </cell>
          <cell r="AN158">
            <v>1178</v>
          </cell>
          <cell r="AO158">
            <v>1054</v>
          </cell>
          <cell r="AP158">
            <v>910</v>
          </cell>
          <cell r="AQ158">
            <v>1300</v>
          </cell>
          <cell r="AR158">
            <v>1096</v>
          </cell>
          <cell r="AS158">
            <v>1162</v>
          </cell>
          <cell r="AT158">
            <v>889</v>
          </cell>
          <cell r="AU158">
            <v>1476</v>
          </cell>
          <cell r="AV158">
            <v>1201</v>
          </cell>
          <cell r="AW158">
            <v>1075</v>
          </cell>
          <cell r="AX158">
            <v>928</v>
          </cell>
          <cell r="AY158">
            <v>1485</v>
          </cell>
          <cell r="AZ158">
            <v>1091</v>
          </cell>
        </row>
        <row r="159">
          <cell r="A159" t="str">
            <v>Nombre de crÃ©ations d'entreprises - Enseignements, santÃ©, action sociale - Provence-Alpes-CÃ´te d'Azur - DonnÃ©es trimestrielles brutes</v>
          </cell>
          <cell r="B159">
            <v>10756732</v>
          </cell>
          <cell r="C159">
            <v>45317.364583333336</v>
          </cell>
          <cell r="E159">
            <v>1676</v>
          </cell>
          <cell r="F159">
            <v>1298</v>
          </cell>
          <cell r="G159">
            <v>1906</v>
          </cell>
          <cell r="H159">
            <v>1635</v>
          </cell>
          <cell r="I159">
            <v>1851</v>
          </cell>
          <cell r="J159">
            <v>1371</v>
          </cell>
          <cell r="K159">
            <v>1748</v>
          </cell>
          <cell r="L159">
            <v>1894</v>
          </cell>
          <cell r="M159">
            <v>1712</v>
          </cell>
          <cell r="N159">
            <v>1428</v>
          </cell>
          <cell r="O159">
            <v>1998</v>
          </cell>
          <cell r="P159">
            <v>1845</v>
          </cell>
          <cell r="Q159">
            <v>1824</v>
          </cell>
          <cell r="R159">
            <v>1480</v>
          </cell>
          <cell r="S159">
            <v>2048</v>
          </cell>
          <cell r="T159">
            <v>1826</v>
          </cell>
          <cell r="U159">
            <v>1940</v>
          </cell>
          <cell r="V159">
            <v>1487</v>
          </cell>
          <cell r="W159">
            <v>1998</v>
          </cell>
          <cell r="X159">
            <v>1959</v>
          </cell>
          <cell r="Y159">
            <v>1947</v>
          </cell>
          <cell r="Z159">
            <v>1425</v>
          </cell>
          <cell r="AA159">
            <v>2019</v>
          </cell>
          <cell r="AB159">
            <v>1992</v>
          </cell>
          <cell r="AC159">
            <v>2200</v>
          </cell>
          <cell r="AD159">
            <v>1784</v>
          </cell>
          <cell r="AE159">
            <v>2230</v>
          </cell>
          <cell r="AF159">
            <v>2097</v>
          </cell>
          <cell r="AG159">
            <v>2395</v>
          </cell>
          <cell r="AH159">
            <v>1796</v>
          </cell>
          <cell r="AI159">
            <v>2435</v>
          </cell>
          <cell r="AJ159">
            <v>2197</v>
          </cell>
          <cell r="AK159">
            <v>1898</v>
          </cell>
          <cell r="AL159">
            <v>1359</v>
          </cell>
          <cell r="AM159">
            <v>2517</v>
          </cell>
          <cell r="AN159">
            <v>2327</v>
          </cell>
          <cell r="AO159">
            <v>2316</v>
          </cell>
          <cell r="AP159">
            <v>2107</v>
          </cell>
          <cell r="AQ159">
            <v>2514</v>
          </cell>
          <cell r="AR159">
            <v>2947</v>
          </cell>
          <cell r="AS159">
            <v>2831</v>
          </cell>
          <cell r="AT159">
            <v>2184</v>
          </cell>
          <cell r="AU159">
            <v>2859</v>
          </cell>
          <cell r="AV159">
            <v>2442</v>
          </cell>
          <cell r="AW159">
            <v>2439</v>
          </cell>
          <cell r="AX159">
            <v>2040</v>
          </cell>
          <cell r="AY159">
            <v>2848</v>
          </cell>
          <cell r="AZ159">
            <v>2489</v>
          </cell>
        </row>
        <row r="160">
          <cell r="A160" t="str">
            <v>Nombre de crÃ©ations d'entreprises - Ensemble - Auvergne-RhÃ´ne-Alpes - DonnÃ©es trimestrielles brutes</v>
          </cell>
          <cell r="B160">
            <v>10756707</v>
          </cell>
          <cell r="C160">
            <v>45317.364583333336</v>
          </cell>
          <cell r="E160">
            <v>19248</v>
          </cell>
          <cell r="F160">
            <v>16509</v>
          </cell>
          <cell r="G160">
            <v>15210</v>
          </cell>
          <cell r="H160">
            <v>16674</v>
          </cell>
          <cell r="I160">
            <v>18524</v>
          </cell>
          <cell r="J160">
            <v>17079</v>
          </cell>
          <cell r="K160">
            <v>15150</v>
          </cell>
          <cell r="L160">
            <v>17777</v>
          </cell>
          <cell r="M160">
            <v>19313</v>
          </cell>
          <cell r="N160">
            <v>17191</v>
          </cell>
          <cell r="O160">
            <v>16315</v>
          </cell>
          <cell r="P160">
            <v>17898</v>
          </cell>
          <cell r="Q160">
            <v>18009</v>
          </cell>
          <cell r="R160">
            <v>16438</v>
          </cell>
          <cell r="S160">
            <v>15480</v>
          </cell>
          <cell r="T160">
            <v>17461</v>
          </cell>
          <cell r="U160">
            <v>19421</v>
          </cell>
          <cell r="V160">
            <v>17970</v>
          </cell>
          <cell r="W160">
            <v>15801</v>
          </cell>
          <cell r="X160">
            <v>18046</v>
          </cell>
          <cell r="Y160">
            <v>21140</v>
          </cell>
          <cell r="Z160">
            <v>18818</v>
          </cell>
          <cell r="AA160">
            <v>18232</v>
          </cell>
          <cell r="AB160">
            <v>20541</v>
          </cell>
          <cell r="AC160">
            <v>23637</v>
          </cell>
          <cell r="AD160">
            <v>21520</v>
          </cell>
          <cell r="AE160">
            <v>20752</v>
          </cell>
          <cell r="AF160">
            <v>23178</v>
          </cell>
          <cell r="AG160">
            <v>28322</v>
          </cell>
          <cell r="AH160">
            <v>25299</v>
          </cell>
          <cell r="AI160">
            <v>24694</v>
          </cell>
          <cell r="AJ160">
            <v>27935</v>
          </cell>
          <cell r="AK160">
            <v>27525</v>
          </cell>
          <cell r="AL160">
            <v>20638</v>
          </cell>
          <cell r="AM160">
            <v>29330</v>
          </cell>
          <cell r="AN160">
            <v>32412</v>
          </cell>
          <cell r="AO160">
            <v>32924</v>
          </cell>
          <cell r="AP160">
            <v>30948</v>
          </cell>
          <cell r="AQ160">
            <v>28407</v>
          </cell>
          <cell r="AR160">
            <v>31918</v>
          </cell>
          <cell r="AS160">
            <v>34106</v>
          </cell>
          <cell r="AT160">
            <v>29474</v>
          </cell>
          <cell r="AU160">
            <v>28501</v>
          </cell>
          <cell r="AV160">
            <v>33592</v>
          </cell>
          <cell r="AW160">
            <v>31072</v>
          </cell>
          <cell r="AX160">
            <v>28088</v>
          </cell>
          <cell r="AY160">
            <v>28214</v>
          </cell>
          <cell r="AZ160">
            <v>33448</v>
          </cell>
        </row>
        <row r="161">
          <cell r="A161" t="str">
            <v>Nombre de crÃ©ations d'entreprises - Ensemble - Auvergne-RhÃ´ne-Alpes - DonnÃ©es trimestrielles CVS</v>
          </cell>
          <cell r="B161">
            <v>10756708</v>
          </cell>
          <cell r="C161">
            <v>45317.364583333336</v>
          </cell>
          <cell r="E161">
            <v>17365</v>
          </cell>
          <cell r="F161">
            <v>16971</v>
          </cell>
          <cell r="G161">
            <v>16902</v>
          </cell>
          <cell r="H161">
            <v>16642</v>
          </cell>
          <cell r="I161">
            <v>16876</v>
          </cell>
          <cell r="J161">
            <v>17715</v>
          </cell>
          <cell r="K161">
            <v>16859</v>
          </cell>
          <cell r="L161">
            <v>17710</v>
          </cell>
          <cell r="M161">
            <v>17769</v>
          </cell>
          <cell r="N161">
            <v>17853</v>
          </cell>
          <cell r="O161">
            <v>17854</v>
          </cell>
          <cell r="P161">
            <v>17630</v>
          </cell>
          <cell r="Q161">
            <v>16635</v>
          </cell>
          <cell r="R161">
            <v>16453</v>
          </cell>
          <cell r="S161">
            <v>16707</v>
          </cell>
          <cell r="T161">
            <v>17192</v>
          </cell>
          <cell r="U161">
            <v>17623</v>
          </cell>
          <cell r="V161">
            <v>17986</v>
          </cell>
          <cell r="W161">
            <v>17758</v>
          </cell>
          <cell r="X161">
            <v>18082</v>
          </cell>
          <cell r="Y161">
            <v>18928</v>
          </cell>
          <cell r="Z161">
            <v>19376</v>
          </cell>
          <cell r="AA161">
            <v>20173</v>
          </cell>
          <cell r="AB161">
            <v>20426</v>
          </cell>
          <cell r="AC161">
            <v>21710</v>
          </cell>
          <cell r="AD161">
            <v>22269</v>
          </cell>
          <cell r="AE161">
            <v>22638</v>
          </cell>
          <cell r="AF161">
            <v>22894</v>
          </cell>
          <cell r="AG161">
            <v>26544</v>
          </cell>
          <cell r="AH161">
            <v>26330</v>
          </cell>
          <cell r="AI161">
            <v>26735</v>
          </cell>
          <cell r="AJ161">
            <v>27144</v>
          </cell>
          <cell r="AK161">
            <v>25833</v>
          </cell>
          <cell r="AL161">
            <v>20717</v>
          </cell>
          <cell r="AM161">
            <v>31546</v>
          </cell>
          <cell r="AN161">
            <v>30900</v>
          </cell>
          <cell r="AO161">
            <v>30981</v>
          </cell>
          <cell r="AP161">
            <v>31016</v>
          </cell>
          <cell r="AQ161">
            <v>30598</v>
          </cell>
          <cell r="AR161">
            <v>30716</v>
          </cell>
          <cell r="AS161">
            <v>31875</v>
          </cell>
          <cell r="AT161">
            <v>30298</v>
          </cell>
          <cell r="AU161">
            <v>31352</v>
          </cell>
          <cell r="AV161">
            <v>32097</v>
          </cell>
          <cell r="AW161">
            <v>29038</v>
          </cell>
          <cell r="AX161">
            <v>29552</v>
          </cell>
          <cell r="AY161">
            <v>30770</v>
          </cell>
          <cell r="AZ161">
            <v>31876</v>
          </cell>
        </row>
        <row r="162">
          <cell r="A162" t="str">
            <v>Nombre de crÃ©ations d'entreprises - Ensemble - ÃŽle-de-France - DonnÃ©es trimestrielles brutes</v>
          </cell>
          <cell r="B162">
            <v>10756497</v>
          </cell>
          <cell r="C162">
            <v>45317.364583333336</v>
          </cell>
          <cell r="E162">
            <v>37868</v>
          </cell>
          <cell r="F162">
            <v>32139</v>
          </cell>
          <cell r="G162">
            <v>28976</v>
          </cell>
          <cell r="H162">
            <v>34112</v>
          </cell>
          <cell r="I162">
            <v>36619</v>
          </cell>
          <cell r="J162">
            <v>32269</v>
          </cell>
          <cell r="K162">
            <v>29263</v>
          </cell>
          <cell r="L162">
            <v>35502</v>
          </cell>
          <cell r="M162">
            <v>38266</v>
          </cell>
          <cell r="N162">
            <v>33622</v>
          </cell>
          <cell r="O162">
            <v>31617</v>
          </cell>
          <cell r="P162">
            <v>38810</v>
          </cell>
          <cell r="Q162">
            <v>37295</v>
          </cell>
          <cell r="R162">
            <v>34703</v>
          </cell>
          <cell r="S162">
            <v>33036</v>
          </cell>
          <cell r="T162">
            <v>40594</v>
          </cell>
          <cell r="U162">
            <v>42642</v>
          </cell>
          <cell r="V162">
            <v>41578</v>
          </cell>
          <cell r="W162">
            <v>36455</v>
          </cell>
          <cell r="X162">
            <v>44946</v>
          </cell>
          <cell r="Y162">
            <v>48047</v>
          </cell>
          <cell r="Z162">
            <v>42508</v>
          </cell>
          <cell r="AA162">
            <v>41027</v>
          </cell>
          <cell r="AB162">
            <v>52568</v>
          </cell>
          <cell r="AC162">
            <v>56824</v>
          </cell>
          <cell r="AD162">
            <v>51958</v>
          </cell>
          <cell r="AE162">
            <v>47518</v>
          </cell>
          <cell r="AF162">
            <v>59695</v>
          </cell>
          <cell r="AG162">
            <v>67080</v>
          </cell>
          <cell r="AH162">
            <v>60089</v>
          </cell>
          <cell r="AI162">
            <v>53606</v>
          </cell>
          <cell r="AJ162">
            <v>65619</v>
          </cell>
          <cell r="AK162">
            <v>61054</v>
          </cell>
          <cell r="AL162">
            <v>47370</v>
          </cell>
          <cell r="AM162">
            <v>68827</v>
          </cell>
          <cell r="AN162">
            <v>77957</v>
          </cell>
          <cell r="AO162">
            <v>81105</v>
          </cell>
          <cell r="AP162">
            <v>68732</v>
          </cell>
          <cell r="AQ162">
            <v>60447</v>
          </cell>
          <cell r="AR162">
            <v>71339</v>
          </cell>
          <cell r="AS162">
            <v>76670</v>
          </cell>
          <cell r="AT162">
            <v>64993</v>
          </cell>
          <cell r="AU162">
            <v>67783</v>
          </cell>
          <cell r="AV162">
            <v>79426</v>
          </cell>
          <cell r="AW162">
            <v>74716</v>
          </cell>
          <cell r="AX162">
            <v>68824</v>
          </cell>
          <cell r="AY162">
            <v>70771</v>
          </cell>
          <cell r="AZ162">
            <v>81415</v>
          </cell>
        </row>
        <row r="163">
          <cell r="A163" t="str">
            <v>Nombre de crÃ©ations d'entreprises - Ensemble - ÃŽle-de-France - DonnÃ©es trimestrielles CVS</v>
          </cell>
          <cell r="B163">
            <v>10756498</v>
          </cell>
          <cell r="C163">
            <v>45317.364583333336</v>
          </cell>
          <cell r="E163">
            <v>34072</v>
          </cell>
          <cell r="F163">
            <v>33453</v>
          </cell>
          <cell r="G163">
            <v>33206</v>
          </cell>
          <cell r="H163">
            <v>32349</v>
          </cell>
          <cell r="I163">
            <v>33225</v>
          </cell>
          <cell r="J163">
            <v>33721</v>
          </cell>
          <cell r="K163">
            <v>33324</v>
          </cell>
          <cell r="L163">
            <v>33721</v>
          </cell>
          <cell r="M163">
            <v>34961</v>
          </cell>
          <cell r="N163">
            <v>35021</v>
          </cell>
          <cell r="O163">
            <v>35897</v>
          </cell>
          <cell r="P163">
            <v>36607</v>
          </cell>
          <cell r="Q163">
            <v>34215</v>
          </cell>
          <cell r="R163">
            <v>36025</v>
          </cell>
          <cell r="S163">
            <v>37317</v>
          </cell>
          <cell r="T163">
            <v>38281</v>
          </cell>
          <cell r="U163">
            <v>39276</v>
          </cell>
          <cell r="V163">
            <v>42339</v>
          </cell>
          <cell r="W163">
            <v>41381</v>
          </cell>
          <cell r="X163">
            <v>42499</v>
          </cell>
          <cell r="Y163">
            <v>43869</v>
          </cell>
          <cell r="Z163">
            <v>43832</v>
          </cell>
          <cell r="AA163">
            <v>46766</v>
          </cell>
          <cell r="AB163">
            <v>49913</v>
          </cell>
          <cell r="AC163">
            <v>52131</v>
          </cell>
          <cell r="AD163">
            <v>53778</v>
          </cell>
          <cell r="AE163">
            <v>53849</v>
          </cell>
          <cell r="AF163">
            <v>56403</v>
          </cell>
          <cell r="AG163">
            <v>62405</v>
          </cell>
          <cell r="AH163">
            <v>62528</v>
          </cell>
          <cell r="AI163">
            <v>59698</v>
          </cell>
          <cell r="AJ163">
            <v>62065</v>
          </cell>
          <cell r="AK163">
            <v>56932</v>
          </cell>
          <cell r="AL163">
            <v>49193</v>
          </cell>
          <cell r="AM163">
            <v>75804</v>
          </cell>
          <cell r="AN163">
            <v>72926</v>
          </cell>
          <cell r="AO163">
            <v>77191</v>
          </cell>
          <cell r="AP163">
            <v>71114</v>
          </cell>
          <cell r="AQ163">
            <v>65642</v>
          </cell>
          <cell r="AR163">
            <v>66525</v>
          </cell>
          <cell r="AS163">
            <v>72672</v>
          </cell>
          <cell r="AT163">
            <v>67702</v>
          </cell>
          <cell r="AU163">
            <v>73274</v>
          </cell>
          <cell r="AV163">
            <v>74052</v>
          </cell>
          <cell r="AW163">
            <v>70699</v>
          </cell>
          <cell r="AX163">
            <v>72517</v>
          </cell>
          <cell r="AY163">
            <v>76722</v>
          </cell>
          <cell r="AZ163">
            <v>76116</v>
          </cell>
        </row>
        <row r="164">
          <cell r="A164" t="str">
            <v>Nombre de crÃ©ations d'entreprises - Ensemble - Bourgogne-Franche-ComtÃ© - DonnÃ©es trimestrielles brutes</v>
          </cell>
          <cell r="B164">
            <v>10756539</v>
          </cell>
          <cell r="C164">
            <v>45317.364583333336</v>
          </cell>
          <cell r="E164">
            <v>5034</v>
          </cell>
          <cell r="F164">
            <v>4688</v>
          </cell>
          <cell r="G164">
            <v>4208</v>
          </cell>
          <cell r="H164">
            <v>4518</v>
          </cell>
          <cell r="I164">
            <v>5143</v>
          </cell>
          <cell r="J164">
            <v>4820</v>
          </cell>
          <cell r="K164">
            <v>4354</v>
          </cell>
          <cell r="L164">
            <v>4465</v>
          </cell>
          <cell r="M164">
            <v>4998</v>
          </cell>
          <cell r="N164">
            <v>4687</v>
          </cell>
          <cell r="O164">
            <v>4489</v>
          </cell>
          <cell r="P164">
            <v>4779</v>
          </cell>
          <cell r="Q164">
            <v>4754</v>
          </cell>
          <cell r="R164">
            <v>4430</v>
          </cell>
          <cell r="S164">
            <v>4133</v>
          </cell>
          <cell r="T164">
            <v>4433</v>
          </cell>
          <cell r="U164">
            <v>5024</v>
          </cell>
          <cell r="V164">
            <v>4846</v>
          </cell>
          <cell r="W164">
            <v>4076</v>
          </cell>
          <cell r="X164">
            <v>4447</v>
          </cell>
          <cell r="Y164">
            <v>5272</v>
          </cell>
          <cell r="Z164">
            <v>4877</v>
          </cell>
          <cell r="AA164">
            <v>4787</v>
          </cell>
          <cell r="AB164">
            <v>4878</v>
          </cell>
          <cell r="AC164">
            <v>5869</v>
          </cell>
          <cell r="AD164">
            <v>5461</v>
          </cell>
          <cell r="AE164">
            <v>5088</v>
          </cell>
          <cell r="AF164">
            <v>5475</v>
          </cell>
          <cell r="AG164">
            <v>6633</v>
          </cell>
          <cell r="AH164">
            <v>6034</v>
          </cell>
          <cell r="AI164">
            <v>6034</v>
          </cell>
          <cell r="AJ164">
            <v>6558</v>
          </cell>
          <cell r="AK164">
            <v>6676</v>
          </cell>
          <cell r="AL164">
            <v>5454</v>
          </cell>
          <cell r="AM164">
            <v>7568</v>
          </cell>
          <cell r="AN164">
            <v>7580</v>
          </cell>
          <cell r="AO164">
            <v>8524</v>
          </cell>
          <cell r="AP164">
            <v>8248</v>
          </cell>
          <cell r="AQ164">
            <v>7170</v>
          </cell>
          <cell r="AR164">
            <v>7530</v>
          </cell>
          <cell r="AS164">
            <v>8316</v>
          </cell>
          <cell r="AT164">
            <v>7342</v>
          </cell>
          <cell r="AU164">
            <v>7387</v>
          </cell>
          <cell r="AV164">
            <v>7704</v>
          </cell>
          <cell r="AW164">
            <v>8142</v>
          </cell>
          <cell r="AX164">
            <v>7483</v>
          </cell>
          <cell r="AY164">
            <v>7707</v>
          </cell>
          <cell r="AZ164">
            <v>7877</v>
          </cell>
        </row>
        <row r="165">
          <cell r="A165" t="str">
            <v>Nombre de crÃ©ations d'entreprises - Ensemble - Bourgogne-Franche-ComtÃ© - DonnÃ©es trimestrielles CVS</v>
          </cell>
          <cell r="B165">
            <v>10756540</v>
          </cell>
          <cell r="C165">
            <v>45317.364583333336</v>
          </cell>
          <cell r="E165">
            <v>4558</v>
          </cell>
          <cell r="F165">
            <v>4677</v>
          </cell>
          <cell r="G165">
            <v>4620</v>
          </cell>
          <cell r="H165">
            <v>4607</v>
          </cell>
          <cell r="I165">
            <v>4782</v>
          </cell>
          <cell r="J165">
            <v>4801</v>
          </cell>
          <cell r="K165">
            <v>4687</v>
          </cell>
          <cell r="L165">
            <v>4623</v>
          </cell>
          <cell r="M165">
            <v>4626</v>
          </cell>
          <cell r="N165">
            <v>4663</v>
          </cell>
          <cell r="O165">
            <v>4901</v>
          </cell>
          <cell r="P165">
            <v>4897</v>
          </cell>
          <cell r="Q165">
            <v>4385</v>
          </cell>
          <cell r="R165">
            <v>4427</v>
          </cell>
          <cell r="S165">
            <v>4427</v>
          </cell>
          <cell r="T165">
            <v>4549</v>
          </cell>
          <cell r="U165">
            <v>4667</v>
          </cell>
          <cell r="V165">
            <v>4686</v>
          </cell>
          <cell r="W165">
            <v>4406</v>
          </cell>
          <cell r="X165">
            <v>4626</v>
          </cell>
          <cell r="Y165">
            <v>4750</v>
          </cell>
          <cell r="Z165">
            <v>4901</v>
          </cell>
          <cell r="AA165">
            <v>5200</v>
          </cell>
          <cell r="AB165">
            <v>5117</v>
          </cell>
          <cell r="AC165">
            <v>5331</v>
          </cell>
          <cell r="AD165">
            <v>5495</v>
          </cell>
          <cell r="AE165">
            <v>5477</v>
          </cell>
          <cell r="AF165">
            <v>5651</v>
          </cell>
          <cell r="AG165">
            <v>6121</v>
          </cell>
          <cell r="AH165">
            <v>6077</v>
          </cell>
          <cell r="AI165">
            <v>6383</v>
          </cell>
          <cell r="AJ165">
            <v>6831</v>
          </cell>
          <cell r="AK165">
            <v>6117</v>
          </cell>
          <cell r="AL165">
            <v>5451</v>
          </cell>
          <cell r="AM165">
            <v>8055</v>
          </cell>
          <cell r="AN165">
            <v>7767</v>
          </cell>
          <cell r="AO165">
            <v>7936</v>
          </cell>
          <cell r="AP165">
            <v>8158</v>
          </cell>
          <cell r="AQ165">
            <v>7536</v>
          </cell>
          <cell r="AR165">
            <v>7688</v>
          </cell>
          <cell r="AS165">
            <v>7714</v>
          </cell>
          <cell r="AT165">
            <v>7288</v>
          </cell>
          <cell r="AU165">
            <v>7789</v>
          </cell>
          <cell r="AV165">
            <v>7897</v>
          </cell>
          <cell r="AW165">
            <v>7490</v>
          </cell>
          <cell r="AX165">
            <v>7593</v>
          </cell>
          <cell r="AY165">
            <v>8233</v>
          </cell>
          <cell r="AZ165">
            <v>8095</v>
          </cell>
        </row>
        <row r="166">
          <cell r="A166" t="str">
            <v>Nombre de crÃ©ations d'entreprises - Ensemble - Bretagne - DonnÃ©es trimestrielles brutes</v>
          </cell>
          <cell r="B166">
            <v>10756644</v>
          </cell>
          <cell r="C166">
            <v>45317.364583333336</v>
          </cell>
          <cell r="E166">
            <v>6131</v>
          </cell>
          <cell r="F166">
            <v>5368</v>
          </cell>
          <cell r="G166">
            <v>4810</v>
          </cell>
          <cell r="H166">
            <v>5073</v>
          </cell>
          <cell r="I166">
            <v>6129</v>
          </cell>
          <cell r="J166">
            <v>5425</v>
          </cell>
          <cell r="K166">
            <v>4773</v>
          </cell>
          <cell r="L166">
            <v>5171</v>
          </cell>
          <cell r="M166">
            <v>5962</v>
          </cell>
          <cell r="N166">
            <v>5587</v>
          </cell>
          <cell r="O166">
            <v>5254</v>
          </cell>
          <cell r="P166">
            <v>5425</v>
          </cell>
          <cell r="Q166">
            <v>5680</v>
          </cell>
          <cell r="R166">
            <v>5517</v>
          </cell>
          <cell r="S166">
            <v>4893</v>
          </cell>
          <cell r="T166">
            <v>5477</v>
          </cell>
          <cell r="U166">
            <v>6044</v>
          </cell>
          <cell r="V166">
            <v>5716</v>
          </cell>
          <cell r="W166">
            <v>4946</v>
          </cell>
          <cell r="X166">
            <v>5492</v>
          </cell>
          <cell r="Y166">
            <v>6481</v>
          </cell>
          <cell r="Z166">
            <v>5934</v>
          </cell>
          <cell r="AA166">
            <v>5461</v>
          </cell>
          <cell r="AB166">
            <v>5845</v>
          </cell>
          <cell r="AC166">
            <v>7091</v>
          </cell>
          <cell r="AD166">
            <v>6650</v>
          </cell>
          <cell r="AE166">
            <v>6243</v>
          </cell>
          <cell r="AF166">
            <v>6693</v>
          </cell>
          <cell r="AG166">
            <v>8248</v>
          </cell>
          <cell r="AH166">
            <v>7190</v>
          </cell>
          <cell r="AI166">
            <v>7147</v>
          </cell>
          <cell r="AJ166">
            <v>7815</v>
          </cell>
          <cell r="AK166">
            <v>7745</v>
          </cell>
          <cell r="AL166">
            <v>5810</v>
          </cell>
          <cell r="AM166">
            <v>8396</v>
          </cell>
          <cell r="AN166">
            <v>8851</v>
          </cell>
          <cell r="AO166">
            <v>9812</v>
          </cell>
          <cell r="AP166">
            <v>10075</v>
          </cell>
          <cell r="AQ166">
            <v>8770</v>
          </cell>
          <cell r="AR166">
            <v>9533</v>
          </cell>
          <cell r="AS166">
            <v>10603</v>
          </cell>
          <cell r="AT166">
            <v>9753</v>
          </cell>
          <cell r="AU166">
            <v>8939</v>
          </cell>
          <cell r="AV166">
            <v>9804</v>
          </cell>
          <cell r="AW166">
            <v>10090</v>
          </cell>
          <cell r="AX166">
            <v>9175</v>
          </cell>
          <cell r="AY166">
            <v>9221</v>
          </cell>
          <cell r="AZ166">
            <v>10100</v>
          </cell>
        </row>
        <row r="167">
          <cell r="A167" t="str">
            <v>Nombre de crÃ©ations d'entreprises - Ensemble - Bretagne - DonnÃ©es trimestrielles CVS</v>
          </cell>
          <cell r="B167">
            <v>10756645</v>
          </cell>
          <cell r="C167">
            <v>45317.364583333336</v>
          </cell>
          <cell r="E167">
            <v>5442</v>
          </cell>
          <cell r="F167">
            <v>5358</v>
          </cell>
          <cell r="G167">
            <v>5394</v>
          </cell>
          <cell r="H167">
            <v>5365</v>
          </cell>
          <cell r="I167">
            <v>5502</v>
          </cell>
          <cell r="J167">
            <v>5465</v>
          </cell>
          <cell r="K167">
            <v>5340</v>
          </cell>
          <cell r="L167">
            <v>5292</v>
          </cell>
          <cell r="M167">
            <v>5492</v>
          </cell>
          <cell r="N167">
            <v>5608</v>
          </cell>
          <cell r="O167">
            <v>5636</v>
          </cell>
          <cell r="P167">
            <v>5612</v>
          </cell>
          <cell r="Q167">
            <v>5264</v>
          </cell>
          <cell r="R167">
            <v>5329</v>
          </cell>
          <cell r="S167">
            <v>5336</v>
          </cell>
          <cell r="T167">
            <v>5556</v>
          </cell>
          <cell r="U167">
            <v>5378</v>
          </cell>
          <cell r="V167">
            <v>5547</v>
          </cell>
          <cell r="W167">
            <v>5482</v>
          </cell>
          <cell r="X167">
            <v>5605</v>
          </cell>
          <cell r="Y167">
            <v>5805</v>
          </cell>
          <cell r="Z167">
            <v>5750</v>
          </cell>
          <cell r="AA167">
            <v>5964</v>
          </cell>
          <cell r="AB167">
            <v>6072</v>
          </cell>
          <cell r="AC167">
            <v>6322</v>
          </cell>
          <cell r="AD167">
            <v>6670</v>
          </cell>
          <cell r="AE167">
            <v>6921</v>
          </cell>
          <cell r="AF167">
            <v>7025</v>
          </cell>
          <cell r="AG167">
            <v>7533</v>
          </cell>
          <cell r="AH167">
            <v>7382</v>
          </cell>
          <cell r="AI167">
            <v>7785</v>
          </cell>
          <cell r="AJ167">
            <v>7896</v>
          </cell>
          <cell r="AK167">
            <v>7220</v>
          </cell>
          <cell r="AL167">
            <v>5658</v>
          </cell>
          <cell r="AM167">
            <v>8951</v>
          </cell>
          <cell r="AN167">
            <v>8859</v>
          </cell>
          <cell r="AO167">
            <v>9105</v>
          </cell>
          <cell r="AP167">
            <v>9985</v>
          </cell>
          <cell r="AQ167">
            <v>9383</v>
          </cell>
          <cell r="AR167">
            <v>9654</v>
          </cell>
          <cell r="AS167">
            <v>9728</v>
          </cell>
          <cell r="AT167">
            <v>9675</v>
          </cell>
          <cell r="AU167">
            <v>9667</v>
          </cell>
          <cell r="AV167">
            <v>9700</v>
          </cell>
          <cell r="AW167">
            <v>9247</v>
          </cell>
          <cell r="AX167">
            <v>9122</v>
          </cell>
          <cell r="AY167">
            <v>9890</v>
          </cell>
          <cell r="AZ167">
            <v>10180</v>
          </cell>
        </row>
        <row r="168">
          <cell r="A168" t="str">
            <v>Nombre de crÃ©ations d'entreprises - Ensemble - Centre-Val de Loire - DonnÃ©es trimestrielles brutes</v>
          </cell>
          <cell r="B168">
            <v>10756518</v>
          </cell>
          <cell r="C168">
            <v>45317.364583333336</v>
          </cell>
          <cell r="E168">
            <v>4714</v>
          </cell>
          <cell r="F168">
            <v>4209</v>
          </cell>
          <cell r="G168">
            <v>3686</v>
          </cell>
          <cell r="H168">
            <v>4111</v>
          </cell>
          <cell r="I168">
            <v>4568</v>
          </cell>
          <cell r="J168">
            <v>4071</v>
          </cell>
          <cell r="K168">
            <v>3718</v>
          </cell>
          <cell r="L168">
            <v>4187</v>
          </cell>
          <cell r="M168">
            <v>4581</v>
          </cell>
          <cell r="N168">
            <v>4073</v>
          </cell>
          <cell r="O168">
            <v>4017</v>
          </cell>
          <cell r="P168">
            <v>4306</v>
          </cell>
          <cell r="Q168">
            <v>4113</v>
          </cell>
          <cell r="R168">
            <v>3996</v>
          </cell>
          <cell r="S168">
            <v>3851</v>
          </cell>
          <cell r="T168">
            <v>4094</v>
          </cell>
          <cell r="U168">
            <v>4677</v>
          </cell>
          <cell r="V168">
            <v>4116</v>
          </cell>
          <cell r="W168">
            <v>3692</v>
          </cell>
          <cell r="X168">
            <v>4079</v>
          </cell>
          <cell r="Y168">
            <v>4746</v>
          </cell>
          <cell r="Z168">
            <v>4142</v>
          </cell>
          <cell r="AA168">
            <v>4053</v>
          </cell>
          <cell r="AB168">
            <v>4610</v>
          </cell>
          <cell r="AC168">
            <v>5281</v>
          </cell>
          <cell r="AD168">
            <v>4903</v>
          </cell>
          <cell r="AE168">
            <v>4689</v>
          </cell>
          <cell r="AF168">
            <v>5201</v>
          </cell>
          <cell r="AG168">
            <v>6110</v>
          </cell>
          <cell r="AH168">
            <v>5474</v>
          </cell>
          <cell r="AI168">
            <v>5527</v>
          </cell>
          <cell r="AJ168">
            <v>5946</v>
          </cell>
          <cell r="AK168">
            <v>6102</v>
          </cell>
          <cell r="AL168">
            <v>4555</v>
          </cell>
          <cell r="AM168">
            <v>6696</v>
          </cell>
          <cell r="AN168">
            <v>7187</v>
          </cell>
          <cell r="AO168">
            <v>8098</v>
          </cell>
          <cell r="AP168">
            <v>7353</v>
          </cell>
          <cell r="AQ168">
            <v>6749</v>
          </cell>
          <cell r="AR168">
            <v>7580</v>
          </cell>
          <cell r="AS168">
            <v>8268</v>
          </cell>
          <cell r="AT168">
            <v>7112</v>
          </cell>
          <cell r="AU168">
            <v>6726</v>
          </cell>
          <cell r="AV168">
            <v>7692</v>
          </cell>
          <cell r="AW168">
            <v>7624</v>
          </cell>
          <cell r="AX168">
            <v>6955</v>
          </cell>
          <cell r="AY168">
            <v>7162</v>
          </cell>
          <cell r="AZ168">
            <v>7819</v>
          </cell>
        </row>
        <row r="169">
          <cell r="A169" t="str">
            <v>Nombre de crÃ©ations d'entreprises - Ensemble - Centre-Val de Loire - DonnÃ©es trimestrielles CVS</v>
          </cell>
          <cell r="B169">
            <v>10756519</v>
          </cell>
          <cell r="C169">
            <v>45317.364583333336</v>
          </cell>
          <cell r="E169">
            <v>4279</v>
          </cell>
          <cell r="F169">
            <v>4268</v>
          </cell>
          <cell r="G169">
            <v>4086</v>
          </cell>
          <cell r="H169">
            <v>4189</v>
          </cell>
          <cell r="I169">
            <v>4148</v>
          </cell>
          <cell r="J169">
            <v>4274</v>
          </cell>
          <cell r="K169">
            <v>4158</v>
          </cell>
          <cell r="L169">
            <v>4200</v>
          </cell>
          <cell r="M169">
            <v>4268</v>
          </cell>
          <cell r="N169">
            <v>4243</v>
          </cell>
          <cell r="O169">
            <v>4307</v>
          </cell>
          <cell r="P169">
            <v>4217</v>
          </cell>
          <cell r="Q169">
            <v>3889</v>
          </cell>
          <cell r="R169">
            <v>3960</v>
          </cell>
          <cell r="S169">
            <v>4051</v>
          </cell>
          <cell r="T169">
            <v>4050</v>
          </cell>
          <cell r="U169">
            <v>4190</v>
          </cell>
          <cell r="V169">
            <v>4150</v>
          </cell>
          <cell r="W169">
            <v>4097</v>
          </cell>
          <cell r="X169">
            <v>4075</v>
          </cell>
          <cell r="Y169">
            <v>4246</v>
          </cell>
          <cell r="Z169">
            <v>4161</v>
          </cell>
          <cell r="AA169">
            <v>4429</v>
          </cell>
          <cell r="AB169">
            <v>4603</v>
          </cell>
          <cell r="AC169">
            <v>4802</v>
          </cell>
          <cell r="AD169">
            <v>5005</v>
          </cell>
          <cell r="AE169">
            <v>5117</v>
          </cell>
          <cell r="AF169">
            <v>5280</v>
          </cell>
          <cell r="AG169">
            <v>5660</v>
          </cell>
          <cell r="AH169">
            <v>5806</v>
          </cell>
          <cell r="AI169">
            <v>6023</v>
          </cell>
          <cell r="AJ169">
            <v>5874</v>
          </cell>
          <cell r="AK169">
            <v>5828</v>
          </cell>
          <cell r="AL169">
            <v>4508</v>
          </cell>
          <cell r="AM169">
            <v>6916</v>
          </cell>
          <cell r="AN169">
            <v>6995</v>
          </cell>
          <cell r="AO169">
            <v>7703</v>
          </cell>
          <cell r="AP169">
            <v>7232</v>
          </cell>
          <cell r="AQ169">
            <v>7180</v>
          </cell>
          <cell r="AR169">
            <v>7355</v>
          </cell>
          <cell r="AS169">
            <v>7620</v>
          </cell>
          <cell r="AT169">
            <v>7301</v>
          </cell>
          <cell r="AU169">
            <v>7222</v>
          </cell>
          <cell r="AV169">
            <v>7460</v>
          </cell>
          <cell r="AW169">
            <v>7096</v>
          </cell>
          <cell r="AX169">
            <v>7152</v>
          </cell>
          <cell r="AY169">
            <v>7615</v>
          </cell>
          <cell r="AZ169">
            <v>7550</v>
          </cell>
        </row>
        <row r="170">
          <cell r="A170" t="str">
            <v>Nombre de crÃ©ations d'entreprises - Ensemble - Corse - DonnÃ©es trimestrielles brutes</v>
          </cell>
          <cell r="B170">
            <v>10756747</v>
          </cell>
          <cell r="C170">
            <v>45317.364583333336</v>
          </cell>
          <cell r="E170">
            <v>1113</v>
          </cell>
          <cell r="F170">
            <v>1131</v>
          </cell>
          <cell r="G170">
            <v>816</v>
          </cell>
          <cell r="H170">
            <v>956</v>
          </cell>
          <cell r="I170">
            <v>1074</v>
          </cell>
          <cell r="J170">
            <v>1113</v>
          </cell>
          <cell r="K170">
            <v>828</v>
          </cell>
          <cell r="L170">
            <v>894</v>
          </cell>
          <cell r="M170">
            <v>1053</v>
          </cell>
          <cell r="N170">
            <v>1167</v>
          </cell>
          <cell r="O170">
            <v>836</v>
          </cell>
          <cell r="P170">
            <v>929</v>
          </cell>
          <cell r="Q170">
            <v>982</v>
          </cell>
          <cell r="R170">
            <v>1103</v>
          </cell>
          <cell r="S170">
            <v>781</v>
          </cell>
          <cell r="T170">
            <v>930</v>
          </cell>
          <cell r="U170">
            <v>1124</v>
          </cell>
          <cell r="V170">
            <v>1156</v>
          </cell>
          <cell r="W170">
            <v>788</v>
          </cell>
          <cell r="X170">
            <v>949</v>
          </cell>
          <cell r="Y170">
            <v>1157</v>
          </cell>
          <cell r="Z170">
            <v>1214</v>
          </cell>
          <cell r="AA170">
            <v>832</v>
          </cell>
          <cell r="AB170">
            <v>1076</v>
          </cell>
          <cell r="AC170">
            <v>1248</v>
          </cell>
          <cell r="AD170">
            <v>1297</v>
          </cell>
          <cell r="AE170">
            <v>945</v>
          </cell>
          <cell r="AF170">
            <v>1120</v>
          </cell>
          <cell r="AG170">
            <v>1406</v>
          </cell>
          <cell r="AH170">
            <v>1379</v>
          </cell>
          <cell r="AI170">
            <v>1123</v>
          </cell>
          <cell r="AJ170">
            <v>1317</v>
          </cell>
          <cell r="AK170">
            <v>1295</v>
          </cell>
          <cell r="AL170">
            <v>893</v>
          </cell>
          <cell r="AM170">
            <v>1311</v>
          </cell>
          <cell r="AN170">
            <v>1446</v>
          </cell>
          <cell r="AO170">
            <v>1480</v>
          </cell>
          <cell r="AP170">
            <v>1652</v>
          </cell>
          <cell r="AQ170">
            <v>1300</v>
          </cell>
          <cell r="AR170">
            <v>1382</v>
          </cell>
          <cell r="AS170">
            <v>1743</v>
          </cell>
          <cell r="AT170">
            <v>1579</v>
          </cell>
          <cell r="AU170">
            <v>1356</v>
          </cell>
          <cell r="AV170">
            <v>1409</v>
          </cell>
          <cell r="AW170">
            <v>1702</v>
          </cell>
          <cell r="AX170">
            <v>1669</v>
          </cell>
          <cell r="AY170">
            <v>1323</v>
          </cell>
          <cell r="AZ170">
            <v>1495</v>
          </cell>
        </row>
        <row r="171">
          <cell r="A171" t="str">
            <v>Nombre de crÃ©ations d'entreprises - Ensemble - Corse - DonnÃ©es trimestrielles CVS</v>
          </cell>
          <cell r="B171">
            <v>10756748</v>
          </cell>
          <cell r="C171">
            <v>45317.364583333336</v>
          </cell>
          <cell r="E171">
            <v>993</v>
          </cell>
          <cell r="F171">
            <v>991</v>
          </cell>
          <cell r="G171">
            <v>1028</v>
          </cell>
          <cell r="H171">
            <v>1041</v>
          </cell>
          <cell r="I171">
            <v>981</v>
          </cell>
          <cell r="J171">
            <v>982</v>
          </cell>
          <cell r="K171">
            <v>1026</v>
          </cell>
          <cell r="L171">
            <v>955</v>
          </cell>
          <cell r="M171">
            <v>981</v>
          </cell>
          <cell r="N171">
            <v>1046</v>
          </cell>
          <cell r="O171">
            <v>1007</v>
          </cell>
          <cell r="P171">
            <v>995</v>
          </cell>
          <cell r="Q171">
            <v>918</v>
          </cell>
          <cell r="R171">
            <v>953</v>
          </cell>
          <cell r="S171">
            <v>955</v>
          </cell>
          <cell r="T171">
            <v>970</v>
          </cell>
          <cell r="U171">
            <v>1017</v>
          </cell>
          <cell r="V171">
            <v>981</v>
          </cell>
          <cell r="W171">
            <v>989</v>
          </cell>
          <cell r="X171">
            <v>1007</v>
          </cell>
          <cell r="Y171">
            <v>1035</v>
          </cell>
          <cell r="Z171">
            <v>1049</v>
          </cell>
          <cell r="AA171">
            <v>1028</v>
          </cell>
          <cell r="AB171">
            <v>1154</v>
          </cell>
          <cell r="AC171">
            <v>1125</v>
          </cell>
          <cell r="AD171">
            <v>1156</v>
          </cell>
          <cell r="AE171">
            <v>1155</v>
          </cell>
          <cell r="AF171">
            <v>1204</v>
          </cell>
          <cell r="AG171">
            <v>1295</v>
          </cell>
          <cell r="AH171">
            <v>1244</v>
          </cell>
          <cell r="AI171">
            <v>1356</v>
          </cell>
          <cell r="AJ171">
            <v>1381</v>
          </cell>
          <cell r="AK171">
            <v>1200</v>
          </cell>
          <cell r="AL171">
            <v>775</v>
          </cell>
          <cell r="AM171">
            <v>1549</v>
          </cell>
          <cell r="AN171">
            <v>1507</v>
          </cell>
          <cell r="AO171">
            <v>1397</v>
          </cell>
          <cell r="AP171">
            <v>1445</v>
          </cell>
          <cell r="AQ171">
            <v>1504</v>
          </cell>
          <cell r="AR171">
            <v>1479</v>
          </cell>
          <cell r="AS171">
            <v>1621</v>
          </cell>
          <cell r="AT171">
            <v>1382</v>
          </cell>
          <cell r="AU171">
            <v>1598</v>
          </cell>
          <cell r="AV171">
            <v>1510</v>
          </cell>
          <cell r="AW171">
            <v>1564</v>
          </cell>
          <cell r="AX171">
            <v>1468</v>
          </cell>
          <cell r="AY171">
            <v>1537</v>
          </cell>
          <cell r="AZ171">
            <v>1609</v>
          </cell>
        </row>
        <row r="172">
          <cell r="A172" t="str">
            <v>Nombre de crÃ©ations d'entreprises - Ensemble - France - DonnÃ©es trimestrielles brutes</v>
          </cell>
          <cell r="B172">
            <v>10756084</v>
          </cell>
          <cell r="C172">
            <v>45317.364583333336</v>
          </cell>
          <cell r="E172">
            <v>160442</v>
          </cell>
          <cell r="F172">
            <v>141783</v>
          </cell>
          <cell r="G172">
            <v>127730</v>
          </cell>
          <cell r="H172">
            <v>137343</v>
          </cell>
          <cell r="I172">
            <v>155384</v>
          </cell>
          <cell r="J172">
            <v>140995</v>
          </cell>
          <cell r="K172">
            <v>127303</v>
          </cell>
          <cell r="L172">
            <v>143126</v>
          </cell>
          <cell r="M172">
            <v>157459</v>
          </cell>
          <cell r="N172">
            <v>143603</v>
          </cell>
          <cell r="O172">
            <v>134101</v>
          </cell>
          <cell r="P172">
            <v>147574</v>
          </cell>
          <cell r="Q172">
            <v>149186</v>
          </cell>
          <cell r="R172">
            <v>139735</v>
          </cell>
          <cell r="S172">
            <v>130234</v>
          </cell>
          <cell r="T172">
            <v>145590</v>
          </cell>
          <cell r="U172">
            <v>162460</v>
          </cell>
          <cell r="V172">
            <v>154757</v>
          </cell>
          <cell r="W172">
            <v>134316</v>
          </cell>
          <cell r="X172">
            <v>152007</v>
          </cell>
          <cell r="Y172">
            <v>174625</v>
          </cell>
          <cell r="Z172">
            <v>157964</v>
          </cell>
          <cell r="AA172">
            <v>151134</v>
          </cell>
          <cell r="AB172">
            <v>173868</v>
          </cell>
          <cell r="AC172">
            <v>199209</v>
          </cell>
          <cell r="AD172">
            <v>185601</v>
          </cell>
          <cell r="AE172">
            <v>169964</v>
          </cell>
          <cell r="AF172">
            <v>194556</v>
          </cell>
          <cell r="AG172">
            <v>232790</v>
          </cell>
          <cell r="AH172">
            <v>208573</v>
          </cell>
          <cell r="AI172">
            <v>198627</v>
          </cell>
          <cell r="AJ172">
            <v>224567</v>
          </cell>
          <cell r="AK172">
            <v>220793</v>
          </cell>
          <cell r="AL172">
            <v>169301</v>
          </cell>
          <cell r="AM172">
            <v>243745</v>
          </cell>
          <cell r="AN172">
            <v>266330</v>
          </cell>
          <cell r="AO172">
            <v>287590</v>
          </cell>
          <cell r="AP172">
            <v>267954</v>
          </cell>
          <cell r="AQ172">
            <v>233967</v>
          </cell>
          <cell r="AR172">
            <v>261009</v>
          </cell>
          <cell r="AS172">
            <v>285389</v>
          </cell>
          <cell r="AT172">
            <v>252382</v>
          </cell>
          <cell r="AU172">
            <v>247472</v>
          </cell>
          <cell r="AV172">
            <v>276726</v>
          </cell>
          <cell r="AW172">
            <v>271290</v>
          </cell>
          <cell r="AX172">
            <v>248812</v>
          </cell>
          <cell r="AY172">
            <v>252431</v>
          </cell>
          <cell r="AZ172">
            <v>278943</v>
          </cell>
        </row>
        <row r="173">
          <cell r="A173" t="str">
            <v>Nombre de crÃ©ations d'entreprises - Ensemble - France - DonnÃ©es trimestrielles CVS</v>
          </cell>
          <cell r="B173">
            <v>10756085</v>
          </cell>
          <cell r="C173">
            <v>45317.364583333336</v>
          </cell>
          <cell r="E173">
            <v>145436</v>
          </cell>
          <cell r="F173">
            <v>142068</v>
          </cell>
          <cell r="G173">
            <v>141181</v>
          </cell>
          <cell r="H173">
            <v>139627</v>
          </cell>
          <cell r="I173">
            <v>140814</v>
          </cell>
          <cell r="J173">
            <v>143829</v>
          </cell>
          <cell r="K173">
            <v>142337</v>
          </cell>
          <cell r="L173">
            <v>144388</v>
          </cell>
          <cell r="M173">
            <v>144686</v>
          </cell>
          <cell r="N173">
            <v>145888</v>
          </cell>
          <cell r="O173">
            <v>147081</v>
          </cell>
          <cell r="P173">
            <v>146419</v>
          </cell>
          <cell r="Q173">
            <v>138579</v>
          </cell>
          <cell r="R173">
            <v>138197</v>
          </cell>
          <cell r="S173">
            <v>140961</v>
          </cell>
          <cell r="T173">
            <v>145058</v>
          </cell>
          <cell r="U173">
            <v>146754</v>
          </cell>
          <cell r="V173">
            <v>154100</v>
          </cell>
          <cell r="W173">
            <v>150938</v>
          </cell>
          <cell r="X173">
            <v>152968</v>
          </cell>
          <cell r="Y173">
            <v>156660</v>
          </cell>
          <cell r="Z173">
            <v>157637</v>
          </cell>
          <cell r="AA173">
            <v>168703</v>
          </cell>
          <cell r="AB173">
            <v>173480</v>
          </cell>
          <cell r="AC173">
            <v>181128</v>
          </cell>
          <cell r="AD173">
            <v>186886</v>
          </cell>
          <cell r="AE173">
            <v>188316</v>
          </cell>
          <cell r="AF173">
            <v>195196</v>
          </cell>
          <cell r="AG173">
            <v>213828</v>
          </cell>
          <cell r="AH173">
            <v>214560</v>
          </cell>
          <cell r="AI173">
            <v>219124</v>
          </cell>
          <cell r="AJ173">
            <v>222475</v>
          </cell>
          <cell r="AK173">
            <v>206094</v>
          </cell>
          <cell r="AL173">
            <v>169129</v>
          </cell>
          <cell r="AM173">
            <v>260952</v>
          </cell>
          <cell r="AN173">
            <v>259486</v>
          </cell>
          <cell r="AO173">
            <v>270557</v>
          </cell>
          <cell r="AP173">
            <v>267325</v>
          </cell>
          <cell r="AQ173">
            <v>251810</v>
          </cell>
          <cell r="AR173">
            <v>252998</v>
          </cell>
          <cell r="AS173">
            <v>265866</v>
          </cell>
          <cell r="AT173">
            <v>258417</v>
          </cell>
          <cell r="AU173">
            <v>266965</v>
          </cell>
          <cell r="AV173">
            <v>267766</v>
          </cell>
          <cell r="AW173">
            <v>254207</v>
          </cell>
          <cell r="AX173">
            <v>256083</v>
          </cell>
          <cell r="AY173">
            <v>270583</v>
          </cell>
          <cell r="AZ173">
            <v>267992</v>
          </cell>
        </row>
        <row r="174">
          <cell r="A174" t="str">
            <v>Nombre de crÃ©ations d'entreprises - Ensemble - Grand Est - DonnÃ©es trimestrielles brutes</v>
          </cell>
          <cell r="B174">
            <v>10756602</v>
          </cell>
          <cell r="C174">
            <v>45317.364583333336</v>
          </cell>
          <cell r="E174">
            <v>10115</v>
          </cell>
          <cell r="F174">
            <v>9215</v>
          </cell>
          <cell r="G174">
            <v>8635</v>
          </cell>
          <cell r="H174">
            <v>8398</v>
          </cell>
          <cell r="I174">
            <v>10599</v>
          </cell>
          <cell r="J174">
            <v>9094</v>
          </cell>
          <cell r="K174">
            <v>8978</v>
          </cell>
          <cell r="L174">
            <v>9177</v>
          </cell>
          <cell r="M174">
            <v>10067</v>
          </cell>
          <cell r="N174">
            <v>9533</v>
          </cell>
          <cell r="O174">
            <v>8699</v>
          </cell>
          <cell r="P174">
            <v>9374</v>
          </cell>
          <cell r="Q174">
            <v>8813</v>
          </cell>
          <cell r="R174">
            <v>8316</v>
          </cell>
          <cell r="S174">
            <v>7984</v>
          </cell>
          <cell r="T174">
            <v>8606</v>
          </cell>
          <cell r="U174">
            <v>9847</v>
          </cell>
          <cell r="V174">
            <v>9233</v>
          </cell>
          <cell r="W174">
            <v>8298</v>
          </cell>
          <cell r="X174">
            <v>8560</v>
          </cell>
          <cell r="Y174">
            <v>10099</v>
          </cell>
          <cell r="Z174">
            <v>9406</v>
          </cell>
          <cell r="AA174">
            <v>9169</v>
          </cell>
          <cell r="AB174">
            <v>9973</v>
          </cell>
          <cell r="AC174">
            <v>11279</v>
          </cell>
          <cell r="AD174">
            <v>10838</v>
          </cell>
          <cell r="AE174">
            <v>9979</v>
          </cell>
          <cell r="AF174">
            <v>10786</v>
          </cell>
          <cell r="AG174">
            <v>12815</v>
          </cell>
          <cell r="AH174">
            <v>11513</v>
          </cell>
          <cell r="AI174">
            <v>12091</v>
          </cell>
          <cell r="AJ174">
            <v>12864</v>
          </cell>
          <cell r="AK174">
            <v>12736</v>
          </cell>
          <cell r="AL174">
            <v>10183</v>
          </cell>
          <cell r="AM174">
            <v>15108</v>
          </cell>
          <cell r="AN174">
            <v>15134</v>
          </cell>
          <cell r="AO174">
            <v>17431</v>
          </cell>
          <cell r="AP174">
            <v>16449</v>
          </cell>
          <cell r="AQ174">
            <v>14915</v>
          </cell>
          <cell r="AR174">
            <v>15942</v>
          </cell>
          <cell r="AS174">
            <v>16933</v>
          </cell>
          <cell r="AT174">
            <v>15579</v>
          </cell>
          <cell r="AU174">
            <v>15173</v>
          </cell>
          <cell r="AV174">
            <v>16025</v>
          </cell>
          <cell r="AW174">
            <v>16248</v>
          </cell>
          <cell r="AX174">
            <v>14618</v>
          </cell>
          <cell r="AY174">
            <v>15506</v>
          </cell>
          <cell r="AZ174">
            <v>16550</v>
          </cell>
        </row>
        <row r="175">
          <cell r="A175" t="str">
            <v>Nombre de crÃ©ations d'entreprises - Ensemble - Grand Est - DonnÃ©es trimestrielles CVS</v>
          </cell>
          <cell r="B175">
            <v>10756603</v>
          </cell>
          <cell r="C175">
            <v>45317.364583333336</v>
          </cell>
          <cell r="E175">
            <v>9429</v>
          </cell>
          <cell r="F175">
            <v>9226</v>
          </cell>
          <cell r="G175">
            <v>9062</v>
          </cell>
          <cell r="H175">
            <v>8593</v>
          </cell>
          <cell r="I175">
            <v>9895</v>
          </cell>
          <cell r="J175">
            <v>9215</v>
          </cell>
          <cell r="K175">
            <v>9542</v>
          </cell>
          <cell r="L175">
            <v>9512</v>
          </cell>
          <cell r="M175">
            <v>9446</v>
          </cell>
          <cell r="N175">
            <v>9487</v>
          </cell>
          <cell r="O175">
            <v>9269</v>
          </cell>
          <cell r="P175">
            <v>9371</v>
          </cell>
          <cell r="Q175">
            <v>8252</v>
          </cell>
          <cell r="R175">
            <v>8247</v>
          </cell>
          <cell r="S175">
            <v>8354</v>
          </cell>
          <cell r="T175">
            <v>8846</v>
          </cell>
          <cell r="U175">
            <v>9132</v>
          </cell>
          <cell r="V175">
            <v>9152</v>
          </cell>
          <cell r="W175">
            <v>8923</v>
          </cell>
          <cell r="X175">
            <v>8891</v>
          </cell>
          <cell r="Y175">
            <v>9216</v>
          </cell>
          <cell r="Z175">
            <v>9407</v>
          </cell>
          <cell r="AA175">
            <v>9924</v>
          </cell>
          <cell r="AB175">
            <v>10185</v>
          </cell>
          <cell r="AC175">
            <v>10438</v>
          </cell>
          <cell r="AD175">
            <v>10875</v>
          </cell>
          <cell r="AE175">
            <v>10588</v>
          </cell>
          <cell r="AF175">
            <v>11006</v>
          </cell>
          <cell r="AG175">
            <v>11879</v>
          </cell>
          <cell r="AH175">
            <v>11780</v>
          </cell>
          <cell r="AI175">
            <v>12755</v>
          </cell>
          <cell r="AJ175">
            <v>13169</v>
          </cell>
          <cell r="AK175">
            <v>11963</v>
          </cell>
          <cell r="AL175">
            <v>10253</v>
          </cell>
          <cell r="AM175">
            <v>15525</v>
          </cell>
          <cell r="AN175">
            <v>15364</v>
          </cell>
          <cell r="AO175">
            <v>16144</v>
          </cell>
          <cell r="AP175">
            <v>16204</v>
          </cell>
          <cell r="AQ175">
            <v>15797</v>
          </cell>
          <cell r="AR175">
            <v>15897</v>
          </cell>
          <cell r="AS175">
            <v>15642</v>
          </cell>
          <cell r="AT175">
            <v>16094</v>
          </cell>
          <cell r="AU175">
            <v>15808</v>
          </cell>
          <cell r="AV175">
            <v>16196</v>
          </cell>
          <cell r="AW175">
            <v>15187</v>
          </cell>
          <cell r="AX175">
            <v>15223</v>
          </cell>
          <cell r="AY175">
            <v>16116</v>
          </cell>
          <cell r="AZ175">
            <v>16439</v>
          </cell>
        </row>
        <row r="176">
          <cell r="A176" t="str">
            <v>Nombre de crÃ©ations d'entreprises - Ensemble - Guadeloupe - DonnÃ©es trimestrielles brutes</v>
          </cell>
          <cell r="B176">
            <v>10756440</v>
          </cell>
          <cell r="C176">
            <v>45317.364583333336</v>
          </cell>
          <cell r="E176">
            <v>1444</v>
          </cell>
          <cell r="F176">
            <v>1213</v>
          </cell>
          <cell r="G176">
            <v>1109</v>
          </cell>
          <cell r="H176">
            <v>1246</v>
          </cell>
          <cell r="I176">
            <v>1194</v>
          </cell>
          <cell r="J176">
            <v>1125</v>
          </cell>
          <cell r="K176">
            <v>1132</v>
          </cell>
          <cell r="L176">
            <v>1038</v>
          </cell>
          <cell r="M176">
            <v>1068</v>
          </cell>
          <cell r="N176">
            <v>980</v>
          </cell>
          <cell r="O176">
            <v>937</v>
          </cell>
          <cell r="P176">
            <v>1238</v>
          </cell>
          <cell r="Q176">
            <v>1142</v>
          </cell>
          <cell r="R176">
            <v>985</v>
          </cell>
          <cell r="S176">
            <v>965</v>
          </cell>
          <cell r="T176">
            <v>1171</v>
          </cell>
          <cell r="U176">
            <v>1086</v>
          </cell>
          <cell r="V176">
            <v>1071</v>
          </cell>
          <cell r="W176">
            <v>1059</v>
          </cell>
          <cell r="X176">
            <v>1004</v>
          </cell>
          <cell r="Y176">
            <v>1120</v>
          </cell>
          <cell r="Z176">
            <v>1144</v>
          </cell>
          <cell r="AA176">
            <v>1020</v>
          </cell>
          <cell r="AB176">
            <v>1237</v>
          </cell>
          <cell r="AC176">
            <v>1410</v>
          </cell>
          <cell r="AD176">
            <v>1341</v>
          </cell>
          <cell r="AE176">
            <v>1147</v>
          </cell>
          <cell r="AF176">
            <v>1694</v>
          </cell>
          <cell r="AG176">
            <v>1537</v>
          </cell>
          <cell r="AH176">
            <v>1400</v>
          </cell>
          <cell r="AI176">
            <v>1349</v>
          </cell>
          <cell r="AJ176">
            <v>1573</v>
          </cell>
          <cell r="AK176">
            <v>1303</v>
          </cell>
          <cell r="AL176">
            <v>929</v>
          </cell>
          <cell r="AM176">
            <v>1624</v>
          </cell>
          <cell r="AN176">
            <v>1749</v>
          </cell>
          <cell r="AO176">
            <v>1712</v>
          </cell>
          <cell r="AP176">
            <v>1672</v>
          </cell>
          <cell r="AQ176">
            <v>1604</v>
          </cell>
          <cell r="AR176">
            <v>1763</v>
          </cell>
          <cell r="AS176">
            <v>1856</v>
          </cell>
          <cell r="AT176">
            <v>2038</v>
          </cell>
          <cell r="AU176">
            <v>1857</v>
          </cell>
          <cell r="AV176">
            <v>2098</v>
          </cell>
          <cell r="AW176">
            <v>1948</v>
          </cell>
          <cell r="AX176">
            <v>2135</v>
          </cell>
          <cell r="AY176">
            <v>1944</v>
          </cell>
          <cell r="AZ176">
            <v>2031</v>
          </cell>
        </row>
        <row r="177">
          <cell r="A177" t="str">
            <v>Nombre de crÃ©ations d'entreprises - Ensemble - Guadeloupe - DonnÃ©es trimestrielles CVS</v>
          </cell>
          <cell r="B177">
            <v>10756441</v>
          </cell>
          <cell r="C177">
            <v>45317.364583333336</v>
          </cell>
          <cell r="E177">
            <v>1372</v>
          </cell>
          <cell r="F177">
            <v>1267</v>
          </cell>
          <cell r="G177">
            <v>1203</v>
          </cell>
          <cell r="H177">
            <v>1164</v>
          </cell>
          <cell r="I177">
            <v>1143</v>
          </cell>
          <cell r="J177">
            <v>1211</v>
          </cell>
          <cell r="K177">
            <v>1206</v>
          </cell>
          <cell r="L177">
            <v>981</v>
          </cell>
          <cell r="M177">
            <v>1036</v>
          </cell>
          <cell r="N177">
            <v>1047</v>
          </cell>
          <cell r="O177">
            <v>1009</v>
          </cell>
          <cell r="P177">
            <v>1144</v>
          </cell>
          <cell r="Q177">
            <v>1119</v>
          </cell>
          <cell r="R177">
            <v>1034</v>
          </cell>
          <cell r="S177">
            <v>1029</v>
          </cell>
          <cell r="T177">
            <v>1088</v>
          </cell>
          <cell r="U177">
            <v>1052</v>
          </cell>
          <cell r="V177">
            <v>1067</v>
          </cell>
          <cell r="W177">
            <v>1149</v>
          </cell>
          <cell r="X177">
            <v>939</v>
          </cell>
          <cell r="Y177">
            <v>1065</v>
          </cell>
          <cell r="Z177">
            <v>1172</v>
          </cell>
          <cell r="AA177">
            <v>1115</v>
          </cell>
          <cell r="AB177">
            <v>1188</v>
          </cell>
          <cell r="AC177">
            <v>1346</v>
          </cell>
          <cell r="AD177">
            <v>1376</v>
          </cell>
          <cell r="AE177">
            <v>1258</v>
          </cell>
          <cell r="AF177">
            <v>1597</v>
          </cell>
          <cell r="AG177">
            <v>1486</v>
          </cell>
          <cell r="AH177">
            <v>1456</v>
          </cell>
          <cell r="AI177">
            <v>1451</v>
          </cell>
          <cell r="AJ177">
            <v>1500</v>
          </cell>
          <cell r="AK177">
            <v>1272</v>
          </cell>
          <cell r="AL177">
            <v>956</v>
          </cell>
          <cell r="AM177">
            <v>1713</v>
          </cell>
          <cell r="AN177">
            <v>1655</v>
          </cell>
          <cell r="AO177">
            <v>1686</v>
          </cell>
          <cell r="AP177">
            <v>1687</v>
          </cell>
          <cell r="AQ177">
            <v>1701</v>
          </cell>
          <cell r="AR177">
            <v>1667</v>
          </cell>
          <cell r="AS177">
            <v>1825</v>
          </cell>
          <cell r="AT177">
            <v>2046</v>
          </cell>
          <cell r="AU177">
            <v>1961</v>
          </cell>
          <cell r="AV177">
            <v>2000</v>
          </cell>
          <cell r="AW177">
            <v>1910</v>
          </cell>
          <cell r="AX177">
            <v>2139</v>
          </cell>
          <cell r="AY177">
            <v>2051</v>
          </cell>
          <cell r="AZ177">
            <v>1963</v>
          </cell>
        </row>
        <row r="178">
          <cell r="A178" t="str">
            <v>Nombre de crÃ©ations d'entreprises - Ensemble - Guyane - DonnÃ©es trimestrielles brutes</v>
          </cell>
          <cell r="B178">
            <v>10756464</v>
          </cell>
          <cell r="C178">
            <v>45317.364583333336</v>
          </cell>
          <cell r="E178">
            <v>472</v>
          </cell>
          <cell r="F178">
            <v>661</v>
          </cell>
          <cell r="G178">
            <v>499</v>
          </cell>
          <cell r="H178">
            <v>627</v>
          </cell>
          <cell r="I178">
            <v>484</v>
          </cell>
          <cell r="J178">
            <v>434</v>
          </cell>
          <cell r="K178">
            <v>445</v>
          </cell>
          <cell r="L178">
            <v>607</v>
          </cell>
          <cell r="M178">
            <v>532</v>
          </cell>
          <cell r="N178">
            <v>413</v>
          </cell>
          <cell r="O178">
            <v>522</v>
          </cell>
          <cell r="P178">
            <v>592</v>
          </cell>
          <cell r="Q178">
            <v>454</v>
          </cell>
          <cell r="R178">
            <v>398</v>
          </cell>
          <cell r="S178">
            <v>411</v>
          </cell>
          <cell r="T178">
            <v>485</v>
          </cell>
          <cell r="U178">
            <v>385</v>
          </cell>
          <cell r="V178">
            <v>405</v>
          </cell>
          <cell r="W178">
            <v>365</v>
          </cell>
          <cell r="X178">
            <v>415</v>
          </cell>
          <cell r="Y178">
            <v>360</v>
          </cell>
          <cell r="Z178">
            <v>277</v>
          </cell>
          <cell r="AA178">
            <v>404</v>
          </cell>
          <cell r="AB178">
            <v>454</v>
          </cell>
          <cell r="AC178">
            <v>495</v>
          </cell>
          <cell r="AD178">
            <v>432</v>
          </cell>
          <cell r="AE178">
            <v>450</v>
          </cell>
          <cell r="AF178">
            <v>541</v>
          </cell>
          <cell r="AG178">
            <v>540</v>
          </cell>
          <cell r="AH178">
            <v>442</v>
          </cell>
          <cell r="AI178">
            <v>509</v>
          </cell>
          <cell r="AJ178">
            <v>469</v>
          </cell>
          <cell r="AK178">
            <v>396</v>
          </cell>
          <cell r="AL178">
            <v>337</v>
          </cell>
          <cell r="AM178">
            <v>639</v>
          </cell>
          <cell r="AN178">
            <v>638</v>
          </cell>
          <cell r="AO178">
            <v>708</v>
          </cell>
          <cell r="AP178">
            <v>681</v>
          </cell>
          <cell r="AQ178">
            <v>788</v>
          </cell>
          <cell r="AR178">
            <v>775</v>
          </cell>
          <cell r="AS178">
            <v>711</v>
          </cell>
          <cell r="AT178">
            <v>825</v>
          </cell>
          <cell r="AU178">
            <v>776</v>
          </cell>
          <cell r="AV178">
            <v>775</v>
          </cell>
          <cell r="AW178">
            <v>758</v>
          </cell>
          <cell r="AX178">
            <v>772</v>
          </cell>
          <cell r="AY178">
            <v>881</v>
          </cell>
          <cell r="AZ178">
            <v>932</v>
          </cell>
        </row>
        <row r="179">
          <cell r="A179" t="str">
            <v>Nombre de crÃ©ations d'entreprises - Ensemble - Guyane - DonnÃ©es trimestrielles CVS</v>
          </cell>
          <cell r="B179">
            <v>10756465</v>
          </cell>
          <cell r="C179">
            <v>45317.364583333336</v>
          </cell>
          <cell r="E179">
            <v>497</v>
          </cell>
          <cell r="F179">
            <v>775</v>
          </cell>
          <cell r="G179">
            <v>532</v>
          </cell>
          <cell r="H179">
            <v>520</v>
          </cell>
          <cell r="I179">
            <v>508</v>
          </cell>
          <cell r="J179">
            <v>485</v>
          </cell>
          <cell r="K179">
            <v>458</v>
          </cell>
          <cell r="L179">
            <v>525</v>
          </cell>
          <cell r="M179">
            <v>555</v>
          </cell>
          <cell r="N179">
            <v>478</v>
          </cell>
          <cell r="O179">
            <v>542</v>
          </cell>
          <cell r="P179">
            <v>508</v>
          </cell>
          <cell r="Q179">
            <v>478</v>
          </cell>
          <cell r="R179">
            <v>442</v>
          </cell>
          <cell r="S179">
            <v>413</v>
          </cell>
          <cell r="T179">
            <v>420</v>
          </cell>
          <cell r="U179">
            <v>407</v>
          </cell>
          <cell r="V179">
            <v>421</v>
          </cell>
          <cell r="W179">
            <v>372</v>
          </cell>
          <cell r="X179">
            <v>373</v>
          </cell>
          <cell r="Y179">
            <v>361</v>
          </cell>
          <cell r="Z179">
            <v>312</v>
          </cell>
          <cell r="AA179">
            <v>405</v>
          </cell>
          <cell r="AB179">
            <v>429</v>
          </cell>
          <cell r="AC179">
            <v>500</v>
          </cell>
          <cell r="AD179">
            <v>478</v>
          </cell>
          <cell r="AE179">
            <v>451</v>
          </cell>
          <cell r="AF179">
            <v>497</v>
          </cell>
          <cell r="AG179">
            <v>547</v>
          </cell>
          <cell r="AH179">
            <v>484</v>
          </cell>
          <cell r="AI179">
            <v>483</v>
          </cell>
          <cell r="AJ179">
            <v>455</v>
          </cell>
          <cell r="AK179">
            <v>399</v>
          </cell>
          <cell r="AL179">
            <v>369</v>
          </cell>
          <cell r="AM179">
            <v>609</v>
          </cell>
          <cell r="AN179">
            <v>609</v>
          </cell>
          <cell r="AO179">
            <v>724</v>
          </cell>
          <cell r="AP179">
            <v>730</v>
          </cell>
          <cell r="AQ179">
            <v>740</v>
          </cell>
          <cell r="AR179">
            <v>762</v>
          </cell>
          <cell r="AS179">
            <v>721</v>
          </cell>
          <cell r="AT179">
            <v>868</v>
          </cell>
          <cell r="AU179">
            <v>748</v>
          </cell>
          <cell r="AV179">
            <v>747</v>
          </cell>
          <cell r="AW179">
            <v>752</v>
          </cell>
          <cell r="AX179">
            <v>841</v>
          </cell>
          <cell r="AY179">
            <v>846</v>
          </cell>
          <cell r="AZ179">
            <v>927</v>
          </cell>
        </row>
        <row r="180">
          <cell r="A180" t="str">
            <v>Nombre de crÃ©ations d'entreprises - Ensemble - Hauts-de-France - DonnÃ©es trimestrielles brutes</v>
          </cell>
          <cell r="B180">
            <v>10756581</v>
          </cell>
          <cell r="C180">
            <v>45317.364583333336</v>
          </cell>
          <cell r="E180">
            <v>10003</v>
          </cell>
          <cell r="F180">
            <v>8941</v>
          </cell>
          <cell r="G180">
            <v>8459</v>
          </cell>
          <cell r="H180">
            <v>8490</v>
          </cell>
          <cell r="I180">
            <v>9583</v>
          </cell>
          <cell r="J180">
            <v>8800</v>
          </cell>
          <cell r="K180">
            <v>8116</v>
          </cell>
          <cell r="L180">
            <v>9001</v>
          </cell>
          <cell r="M180">
            <v>9705</v>
          </cell>
          <cell r="N180">
            <v>9117</v>
          </cell>
          <cell r="O180">
            <v>8632</v>
          </cell>
          <cell r="P180">
            <v>8844</v>
          </cell>
          <cell r="Q180">
            <v>9369</v>
          </cell>
          <cell r="R180">
            <v>8682</v>
          </cell>
          <cell r="S180">
            <v>7975</v>
          </cell>
          <cell r="T180">
            <v>8590</v>
          </cell>
          <cell r="U180">
            <v>9877</v>
          </cell>
          <cell r="V180">
            <v>9371</v>
          </cell>
          <cell r="W180">
            <v>8062</v>
          </cell>
          <cell r="X180">
            <v>9073</v>
          </cell>
          <cell r="Y180">
            <v>10315</v>
          </cell>
          <cell r="Z180">
            <v>9422</v>
          </cell>
          <cell r="AA180">
            <v>9206</v>
          </cell>
          <cell r="AB180">
            <v>10309</v>
          </cell>
          <cell r="AC180">
            <v>12098</v>
          </cell>
          <cell r="AD180">
            <v>10933</v>
          </cell>
          <cell r="AE180">
            <v>10271</v>
          </cell>
          <cell r="AF180">
            <v>11565</v>
          </cell>
          <cell r="AG180">
            <v>14089</v>
          </cell>
          <cell r="AH180">
            <v>12887</v>
          </cell>
          <cell r="AI180">
            <v>12679</v>
          </cell>
          <cell r="AJ180">
            <v>13863</v>
          </cell>
          <cell r="AK180">
            <v>13615</v>
          </cell>
          <cell r="AL180">
            <v>10979</v>
          </cell>
          <cell r="AM180">
            <v>15507</v>
          </cell>
          <cell r="AN180">
            <v>16495</v>
          </cell>
          <cell r="AO180">
            <v>19046</v>
          </cell>
          <cell r="AP180">
            <v>17172</v>
          </cell>
          <cell r="AQ180">
            <v>14922</v>
          </cell>
          <cell r="AR180">
            <v>16195</v>
          </cell>
          <cell r="AS180">
            <v>18238</v>
          </cell>
          <cell r="AT180">
            <v>15561</v>
          </cell>
          <cell r="AU180">
            <v>15525</v>
          </cell>
          <cell r="AV180">
            <v>16584</v>
          </cell>
          <cell r="AW180">
            <v>16369</v>
          </cell>
          <cell r="AX180">
            <v>15141</v>
          </cell>
          <cell r="AY180">
            <v>15961</v>
          </cell>
          <cell r="AZ180">
            <v>17399</v>
          </cell>
        </row>
        <row r="181">
          <cell r="A181" t="str">
            <v>Nombre de crÃ©ations d'entreprises - Ensemble - Hauts-de-France - DonnÃ©es trimestrielles CVS</v>
          </cell>
          <cell r="B181">
            <v>10756582</v>
          </cell>
          <cell r="C181">
            <v>45317.364583333336</v>
          </cell>
          <cell r="E181">
            <v>9112</v>
          </cell>
          <cell r="F181">
            <v>9094</v>
          </cell>
          <cell r="G181">
            <v>9362</v>
          </cell>
          <cell r="H181">
            <v>8799</v>
          </cell>
          <cell r="I181">
            <v>8875</v>
          </cell>
          <cell r="J181">
            <v>9027</v>
          </cell>
          <cell r="K181">
            <v>8839</v>
          </cell>
          <cell r="L181">
            <v>9026</v>
          </cell>
          <cell r="M181">
            <v>9219</v>
          </cell>
          <cell r="N181">
            <v>9165</v>
          </cell>
          <cell r="O181">
            <v>9127</v>
          </cell>
          <cell r="P181">
            <v>8915</v>
          </cell>
          <cell r="Q181">
            <v>8847</v>
          </cell>
          <cell r="R181">
            <v>8454</v>
          </cell>
          <cell r="S181">
            <v>8534</v>
          </cell>
          <cell r="T181">
            <v>8648</v>
          </cell>
          <cell r="U181">
            <v>8962</v>
          </cell>
          <cell r="V181">
            <v>9076</v>
          </cell>
          <cell r="W181">
            <v>8845</v>
          </cell>
          <cell r="X181">
            <v>9162</v>
          </cell>
          <cell r="Y181">
            <v>9329</v>
          </cell>
          <cell r="Z181">
            <v>9179</v>
          </cell>
          <cell r="AA181">
            <v>10090</v>
          </cell>
          <cell r="AB181">
            <v>10532</v>
          </cell>
          <cell r="AC181">
            <v>10936</v>
          </cell>
          <cell r="AD181">
            <v>11162</v>
          </cell>
          <cell r="AE181">
            <v>11426</v>
          </cell>
          <cell r="AF181">
            <v>11871</v>
          </cell>
          <cell r="AG181">
            <v>13090</v>
          </cell>
          <cell r="AH181">
            <v>13420</v>
          </cell>
          <cell r="AI181">
            <v>13840</v>
          </cell>
          <cell r="AJ181">
            <v>13658</v>
          </cell>
          <cell r="AK181">
            <v>12895</v>
          </cell>
          <cell r="AL181">
            <v>10768</v>
          </cell>
          <cell r="AM181">
            <v>16587</v>
          </cell>
          <cell r="AN181">
            <v>16262</v>
          </cell>
          <cell r="AO181">
            <v>17891</v>
          </cell>
          <cell r="AP181">
            <v>16865</v>
          </cell>
          <cell r="AQ181">
            <v>16017</v>
          </cell>
          <cell r="AR181">
            <v>15900</v>
          </cell>
          <cell r="AS181">
            <v>16898</v>
          </cell>
          <cell r="AT181">
            <v>15514</v>
          </cell>
          <cell r="AU181">
            <v>16482</v>
          </cell>
          <cell r="AV181">
            <v>16277</v>
          </cell>
          <cell r="AW181">
            <v>15179</v>
          </cell>
          <cell r="AX181">
            <v>15175</v>
          </cell>
          <cell r="AY181">
            <v>16993</v>
          </cell>
          <cell r="AZ181">
            <v>17271</v>
          </cell>
        </row>
        <row r="182">
          <cell r="A182" t="str">
            <v>Nombre de crÃ©ations d'entreprises - Ensemble - La RÃ©union - DonnÃ©es trimestrielles brutes</v>
          </cell>
          <cell r="B182">
            <v>10756476</v>
          </cell>
          <cell r="C182">
            <v>45317.364583333336</v>
          </cell>
          <cell r="E182">
            <v>1920</v>
          </cell>
          <cell r="F182">
            <v>1724</v>
          </cell>
          <cell r="G182">
            <v>1776</v>
          </cell>
          <cell r="H182">
            <v>1810</v>
          </cell>
          <cell r="I182">
            <v>1858</v>
          </cell>
          <cell r="J182">
            <v>1840</v>
          </cell>
          <cell r="K182">
            <v>1704</v>
          </cell>
          <cell r="L182">
            <v>1548</v>
          </cell>
          <cell r="M182">
            <v>1798</v>
          </cell>
          <cell r="N182">
            <v>1607</v>
          </cell>
          <cell r="O182">
            <v>1710</v>
          </cell>
          <cell r="P182">
            <v>1704</v>
          </cell>
          <cell r="Q182">
            <v>1669</v>
          </cell>
          <cell r="R182">
            <v>1648</v>
          </cell>
          <cell r="S182">
            <v>1800</v>
          </cell>
          <cell r="T182">
            <v>1489</v>
          </cell>
          <cell r="U182">
            <v>1800</v>
          </cell>
          <cell r="V182">
            <v>1788</v>
          </cell>
          <cell r="W182">
            <v>1823</v>
          </cell>
          <cell r="X182">
            <v>1519</v>
          </cell>
          <cell r="Y182">
            <v>1925</v>
          </cell>
          <cell r="Z182">
            <v>1733</v>
          </cell>
          <cell r="AA182">
            <v>1980</v>
          </cell>
          <cell r="AB182">
            <v>1746</v>
          </cell>
          <cell r="AC182">
            <v>2051</v>
          </cell>
          <cell r="AD182">
            <v>2111</v>
          </cell>
          <cell r="AE182">
            <v>1987</v>
          </cell>
          <cell r="AF182">
            <v>1646</v>
          </cell>
          <cell r="AG182">
            <v>2111</v>
          </cell>
          <cell r="AH182">
            <v>2046</v>
          </cell>
          <cell r="AI182">
            <v>2221</v>
          </cell>
          <cell r="AJ182">
            <v>1886</v>
          </cell>
          <cell r="AK182">
            <v>2314</v>
          </cell>
          <cell r="AL182">
            <v>1842</v>
          </cell>
          <cell r="AM182">
            <v>2718</v>
          </cell>
          <cell r="AN182">
            <v>2609</v>
          </cell>
          <cell r="AO182">
            <v>2816</v>
          </cell>
          <cell r="AP182">
            <v>3013</v>
          </cell>
          <cell r="AQ182">
            <v>3046</v>
          </cell>
          <cell r="AR182">
            <v>2515</v>
          </cell>
          <cell r="AS182">
            <v>3133</v>
          </cell>
          <cell r="AT182">
            <v>2912</v>
          </cell>
          <cell r="AU182">
            <v>3097</v>
          </cell>
          <cell r="AV182">
            <v>2902</v>
          </cell>
          <cell r="AW182">
            <v>3063</v>
          </cell>
          <cell r="AX182">
            <v>2963</v>
          </cell>
          <cell r="AY182">
            <v>3329</v>
          </cell>
          <cell r="AZ182">
            <v>2935</v>
          </cell>
        </row>
        <row r="183">
          <cell r="A183" t="str">
            <v>Nombre de crÃ©ations d'entreprises - Ensemble - La RÃ©union - DonnÃ©es trimestrielles CVS</v>
          </cell>
          <cell r="B183">
            <v>10756477</v>
          </cell>
          <cell r="C183">
            <v>45317.364583333336</v>
          </cell>
          <cell r="E183">
            <v>1813</v>
          </cell>
          <cell r="F183">
            <v>1754</v>
          </cell>
          <cell r="G183">
            <v>1760</v>
          </cell>
          <cell r="H183">
            <v>1915</v>
          </cell>
          <cell r="I183">
            <v>1776</v>
          </cell>
          <cell r="J183">
            <v>1870</v>
          </cell>
          <cell r="K183">
            <v>1670</v>
          </cell>
          <cell r="L183">
            <v>1654</v>
          </cell>
          <cell r="M183">
            <v>1728</v>
          </cell>
          <cell r="N183">
            <v>1639</v>
          </cell>
          <cell r="O183">
            <v>1649</v>
          </cell>
          <cell r="P183">
            <v>1834</v>
          </cell>
          <cell r="Q183">
            <v>1599</v>
          </cell>
          <cell r="R183">
            <v>1685</v>
          </cell>
          <cell r="S183">
            <v>1714</v>
          </cell>
          <cell r="T183">
            <v>1628</v>
          </cell>
          <cell r="U183">
            <v>1716</v>
          </cell>
          <cell r="V183">
            <v>1789</v>
          </cell>
          <cell r="W183">
            <v>1714</v>
          </cell>
          <cell r="X183">
            <v>1689</v>
          </cell>
          <cell r="Y183">
            <v>1824</v>
          </cell>
          <cell r="Z183">
            <v>1753</v>
          </cell>
          <cell r="AA183">
            <v>1871</v>
          </cell>
          <cell r="AB183">
            <v>1943</v>
          </cell>
          <cell r="AC183">
            <v>1957</v>
          </cell>
          <cell r="AD183">
            <v>2137</v>
          </cell>
          <cell r="AE183">
            <v>1857</v>
          </cell>
          <cell r="AF183">
            <v>1848</v>
          </cell>
          <cell r="AG183">
            <v>2043</v>
          </cell>
          <cell r="AH183">
            <v>2070</v>
          </cell>
          <cell r="AI183">
            <v>2068</v>
          </cell>
          <cell r="AJ183">
            <v>2080</v>
          </cell>
          <cell r="AK183">
            <v>2259</v>
          </cell>
          <cell r="AL183">
            <v>1865</v>
          </cell>
          <cell r="AM183">
            <v>2556</v>
          </cell>
          <cell r="AN183">
            <v>2846</v>
          </cell>
          <cell r="AO183">
            <v>2762</v>
          </cell>
          <cell r="AP183">
            <v>3005</v>
          </cell>
          <cell r="AQ183">
            <v>2877</v>
          </cell>
          <cell r="AR183">
            <v>2726</v>
          </cell>
          <cell r="AS183">
            <v>3070</v>
          </cell>
          <cell r="AT183">
            <v>2895</v>
          </cell>
          <cell r="AU183">
            <v>2946</v>
          </cell>
          <cell r="AV183">
            <v>3102</v>
          </cell>
          <cell r="AW183">
            <v>2983</v>
          </cell>
          <cell r="AX183">
            <v>2972</v>
          </cell>
          <cell r="AY183">
            <v>3197</v>
          </cell>
          <cell r="AZ183">
            <v>3162</v>
          </cell>
        </row>
        <row r="184">
          <cell r="A184" t="str">
            <v>Nombre de crÃ©ations d'entreprises - Ensemble - Martinique - DonnÃ©es trimestrielles brutes</v>
          </cell>
          <cell r="B184">
            <v>10756452</v>
          </cell>
          <cell r="C184">
            <v>45317.364583333336</v>
          </cell>
          <cell r="E184">
            <v>1291</v>
          </cell>
          <cell r="F184">
            <v>1363</v>
          </cell>
          <cell r="G184">
            <v>1005</v>
          </cell>
          <cell r="H184">
            <v>1259</v>
          </cell>
          <cell r="I184">
            <v>1369</v>
          </cell>
          <cell r="J184">
            <v>1406</v>
          </cell>
          <cell r="K184">
            <v>1161</v>
          </cell>
          <cell r="L184">
            <v>1110</v>
          </cell>
          <cell r="M184">
            <v>1139</v>
          </cell>
          <cell r="N184">
            <v>1192</v>
          </cell>
          <cell r="O184">
            <v>1060</v>
          </cell>
          <cell r="P184">
            <v>1084</v>
          </cell>
          <cell r="Q184">
            <v>1189</v>
          </cell>
          <cell r="R184">
            <v>1030</v>
          </cell>
          <cell r="S184">
            <v>987</v>
          </cell>
          <cell r="T184">
            <v>1201</v>
          </cell>
          <cell r="U184">
            <v>1269</v>
          </cell>
          <cell r="V184">
            <v>1047</v>
          </cell>
          <cell r="W184">
            <v>1142</v>
          </cell>
          <cell r="X184">
            <v>1246</v>
          </cell>
          <cell r="Y184">
            <v>1321</v>
          </cell>
          <cell r="Z184">
            <v>1247</v>
          </cell>
          <cell r="AA184">
            <v>1067</v>
          </cell>
          <cell r="AB184">
            <v>1432</v>
          </cell>
          <cell r="AC184">
            <v>1633</v>
          </cell>
          <cell r="AD184">
            <v>1221</v>
          </cell>
          <cell r="AE184">
            <v>1057</v>
          </cell>
          <cell r="AF184">
            <v>1540</v>
          </cell>
          <cell r="AG184">
            <v>1444</v>
          </cell>
          <cell r="AH184">
            <v>1258</v>
          </cell>
          <cell r="AI184">
            <v>1436</v>
          </cell>
          <cell r="AJ184">
            <v>1417</v>
          </cell>
          <cell r="AK184">
            <v>1479</v>
          </cell>
          <cell r="AL184">
            <v>930</v>
          </cell>
          <cell r="AM184">
            <v>1633</v>
          </cell>
          <cell r="AN184">
            <v>1780</v>
          </cell>
          <cell r="AO184">
            <v>2230</v>
          </cell>
          <cell r="AP184">
            <v>2445</v>
          </cell>
          <cell r="AQ184">
            <v>1541</v>
          </cell>
          <cell r="AR184">
            <v>1808</v>
          </cell>
          <cell r="AS184">
            <v>2208</v>
          </cell>
          <cell r="AT184">
            <v>2077</v>
          </cell>
          <cell r="AU184">
            <v>2154</v>
          </cell>
          <cell r="AV184">
            <v>2957</v>
          </cell>
          <cell r="AW184">
            <v>3010</v>
          </cell>
          <cell r="AX184">
            <v>1587</v>
          </cell>
          <cell r="AY184">
            <v>1769</v>
          </cell>
          <cell r="AZ184">
            <v>2590</v>
          </cell>
        </row>
        <row r="185">
          <cell r="A185" t="str">
            <v>Nombre de crÃ©ations d'entreprises - Ensemble - Martinique - DonnÃ©es trimestrielles CVS</v>
          </cell>
          <cell r="B185">
            <v>10756453</v>
          </cell>
          <cell r="C185">
            <v>45317.364583333336</v>
          </cell>
          <cell r="E185">
            <v>1163</v>
          </cell>
          <cell r="F185">
            <v>1382</v>
          </cell>
          <cell r="G185">
            <v>1206</v>
          </cell>
          <cell r="H185">
            <v>1262</v>
          </cell>
          <cell r="I185">
            <v>1297</v>
          </cell>
          <cell r="J185">
            <v>1355</v>
          </cell>
          <cell r="K185">
            <v>1222</v>
          </cell>
          <cell r="L185">
            <v>1063</v>
          </cell>
          <cell r="M185">
            <v>1084</v>
          </cell>
          <cell r="N185">
            <v>1136</v>
          </cell>
          <cell r="O185">
            <v>1121</v>
          </cell>
          <cell r="P185">
            <v>1147</v>
          </cell>
          <cell r="Q185">
            <v>1055</v>
          </cell>
          <cell r="R185">
            <v>1125</v>
          </cell>
          <cell r="S185">
            <v>1210</v>
          </cell>
          <cell r="T185">
            <v>1149</v>
          </cell>
          <cell r="U185">
            <v>1164</v>
          </cell>
          <cell r="V185">
            <v>1004</v>
          </cell>
          <cell r="W185">
            <v>1170</v>
          </cell>
          <cell r="X185">
            <v>1124</v>
          </cell>
          <cell r="Y185">
            <v>1194</v>
          </cell>
          <cell r="Z185">
            <v>1282</v>
          </cell>
          <cell r="AA185">
            <v>1190</v>
          </cell>
          <cell r="AB185">
            <v>1414</v>
          </cell>
          <cell r="AC185">
            <v>1374</v>
          </cell>
          <cell r="AD185">
            <v>1436</v>
          </cell>
          <cell r="AE185">
            <v>1284</v>
          </cell>
          <cell r="AF185">
            <v>1443</v>
          </cell>
          <cell r="AG185">
            <v>1211</v>
          </cell>
          <cell r="AH185">
            <v>1440</v>
          </cell>
          <cell r="AI185">
            <v>1559</v>
          </cell>
          <cell r="AJ185">
            <v>1256</v>
          </cell>
          <cell r="AK185">
            <v>1126</v>
          </cell>
          <cell r="AL185">
            <v>1276</v>
          </cell>
          <cell r="AM185">
            <v>1950</v>
          </cell>
          <cell r="AN185">
            <v>1622</v>
          </cell>
          <cell r="AO185">
            <v>1815</v>
          </cell>
          <cell r="AP185">
            <v>2957</v>
          </cell>
          <cell r="AQ185">
            <v>1784</v>
          </cell>
          <cell r="AR185">
            <v>1570</v>
          </cell>
          <cell r="AS185">
            <v>1775</v>
          </cell>
          <cell r="AT185">
            <v>2458</v>
          </cell>
          <cell r="AU185">
            <v>2406</v>
          </cell>
          <cell r="AV185">
            <v>2630</v>
          </cell>
          <cell r="AW185">
            <v>2425</v>
          </cell>
          <cell r="AX185">
            <v>2049</v>
          </cell>
          <cell r="AY185">
            <v>2164</v>
          </cell>
          <cell r="AZ185">
            <v>2322</v>
          </cell>
        </row>
        <row r="186">
          <cell r="A186" t="str">
            <v>Nombre de crÃ©ations d'entreprises - Ensemble - Mayotte - DonnÃ©es trimestrielles brutes</v>
          </cell>
          <cell r="B186">
            <v>10756487</v>
          </cell>
          <cell r="C186">
            <v>45317.364583333336</v>
          </cell>
          <cell r="E186">
            <v>263</v>
          </cell>
          <cell r="F186">
            <v>173</v>
          </cell>
          <cell r="G186">
            <v>260</v>
          </cell>
          <cell r="H186">
            <v>200</v>
          </cell>
          <cell r="I186">
            <v>198</v>
          </cell>
          <cell r="J186">
            <v>196</v>
          </cell>
          <cell r="K186">
            <v>219</v>
          </cell>
          <cell r="L186">
            <v>209</v>
          </cell>
          <cell r="M186">
            <v>236</v>
          </cell>
          <cell r="N186">
            <v>211</v>
          </cell>
          <cell r="O186">
            <v>206</v>
          </cell>
          <cell r="P186">
            <v>218</v>
          </cell>
          <cell r="Q186">
            <v>198</v>
          </cell>
          <cell r="R186">
            <v>217</v>
          </cell>
          <cell r="S186">
            <v>193</v>
          </cell>
          <cell r="T186">
            <v>233</v>
          </cell>
          <cell r="U186">
            <v>213</v>
          </cell>
          <cell r="V186">
            <v>205</v>
          </cell>
          <cell r="W186">
            <v>198</v>
          </cell>
          <cell r="X186">
            <v>197</v>
          </cell>
          <cell r="Y186">
            <v>257</v>
          </cell>
          <cell r="Z186">
            <v>244</v>
          </cell>
          <cell r="AA186">
            <v>225</v>
          </cell>
          <cell r="AB186">
            <v>231</v>
          </cell>
          <cell r="AC186">
            <v>160</v>
          </cell>
          <cell r="AD186">
            <v>214</v>
          </cell>
          <cell r="AE186">
            <v>191</v>
          </cell>
          <cell r="AF186">
            <v>203</v>
          </cell>
          <cell r="AG186">
            <v>258</v>
          </cell>
          <cell r="AH186">
            <v>220</v>
          </cell>
          <cell r="AI186">
            <v>269</v>
          </cell>
          <cell r="AJ186">
            <v>270</v>
          </cell>
          <cell r="AK186">
            <v>208</v>
          </cell>
          <cell r="AL186">
            <v>233</v>
          </cell>
          <cell r="AM186">
            <v>489</v>
          </cell>
          <cell r="AN186">
            <v>423</v>
          </cell>
          <cell r="AO186">
            <v>395</v>
          </cell>
          <cell r="AP186">
            <v>544</v>
          </cell>
          <cell r="AQ186">
            <v>450</v>
          </cell>
          <cell r="AR186">
            <v>413</v>
          </cell>
          <cell r="AS186">
            <v>441</v>
          </cell>
          <cell r="AT186">
            <v>443</v>
          </cell>
          <cell r="AU186">
            <v>425</v>
          </cell>
          <cell r="AV186">
            <v>453</v>
          </cell>
          <cell r="AW186">
            <v>391</v>
          </cell>
          <cell r="AX186">
            <v>419</v>
          </cell>
          <cell r="AY186">
            <v>455</v>
          </cell>
          <cell r="AZ186">
            <v>484</v>
          </cell>
        </row>
        <row r="187">
          <cell r="A187" t="str">
            <v>Nombre de crÃ©ations d'entreprises - Ensemble - Normandie - DonnÃ©es trimestrielles brutes</v>
          </cell>
          <cell r="B187">
            <v>10756560</v>
          </cell>
          <cell r="C187">
            <v>45317.364583333336</v>
          </cell>
          <cell r="E187">
            <v>5613</v>
          </cell>
          <cell r="F187">
            <v>5004</v>
          </cell>
          <cell r="G187">
            <v>4557</v>
          </cell>
          <cell r="H187">
            <v>4817</v>
          </cell>
          <cell r="I187">
            <v>5221</v>
          </cell>
          <cell r="J187">
            <v>4929</v>
          </cell>
          <cell r="K187">
            <v>4562</v>
          </cell>
          <cell r="L187">
            <v>4882</v>
          </cell>
          <cell r="M187">
            <v>5515</v>
          </cell>
          <cell r="N187">
            <v>5149</v>
          </cell>
          <cell r="O187">
            <v>4821</v>
          </cell>
          <cell r="P187">
            <v>5235</v>
          </cell>
          <cell r="Q187">
            <v>5169</v>
          </cell>
          <cell r="R187">
            <v>4796</v>
          </cell>
          <cell r="S187">
            <v>4603</v>
          </cell>
          <cell r="T187">
            <v>4640</v>
          </cell>
          <cell r="U187">
            <v>5364</v>
          </cell>
          <cell r="V187">
            <v>5228</v>
          </cell>
          <cell r="W187">
            <v>4590</v>
          </cell>
          <cell r="X187">
            <v>5074</v>
          </cell>
          <cell r="Y187">
            <v>5958</v>
          </cell>
          <cell r="Z187">
            <v>5159</v>
          </cell>
          <cell r="AA187">
            <v>5044</v>
          </cell>
          <cell r="AB187">
            <v>5649</v>
          </cell>
          <cell r="AC187">
            <v>6450</v>
          </cell>
          <cell r="AD187">
            <v>6118</v>
          </cell>
          <cell r="AE187">
            <v>5991</v>
          </cell>
          <cell r="AF187">
            <v>6619</v>
          </cell>
          <cell r="AG187">
            <v>7723</v>
          </cell>
          <cell r="AH187">
            <v>6945</v>
          </cell>
          <cell r="AI187">
            <v>6841</v>
          </cell>
          <cell r="AJ187">
            <v>7549</v>
          </cell>
          <cell r="AK187">
            <v>7589</v>
          </cell>
          <cell r="AL187">
            <v>5990</v>
          </cell>
          <cell r="AM187">
            <v>8698</v>
          </cell>
          <cell r="AN187">
            <v>9122</v>
          </cell>
          <cell r="AO187">
            <v>9582</v>
          </cell>
          <cell r="AP187">
            <v>9608</v>
          </cell>
          <cell r="AQ187">
            <v>8586</v>
          </cell>
          <cell r="AR187">
            <v>8755</v>
          </cell>
          <cell r="AS187">
            <v>9837</v>
          </cell>
          <cell r="AT187">
            <v>8141</v>
          </cell>
          <cell r="AU187">
            <v>8316</v>
          </cell>
          <cell r="AV187">
            <v>9198</v>
          </cell>
          <cell r="AW187">
            <v>8910</v>
          </cell>
          <cell r="AX187">
            <v>8278</v>
          </cell>
          <cell r="AY187">
            <v>8916</v>
          </cell>
          <cell r="AZ187">
            <v>9544</v>
          </cell>
        </row>
        <row r="188">
          <cell r="A188" t="str">
            <v>Nombre de crÃ©ations d'entreprises - Ensemble - Normandie - DonnÃ©es trimestrielles CVS</v>
          </cell>
          <cell r="B188">
            <v>10756561</v>
          </cell>
          <cell r="C188">
            <v>45317.364583333336</v>
          </cell>
          <cell r="E188">
            <v>5096</v>
          </cell>
          <cell r="F188">
            <v>4989</v>
          </cell>
          <cell r="G188">
            <v>4975</v>
          </cell>
          <cell r="H188">
            <v>4876</v>
          </cell>
          <cell r="I188">
            <v>4812</v>
          </cell>
          <cell r="J188">
            <v>5029</v>
          </cell>
          <cell r="K188">
            <v>4921</v>
          </cell>
          <cell r="L188">
            <v>5074</v>
          </cell>
          <cell r="M188">
            <v>5126</v>
          </cell>
          <cell r="N188">
            <v>5246</v>
          </cell>
          <cell r="O188">
            <v>5265</v>
          </cell>
          <cell r="P188">
            <v>5263</v>
          </cell>
          <cell r="Q188">
            <v>4850</v>
          </cell>
          <cell r="R188">
            <v>4860</v>
          </cell>
          <cell r="S188">
            <v>4865</v>
          </cell>
          <cell r="T188">
            <v>4670</v>
          </cell>
          <cell r="U188">
            <v>4982</v>
          </cell>
          <cell r="V188">
            <v>5075</v>
          </cell>
          <cell r="W188">
            <v>5002</v>
          </cell>
          <cell r="X188">
            <v>5132</v>
          </cell>
          <cell r="Y188">
            <v>5360</v>
          </cell>
          <cell r="Z188">
            <v>5261</v>
          </cell>
          <cell r="AA188">
            <v>5498</v>
          </cell>
          <cell r="AB188">
            <v>5757</v>
          </cell>
          <cell r="AC188">
            <v>5941</v>
          </cell>
          <cell r="AD188">
            <v>6163</v>
          </cell>
          <cell r="AE188">
            <v>6510</v>
          </cell>
          <cell r="AF188">
            <v>6594</v>
          </cell>
          <cell r="AG188">
            <v>7240</v>
          </cell>
          <cell r="AH188">
            <v>7160</v>
          </cell>
          <cell r="AI188">
            <v>7229</v>
          </cell>
          <cell r="AJ188">
            <v>7681</v>
          </cell>
          <cell r="AK188">
            <v>7208</v>
          </cell>
          <cell r="AL188">
            <v>6107</v>
          </cell>
          <cell r="AM188">
            <v>9080</v>
          </cell>
          <cell r="AN188">
            <v>8998</v>
          </cell>
          <cell r="AO188">
            <v>9219</v>
          </cell>
          <cell r="AP188">
            <v>9512</v>
          </cell>
          <cell r="AQ188">
            <v>8912</v>
          </cell>
          <cell r="AR188">
            <v>8610</v>
          </cell>
          <cell r="AS188">
            <v>9516</v>
          </cell>
          <cell r="AT188">
            <v>8103</v>
          </cell>
          <cell r="AU188">
            <v>8655</v>
          </cell>
          <cell r="AV188">
            <v>9052</v>
          </cell>
          <cell r="AW188">
            <v>8536</v>
          </cell>
          <cell r="AX188">
            <v>8559</v>
          </cell>
          <cell r="AY188">
            <v>9302</v>
          </cell>
          <cell r="AZ188">
            <v>9507</v>
          </cell>
        </row>
        <row r="189">
          <cell r="A189" t="str">
            <v>Nombre de crÃ©ations d'entreprises - Ensemble - Nouvelle-Aquitaine - DonnÃ©es trimestrielles brutes</v>
          </cell>
          <cell r="B189">
            <v>10756665</v>
          </cell>
          <cell r="C189">
            <v>45317.364583333336</v>
          </cell>
          <cell r="E189">
            <v>13839</v>
          </cell>
          <cell r="F189">
            <v>12479</v>
          </cell>
          <cell r="G189">
            <v>11384</v>
          </cell>
          <cell r="H189">
            <v>11316</v>
          </cell>
          <cell r="I189">
            <v>13726</v>
          </cell>
          <cell r="J189">
            <v>12851</v>
          </cell>
          <cell r="K189">
            <v>11446</v>
          </cell>
          <cell r="L189">
            <v>12890</v>
          </cell>
          <cell r="M189">
            <v>13770</v>
          </cell>
          <cell r="N189">
            <v>13000</v>
          </cell>
          <cell r="O189">
            <v>12202</v>
          </cell>
          <cell r="P189">
            <v>12310</v>
          </cell>
          <cell r="Q189">
            <v>13352</v>
          </cell>
          <cell r="R189">
            <v>12576</v>
          </cell>
          <cell r="S189">
            <v>11671</v>
          </cell>
          <cell r="T189">
            <v>12260</v>
          </cell>
          <cell r="U189">
            <v>13673</v>
          </cell>
          <cell r="V189">
            <v>13707</v>
          </cell>
          <cell r="W189">
            <v>11478</v>
          </cell>
          <cell r="X189">
            <v>12628</v>
          </cell>
          <cell r="Y189">
            <v>15206</v>
          </cell>
          <cell r="Z189">
            <v>14112</v>
          </cell>
          <cell r="AA189">
            <v>13131</v>
          </cell>
          <cell r="AB189">
            <v>14419</v>
          </cell>
          <cell r="AC189">
            <v>17207</v>
          </cell>
          <cell r="AD189">
            <v>16163</v>
          </cell>
          <cell r="AE189">
            <v>14822</v>
          </cell>
          <cell r="AF189">
            <v>16048</v>
          </cell>
          <cell r="AG189">
            <v>19763</v>
          </cell>
          <cell r="AH189">
            <v>17473</v>
          </cell>
          <cell r="AI189">
            <v>17480</v>
          </cell>
          <cell r="AJ189">
            <v>18399</v>
          </cell>
          <cell r="AK189">
            <v>18682</v>
          </cell>
          <cell r="AL189">
            <v>14038</v>
          </cell>
          <cell r="AM189">
            <v>19966</v>
          </cell>
          <cell r="AN189">
            <v>22206</v>
          </cell>
          <cell r="AO189">
            <v>24343</v>
          </cell>
          <cell r="AP189">
            <v>22807</v>
          </cell>
          <cell r="AQ189">
            <v>20540</v>
          </cell>
          <cell r="AR189">
            <v>21319</v>
          </cell>
          <cell r="AS189">
            <v>23953</v>
          </cell>
          <cell r="AT189">
            <v>22546</v>
          </cell>
          <cell r="AU189">
            <v>20443</v>
          </cell>
          <cell r="AV189">
            <v>22098</v>
          </cell>
          <cell r="AW189">
            <v>22749</v>
          </cell>
          <cell r="AX189">
            <v>21383</v>
          </cell>
          <cell r="AY189">
            <v>20627</v>
          </cell>
          <cell r="AZ189">
            <v>22349</v>
          </cell>
        </row>
        <row r="190">
          <cell r="A190" t="str">
            <v>Nombre de crÃ©ations d'entreprises - Ensemble - Nouvelle-Aquitaine - DonnÃ©es trimestrielles CVS</v>
          </cell>
          <cell r="B190">
            <v>10756666</v>
          </cell>
          <cell r="C190">
            <v>45317.364583333336</v>
          </cell>
          <cell r="E190">
            <v>12555</v>
          </cell>
          <cell r="F190">
            <v>12256</v>
          </cell>
          <cell r="G190">
            <v>12327</v>
          </cell>
          <cell r="H190">
            <v>11934</v>
          </cell>
          <cell r="I190">
            <v>12489</v>
          </cell>
          <cell r="J190">
            <v>12632</v>
          </cell>
          <cell r="K190">
            <v>12487</v>
          </cell>
          <cell r="L190">
            <v>13451</v>
          </cell>
          <cell r="M190">
            <v>12585</v>
          </cell>
          <cell r="N190">
            <v>12789</v>
          </cell>
          <cell r="O190">
            <v>13222</v>
          </cell>
          <cell r="P190">
            <v>12796</v>
          </cell>
          <cell r="Q190">
            <v>12197</v>
          </cell>
          <cell r="R190">
            <v>12449</v>
          </cell>
          <cell r="S190">
            <v>12584</v>
          </cell>
          <cell r="T190">
            <v>12711</v>
          </cell>
          <cell r="U190">
            <v>12482</v>
          </cell>
          <cell r="V190">
            <v>13443</v>
          </cell>
          <cell r="W190">
            <v>12422</v>
          </cell>
          <cell r="X190">
            <v>13140</v>
          </cell>
          <cell r="Y190">
            <v>13818</v>
          </cell>
          <cell r="Z190">
            <v>13876</v>
          </cell>
          <cell r="AA190">
            <v>14351</v>
          </cell>
          <cell r="AB190">
            <v>14815</v>
          </cell>
          <cell r="AC190">
            <v>15708</v>
          </cell>
          <cell r="AD190">
            <v>16056</v>
          </cell>
          <cell r="AE190">
            <v>16074</v>
          </cell>
          <cell r="AF190">
            <v>16566</v>
          </cell>
          <cell r="AG190">
            <v>18157</v>
          </cell>
          <cell r="AH190">
            <v>17446</v>
          </cell>
          <cell r="AI190">
            <v>18815</v>
          </cell>
          <cell r="AJ190">
            <v>18829</v>
          </cell>
          <cell r="AK190">
            <v>17152</v>
          </cell>
          <cell r="AL190">
            <v>14052</v>
          </cell>
          <cell r="AM190">
            <v>21429</v>
          </cell>
          <cell r="AN190">
            <v>22610</v>
          </cell>
          <cell r="AO190">
            <v>22568</v>
          </cell>
          <cell r="AP190">
            <v>22614</v>
          </cell>
          <cell r="AQ190">
            <v>21954</v>
          </cell>
          <cell r="AR190">
            <v>21498</v>
          </cell>
          <cell r="AS190">
            <v>22182</v>
          </cell>
          <cell r="AT190">
            <v>22653</v>
          </cell>
          <cell r="AU190">
            <v>21711</v>
          </cell>
          <cell r="AV190">
            <v>22416</v>
          </cell>
          <cell r="AW190">
            <v>21059</v>
          </cell>
          <cell r="AX190">
            <v>21458</v>
          </cell>
          <cell r="AY190">
            <v>22076</v>
          </cell>
          <cell r="AZ190">
            <v>22519</v>
          </cell>
        </row>
        <row r="191">
          <cell r="A191" t="str">
            <v>Nombre de crÃ©ations d'entreprises - Ensemble - Occitanie - DonnÃ©es trimestrielles brutes</v>
          </cell>
          <cell r="B191">
            <v>10756686</v>
          </cell>
          <cell r="C191">
            <v>45317.364583333336</v>
          </cell>
          <cell r="E191">
            <v>16338</v>
          </cell>
          <cell r="F191">
            <v>14938</v>
          </cell>
          <cell r="G191">
            <v>12771</v>
          </cell>
          <cell r="H191">
            <v>13657</v>
          </cell>
          <cell r="I191">
            <v>15200</v>
          </cell>
          <cell r="J191">
            <v>14324</v>
          </cell>
          <cell r="K191">
            <v>12764</v>
          </cell>
          <cell r="L191">
            <v>13898</v>
          </cell>
          <cell r="M191">
            <v>15986</v>
          </cell>
          <cell r="N191">
            <v>14689</v>
          </cell>
          <cell r="O191">
            <v>13140</v>
          </cell>
          <cell r="P191">
            <v>13899</v>
          </cell>
          <cell r="Q191">
            <v>14704</v>
          </cell>
          <cell r="R191">
            <v>14108</v>
          </cell>
          <cell r="S191">
            <v>12518</v>
          </cell>
          <cell r="T191">
            <v>13412</v>
          </cell>
          <cell r="U191">
            <v>15992</v>
          </cell>
          <cell r="V191">
            <v>15080</v>
          </cell>
          <cell r="W191">
            <v>12665</v>
          </cell>
          <cell r="X191">
            <v>13687</v>
          </cell>
          <cell r="Y191">
            <v>16263</v>
          </cell>
          <cell r="Z191">
            <v>15074</v>
          </cell>
          <cell r="AA191">
            <v>14173</v>
          </cell>
          <cell r="AB191">
            <v>15384</v>
          </cell>
          <cell r="AC191">
            <v>18337</v>
          </cell>
          <cell r="AD191">
            <v>17423</v>
          </cell>
          <cell r="AE191">
            <v>15407</v>
          </cell>
          <cell r="AF191">
            <v>16831</v>
          </cell>
          <cell r="AG191">
            <v>21646</v>
          </cell>
          <cell r="AH191">
            <v>19312</v>
          </cell>
          <cell r="AI191">
            <v>18723</v>
          </cell>
          <cell r="AJ191">
            <v>20196</v>
          </cell>
          <cell r="AK191">
            <v>20625</v>
          </cell>
          <cell r="AL191">
            <v>15433</v>
          </cell>
          <cell r="AM191">
            <v>22499</v>
          </cell>
          <cell r="AN191">
            <v>23980</v>
          </cell>
          <cell r="AO191">
            <v>26546</v>
          </cell>
          <cell r="AP191">
            <v>25351</v>
          </cell>
          <cell r="AQ191">
            <v>22125</v>
          </cell>
          <cell r="AR191">
            <v>23694</v>
          </cell>
          <cell r="AS191">
            <v>26138</v>
          </cell>
          <cell r="AT191">
            <v>23806</v>
          </cell>
          <cell r="AU191">
            <v>22333</v>
          </cell>
          <cell r="AV191">
            <v>24077</v>
          </cell>
          <cell r="AW191">
            <v>24965</v>
          </cell>
          <cell r="AX191">
            <v>23542</v>
          </cell>
          <cell r="AY191">
            <v>23029</v>
          </cell>
          <cell r="AZ191">
            <v>24859</v>
          </cell>
        </row>
        <row r="192">
          <cell r="A192" t="str">
            <v>Nombre de crÃ©ations d'entreprises - Ensemble - Occitanie - DonnÃ©es trimestrielles CVS</v>
          </cell>
          <cell r="B192">
            <v>10756687</v>
          </cell>
          <cell r="C192">
            <v>45317.364583333336</v>
          </cell>
          <cell r="E192">
            <v>14806</v>
          </cell>
          <cell r="F192">
            <v>14575</v>
          </cell>
          <cell r="G192">
            <v>14284</v>
          </cell>
          <cell r="H192">
            <v>14146</v>
          </cell>
          <cell r="I192">
            <v>13845</v>
          </cell>
          <cell r="J192">
            <v>14228</v>
          </cell>
          <cell r="K192">
            <v>14176</v>
          </cell>
          <cell r="L192">
            <v>14397</v>
          </cell>
          <cell r="M192">
            <v>14741</v>
          </cell>
          <cell r="N192">
            <v>14318</v>
          </cell>
          <cell r="O192">
            <v>14408</v>
          </cell>
          <cell r="P192">
            <v>14246</v>
          </cell>
          <cell r="Q192">
            <v>13510</v>
          </cell>
          <cell r="R192">
            <v>13453</v>
          </cell>
          <cell r="S192">
            <v>13635</v>
          </cell>
          <cell r="T192">
            <v>13890</v>
          </cell>
          <cell r="U192">
            <v>14317</v>
          </cell>
          <cell r="V192">
            <v>14508</v>
          </cell>
          <cell r="W192">
            <v>14202</v>
          </cell>
          <cell r="X192">
            <v>14203</v>
          </cell>
          <cell r="Y192">
            <v>14516</v>
          </cell>
          <cell r="Z192">
            <v>14750</v>
          </cell>
          <cell r="AA192">
            <v>15538</v>
          </cell>
          <cell r="AB192">
            <v>16302</v>
          </cell>
          <cell r="AC192">
            <v>16552</v>
          </cell>
          <cell r="AD192">
            <v>17110</v>
          </cell>
          <cell r="AE192">
            <v>17087</v>
          </cell>
          <cell r="AF192">
            <v>17496</v>
          </cell>
          <cell r="AG192">
            <v>19815</v>
          </cell>
          <cell r="AH192">
            <v>19386</v>
          </cell>
          <cell r="AI192">
            <v>20353</v>
          </cell>
          <cell r="AJ192">
            <v>20751</v>
          </cell>
          <cell r="AK192">
            <v>19115</v>
          </cell>
          <cell r="AL192">
            <v>14940</v>
          </cell>
          <cell r="AM192">
            <v>24277</v>
          </cell>
          <cell r="AN192">
            <v>24322</v>
          </cell>
          <cell r="AO192">
            <v>24477</v>
          </cell>
          <cell r="AP192">
            <v>24897</v>
          </cell>
          <cell r="AQ192">
            <v>23959</v>
          </cell>
          <cell r="AR192">
            <v>24021</v>
          </cell>
          <cell r="AS192">
            <v>24106</v>
          </cell>
          <cell r="AT192">
            <v>23635</v>
          </cell>
          <cell r="AU192">
            <v>24131</v>
          </cell>
          <cell r="AV192">
            <v>24104</v>
          </cell>
          <cell r="AW192">
            <v>23118</v>
          </cell>
          <cell r="AX192">
            <v>23702</v>
          </cell>
          <cell r="AY192">
            <v>24740</v>
          </cell>
          <cell r="AZ192">
            <v>25120</v>
          </cell>
        </row>
        <row r="193">
          <cell r="A193" t="str">
            <v>Nombre de crÃ©ations d'entreprises - Ensemble - Pays de la Loire - DonnÃ©es trimestrielles brutes</v>
          </cell>
          <cell r="B193">
            <v>10756623</v>
          </cell>
          <cell r="C193">
            <v>45317.364583333336</v>
          </cell>
          <cell r="E193">
            <v>7016</v>
          </cell>
          <cell r="F193">
            <v>6173</v>
          </cell>
          <cell r="G193">
            <v>5466</v>
          </cell>
          <cell r="H193">
            <v>5795</v>
          </cell>
          <cell r="I193">
            <v>6742</v>
          </cell>
          <cell r="J193">
            <v>5998</v>
          </cell>
          <cell r="K193">
            <v>5454</v>
          </cell>
          <cell r="L193">
            <v>6160</v>
          </cell>
          <cell r="M193">
            <v>6678</v>
          </cell>
          <cell r="N193">
            <v>6135</v>
          </cell>
          <cell r="O193">
            <v>6234</v>
          </cell>
          <cell r="P193">
            <v>6529</v>
          </cell>
          <cell r="Q193">
            <v>6493</v>
          </cell>
          <cell r="R193">
            <v>6166</v>
          </cell>
          <cell r="S193">
            <v>5800</v>
          </cell>
          <cell r="T193">
            <v>6440</v>
          </cell>
          <cell r="U193">
            <v>7273</v>
          </cell>
          <cell r="V193">
            <v>6484</v>
          </cell>
          <cell r="W193">
            <v>5760</v>
          </cell>
          <cell r="X193">
            <v>6307</v>
          </cell>
          <cell r="Y193">
            <v>7772</v>
          </cell>
          <cell r="Z193">
            <v>6857</v>
          </cell>
          <cell r="AA193">
            <v>6813</v>
          </cell>
          <cell r="AB193">
            <v>7014</v>
          </cell>
          <cell r="AC193">
            <v>7881</v>
          </cell>
          <cell r="AD193">
            <v>8094</v>
          </cell>
          <cell r="AE193">
            <v>6994</v>
          </cell>
          <cell r="AF193">
            <v>7701</v>
          </cell>
          <cell r="AG193">
            <v>9985</v>
          </cell>
          <cell r="AH193">
            <v>8791</v>
          </cell>
          <cell r="AI193">
            <v>8266</v>
          </cell>
          <cell r="AJ193">
            <v>9325</v>
          </cell>
          <cell r="AK193">
            <v>9126</v>
          </cell>
          <cell r="AL193">
            <v>7258</v>
          </cell>
          <cell r="AM193">
            <v>9674</v>
          </cell>
          <cell r="AN193">
            <v>12001</v>
          </cell>
          <cell r="AO193">
            <v>12175</v>
          </cell>
          <cell r="AP193">
            <v>12063</v>
          </cell>
          <cell r="AQ193">
            <v>10494</v>
          </cell>
          <cell r="AR193">
            <v>11596</v>
          </cell>
          <cell r="AS193">
            <v>12241</v>
          </cell>
          <cell r="AT193">
            <v>10945</v>
          </cell>
          <cell r="AU193">
            <v>11253</v>
          </cell>
          <cell r="AV193">
            <v>12135</v>
          </cell>
          <cell r="AW193">
            <v>11671</v>
          </cell>
          <cell r="AX193">
            <v>10649</v>
          </cell>
          <cell r="AY193">
            <v>11238</v>
          </cell>
          <cell r="AZ193">
            <v>11340</v>
          </cell>
        </row>
        <row r="194">
          <cell r="A194" t="str">
            <v>Nombre de crÃ©ations d'entreprises - Ensemble - Pays de la Loire - DonnÃ©es trimestrielles CVS</v>
          </cell>
          <cell r="B194">
            <v>10756624</v>
          </cell>
          <cell r="C194">
            <v>45317.364583333336</v>
          </cell>
          <cell r="E194">
            <v>6387</v>
          </cell>
          <cell r="F194">
            <v>6169</v>
          </cell>
          <cell r="G194">
            <v>6000</v>
          </cell>
          <cell r="H194">
            <v>5963</v>
          </cell>
          <cell r="I194">
            <v>6097</v>
          </cell>
          <cell r="J194">
            <v>6311</v>
          </cell>
          <cell r="K194">
            <v>6021</v>
          </cell>
          <cell r="L194">
            <v>6282</v>
          </cell>
          <cell r="M194">
            <v>6205</v>
          </cell>
          <cell r="N194">
            <v>6359</v>
          </cell>
          <cell r="O194">
            <v>6594</v>
          </cell>
          <cell r="P194">
            <v>6513</v>
          </cell>
          <cell r="Q194">
            <v>6134</v>
          </cell>
          <cell r="R194">
            <v>5970</v>
          </cell>
          <cell r="S194">
            <v>6026</v>
          </cell>
          <cell r="T194">
            <v>6522</v>
          </cell>
          <cell r="U194">
            <v>6428</v>
          </cell>
          <cell r="V194">
            <v>6487</v>
          </cell>
          <cell r="W194">
            <v>6405</v>
          </cell>
          <cell r="X194">
            <v>6352</v>
          </cell>
          <cell r="Y194">
            <v>6975</v>
          </cell>
          <cell r="Z194">
            <v>6708</v>
          </cell>
          <cell r="AA194">
            <v>7326</v>
          </cell>
          <cell r="AB194">
            <v>7216</v>
          </cell>
          <cell r="AC194">
            <v>7136</v>
          </cell>
          <cell r="AD194">
            <v>7931</v>
          </cell>
          <cell r="AE194">
            <v>7799</v>
          </cell>
          <cell r="AF194">
            <v>7900</v>
          </cell>
          <cell r="AG194">
            <v>9139</v>
          </cell>
          <cell r="AH194">
            <v>9074</v>
          </cell>
          <cell r="AI194">
            <v>9226</v>
          </cell>
          <cell r="AJ194">
            <v>9338</v>
          </cell>
          <cell r="AK194">
            <v>8674</v>
          </cell>
          <cell r="AL194">
            <v>6888</v>
          </cell>
          <cell r="AM194">
            <v>10295</v>
          </cell>
          <cell r="AN194">
            <v>11724</v>
          </cell>
          <cell r="AO194">
            <v>11329</v>
          </cell>
          <cell r="AP194">
            <v>11733</v>
          </cell>
          <cell r="AQ194">
            <v>11503</v>
          </cell>
          <cell r="AR194">
            <v>11656</v>
          </cell>
          <cell r="AS194">
            <v>11388</v>
          </cell>
          <cell r="AT194">
            <v>10931</v>
          </cell>
          <cell r="AU194">
            <v>12302</v>
          </cell>
          <cell r="AV194">
            <v>11740</v>
          </cell>
          <cell r="AW194">
            <v>10991</v>
          </cell>
          <cell r="AX194">
            <v>10636</v>
          </cell>
          <cell r="AY194">
            <v>11765</v>
          </cell>
          <cell r="AZ194">
            <v>11338</v>
          </cell>
        </row>
        <row r="195">
          <cell r="A195" t="str">
            <v>Nombre de crÃ©ations d'entreprises - Ensemble - Provence-Alpes-CÃ´te d'Azur - DonnÃ©es trimestrielles brutes</v>
          </cell>
          <cell r="B195">
            <v>10756728</v>
          </cell>
          <cell r="C195">
            <v>45317.364583333336</v>
          </cell>
          <cell r="E195">
            <v>18020</v>
          </cell>
          <cell r="F195">
            <v>15855</v>
          </cell>
          <cell r="G195">
            <v>14103</v>
          </cell>
          <cell r="H195">
            <v>14284</v>
          </cell>
          <cell r="I195">
            <v>17153</v>
          </cell>
          <cell r="J195">
            <v>15221</v>
          </cell>
          <cell r="K195">
            <v>13236</v>
          </cell>
          <cell r="L195">
            <v>14610</v>
          </cell>
          <cell r="M195">
            <v>16792</v>
          </cell>
          <cell r="N195">
            <v>15250</v>
          </cell>
          <cell r="O195">
            <v>13410</v>
          </cell>
          <cell r="P195">
            <v>14400</v>
          </cell>
          <cell r="Q195">
            <v>15801</v>
          </cell>
          <cell r="R195">
            <v>14626</v>
          </cell>
          <cell r="S195">
            <v>13153</v>
          </cell>
          <cell r="T195">
            <v>14074</v>
          </cell>
          <cell r="U195">
            <v>16749</v>
          </cell>
          <cell r="V195">
            <v>15756</v>
          </cell>
          <cell r="W195">
            <v>13118</v>
          </cell>
          <cell r="X195">
            <v>14338</v>
          </cell>
          <cell r="Y195">
            <v>17186</v>
          </cell>
          <cell r="Z195">
            <v>15796</v>
          </cell>
          <cell r="AA195">
            <v>14510</v>
          </cell>
          <cell r="AB195">
            <v>16502</v>
          </cell>
          <cell r="AC195">
            <v>20258</v>
          </cell>
          <cell r="AD195">
            <v>18924</v>
          </cell>
          <cell r="AE195">
            <v>16433</v>
          </cell>
          <cell r="AF195">
            <v>18020</v>
          </cell>
          <cell r="AG195">
            <v>23080</v>
          </cell>
          <cell r="AH195">
            <v>20821</v>
          </cell>
          <cell r="AI195">
            <v>18632</v>
          </cell>
          <cell r="AJ195">
            <v>21566</v>
          </cell>
          <cell r="AK195">
            <v>22323</v>
          </cell>
          <cell r="AL195">
            <v>16429</v>
          </cell>
          <cell r="AM195">
            <v>23062</v>
          </cell>
          <cell r="AN195">
            <v>24760</v>
          </cell>
          <cell r="AO195">
            <v>28663</v>
          </cell>
          <cell r="AP195">
            <v>29141</v>
          </cell>
          <cell r="AQ195">
            <v>22113</v>
          </cell>
          <cell r="AR195">
            <v>26952</v>
          </cell>
          <cell r="AS195">
            <v>29994</v>
          </cell>
          <cell r="AT195">
            <v>27256</v>
          </cell>
          <cell r="AU195">
            <v>25428</v>
          </cell>
          <cell r="AV195">
            <v>27797</v>
          </cell>
          <cell r="AW195">
            <v>27862</v>
          </cell>
          <cell r="AX195">
            <v>25131</v>
          </cell>
          <cell r="AY195">
            <v>24378</v>
          </cell>
          <cell r="AZ195">
            <v>25776</v>
          </cell>
        </row>
        <row r="196">
          <cell r="A196" t="str">
            <v>Nombre de crÃ©ations d'entreprises - Ensemble - Provence-Alpes-CÃ´te d'Azur - DonnÃ©es trimestrielles CVS</v>
          </cell>
          <cell r="B196">
            <v>10756729</v>
          </cell>
          <cell r="C196">
            <v>45317.364583333336</v>
          </cell>
          <cell r="E196">
            <v>16113</v>
          </cell>
          <cell r="F196">
            <v>15404</v>
          </cell>
          <cell r="G196">
            <v>15751</v>
          </cell>
          <cell r="H196">
            <v>14953</v>
          </cell>
          <cell r="I196">
            <v>15270</v>
          </cell>
          <cell r="J196">
            <v>15049</v>
          </cell>
          <cell r="K196">
            <v>14921</v>
          </cell>
          <cell r="L196">
            <v>15310</v>
          </cell>
          <cell r="M196">
            <v>15102</v>
          </cell>
          <cell r="N196">
            <v>15047</v>
          </cell>
          <cell r="O196">
            <v>14978</v>
          </cell>
          <cell r="P196">
            <v>14832</v>
          </cell>
          <cell r="Q196">
            <v>14371</v>
          </cell>
          <cell r="R196">
            <v>14221</v>
          </cell>
          <cell r="S196">
            <v>14496</v>
          </cell>
          <cell r="T196">
            <v>14627</v>
          </cell>
          <cell r="U196">
            <v>14983</v>
          </cell>
          <cell r="V196">
            <v>15205</v>
          </cell>
          <cell r="W196">
            <v>14690</v>
          </cell>
          <cell r="X196">
            <v>14961</v>
          </cell>
          <cell r="Y196">
            <v>15325</v>
          </cell>
          <cell r="Z196">
            <v>15148</v>
          </cell>
          <cell r="AA196">
            <v>16299</v>
          </cell>
          <cell r="AB196">
            <v>17151</v>
          </cell>
          <cell r="AC196">
            <v>18152</v>
          </cell>
          <cell r="AD196">
            <v>18247</v>
          </cell>
          <cell r="AE196">
            <v>18407</v>
          </cell>
          <cell r="AF196">
            <v>18774</v>
          </cell>
          <cell r="AG196">
            <v>20874</v>
          </cell>
          <cell r="AH196">
            <v>20564</v>
          </cell>
          <cell r="AI196">
            <v>20730</v>
          </cell>
          <cell r="AJ196">
            <v>22379</v>
          </cell>
          <cell r="AK196">
            <v>20507</v>
          </cell>
          <cell r="AL196">
            <v>16151</v>
          </cell>
          <cell r="AM196">
            <v>24915</v>
          </cell>
          <cell r="AN196">
            <v>25242</v>
          </cell>
          <cell r="AO196">
            <v>26513</v>
          </cell>
          <cell r="AP196">
            <v>28248</v>
          </cell>
          <cell r="AQ196">
            <v>24003</v>
          </cell>
          <cell r="AR196">
            <v>27317</v>
          </cell>
          <cell r="AS196">
            <v>27526</v>
          </cell>
          <cell r="AT196">
            <v>27137</v>
          </cell>
          <cell r="AU196">
            <v>27435</v>
          </cell>
          <cell r="AV196">
            <v>28174</v>
          </cell>
          <cell r="AW196">
            <v>25523</v>
          </cell>
          <cell r="AX196">
            <v>25139</v>
          </cell>
          <cell r="AY196">
            <v>26306</v>
          </cell>
          <cell r="AZ196">
            <v>26055</v>
          </cell>
        </row>
        <row r="197">
          <cell r="A197" t="str">
            <v>Nombre de crÃ©ations d'entreprises - Entreprises individuelles hors micro-entrepreneurs - Auvergne-RhÃ´ne-Alpes - DonnÃ©es trimestrielles brutes</v>
          </cell>
          <cell r="B197">
            <v>10756403</v>
          </cell>
          <cell r="C197">
            <v>45317.364583333336</v>
          </cell>
          <cell r="E197">
            <v>4233</v>
          </cell>
          <cell r="F197">
            <v>3366</v>
          </cell>
          <cell r="G197">
            <v>3179</v>
          </cell>
          <cell r="H197">
            <v>3492</v>
          </cell>
          <cell r="I197">
            <v>5292</v>
          </cell>
          <cell r="J197">
            <v>4722</v>
          </cell>
          <cell r="K197">
            <v>4224</v>
          </cell>
          <cell r="L197">
            <v>4537</v>
          </cell>
          <cell r="M197">
            <v>5409</v>
          </cell>
          <cell r="N197">
            <v>4607</v>
          </cell>
          <cell r="O197">
            <v>4170</v>
          </cell>
          <cell r="P197">
            <v>4414</v>
          </cell>
          <cell r="Q197">
            <v>3816</v>
          </cell>
          <cell r="R197">
            <v>3271</v>
          </cell>
          <cell r="S197">
            <v>3186</v>
          </cell>
          <cell r="T197">
            <v>3489</v>
          </cell>
          <cell r="U197">
            <v>4376</v>
          </cell>
          <cell r="V197">
            <v>3459</v>
          </cell>
          <cell r="W197">
            <v>3097</v>
          </cell>
          <cell r="X197">
            <v>3948</v>
          </cell>
          <cell r="Y197">
            <v>4540</v>
          </cell>
          <cell r="Z197">
            <v>3810</v>
          </cell>
          <cell r="AA197">
            <v>3682</v>
          </cell>
          <cell r="AB197">
            <v>4510</v>
          </cell>
          <cell r="AC197">
            <v>4912</v>
          </cell>
          <cell r="AD197">
            <v>4357</v>
          </cell>
          <cell r="AE197">
            <v>3983</v>
          </cell>
          <cell r="AF197">
            <v>4197</v>
          </cell>
          <cell r="AG197">
            <v>4696</v>
          </cell>
          <cell r="AH197">
            <v>4075</v>
          </cell>
          <cell r="AI197">
            <v>3894</v>
          </cell>
          <cell r="AJ197">
            <v>3570</v>
          </cell>
          <cell r="AK197">
            <v>3490</v>
          </cell>
          <cell r="AL197">
            <v>3160</v>
          </cell>
          <cell r="AM197">
            <v>4119</v>
          </cell>
          <cell r="AN197">
            <v>4082</v>
          </cell>
          <cell r="AO197">
            <v>4159</v>
          </cell>
          <cell r="AP197">
            <v>3793</v>
          </cell>
          <cell r="AQ197">
            <v>3716</v>
          </cell>
          <cell r="AR197">
            <v>3736</v>
          </cell>
          <cell r="AS197">
            <v>3938</v>
          </cell>
          <cell r="AT197">
            <v>3538</v>
          </cell>
          <cell r="AU197">
            <v>3981</v>
          </cell>
          <cell r="AV197">
            <v>3772</v>
          </cell>
          <cell r="AW197">
            <v>3240</v>
          </cell>
          <cell r="AX197">
            <v>3077</v>
          </cell>
          <cell r="AY197">
            <v>3246</v>
          </cell>
          <cell r="AZ197">
            <v>3622</v>
          </cell>
        </row>
        <row r="198">
          <cell r="A198" t="str">
            <v>Nombre de crÃ©ations d'entreprises - Entreprises individuelles hors micro-entrepreneurs - ÃŽle-de-France - DonnÃ©es trimestrielles brutes</v>
          </cell>
          <cell r="B198">
            <v>10756203</v>
          </cell>
          <cell r="C198">
            <v>45317.364583333336</v>
          </cell>
          <cell r="E198">
            <v>4871</v>
          </cell>
          <cell r="F198">
            <v>3363</v>
          </cell>
          <cell r="G198">
            <v>2970</v>
          </cell>
          <cell r="H198">
            <v>4149</v>
          </cell>
          <cell r="I198">
            <v>5337</v>
          </cell>
          <cell r="J198">
            <v>4151</v>
          </cell>
          <cell r="K198">
            <v>4017</v>
          </cell>
          <cell r="L198">
            <v>5029</v>
          </cell>
          <cell r="M198">
            <v>5338</v>
          </cell>
          <cell r="N198">
            <v>4476</v>
          </cell>
          <cell r="O198">
            <v>4138</v>
          </cell>
          <cell r="P198">
            <v>4826</v>
          </cell>
          <cell r="Q198">
            <v>4798</v>
          </cell>
          <cell r="R198">
            <v>4120</v>
          </cell>
          <cell r="S198">
            <v>3805</v>
          </cell>
          <cell r="T198">
            <v>4717</v>
          </cell>
          <cell r="U198">
            <v>5445</v>
          </cell>
          <cell r="V198">
            <v>4273</v>
          </cell>
          <cell r="W198">
            <v>3872</v>
          </cell>
          <cell r="X198">
            <v>5080</v>
          </cell>
          <cell r="Y198">
            <v>5861</v>
          </cell>
          <cell r="Z198">
            <v>4339</v>
          </cell>
          <cell r="AA198">
            <v>4277</v>
          </cell>
          <cell r="AB198">
            <v>5452</v>
          </cell>
          <cell r="AC198">
            <v>5821</v>
          </cell>
          <cell r="AD198">
            <v>4973</v>
          </cell>
          <cell r="AE198">
            <v>4495</v>
          </cell>
          <cell r="AF198">
            <v>5114</v>
          </cell>
          <cell r="AG198">
            <v>6012</v>
          </cell>
          <cell r="AH198">
            <v>4927</v>
          </cell>
          <cell r="AI198">
            <v>4600</v>
          </cell>
          <cell r="AJ198">
            <v>5587</v>
          </cell>
          <cell r="AK198">
            <v>5479</v>
          </cell>
          <cell r="AL198">
            <v>3653</v>
          </cell>
          <cell r="AM198">
            <v>5301</v>
          </cell>
          <cell r="AN198">
            <v>6145</v>
          </cell>
          <cell r="AO198">
            <v>6712</v>
          </cell>
          <cell r="AP198">
            <v>6084</v>
          </cell>
          <cell r="AQ198">
            <v>5910</v>
          </cell>
          <cell r="AR198">
            <v>6013</v>
          </cell>
          <cell r="AS198">
            <v>6563</v>
          </cell>
          <cell r="AT198">
            <v>5442</v>
          </cell>
          <cell r="AU198">
            <v>5291</v>
          </cell>
          <cell r="AV198">
            <v>5898</v>
          </cell>
          <cell r="AW198">
            <v>6074</v>
          </cell>
          <cell r="AX198">
            <v>5168</v>
          </cell>
          <cell r="AY198">
            <v>5522</v>
          </cell>
          <cell r="AZ198">
            <v>6419</v>
          </cell>
        </row>
        <row r="199">
          <cell r="A199" t="str">
            <v>Nombre de crÃ©ations d'entreprises - Entreprises individuelles hors micro-entrepreneurs - Bourgogne-Franche-ComtÃ© - DonnÃ©es trimestrielles brutes</v>
          </cell>
          <cell r="B199">
            <v>10756243</v>
          </cell>
          <cell r="C199">
            <v>45317.364583333336</v>
          </cell>
          <cell r="E199">
            <v>1038</v>
          </cell>
          <cell r="F199">
            <v>919</v>
          </cell>
          <cell r="G199">
            <v>914</v>
          </cell>
          <cell r="H199">
            <v>903</v>
          </cell>
          <cell r="I199">
            <v>1304</v>
          </cell>
          <cell r="J199">
            <v>1299</v>
          </cell>
          <cell r="K199">
            <v>1197</v>
          </cell>
          <cell r="L199">
            <v>1134</v>
          </cell>
          <cell r="M199">
            <v>1294</v>
          </cell>
          <cell r="N199">
            <v>1215</v>
          </cell>
          <cell r="O199">
            <v>1238</v>
          </cell>
          <cell r="P199">
            <v>1225</v>
          </cell>
          <cell r="Q199">
            <v>1206</v>
          </cell>
          <cell r="R199">
            <v>1172</v>
          </cell>
          <cell r="S199">
            <v>1166</v>
          </cell>
          <cell r="T199">
            <v>1233</v>
          </cell>
          <cell r="U199">
            <v>1511</v>
          </cell>
          <cell r="V199">
            <v>1425</v>
          </cell>
          <cell r="W199">
            <v>1193</v>
          </cell>
          <cell r="X199">
            <v>1381</v>
          </cell>
          <cell r="Y199">
            <v>1650</v>
          </cell>
          <cell r="Z199">
            <v>1565</v>
          </cell>
          <cell r="AA199">
            <v>1661</v>
          </cell>
          <cell r="AB199">
            <v>1688</v>
          </cell>
          <cell r="AC199">
            <v>1866</v>
          </cell>
          <cell r="AD199">
            <v>1872</v>
          </cell>
          <cell r="AE199">
            <v>1584</v>
          </cell>
          <cell r="AF199">
            <v>1722</v>
          </cell>
          <cell r="AG199">
            <v>1941</v>
          </cell>
          <cell r="AH199">
            <v>1609</v>
          </cell>
          <cell r="AI199">
            <v>1475</v>
          </cell>
          <cell r="AJ199">
            <v>1371</v>
          </cell>
          <cell r="AK199">
            <v>1169</v>
          </cell>
          <cell r="AL199">
            <v>1179</v>
          </cell>
          <cell r="AM199">
            <v>1433</v>
          </cell>
          <cell r="AN199">
            <v>1341</v>
          </cell>
          <cell r="AO199">
            <v>1445</v>
          </cell>
          <cell r="AP199">
            <v>1433</v>
          </cell>
          <cell r="AQ199">
            <v>1273</v>
          </cell>
          <cell r="AR199">
            <v>1144</v>
          </cell>
          <cell r="AS199">
            <v>1135</v>
          </cell>
          <cell r="AT199">
            <v>1116</v>
          </cell>
          <cell r="AU199">
            <v>1348</v>
          </cell>
          <cell r="AV199">
            <v>1140</v>
          </cell>
          <cell r="AW199">
            <v>1080</v>
          </cell>
          <cell r="AX199">
            <v>1095</v>
          </cell>
          <cell r="AY199">
            <v>1109</v>
          </cell>
          <cell r="AZ199">
            <v>1208</v>
          </cell>
        </row>
        <row r="200">
          <cell r="A200" t="str">
            <v>Nombre de crÃ©ations d'entreprises - Entreprises individuelles hors micro-entrepreneurs - Bretagne - DonnÃ©es trimestrielles brutes</v>
          </cell>
          <cell r="B200">
            <v>10756343</v>
          </cell>
          <cell r="C200">
            <v>45317.364583333336</v>
          </cell>
          <cell r="E200">
            <v>1290</v>
          </cell>
          <cell r="F200">
            <v>1138</v>
          </cell>
          <cell r="G200">
            <v>1119</v>
          </cell>
          <cell r="H200">
            <v>1122</v>
          </cell>
          <cell r="I200">
            <v>1738</v>
          </cell>
          <cell r="J200">
            <v>1525</v>
          </cell>
          <cell r="K200">
            <v>1311</v>
          </cell>
          <cell r="L200">
            <v>1416</v>
          </cell>
          <cell r="M200">
            <v>1640</v>
          </cell>
          <cell r="N200">
            <v>1420</v>
          </cell>
          <cell r="O200">
            <v>1368</v>
          </cell>
          <cell r="P200">
            <v>1318</v>
          </cell>
          <cell r="Q200">
            <v>1401</v>
          </cell>
          <cell r="R200">
            <v>1403</v>
          </cell>
          <cell r="S200">
            <v>1224</v>
          </cell>
          <cell r="T200">
            <v>1447</v>
          </cell>
          <cell r="U200">
            <v>1563</v>
          </cell>
          <cell r="V200">
            <v>1508</v>
          </cell>
          <cell r="W200">
            <v>1352</v>
          </cell>
          <cell r="X200">
            <v>1618</v>
          </cell>
          <cell r="Y200">
            <v>1758</v>
          </cell>
          <cell r="Z200">
            <v>1550</v>
          </cell>
          <cell r="AA200">
            <v>1517</v>
          </cell>
          <cell r="AB200">
            <v>1569</v>
          </cell>
          <cell r="AC200">
            <v>1850</v>
          </cell>
          <cell r="AD200">
            <v>1751</v>
          </cell>
          <cell r="AE200">
            <v>1511</v>
          </cell>
          <cell r="AF200">
            <v>1556</v>
          </cell>
          <cell r="AG200">
            <v>1761</v>
          </cell>
          <cell r="AH200">
            <v>1585</v>
          </cell>
          <cell r="AI200">
            <v>1437</v>
          </cell>
          <cell r="AJ200">
            <v>1486</v>
          </cell>
          <cell r="AK200">
            <v>1507</v>
          </cell>
          <cell r="AL200">
            <v>1272</v>
          </cell>
          <cell r="AM200">
            <v>1728</v>
          </cell>
          <cell r="AN200">
            <v>1626</v>
          </cell>
          <cell r="AO200">
            <v>1622</v>
          </cell>
          <cell r="AP200">
            <v>1754</v>
          </cell>
          <cell r="AQ200">
            <v>1630</v>
          </cell>
          <cell r="AR200">
            <v>1731</v>
          </cell>
          <cell r="AS200">
            <v>1719</v>
          </cell>
          <cell r="AT200">
            <v>1607</v>
          </cell>
          <cell r="AU200">
            <v>1578</v>
          </cell>
          <cell r="AV200">
            <v>1499</v>
          </cell>
          <cell r="AW200">
            <v>1308</v>
          </cell>
          <cell r="AX200">
            <v>1369</v>
          </cell>
          <cell r="AY200">
            <v>1360</v>
          </cell>
          <cell r="AZ200">
            <v>1478</v>
          </cell>
        </row>
        <row r="201">
          <cell r="A201" t="str">
            <v>Nombre de crÃ©ations d'entreprises - Entreprises individuelles hors micro-entrepreneurs - Centre-Val de Loire - DonnÃ©es trimestrielles brutes</v>
          </cell>
          <cell r="B201">
            <v>10756223</v>
          </cell>
          <cell r="C201">
            <v>45317.364583333336</v>
          </cell>
          <cell r="E201">
            <v>893</v>
          </cell>
          <cell r="F201">
            <v>844</v>
          </cell>
          <cell r="G201">
            <v>760</v>
          </cell>
          <cell r="H201">
            <v>793</v>
          </cell>
          <cell r="I201">
            <v>1249</v>
          </cell>
          <cell r="J201">
            <v>1171</v>
          </cell>
          <cell r="K201">
            <v>1009</v>
          </cell>
          <cell r="L201">
            <v>1109</v>
          </cell>
          <cell r="M201">
            <v>1258</v>
          </cell>
          <cell r="N201">
            <v>1077</v>
          </cell>
          <cell r="O201">
            <v>1025</v>
          </cell>
          <cell r="P201">
            <v>1147</v>
          </cell>
          <cell r="Q201">
            <v>902</v>
          </cell>
          <cell r="R201">
            <v>794</v>
          </cell>
          <cell r="S201">
            <v>848</v>
          </cell>
          <cell r="T201">
            <v>959</v>
          </cell>
          <cell r="U201">
            <v>1091</v>
          </cell>
          <cell r="V201">
            <v>1034</v>
          </cell>
          <cell r="W201">
            <v>881</v>
          </cell>
          <cell r="X201">
            <v>1168</v>
          </cell>
          <cell r="Y201">
            <v>1243</v>
          </cell>
          <cell r="Z201">
            <v>1041</v>
          </cell>
          <cell r="AA201">
            <v>1042</v>
          </cell>
          <cell r="AB201">
            <v>1234</v>
          </cell>
          <cell r="AC201">
            <v>1304</v>
          </cell>
          <cell r="AD201">
            <v>1276</v>
          </cell>
          <cell r="AE201">
            <v>1215</v>
          </cell>
          <cell r="AF201">
            <v>1271</v>
          </cell>
          <cell r="AG201">
            <v>1370</v>
          </cell>
          <cell r="AH201">
            <v>1148</v>
          </cell>
          <cell r="AI201">
            <v>959</v>
          </cell>
          <cell r="AJ201">
            <v>1012</v>
          </cell>
          <cell r="AK201">
            <v>998</v>
          </cell>
          <cell r="AL201">
            <v>1044</v>
          </cell>
          <cell r="AM201">
            <v>1268</v>
          </cell>
          <cell r="AN201">
            <v>1330</v>
          </cell>
          <cell r="AO201">
            <v>1310</v>
          </cell>
          <cell r="AP201">
            <v>1229</v>
          </cell>
          <cell r="AQ201">
            <v>1192</v>
          </cell>
          <cell r="AR201">
            <v>1142</v>
          </cell>
          <cell r="AS201">
            <v>1090</v>
          </cell>
          <cell r="AT201">
            <v>1022</v>
          </cell>
          <cell r="AU201">
            <v>1122</v>
          </cell>
          <cell r="AV201">
            <v>1150</v>
          </cell>
          <cell r="AW201">
            <v>879</v>
          </cell>
          <cell r="AX201">
            <v>950</v>
          </cell>
          <cell r="AY201">
            <v>999</v>
          </cell>
          <cell r="AZ201">
            <v>1106</v>
          </cell>
        </row>
        <row r="202">
          <cell r="A202" t="str">
            <v>Nombre de crÃ©ations d'entreprises - Entreprises individuelles hors micro-entrepreneurs - Corse - DonnÃ©es trimestrielles brutes</v>
          </cell>
          <cell r="B202">
            <v>10756435</v>
          </cell>
          <cell r="C202">
            <v>45317.364583333336</v>
          </cell>
          <cell r="E202">
            <v>199</v>
          </cell>
          <cell r="F202">
            <v>206</v>
          </cell>
          <cell r="G202">
            <v>142</v>
          </cell>
          <cell r="H202">
            <v>212</v>
          </cell>
          <cell r="I202">
            <v>259</v>
          </cell>
          <cell r="J202">
            <v>297</v>
          </cell>
          <cell r="K202">
            <v>216</v>
          </cell>
          <cell r="L202">
            <v>222</v>
          </cell>
          <cell r="M202">
            <v>287</v>
          </cell>
          <cell r="N202">
            <v>291</v>
          </cell>
          <cell r="O202">
            <v>203</v>
          </cell>
          <cell r="P202">
            <v>217</v>
          </cell>
          <cell r="Q202">
            <v>161</v>
          </cell>
          <cell r="R202">
            <v>164</v>
          </cell>
          <cell r="S202">
            <v>119</v>
          </cell>
          <cell r="T202">
            <v>154</v>
          </cell>
          <cell r="U202">
            <v>203</v>
          </cell>
          <cell r="V202">
            <v>229</v>
          </cell>
          <cell r="W202">
            <v>137</v>
          </cell>
          <cell r="X202">
            <v>168</v>
          </cell>
          <cell r="Y202">
            <v>222</v>
          </cell>
          <cell r="Z202">
            <v>216</v>
          </cell>
          <cell r="AA202">
            <v>131</v>
          </cell>
          <cell r="AB202">
            <v>182</v>
          </cell>
          <cell r="AC202">
            <v>216</v>
          </cell>
          <cell r="AD202">
            <v>269</v>
          </cell>
          <cell r="AE202">
            <v>171</v>
          </cell>
          <cell r="AF202">
            <v>229</v>
          </cell>
          <cell r="AG202">
            <v>396</v>
          </cell>
          <cell r="AH202">
            <v>395</v>
          </cell>
          <cell r="AI202">
            <v>321</v>
          </cell>
          <cell r="AJ202">
            <v>332</v>
          </cell>
          <cell r="AK202">
            <v>338</v>
          </cell>
          <cell r="AL202">
            <v>221</v>
          </cell>
          <cell r="AM202">
            <v>335</v>
          </cell>
          <cell r="AN202">
            <v>356</v>
          </cell>
          <cell r="AO202">
            <v>299</v>
          </cell>
          <cell r="AP202">
            <v>194</v>
          </cell>
          <cell r="AQ202">
            <v>172</v>
          </cell>
          <cell r="AR202">
            <v>168</v>
          </cell>
          <cell r="AS202">
            <v>170</v>
          </cell>
          <cell r="AT202">
            <v>173</v>
          </cell>
          <cell r="AU202">
            <v>162</v>
          </cell>
          <cell r="AV202">
            <v>146</v>
          </cell>
          <cell r="AW202">
            <v>144</v>
          </cell>
          <cell r="AX202">
            <v>115</v>
          </cell>
          <cell r="AY202">
            <v>113</v>
          </cell>
          <cell r="AZ202">
            <v>130</v>
          </cell>
        </row>
        <row r="203">
          <cell r="A203" t="str">
            <v>Nombre de crÃ©ations d'entreprises - Entreprises individuelles hors micro-entrepreneurs - France - DonnÃ©es trimestrielles brutes</v>
          </cell>
          <cell r="B203">
            <v>10756132</v>
          </cell>
          <cell r="C203">
            <v>45317.364583333336</v>
          </cell>
          <cell r="E203">
            <v>29936</v>
          </cell>
          <cell r="F203">
            <v>23775</v>
          </cell>
          <cell r="G203">
            <v>22428</v>
          </cell>
          <cell r="H203">
            <v>24520</v>
          </cell>
          <cell r="I203">
            <v>35921</v>
          </cell>
          <cell r="J203">
            <v>32116</v>
          </cell>
          <cell r="K203">
            <v>29647</v>
          </cell>
          <cell r="L203">
            <v>31953</v>
          </cell>
          <cell r="M203">
            <v>36261</v>
          </cell>
          <cell r="N203">
            <v>32308</v>
          </cell>
          <cell r="O203">
            <v>29467</v>
          </cell>
          <cell r="P203">
            <v>30970</v>
          </cell>
          <cell r="Q203">
            <v>29439</v>
          </cell>
          <cell r="R203">
            <v>26337</v>
          </cell>
          <cell r="S203">
            <v>25351</v>
          </cell>
          <cell r="T203">
            <v>27964</v>
          </cell>
          <cell r="U203">
            <v>33926</v>
          </cell>
          <cell r="V203">
            <v>29502</v>
          </cell>
          <cell r="W203">
            <v>26167</v>
          </cell>
          <cell r="X203">
            <v>31360</v>
          </cell>
          <cell r="Y203">
            <v>36540</v>
          </cell>
          <cell r="Z203">
            <v>31153</v>
          </cell>
          <cell r="AA203">
            <v>30471</v>
          </cell>
          <cell r="AB203">
            <v>35201</v>
          </cell>
          <cell r="AC203">
            <v>39268</v>
          </cell>
          <cell r="AD203">
            <v>37217</v>
          </cell>
          <cell r="AE203">
            <v>32776</v>
          </cell>
          <cell r="AF203">
            <v>34652</v>
          </cell>
          <cell r="AG203">
            <v>41156</v>
          </cell>
          <cell r="AH203">
            <v>35823</v>
          </cell>
          <cell r="AI203">
            <v>33046</v>
          </cell>
          <cell r="AJ203">
            <v>32198</v>
          </cell>
          <cell r="AK203">
            <v>30899</v>
          </cell>
          <cell r="AL203">
            <v>26811</v>
          </cell>
          <cell r="AM203">
            <v>34307</v>
          </cell>
          <cell r="AN203">
            <v>35251</v>
          </cell>
          <cell r="AO203">
            <v>36304</v>
          </cell>
          <cell r="AP203">
            <v>33719</v>
          </cell>
          <cell r="AQ203">
            <v>31512</v>
          </cell>
          <cell r="AR203">
            <v>30318</v>
          </cell>
          <cell r="AS203">
            <v>32060</v>
          </cell>
          <cell r="AT203">
            <v>28361</v>
          </cell>
          <cell r="AU203">
            <v>31095</v>
          </cell>
          <cell r="AV203">
            <v>30189</v>
          </cell>
          <cell r="AW203">
            <v>28323</v>
          </cell>
          <cell r="AX203">
            <v>26803</v>
          </cell>
          <cell r="AY203">
            <v>28649</v>
          </cell>
          <cell r="AZ203">
            <v>30350</v>
          </cell>
        </row>
        <row r="204">
          <cell r="A204" t="str">
            <v>Nombre de crÃ©ations d'entreprises - Entreprises individuelles hors micro-entrepreneurs - Grand Est - DonnÃ©es trimestrielles brutes</v>
          </cell>
          <cell r="B204">
            <v>10756303</v>
          </cell>
          <cell r="C204">
            <v>45317.364583333336</v>
          </cell>
          <cell r="E204">
            <v>1844</v>
          </cell>
          <cell r="F204">
            <v>1553</v>
          </cell>
          <cell r="G204">
            <v>1548</v>
          </cell>
          <cell r="H204">
            <v>1537</v>
          </cell>
          <cell r="I204">
            <v>2748</v>
          </cell>
          <cell r="J204">
            <v>2411</v>
          </cell>
          <cell r="K204">
            <v>2632</v>
          </cell>
          <cell r="L204">
            <v>2481</v>
          </cell>
          <cell r="M204">
            <v>2735</v>
          </cell>
          <cell r="N204">
            <v>2551</v>
          </cell>
          <cell r="O204">
            <v>2288</v>
          </cell>
          <cell r="P204">
            <v>2375</v>
          </cell>
          <cell r="Q204">
            <v>2135</v>
          </cell>
          <cell r="R204">
            <v>2061</v>
          </cell>
          <cell r="S204">
            <v>2087</v>
          </cell>
          <cell r="T204">
            <v>2450</v>
          </cell>
          <cell r="U204">
            <v>3042</v>
          </cell>
          <cell r="V204">
            <v>2697</v>
          </cell>
          <cell r="W204">
            <v>2248</v>
          </cell>
          <cell r="X204">
            <v>2489</v>
          </cell>
          <cell r="Y204">
            <v>3148</v>
          </cell>
          <cell r="Z204">
            <v>3038</v>
          </cell>
          <cell r="AA204">
            <v>2792</v>
          </cell>
          <cell r="AB204">
            <v>3076</v>
          </cell>
          <cell r="AC204">
            <v>3458</v>
          </cell>
          <cell r="AD204">
            <v>3390</v>
          </cell>
          <cell r="AE204">
            <v>3041</v>
          </cell>
          <cell r="AF204">
            <v>3182</v>
          </cell>
          <cell r="AG204">
            <v>3831</v>
          </cell>
          <cell r="AH204">
            <v>3390</v>
          </cell>
          <cell r="AI204">
            <v>3228</v>
          </cell>
          <cell r="AJ204">
            <v>2891</v>
          </cell>
          <cell r="AK204">
            <v>2352</v>
          </cell>
          <cell r="AL204">
            <v>2351</v>
          </cell>
          <cell r="AM204">
            <v>2920</v>
          </cell>
          <cell r="AN204">
            <v>2810</v>
          </cell>
          <cell r="AO204">
            <v>2981</v>
          </cell>
          <cell r="AP204">
            <v>2643</v>
          </cell>
          <cell r="AQ204">
            <v>2458</v>
          </cell>
          <cell r="AR204">
            <v>2415</v>
          </cell>
          <cell r="AS204">
            <v>2441</v>
          </cell>
          <cell r="AT204">
            <v>2192</v>
          </cell>
          <cell r="AU204">
            <v>2473</v>
          </cell>
          <cell r="AV204">
            <v>2245</v>
          </cell>
          <cell r="AW204">
            <v>2058</v>
          </cell>
          <cell r="AX204">
            <v>1912</v>
          </cell>
          <cell r="AY204">
            <v>2201</v>
          </cell>
          <cell r="AZ204">
            <v>2034</v>
          </cell>
        </row>
        <row r="205">
          <cell r="A205" t="str">
            <v>Nombre de crÃ©ations d'entreprises - Entreprises individuelles hors micro-entrepreneurs - Guadeloupe - DonnÃ©es trimestrielles brutes</v>
          </cell>
          <cell r="B205">
            <v>10756145</v>
          </cell>
          <cell r="C205">
            <v>45317.364583333336</v>
          </cell>
          <cell r="E205">
            <v>431</v>
          </cell>
          <cell r="F205">
            <v>326</v>
          </cell>
          <cell r="G205">
            <v>313</v>
          </cell>
          <cell r="H205">
            <v>387</v>
          </cell>
          <cell r="I205">
            <v>371</v>
          </cell>
          <cell r="J205">
            <v>333</v>
          </cell>
          <cell r="K205">
            <v>352</v>
          </cell>
          <cell r="L205">
            <v>293</v>
          </cell>
          <cell r="M205">
            <v>350</v>
          </cell>
          <cell r="N205">
            <v>304</v>
          </cell>
          <cell r="O205">
            <v>328</v>
          </cell>
          <cell r="P205">
            <v>412</v>
          </cell>
          <cell r="Q205">
            <v>339</v>
          </cell>
          <cell r="R205">
            <v>314</v>
          </cell>
          <cell r="S205">
            <v>287</v>
          </cell>
          <cell r="T205">
            <v>310</v>
          </cell>
          <cell r="U205">
            <v>262</v>
          </cell>
          <cell r="V205">
            <v>258</v>
          </cell>
          <cell r="W205">
            <v>267</v>
          </cell>
          <cell r="X205">
            <v>245</v>
          </cell>
          <cell r="Y205">
            <v>247</v>
          </cell>
          <cell r="Z205">
            <v>272</v>
          </cell>
          <cell r="AA205">
            <v>216</v>
          </cell>
          <cell r="AB205">
            <v>308</v>
          </cell>
          <cell r="AC205">
            <v>347</v>
          </cell>
          <cell r="AD205">
            <v>344</v>
          </cell>
          <cell r="AE205">
            <v>282</v>
          </cell>
          <cell r="AF205">
            <v>271</v>
          </cell>
          <cell r="AG205">
            <v>386</v>
          </cell>
          <cell r="AH205">
            <v>346</v>
          </cell>
          <cell r="AI205">
            <v>367</v>
          </cell>
          <cell r="AJ205">
            <v>332</v>
          </cell>
          <cell r="AK205">
            <v>330</v>
          </cell>
          <cell r="AL205">
            <v>204</v>
          </cell>
          <cell r="AM205">
            <v>237</v>
          </cell>
          <cell r="AN205">
            <v>209</v>
          </cell>
          <cell r="AO205">
            <v>197</v>
          </cell>
          <cell r="AP205">
            <v>186</v>
          </cell>
          <cell r="AQ205">
            <v>243</v>
          </cell>
          <cell r="AR205">
            <v>175</v>
          </cell>
          <cell r="AS205">
            <v>188</v>
          </cell>
          <cell r="AT205">
            <v>219</v>
          </cell>
          <cell r="AU205">
            <v>199</v>
          </cell>
          <cell r="AV205">
            <v>209</v>
          </cell>
          <cell r="AW205">
            <v>151</v>
          </cell>
          <cell r="AX205">
            <v>201</v>
          </cell>
          <cell r="AY205">
            <v>206</v>
          </cell>
          <cell r="AZ205">
            <v>174</v>
          </cell>
        </row>
        <row r="206">
          <cell r="A206" t="str">
            <v>Nombre de crÃ©ations d'entreprises - Entreprises individuelles hors micro-entrepreneurs - Guyane - DonnÃ©es trimestrielles brutes</v>
          </cell>
          <cell r="B206">
            <v>10756167</v>
          </cell>
          <cell r="C206">
            <v>45317.364583333336</v>
          </cell>
          <cell r="E206">
            <v>100</v>
          </cell>
          <cell r="F206">
            <v>94</v>
          </cell>
          <cell r="G206">
            <v>90</v>
          </cell>
          <cell r="H206">
            <v>100</v>
          </cell>
          <cell r="I206">
            <v>191</v>
          </cell>
          <cell r="J206">
            <v>145</v>
          </cell>
          <cell r="K206">
            <v>159</v>
          </cell>
          <cell r="L206">
            <v>143</v>
          </cell>
          <cell r="M206">
            <v>179</v>
          </cell>
          <cell r="N206">
            <v>133</v>
          </cell>
          <cell r="O206">
            <v>135</v>
          </cell>
          <cell r="P206">
            <v>126</v>
          </cell>
          <cell r="Q206">
            <v>101</v>
          </cell>
          <cell r="R206">
            <v>81</v>
          </cell>
          <cell r="S206">
            <v>82</v>
          </cell>
          <cell r="T206">
            <v>107</v>
          </cell>
          <cell r="U206">
            <v>87</v>
          </cell>
          <cell r="V206">
            <v>96</v>
          </cell>
          <cell r="W206">
            <v>100</v>
          </cell>
          <cell r="X206">
            <v>94</v>
          </cell>
          <cell r="Y206">
            <v>90</v>
          </cell>
          <cell r="Z206">
            <v>49</v>
          </cell>
          <cell r="AA206">
            <v>85</v>
          </cell>
          <cell r="AB206">
            <v>84</v>
          </cell>
          <cell r="AC206">
            <v>100</v>
          </cell>
          <cell r="AD206">
            <v>88</v>
          </cell>
          <cell r="AE206">
            <v>91</v>
          </cell>
          <cell r="AF206">
            <v>84</v>
          </cell>
          <cell r="AG206">
            <v>130</v>
          </cell>
          <cell r="AH206">
            <v>116</v>
          </cell>
          <cell r="AI206">
            <v>122</v>
          </cell>
          <cell r="AJ206">
            <v>83</v>
          </cell>
          <cell r="AK206">
            <v>77</v>
          </cell>
          <cell r="AL206">
            <v>58</v>
          </cell>
          <cell r="AM206">
            <v>125</v>
          </cell>
          <cell r="AN206">
            <v>111</v>
          </cell>
          <cell r="AO206">
            <v>104</v>
          </cell>
          <cell r="AP206">
            <v>103</v>
          </cell>
          <cell r="AQ206">
            <v>100</v>
          </cell>
          <cell r="AR206">
            <v>102</v>
          </cell>
          <cell r="AS206">
            <v>103</v>
          </cell>
          <cell r="AT206">
            <v>113</v>
          </cell>
          <cell r="AU206">
            <v>98</v>
          </cell>
          <cell r="AV206">
            <v>94</v>
          </cell>
          <cell r="AW206">
            <v>83</v>
          </cell>
          <cell r="AX206">
            <v>75</v>
          </cell>
          <cell r="AY206">
            <v>120</v>
          </cell>
          <cell r="AZ206">
            <v>96</v>
          </cell>
        </row>
        <row r="207">
          <cell r="A207" t="str">
            <v>Nombre de crÃ©ations d'entreprises - Entreprises individuelles hors micro-entrepreneurs - Hauts-de-France - DonnÃ©es trimestrielles brutes</v>
          </cell>
          <cell r="B207">
            <v>10756283</v>
          </cell>
          <cell r="C207">
            <v>45317.364583333336</v>
          </cell>
          <cell r="E207">
            <v>1824</v>
          </cell>
          <cell r="F207">
            <v>1522</v>
          </cell>
          <cell r="G207">
            <v>1669</v>
          </cell>
          <cell r="H207">
            <v>1554</v>
          </cell>
          <cell r="I207">
            <v>2247</v>
          </cell>
          <cell r="J207">
            <v>2209</v>
          </cell>
          <cell r="K207">
            <v>2201</v>
          </cell>
          <cell r="L207">
            <v>2382</v>
          </cell>
          <cell r="M207">
            <v>2484</v>
          </cell>
          <cell r="N207">
            <v>2297</v>
          </cell>
          <cell r="O207">
            <v>2254</v>
          </cell>
          <cell r="P207">
            <v>2289</v>
          </cell>
          <cell r="Q207">
            <v>1805</v>
          </cell>
          <cell r="R207">
            <v>1604</v>
          </cell>
          <cell r="S207">
            <v>1782</v>
          </cell>
          <cell r="T207">
            <v>1886</v>
          </cell>
          <cell r="U207">
            <v>2277</v>
          </cell>
          <cell r="V207">
            <v>2108</v>
          </cell>
          <cell r="W207">
            <v>1917</v>
          </cell>
          <cell r="X207">
            <v>2257</v>
          </cell>
          <cell r="Y207">
            <v>2357</v>
          </cell>
          <cell r="Z207">
            <v>2124</v>
          </cell>
          <cell r="AA207">
            <v>2377</v>
          </cell>
          <cell r="AB207">
            <v>2613</v>
          </cell>
          <cell r="AC207">
            <v>3012</v>
          </cell>
          <cell r="AD207">
            <v>2857</v>
          </cell>
          <cell r="AE207">
            <v>2755</v>
          </cell>
          <cell r="AF207">
            <v>2761</v>
          </cell>
          <cell r="AG207">
            <v>3281</v>
          </cell>
          <cell r="AH207">
            <v>2909</v>
          </cell>
          <cell r="AI207">
            <v>2626</v>
          </cell>
          <cell r="AJ207">
            <v>2569</v>
          </cell>
          <cell r="AK207">
            <v>2458</v>
          </cell>
          <cell r="AL207">
            <v>2386</v>
          </cell>
          <cell r="AM207">
            <v>2704</v>
          </cell>
          <cell r="AN207">
            <v>2762</v>
          </cell>
          <cell r="AO207">
            <v>2794</v>
          </cell>
          <cell r="AP207">
            <v>2461</v>
          </cell>
          <cell r="AQ207">
            <v>2306</v>
          </cell>
          <cell r="AR207">
            <v>2258</v>
          </cell>
          <cell r="AS207">
            <v>2190</v>
          </cell>
          <cell r="AT207">
            <v>1905</v>
          </cell>
          <cell r="AU207">
            <v>2353</v>
          </cell>
          <cell r="AV207">
            <v>2138</v>
          </cell>
          <cell r="AW207">
            <v>1911</v>
          </cell>
          <cell r="AX207">
            <v>1858</v>
          </cell>
          <cell r="AY207">
            <v>2123</v>
          </cell>
          <cell r="AZ207">
            <v>2192</v>
          </cell>
        </row>
        <row r="208">
          <cell r="A208" t="str">
            <v>Nombre de crÃ©ations d'entreprises - Entreprises individuelles hors micro-entrepreneurs - La RÃ©union - DonnÃ©es trimestrielles brutes</v>
          </cell>
          <cell r="B208">
            <v>10756178</v>
          </cell>
          <cell r="C208">
            <v>45317.364583333336</v>
          </cell>
          <cell r="E208">
            <v>696</v>
          </cell>
          <cell r="F208">
            <v>659</v>
          </cell>
          <cell r="G208">
            <v>663</v>
          </cell>
          <cell r="H208">
            <v>601</v>
          </cell>
          <cell r="I208">
            <v>772</v>
          </cell>
          <cell r="J208">
            <v>779</v>
          </cell>
          <cell r="K208">
            <v>755</v>
          </cell>
          <cell r="L208">
            <v>599</v>
          </cell>
          <cell r="M208">
            <v>759</v>
          </cell>
          <cell r="N208">
            <v>713</v>
          </cell>
          <cell r="O208">
            <v>721</v>
          </cell>
          <cell r="P208">
            <v>723</v>
          </cell>
          <cell r="Q208">
            <v>659</v>
          </cell>
          <cell r="R208">
            <v>607</v>
          </cell>
          <cell r="S208">
            <v>645</v>
          </cell>
          <cell r="T208">
            <v>575</v>
          </cell>
          <cell r="U208">
            <v>741</v>
          </cell>
          <cell r="V208">
            <v>725</v>
          </cell>
          <cell r="W208">
            <v>643</v>
          </cell>
          <cell r="X208">
            <v>558</v>
          </cell>
          <cell r="Y208">
            <v>804</v>
          </cell>
          <cell r="Z208">
            <v>708</v>
          </cell>
          <cell r="AA208">
            <v>716</v>
          </cell>
          <cell r="AB208">
            <v>693</v>
          </cell>
          <cell r="AC208">
            <v>749</v>
          </cell>
          <cell r="AD208">
            <v>719</v>
          </cell>
          <cell r="AE208">
            <v>731</v>
          </cell>
          <cell r="AF208">
            <v>635</v>
          </cell>
          <cell r="AG208">
            <v>722</v>
          </cell>
          <cell r="AH208">
            <v>712</v>
          </cell>
          <cell r="AI208">
            <v>750</v>
          </cell>
          <cell r="AJ208">
            <v>626</v>
          </cell>
          <cell r="AK208">
            <v>659</v>
          </cell>
          <cell r="AL208">
            <v>609</v>
          </cell>
          <cell r="AM208">
            <v>544</v>
          </cell>
          <cell r="AN208">
            <v>562</v>
          </cell>
          <cell r="AO208">
            <v>499</v>
          </cell>
          <cell r="AP208">
            <v>485</v>
          </cell>
          <cell r="AQ208">
            <v>544</v>
          </cell>
          <cell r="AR208">
            <v>447</v>
          </cell>
          <cell r="AS208">
            <v>484</v>
          </cell>
          <cell r="AT208">
            <v>487</v>
          </cell>
          <cell r="AU208">
            <v>526</v>
          </cell>
          <cell r="AV208">
            <v>462</v>
          </cell>
          <cell r="AW208">
            <v>413</v>
          </cell>
          <cell r="AX208">
            <v>404</v>
          </cell>
          <cell r="AY208">
            <v>430</v>
          </cell>
          <cell r="AZ208">
            <v>395</v>
          </cell>
        </row>
        <row r="209">
          <cell r="A209" t="str">
            <v>Nombre de crÃ©ations d'entreprises - Entreprises individuelles hors micro-entrepreneurs - Martinique - DonnÃ©es trimestrielles brutes</v>
          </cell>
          <cell r="B209">
            <v>10756156</v>
          </cell>
          <cell r="C209">
            <v>45317.364583333336</v>
          </cell>
          <cell r="E209">
            <v>280</v>
          </cell>
          <cell r="F209">
            <v>228</v>
          </cell>
          <cell r="G209">
            <v>184</v>
          </cell>
          <cell r="H209">
            <v>266</v>
          </cell>
          <cell r="I209">
            <v>246</v>
          </cell>
          <cell r="J209">
            <v>229</v>
          </cell>
          <cell r="K209">
            <v>208</v>
          </cell>
          <cell r="L209">
            <v>251</v>
          </cell>
          <cell r="M209">
            <v>222</v>
          </cell>
          <cell r="N209">
            <v>225</v>
          </cell>
          <cell r="O209">
            <v>234</v>
          </cell>
          <cell r="P209">
            <v>282</v>
          </cell>
          <cell r="Q209">
            <v>275</v>
          </cell>
          <cell r="R209">
            <v>274</v>
          </cell>
          <cell r="S209">
            <v>220</v>
          </cell>
          <cell r="T209">
            <v>244</v>
          </cell>
          <cell r="U209">
            <v>249</v>
          </cell>
          <cell r="V209">
            <v>186</v>
          </cell>
          <cell r="W209">
            <v>215</v>
          </cell>
          <cell r="X209">
            <v>240</v>
          </cell>
          <cell r="Y209">
            <v>239</v>
          </cell>
          <cell r="Z209">
            <v>241</v>
          </cell>
          <cell r="AA209">
            <v>230</v>
          </cell>
          <cell r="AB209">
            <v>258</v>
          </cell>
          <cell r="AC209">
            <v>269</v>
          </cell>
          <cell r="AD209">
            <v>200</v>
          </cell>
          <cell r="AE209">
            <v>179</v>
          </cell>
          <cell r="AF209">
            <v>217</v>
          </cell>
          <cell r="AG209">
            <v>195</v>
          </cell>
          <cell r="AH209">
            <v>221</v>
          </cell>
          <cell r="AI209">
            <v>237</v>
          </cell>
          <cell r="AJ209">
            <v>217</v>
          </cell>
          <cell r="AK209">
            <v>197</v>
          </cell>
          <cell r="AL209">
            <v>122</v>
          </cell>
          <cell r="AM209">
            <v>216</v>
          </cell>
          <cell r="AN209">
            <v>191</v>
          </cell>
          <cell r="AO209">
            <v>190</v>
          </cell>
          <cell r="AP209">
            <v>201</v>
          </cell>
          <cell r="AQ209">
            <v>202</v>
          </cell>
          <cell r="AR209">
            <v>196</v>
          </cell>
          <cell r="AS209">
            <v>182</v>
          </cell>
          <cell r="AT209">
            <v>203</v>
          </cell>
          <cell r="AU209">
            <v>182</v>
          </cell>
          <cell r="AV209">
            <v>197</v>
          </cell>
          <cell r="AW209">
            <v>173</v>
          </cell>
          <cell r="AX209">
            <v>140</v>
          </cell>
          <cell r="AY209">
            <v>152</v>
          </cell>
          <cell r="AZ209">
            <v>146</v>
          </cell>
        </row>
        <row r="210">
          <cell r="A210" t="str">
            <v>Nombre de crÃ©ations d'entreprises - Entreprises individuelles hors micro-entrepreneurs - Mayotte - DonnÃ©es trimestrielles brutes</v>
          </cell>
          <cell r="B210">
            <v>10756185</v>
          </cell>
          <cell r="C210">
            <v>45317.364583333336</v>
          </cell>
          <cell r="E210">
            <v>210</v>
          </cell>
          <cell r="F210">
            <v>137</v>
          </cell>
          <cell r="G210">
            <v>205</v>
          </cell>
          <cell r="H210">
            <v>161</v>
          </cell>
          <cell r="I210">
            <v>156</v>
          </cell>
          <cell r="J210">
            <v>158</v>
          </cell>
          <cell r="K210">
            <v>161</v>
          </cell>
          <cell r="L210">
            <v>161</v>
          </cell>
          <cell r="M210">
            <v>189</v>
          </cell>
          <cell r="N210">
            <v>173</v>
          </cell>
          <cell r="O210">
            <v>153</v>
          </cell>
          <cell r="P210">
            <v>168</v>
          </cell>
          <cell r="Q210">
            <v>159</v>
          </cell>
          <cell r="R210">
            <v>152</v>
          </cell>
          <cell r="S210">
            <v>145</v>
          </cell>
          <cell r="T210">
            <v>168</v>
          </cell>
          <cell r="U210">
            <v>153</v>
          </cell>
          <cell r="V210">
            <v>165</v>
          </cell>
          <cell r="W210">
            <v>151</v>
          </cell>
          <cell r="X210">
            <v>144</v>
          </cell>
          <cell r="Y210">
            <v>209</v>
          </cell>
          <cell r="Z210">
            <v>195</v>
          </cell>
          <cell r="AA210">
            <v>182</v>
          </cell>
          <cell r="AB210">
            <v>179</v>
          </cell>
          <cell r="AC210">
            <v>114</v>
          </cell>
          <cell r="AD210">
            <v>170</v>
          </cell>
          <cell r="AE210">
            <v>132</v>
          </cell>
          <cell r="AF210">
            <v>155</v>
          </cell>
          <cell r="AG210">
            <v>195</v>
          </cell>
          <cell r="AH210">
            <v>158</v>
          </cell>
          <cell r="AI210">
            <v>222</v>
          </cell>
          <cell r="AJ210">
            <v>207</v>
          </cell>
          <cell r="AK210">
            <v>139</v>
          </cell>
          <cell r="AL210">
            <v>116</v>
          </cell>
          <cell r="AM210">
            <v>253</v>
          </cell>
          <cell r="AN210">
            <v>220</v>
          </cell>
          <cell r="AO210">
            <v>156</v>
          </cell>
          <cell r="AP210">
            <v>268</v>
          </cell>
          <cell r="AQ210">
            <v>232</v>
          </cell>
          <cell r="AR210">
            <v>167</v>
          </cell>
          <cell r="AS210">
            <v>129</v>
          </cell>
          <cell r="AT210">
            <v>159</v>
          </cell>
          <cell r="AU210">
            <v>176</v>
          </cell>
          <cell r="AV210">
            <v>184</v>
          </cell>
          <cell r="AW210">
            <v>118</v>
          </cell>
          <cell r="AX210">
            <v>160</v>
          </cell>
          <cell r="AY210">
            <v>161</v>
          </cell>
          <cell r="AZ210">
            <v>160</v>
          </cell>
        </row>
        <row r="211">
          <cell r="A211" t="str">
            <v>Nombre de crÃ©ations d'entreprises - Entreprises individuelles hors micro-entrepreneurs - Normandie - DonnÃ©es trimestrielles brutes</v>
          </cell>
          <cell r="B211">
            <v>10756263</v>
          </cell>
          <cell r="C211">
            <v>45317.364583333336</v>
          </cell>
          <cell r="E211">
            <v>1179</v>
          </cell>
          <cell r="F211">
            <v>928</v>
          </cell>
          <cell r="G211">
            <v>907</v>
          </cell>
          <cell r="H211">
            <v>1005</v>
          </cell>
          <cell r="I211">
            <v>1502</v>
          </cell>
          <cell r="J211">
            <v>1371</v>
          </cell>
          <cell r="K211">
            <v>1315</v>
          </cell>
          <cell r="L211">
            <v>1323</v>
          </cell>
          <cell r="M211">
            <v>1539</v>
          </cell>
          <cell r="N211">
            <v>1483</v>
          </cell>
          <cell r="O211">
            <v>1242</v>
          </cell>
          <cell r="P211">
            <v>1293</v>
          </cell>
          <cell r="Q211">
            <v>1178</v>
          </cell>
          <cell r="R211">
            <v>1059</v>
          </cell>
          <cell r="S211">
            <v>1058</v>
          </cell>
          <cell r="T211">
            <v>1010</v>
          </cell>
          <cell r="U211">
            <v>1192</v>
          </cell>
          <cell r="V211">
            <v>1113</v>
          </cell>
          <cell r="W211">
            <v>980</v>
          </cell>
          <cell r="X211">
            <v>1247</v>
          </cell>
          <cell r="Y211">
            <v>1301</v>
          </cell>
          <cell r="Z211">
            <v>1182</v>
          </cell>
          <cell r="AA211">
            <v>1168</v>
          </cell>
          <cell r="AB211">
            <v>1472</v>
          </cell>
          <cell r="AC211">
            <v>1558</v>
          </cell>
          <cell r="AD211">
            <v>1542</v>
          </cell>
          <cell r="AE211">
            <v>1451</v>
          </cell>
          <cell r="AF211">
            <v>1524</v>
          </cell>
          <cell r="AG211">
            <v>1503</v>
          </cell>
          <cell r="AH211">
            <v>1460</v>
          </cell>
          <cell r="AI211">
            <v>1258</v>
          </cell>
          <cell r="AJ211">
            <v>1272</v>
          </cell>
          <cell r="AK211">
            <v>1345</v>
          </cell>
          <cell r="AL211">
            <v>1352</v>
          </cell>
          <cell r="AM211">
            <v>1593</v>
          </cell>
          <cell r="AN211">
            <v>1642</v>
          </cell>
          <cell r="AO211">
            <v>1541</v>
          </cell>
          <cell r="AP211">
            <v>1661</v>
          </cell>
          <cell r="AQ211">
            <v>1569</v>
          </cell>
          <cell r="AR211">
            <v>1351</v>
          </cell>
          <cell r="AS211">
            <v>1394</v>
          </cell>
          <cell r="AT211">
            <v>1211</v>
          </cell>
          <cell r="AU211">
            <v>1603</v>
          </cell>
          <cell r="AV211">
            <v>1393</v>
          </cell>
          <cell r="AW211">
            <v>1127</v>
          </cell>
          <cell r="AX211">
            <v>1120</v>
          </cell>
          <cell r="AY211">
            <v>1314</v>
          </cell>
          <cell r="AZ211">
            <v>1348</v>
          </cell>
        </row>
        <row r="212">
          <cell r="A212" t="str">
            <v>Nombre de crÃ©ations d'entreprises - Entreprises individuelles hors micro-entrepreneurs - Nouvelle-Aquitaine - DonnÃ©es trimestrielles brutes</v>
          </cell>
          <cell r="B212">
            <v>10756363</v>
          </cell>
          <cell r="C212">
            <v>45317.364583333336</v>
          </cell>
          <cell r="E212">
            <v>2857</v>
          </cell>
          <cell r="F212">
            <v>2381</v>
          </cell>
          <cell r="G212">
            <v>2229</v>
          </cell>
          <cell r="H212">
            <v>2378</v>
          </cell>
          <cell r="I212">
            <v>3678</v>
          </cell>
          <cell r="J212">
            <v>3464</v>
          </cell>
          <cell r="K212">
            <v>2993</v>
          </cell>
          <cell r="L212">
            <v>3406</v>
          </cell>
          <cell r="M212">
            <v>3744</v>
          </cell>
          <cell r="N212">
            <v>3445</v>
          </cell>
          <cell r="O212">
            <v>3103</v>
          </cell>
          <cell r="P212">
            <v>3059</v>
          </cell>
          <cell r="Q212">
            <v>2879</v>
          </cell>
          <cell r="R212">
            <v>2621</v>
          </cell>
          <cell r="S212">
            <v>2535</v>
          </cell>
          <cell r="T212">
            <v>2503</v>
          </cell>
          <cell r="U212">
            <v>3043</v>
          </cell>
          <cell r="V212">
            <v>2750</v>
          </cell>
          <cell r="W212">
            <v>2564</v>
          </cell>
          <cell r="X212">
            <v>2982</v>
          </cell>
          <cell r="Y212">
            <v>3318</v>
          </cell>
          <cell r="Z212">
            <v>2864</v>
          </cell>
          <cell r="AA212">
            <v>2916</v>
          </cell>
          <cell r="AB212">
            <v>3386</v>
          </cell>
          <cell r="AC212">
            <v>3650</v>
          </cell>
          <cell r="AD212">
            <v>3329</v>
          </cell>
          <cell r="AE212">
            <v>3094</v>
          </cell>
          <cell r="AF212">
            <v>3266</v>
          </cell>
          <cell r="AG212">
            <v>3783</v>
          </cell>
          <cell r="AH212">
            <v>3398</v>
          </cell>
          <cell r="AI212">
            <v>3429</v>
          </cell>
          <cell r="AJ212">
            <v>3380</v>
          </cell>
          <cell r="AK212">
            <v>3266</v>
          </cell>
          <cell r="AL212">
            <v>2962</v>
          </cell>
          <cell r="AM212">
            <v>3883</v>
          </cell>
          <cell r="AN212">
            <v>4028</v>
          </cell>
          <cell r="AO212">
            <v>3932</v>
          </cell>
          <cell r="AP212">
            <v>3474</v>
          </cell>
          <cell r="AQ212">
            <v>3032</v>
          </cell>
          <cell r="AR212">
            <v>2692</v>
          </cell>
          <cell r="AS212">
            <v>2980</v>
          </cell>
          <cell r="AT212">
            <v>2877</v>
          </cell>
          <cell r="AU212">
            <v>3122</v>
          </cell>
          <cell r="AV212">
            <v>2968</v>
          </cell>
          <cell r="AW212">
            <v>2747</v>
          </cell>
          <cell r="AX212">
            <v>2752</v>
          </cell>
          <cell r="AY212">
            <v>2861</v>
          </cell>
          <cell r="AZ212">
            <v>2926</v>
          </cell>
        </row>
        <row r="213">
          <cell r="A213" t="str">
            <v>Nombre de crÃ©ations d'entreprises - Entreprises individuelles hors micro-entrepreneurs - Occitanie - DonnÃ©es trimestrielles brutes</v>
          </cell>
          <cell r="B213">
            <v>10756383</v>
          </cell>
          <cell r="C213">
            <v>45317.364583333336</v>
          </cell>
          <cell r="E213">
            <v>3504</v>
          </cell>
          <cell r="F213">
            <v>2666</v>
          </cell>
          <cell r="G213">
            <v>2462</v>
          </cell>
          <cell r="H213">
            <v>2441</v>
          </cell>
          <cell r="I213">
            <v>3539</v>
          </cell>
          <cell r="J213">
            <v>3227</v>
          </cell>
          <cell r="K213">
            <v>2892</v>
          </cell>
          <cell r="L213">
            <v>3072</v>
          </cell>
          <cell r="M213">
            <v>3736</v>
          </cell>
          <cell r="N213">
            <v>3404</v>
          </cell>
          <cell r="O213">
            <v>2892</v>
          </cell>
          <cell r="P213">
            <v>2832</v>
          </cell>
          <cell r="Q213">
            <v>3053</v>
          </cell>
          <cell r="R213">
            <v>2634</v>
          </cell>
          <cell r="S213">
            <v>2469</v>
          </cell>
          <cell r="T213">
            <v>2667</v>
          </cell>
          <cell r="U213">
            <v>3423</v>
          </cell>
          <cell r="V213">
            <v>2977</v>
          </cell>
          <cell r="W213">
            <v>2553</v>
          </cell>
          <cell r="X213">
            <v>3027</v>
          </cell>
          <cell r="Y213">
            <v>3668</v>
          </cell>
          <cell r="Z213">
            <v>3099</v>
          </cell>
          <cell r="AA213">
            <v>2838</v>
          </cell>
          <cell r="AB213">
            <v>3231</v>
          </cell>
          <cell r="AC213">
            <v>4035</v>
          </cell>
          <cell r="AD213">
            <v>3824</v>
          </cell>
          <cell r="AE213">
            <v>3275</v>
          </cell>
          <cell r="AF213">
            <v>3369</v>
          </cell>
          <cell r="AG213">
            <v>4149</v>
          </cell>
          <cell r="AH213">
            <v>3679</v>
          </cell>
          <cell r="AI213">
            <v>3414</v>
          </cell>
          <cell r="AJ213">
            <v>3138</v>
          </cell>
          <cell r="AK213">
            <v>3217</v>
          </cell>
          <cell r="AL213">
            <v>2536</v>
          </cell>
          <cell r="AM213">
            <v>3203</v>
          </cell>
          <cell r="AN213">
            <v>3006</v>
          </cell>
          <cell r="AO213">
            <v>3496</v>
          </cell>
          <cell r="AP213">
            <v>3230</v>
          </cell>
          <cell r="AQ213">
            <v>2816</v>
          </cell>
          <cell r="AR213">
            <v>2689</v>
          </cell>
          <cell r="AS213">
            <v>3232</v>
          </cell>
          <cell r="AT213">
            <v>2601</v>
          </cell>
          <cell r="AU213">
            <v>3017</v>
          </cell>
          <cell r="AV213">
            <v>2763</v>
          </cell>
          <cell r="AW213">
            <v>2777</v>
          </cell>
          <cell r="AX213">
            <v>2700</v>
          </cell>
          <cell r="AY213">
            <v>2727</v>
          </cell>
          <cell r="AZ213">
            <v>2943</v>
          </cell>
        </row>
        <row r="214">
          <cell r="A214" t="str">
            <v>Nombre de crÃ©ations d'entreprises - Entreprises individuelles hors micro-entrepreneurs - Pays de la Loire - DonnÃ©es trimestrielles brutes</v>
          </cell>
          <cell r="B214">
            <v>10756323</v>
          </cell>
          <cell r="C214">
            <v>45317.364583333336</v>
          </cell>
          <cell r="E214">
            <v>1311</v>
          </cell>
          <cell r="F214">
            <v>1185</v>
          </cell>
          <cell r="G214">
            <v>1054</v>
          </cell>
          <cell r="H214">
            <v>1230</v>
          </cell>
          <cell r="I214">
            <v>1655</v>
          </cell>
          <cell r="J214">
            <v>1533</v>
          </cell>
          <cell r="K214">
            <v>1345</v>
          </cell>
          <cell r="L214">
            <v>1496</v>
          </cell>
          <cell r="M214">
            <v>1640</v>
          </cell>
          <cell r="N214">
            <v>1495</v>
          </cell>
          <cell r="O214">
            <v>1513</v>
          </cell>
          <cell r="P214">
            <v>1650</v>
          </cell>
          <cell r="Q214">
            <v>1452</v>
          </cell>
          <cell r="R214">
            <v>1489</v>
          </cell>
          <cell r="S214">
            <v>1410</v>
          </cell>
          <cell r="T214">
            <v>1671</v>
          </cell>
          <cell r="U214">
            <v>1911</v>
          </cell>
          <cell r="V214">
            <v>1610</v>
          </cell>
          <cell r="W214">
            <v>1575</v>
          </cell>
          <cell r="X214">
            <v>1808</v>
          </cell>
          <cell r="Y214">
            <v>2332</v>
          </cell>
          <cell r="Z214">
            <v>1845</v>
          </cell>
          <cell r="AA214">
            <v>1831</v>
          </cell>
          <cell r="AB214">
            <v>2005</v>
          </cell>
          <cell r="AC214">
            <v>2019</v>
          </cell>
          <cell r="AD214">
            <v>2206</v>
          </cell>
          <cell r="AE214">
            <v>1584</v>
          </cell>
          <cell r="AF214">
            <v>1891</v>
          </cell>
          <cell r="AG214">
            <v>2404</v>
          </cell>
          <cell r="AH214">
            <v>1905</v>
          </cell>
          <cell r="AI214">
            <v>1783</v>
          </cell>
          <cell r="AJ214">
            <v>1834</v>
          </cell>
          <cell r="AK214">
            <v>1531</v>
          </cell>
          <cell r="AL214">
            <v>1649</v>
          </cell>
          <cell r="AM214">
            <v>2022</v>
          </cell>
          <cell r="AN214">
            <v>2203</v>
          </cell>
          <cell r="AO214">
            <v>2045</v>
          </cell>
          <cell r="AP214">
            <v>1998</v>
          </cell>
          <cell r="AQ214">
            <v>1877</v>
          </cell>
          <cell r="AR214">
            <v>1641</v>
          </cell>
          <cell r="AS214">
            <v>1508</v>
          </cell>
          <cell r="AT214">
            <v>1340</v>
          </cell>
          <cell r="AU214">
            <v>1528</v>
          </cell>
          <cell r="AV214">
            <v>1704</v>
          </cell>
          <cell r="AW214">
            <v>1632</v>
          </cell>
          <cell r="AX214">
            <v>1448</v>
          </cell>
          <cell r="AY214">
            <v>1573</v>
          </cell>
          <cell r="AZ214">
            <v>1545</v>
          </cell>
        </row>
        <row r="215">
          <cell r="A215" t="str">
            <v>Nombre de crÃ©ations d'entreprises - Entreprises individuelles hors micro-entrepreneurs - Provence-Alpes-CÃ´te d'Azur - DonnÃ©es trimestrielles brutes</v>
          </cell>
          <cell r="B215">
            <v>10756423</v>
          </cell>
          <cell r="C215">
            <v>45317.364583333336</v>
          </cell>
          <cell r="E215">
            <v>3176</v>
          </cell>
          <cell r="F215">
            <v>2260</v>
          </cell>
          <cell r="G215">
            <v>2020</v>
          </cell>
          <cell r="H215">
            <v>2189</v>
          </cell>
          <cell r="I215">
            <v>3637</v>
          </cell>
          <cell r="J215">
            <v>3092</v>
          </cell>
          <cell r="K215">
            <v>2660</v>
          </cell>
          <cell r="L215">
            <v>2899</v>
          </cell>
          <cell r="M215">
            <v>3458</v>
          </cell>
          <cell r="N215">
            <v>2999</v>
          </cell>
          <cell r="O215">
            <v>2462</v>
          </cell>
          <cell r="P215">
            <v>2614</v>
          </cell>
          <cell r="Q215">
            <v>3120</v>
          </cell>
          <cell r="R215">
            <v>2517</v>
          </cell>
          <cell r="S215">
            <v>2283</v>
          </cell>
          <cell r="T215">
            <v>2374</v>
          </cell>
          <cell r="U215">
            <v>3357</v>
          </cell>
          <cell r="V215">
            <v>2889</v>
          </cell>
          <cell r="W215">
            <v>2422</v>
          </cell>
          <cell r="X215">
            <v>2906</v>
          </cell>
          <cell r="Y215">
            <v>3553</v>
          </cell>
          <cell r="Z215">
            <v>3015</v>
          </cell>
          <cell r="AA215">
            <v>2810</v>
          </cell>
          <cell r="AB215">
            <v>3261</v>
          </cell>
          <cell r="AC215">
            <v>3988</v>
          </cell>
          <cell r="AD215">
            <v>4050</v>
          </cell>
          <cell r="AE215">
            <v>3202</v>
          </cell>
          <cell r="AF215">
            <v>3208</v>
          </cell>
          <cell r="AG215">
            <v>4401</v>
          </cell>
          <cell r="AH215">
            <v>3790</v>
          </cell>
          <cell r="AI215">
            <v>2924</v>
          </cell>
          <cell r="AJ215">
            <v>2291</v>
          </cell>
          <cell r="AK215">
            <v>2347</v>
          </cell>
          <cell r="AL215">
            <v>1937</v>
          </cell>
          <cell r="AM215">
            <v>2423</v>
          </cell>
          <cell r="AN215">
            <v>2627</v>
          </cell>
          <cell r="AO215">
            <v>2822</v>
          </cell>
          <cell r="AP215">
            <v>2522</v>
          </cell>
          <cell r="AQ215">
            <v>2240</v>
          </cell>
          <cell r="AR215">
            <v>2251</v>
          </cell>
          <cell r="AS215">
            <v>2614</v>
          </cell>
          <cell r="AT215">
            <v>2156</v>
          </cell>
          <cell r="AU215">
            <v>2336</v>
          </cell>
          <cell r="AV215">
            <v>2227</v>
          </cell>
          <cell r="AW215">
            <v>2408</v>
          </cell>
          <cell r="AX215">
            <v>2259</v>
          </cell>
          <cell r="AY215">
            <v>2432</v>
          </cell>
          <cell r="AZ215">
            <v>2428</v>
          </cell>
        </row>
        <row r="216">
          <cell r="A216" t="str">
            <v>Nombre de crÃ©ations d'entreprises - Entreprises individuelles y compris micro-entrepreneurs - Auvergne-RhÃ´ne-Alpes - DonnÃ©es trimestrielles brutes</v>
          </cell>
          <cell r="B216">
            <v>10756720</v>
          </cell>
          <cell r="C216">
            <v>45317.364583333336</v>
          </cell>
          <cell r="E216">
            <v>13982</v>
          </cell>
          <cell r="F216">
            <v>12093</v>
          </cell>
          <cell r="G216">
            <v>11310</v>
          </cell>
          <cell r="H216">
            <v>11997</v>
          </cell>
          <cell r="I216">
            <v>13530</v>
          </cell>
          <cell r="J216">
            <v>12506</v>
          </cell>
          <cell r="K216">
            <v>11116</v>
          </cell>
          <cell r="L216">
            <v>12857</v>
          </cell>
          <cell r="M216">
            <v>14163</v>
          </cell>
          <cell r="N216">
            <v>12573</v>
          </cell>
          <cell r="O216">
            <v>12101</v>
          </cell>
          <cell r="P216">
            <v>12952</v>
          </cell>
          <cell r="Q216">
            <v>13007</v>
          </cell>
          <cell r="R216">
            <v>11622</v>
          </cell>
          <cell r="S216">
            <v>10996</v>
          </cell>
          <cell r="T216">
            <v>12232</v>
          </cell>
          <cell r="U216">
            <v>13785</v>
          </cell>
          <cell r="V216">
            <v>12510</v>
          </cell>
          <cell r="W216">
            <v>11094</v>
          </cell>
          <cell r="X216">
            <v>12564</v>
          </cell>
          <cell r="Y216">
            <v>14995</v>
          </cell>
          <cell r="Z216">
            <v>13152</v>
          </cell>
          <cell r="AA216">
            <v>13116</v>
          </cell>
          <cell r="AB216">
            <v>14677</v>
          </cell>
          <cell r="AC216">
            <v>17566</v>
          </cell>
          <cell r="AD216">
            <v>15966</v>
          </cell>
          <cell r="AE216">
            <v>15903</v>
          </cell>
          <cell r="AF216">
            <v>17126</v>
          </cell>
          <cell r="AG216">
            <v>21727</v>
          </cell>
          <cell r="AH216">
            <v>19396</v>
          </cell>
          <cell r="AI216">
            <v>19244</v>
          </cell>
          <cell r="AJ216">
            <v>21366</v>
          </cell>
          <cell r="AK216">
            <v>20764</v>
          </cell>
          <cell r="AL216">
            <v>16252</v>
          </cell>
          <cell r="AM216">
            <v>23168</v>
          </cell>
          <cell r="AN216">
            <v>24704</v>
          </cell>
          <cell r="AO216">
            <v>24752</v>
          </cell>
          <cell r="AP216">
            <v>22685</v>
          </cell>
          <cell r="AQ216">
            <v>21390</v>
          </cell>
          <cell r="AR216">
            <v>23415</v>
          </cell>
          <cell r="AS216">
            <v>25329</v>
          </cell>
          <cell r="AT216">
            <v>21209</v>
          </cell>
          <cell r="AU216">
            <v>21531</v>
          </cell>
          <cell r="AV216">
            <v>24843</v>
          </cell>
          <cell r="AW216">
            <v>23481</v>
          </cell>
          <cell r="AX216">
            <v>21151</v>
          </cell>
          <cell r="AY216">
            <v>22079</v>
          </cell>
          <cell r="AZ216">
            <v>25278</v>
          </cell>
        </row>
        <row r="217">
          <cell r="A217" t="str">
            <v>Nombre de crÃ©ations d'entreprises - Entreprises individuelles y compris micro-entrepreneurs - ÃŽle-de-France - DonnÃ©es trimestrielles brutes</v>
          </cell>
          <cell r="B217">
            <v>10756510</v>
          </cell>
          <cell r="C217">
            <v>45317.364583333336</v>
          </cell>
          <cell r="E217">
            <v>23760</v>
          </cell>
          <cell r="F217">
            <v>19793</v>
          </cell>
          <cell r="G217">
            <v>18146</v>
          </cell>
          <cell r="H217">
            <v>21221</v>
          </cell>
          <cell r="I217">
            <v>22829</v>
          </cell>
          <cell r="J217">
            <v>19742</v>
          </cell>
          <cell r="K217">
            <v>18305</v>
          </cell>
          <cell r="L217">
            <v>21794</v>
          </cell>
          <cell r="M217">
            <v>23404</v>
          </cell>
          <cell r="N217">
            <v>20370</v>
          </cell>
          <cell r="O217">
            <v>19721</v>
          </cell>
          <cell r="P217">
            <v>23932</v>
          </cell>
          <cell r="Q217">
            <v>22713</v>
          </cell>
          <cell r="R217">
            <v>20498</v>
          </cell>
          <cell r="S217">
            <v>19571</v>
          </cell>
          <cell r="T217">
            <v>24291</v>
          </cell>
          <cell r="U217">
            <v>25311</v>
          </cell>
          <cell r="V217">
            <v>24868</v>
          </cell>
          <cell r="W217">
            <v>22786</v>
          </cell>
          <cell r="X217">
            <v>27302</v>
          </cell>
          <cell r="Y217">
            <v>29933</v>
          </cell>
          <cell r="Z217">
            <v>25943</v>
          </cell>
          <cell r="AA217">
            <v>26562</v>
          </cell>
          <cell r="AB217">
            <v>34283</v>
          </cell>
          <cell r="AC217">
            <v>38102</v>
          </cell>
          <cell r="AD217">
            <v>35228</v>
          </cell>
          <cell r="AE217">
            <v>32712</v>
          </cell>
          <cell r="AF217">
            <v>40928</v>
          </cell>
          <cell r="AG217">
            <v>46961</v>
          </cell>
          <cell r="AH217">
            <v>42215</v>
          </cell>
          <cell r="AI217">
            <v>37248</v>
          </cell>
          <cell r="AJ217">
            <v>45403</v>
          </cell>
          <cell r="AK217">
            <v>41371</v>
          </cell>
          <cell r="AL217">
            <v>34572</v>
          </cell>
          <cell r="AM217">
            <v>50067</v>
          </cell>
          <cell r="AN217">
            <v>55528</v>
          </cell>
          <cell r="AO217">
            <v>57840</v>
          </cell>
          <cell r="AP217">
            <v>46324</v>
          </cell>
          <cell r="AQ217">
            <v>42060</v>
          </cell>
          <cell r="AR217">
            <v>47559</v>
          </cell>
          <cell r="AS217">
            <v>51320</v>
          </cell>
          <cell r="AT217">
            <v>41956</v>
          </cell>
          <cell r="AU217">
            <v>46815</v>
          </cell>
          <cell r="AV217">
            <v>53883</v>
          </cell>
          <cell r="AW217">
            <v>51580</v>
          </cell>
          <cell r="AX217">
            <v>47030</v>
          </cell>
          <cell r="AY217">
            <v>50131</v>
          </cell>
          <cell r="AZ217">
            <v>56196</v>
          </cell>
        </row>
        <row r="218">
          <cell r="A218" t="str">
            <v>Nombre de crÃ©ations d'entreprises - Entreprises individuelles y compris micro-entrepreneurs - Bourgogne-Franche-ComtÃ© - DonnÃ©es trimestrielles brutes</v>
          </cell>
          <cell r="B218">
            <v>10756552</v>
          </cell>
          <cell r="C218">
            <v>45317.364583333336</v>
          </cell>
          <cell r="E218">
            <v>3900</v>
          </cell>
          <cell r="F218">
            <v>3569</v>
          </cell>
          <cell r="G218">
            <v>3277</v>
          </cell>
          <cell r="H218">
            <v>3440</v>
          </cell>
          <cell r="I218">
            <v>3971</v>
          </cell>
          <cell r="J218">
            <v>3763</v>
          </cell>
          <cell r="K218">
            <v>3339</v>
          </cell>
          <cell r="L218">
            <v>3351</v>
          </cell>
          <cell r="M218">
            <v>3876</v>
          </cell>
          <cell r="N218">
            <v>3571</v>
          </cell>
          <cell r="O218">
            <v>3530</v>
          </cell>
          <cell r="P218">
            <v>3688</v>
          </cell>
          <cell r="Q218">
            <v>3634</v>
          </cell>
          <cell r="R218">
            <v>3339</v>
          </cell>
          <cell r="S218">
            <v>3141</v>
          </cell>
          <cell r="T218">
            <v>3259</v>
          </cell>
          <cell r="U218">
            <v>3708</v>
          </cell>
          <cell r="V218">
            <v>3561</v>
          </cell>
          <cell r="W218">
            <v>3019</v>
          </cell>
          <cell r="X218">
            <v>3252</v>
          </cell>
          <cell r="Y218">
            <v>3919</v>
          </cell>
          <cell r="Z218">
            <v>3594</v>
          </cell>
          <cell r="AA218">
            <v>3626</v>
          </cell>
          <cell r="AB218">
            <v>3719</v>
          </cell>
          <cell r="AC218">
            <v>4517</v>
          </cell>
          <cell r="AD218">
            <v>4241</v>
          </cell>
          <cell r="AE218">
            <v>4009</v>
          </cell>
          <cell r="AF218">
            <v>4235</v>
          </cell>
          <cell r="AG218">
            <v>5178</v>
          </cell>
          <cell r="AH218">
            <v>4716</v>
          </cell>
          <cell r="AI218">
            <v>4841</v>
          </cell>
          <cell r="AJ218">
            <v>5111</v>
          </cell>
          <cell r="AK218">
            <v>5228</v>
          </cell>
          <cell r="AL218">
            <v>4467</v>
          </cell>
          <cell r="AM218">
            <v>6096</v>
          </cell>
          <cell r="AN218">
            <v>5991</v>
          </cell>
          <cell r="AO218">
            <v>6779</v>
          </cell>
          <cell r="AP218">
            <v>6378</v>
          </cell>
          <cell r="AQ218">
            <v>5639</v>
          </cell>
          <cell r="AR218">
            <v>5727</v>
          </cell>
          <cell r="AS218">
            <v>6403</v>
          </cell>
          <cell r="AT218">
            <v>5532</v>
          </cell>
          <cell r="AU218">
            <v>5806</v>
          </cell>
          <cell r="AV218">
            <v>5910</v>
          </cell>
          <cell r="AW218">
            <v>6387</v>
          </cell>
          <cell r="AX218">
            <v>5910</v>
          </cell>
          <cell r="AY218">
            <v>6160</v>
          </cell>
          <cell r="AZ218">
            <v>6166</v>
          </cell>
        </row>
        <row r="219">
          <cell r="A219" t="str">
            <v>Nombre de crÃ©ations d'entreprises - Entreprises individuelles y compris micro-entrepreneurs - Bretagne - DonnÃ©es trimestrielles brutes</v>
          </cell>
          <cell r="B219">
            <v>10756657</v>
          </cell>
          <cell r="C219">
            <v>45317.364583333336</v>
          </cell>
          <cell r="E219">
            <v>4529</v>
          </cell>
          <cell r="F219">
            <v>3962</v>
          </cell>
          <cell r="G219">
            <v>3618</v>
          </cell>
          <cell r="H219">
            <v>3686</v>
          </cell>
          <cell r="I219">
            <v>4677</v>
          </cell>
          <cell r="J219">
            <v>4059</v>
          </cell>
          <cell r="K219">
            <v>3556</v>
          </cell>
          <cell r="L219">
            <v>3789</v>
          </cell>
          <cell r="M219">
            <v>4445</v>
          </cell>
          <cell r="N219">
            <v>4081</v>
          </cell>
          <cell r="O219">
            <v>4000</v>
          </cell>
          <cell r="P219">
            <v>3988</v>
          </cell>
          <cell r="Q219">
            <v>4162</v>
          </cell>
          <cell r="R219">
            <v>3995</v>
          </cell>
          <cell r="S219">
            <v>3504</v>
          </cell>
          <cell r="T219">
            <v>3881</v>
          </cell>
          <cell r="U219">
            <v>4306</v>
          </cell>
          <cell r="V219">
            <v>4101</v>
          </cell>
          <cell r="W219">
            <v>3522</v>
          </cell>
          <cell r="X219">
            <v>3859</v>
          </cell>
          <cell r="Y219">
            <v>4674</v>
          </cell>
          <cell r="Z219">
            <v>4154</v>
          </cell>
          <cell r="AA219">
            <v>3930</v>
          </cell>
          <cell r="AB219">
            <v>4135</v>
          </cell>
          <cell r="AC219">
            <v>5262</v>
          </cell>
          <cell r="AD219">
            <v>4986</v>
          </cell>
          <cell r="AE219">
            <v>4716</v>
          </cell>
          <cell r="AF219">
            <v>4958</v>
          </cell>
          <cell r="AG219">
            <v>6163</v>
          </cell>
          <cell r="AH219">
            <v>5305</v>
          </cell>
          <cell r="AI219">
            <v>5365</v>
          </cell>
          <cell r="AJ219">
            <v>5792</v>
          </cell>
          <cell r="AK219">
            <v>5611</v>
          </cell>
          <cell r="AL219">
            <v>4352</v>
          </cell>
          <cell r="AM219">
            <v>6377</v>
          </cell>
          <cell r="AN219">
            <v>6479</v>
          </cell>
          <cell r="AO219">
            <v>7215</v>
          </cell>
          <cell r="AP219">
            <v>7298</v>
          </cell>
          <cell r="AQ219">
            <v>6406</v>
          </cell>
          <cell r="AR219">
            <v>6983</v>
          </cell>
          <cell r="AS219">
            <v>7714</v>
          </cell>
          <cell r="AT219">
            <v>6920</v>
          </cell>
          <cell r="AU219">
            <v>6579</v>
          </cell>
          <cell r="AV219">
            <v>7069</v>
          </cell>
          <cell r="AW219">
            <v>7524</v>
          </cell>
          <cell r="AX219">
            <v>6780</v>
          </cell>
          <cell r="AY219">
            <v>7133</v>
          </cell>
          <cell r="AZ219">
            <v>7513</v>
          </cell>
        </row>
        <row r="220">
          <cell r="A220" t="str">
            <v>Nombre de crÃ©ations d'entreprises - Entreprises individuelles y compris micro-entrepreneurs - Centre-Val de Loire - DonnÃ©es trimestrielles brutes</v>
          </cell>
          <cell r="B220">
            <v>10756531</v>
          </cell>
          <cell r="C220">
            <v>45317.364583333336</v>
          </cell>
          <cell r="E220">
            <v>3530</v>
          </cell>
          <cell r="F220">
            <v>3178</v>
          </cell>
          <cell r="G220">
            <v>2758</v>
          </cell>
          <cell r="H220">
            <v>3063</v>
          </cell>
          <cell r="I220">
            <v>3460</v>
          </cell>
          <cell r="J220">
            <v>3095</v>
          </cell>
          <cell r="K220">
            <v>2838</v>
          </cell>
          <cell r="L220">
            <v>3087</v>
          </cell>
          <cell r="M220">
            <v>3447</v>
          </cell>
          <cell r="N220">
            <v>3101</v>
          </cell>
          <cell r="O220">
            <v>3039</v>
          </cell>
          <cell r="P220">
            <v>3244</v>
          </cell>
          <cell r="Q220">
            <v>3020</v>
          </cell>
          <cell r="R220">
            <v>2882</v>
          </cell>
          <cell r="S220">
            <v>2794</v>
          </cell>
          <cell r="T220">
            <v>2957</v>
          </cell>
          <cell r="U220">
            <v>3427</v>
          </cell>
          <cell r="V220">
            <v>2973</v>
          </cell>
          <cell r="W220">
            <v>2643</v>
          </cell>
          <cell r="X220">
            <v>2855</v>
          </cell>
          <cell r="Y220">
            <v>3409</v>
          </cell>
          <cell r="Z220">
            <v>2958</v>
          </cell>
          <cell r="AA220">
            <v>2948</v>
          </cell>
          <cell r="AB220">
            <v>3401</v>
          </cell>
          <cell r="AC220">
            <v>4018</v>
          </cell>
          <cell r="AD220">
            <v>3718</v>
          </cell>
          <cell r="AE220">
            <v>3642</v>
          </cell>
          <cell r="AF220">
            <v>3967</v>
          </cell>
          <cell r="AG220">
            <v>4675</v>
          </cell>
          <cell r="AH220">
            <v>4160</v>
          </cell>
          <cell r="AI220">
            <v>4314</v>
          </cell>
          <cell r="AJ220">
            <v>4596</v>
          </cell>
          <cell r="AK220">
            <v>4673</v>
          </cell>
          <cell r="AL220">
            <v>3571</v>
          </cell>
          <cell r="AM220">
            <v>5291</v>
          </cell>
          <cell r="AN220">
            <v>5656</v>
          </cell>
          <cell r="AO220">
            <v>6416</v>
          </cell>
          <cell r="AP220">
            <v>5567</v>
          </cell>
          <cell r="AQ220">
            <v>5219</v>
          </cell>
          <cell r="AR220">
            <v>5781</v>
          </cell>
          <cell r="AS220">
            <v>6304</v>
          </cell>
          <cell r="AT220">
            <v>5366</v>
          </cell>
          <cell r="AU220">
            <v>5206</v>
          </cell>
          <cell r="AV220">
            <v>5887</v>
          </cell>
          <cell r="AW220">
            <v>5986</v>
          </cell>
          <cell r="AX220">
            <v>5424</v>
          </cell>
          <cell r="AY220">
            <v>5753</v>
          </cell>
          <cell r="AZ220">
            <v>6127</v>
          </cell>
        </row>
        <row r="221">
          <cell r="A221" t="str">
            <v>Nombre de crÃ©ations d'entreprises - Entreprises individuelles y compris micro-entrepreneurs - France - DonnÃ©es trimestrielles brutes</v>
          </cell>
          <cell r="B221">
            <v>10756103</v>
          </cell>
          <cell r="C221">
            <v>45317.364583333336</v>
          </cell>
          <cell r="E221">
            <v>114354</v>
          </cell>
          <cell r="F221">
            <v>100829</v>
          </cell>
          <cell r="G221">
            <v>92299</v>
          </cell>
          <cell r="H221">
            <v>96435</v>
          </cell>
          <cell r="I221">
            <v>110552</v>
          </cell>
          <cell r="J221">
            <v>100045</v>
          </cell>
          <cell r="K221">
            <v>90963</v>
          </cell>
          <cell r="L221">
            <v>99927</v>
          </cell>
          <cell r="M221">
            <v>111107</v>
          </cell>
          <cell r="N221">
            <v>100839</v>
          </cell>
          <cell r="O221">
            <v>95861</v>
          </cell>
          <cell r="P221">
            <v>102611</v>
          </cell>
          <cell r="Q221">
            <v>103811</v>
          </cell>
          <cell r="R221">
            <v>95191</v>
          </cell>
          <cell r="S221">
            <v>88896</v>
          </cell>
          <cell r="T221">
            <v>97610</v>
          </cell>
          <cell r="U221">
            <v>110073</v>
          </cell>
          <cell r="V221">
            <v>103865</v>
          </cell>
          <cell r="W221">
            <v>91334</v>
          </cell>
          <cell r="X221">
            <v>100943</v>
          </cell>
          <cell r="Y221">
            <v>119016</v>
          </cell>
          <cell r="Z221">
            <v>105881</v>
          </cell>
          <cell r="AA221">
            <v>105435</v>
          </cell>
          <cell r="AB221">
            <v>120507</v>
          </cell>
          <cell r="AC221">
            <v>143330</v>
          </cell>
          <cell r="AD221">
            <v>134592</v>
          </cell>
          <cell r="AE221">
            <v>125176</v>
          </cell>
          <cell r="AF221">
            <v>140076</v>
          </cell>
          <cell r="AG221">
            <v>172366</v>
          </cell>
          <cell r="AH221">
            <v>154250</v>
          </cell>
          <cell r="AI221">
            <v>148647</v>
          </cell>
          <cell r="AJ221">
            <v>165690</v>
          </cell>
          <cell r="AK221">
            <v>161024</v>
          </cell>
          <cell r="AL221">
            <v>129866</v>
          </cell>
          <cell r="AM221">
            <v>185962</v>
          </cell>
          <cell r="AN221">
            <v>198731</v>
          </cell>
          <cell r="AO221">
            <v>214834</v>
          </cell>
          <cell r="AP221">
            <v>194333</v>
          </cell>
          <cell r="AQ221">
            <v>173482</v>
          </cell>
          <cell r="AR221">
            <v>188001</v>
          </cell>
          <cell r="AS221">
            <v>207133</v>
          </cell>
          <cell r="AT221">
            <v>178977</v>
          </cell>
          <cell r="AU221">
            <v>183340</v>
          </cell>
          <cell r="AV221">
            <v>199361</v>
          </cell>
          <cell r="AW221">
            <v>199767</v>
          </cell>
          <cell r="AX221">
            <v>183292</v>
          </cell>
          <cell r="AY221">
            <v>192804</v>
          </cell>
          <cell r="AZ221">
            <v>205708</v>
          </cell>
        </row>
        <row r="222">
          <cell r="A222" t="str">
            <v>Nombre de crÃ©ations d'entreprises - Entreprises individuelles y compris micro-entrepreneurs - Grand Est - DonnÃ©es trimestrielles brutes</v>
          </cell>
          <cell r="B222">
            <v>10756615</v>
          </cell>
          <cell r="C222">
            <v>45317.364583333336</v>
          </cell>
          <cell r="E222">
            <v>7465</v>
          </cell>
          <cell r="F222">
            <v>6767</v>
          </cell>
          <cell r="G222">
            <v>6435</v>
          </cell>
          <cell r="H222">
            <v>6190</v>
          </cell>
          <cell r="I222">
            <v>7993</v>
          </cell>
          <cell r="J222">
            <v>6767</v>
          </cell>
          <cell r="K222">
            <v>6793</v>
          </cell>
          <cell r="L222">
            <v>6663</v>
          </cell>
          <cell r="M222">
            <v>7473</v>
          </cell>
          <cell r="N222">
            <v>7101</v>
          </cell>
          <cell r="O222">
            <v>6453</v>
          </cell>
          <cell r="P222">
            <v>6888</v>
          </cell>
          <cell r="Q222">
            <v>6337</v>
          </cell>
          <cell r="R222">
            <v>5941</v>
          </cell>
          <cell r="S222">
            <v>5667</v>
          </cell>
          <cell r="T222">
            <v>6015</v>
          </cell>
          <cell r="U222">
            <v>7171</v>
          </cell>
          <cell r="V222">
            <v>6576</v>
          </cell>
          <cell r="W222">
            <v>5872</v>
          </cell>
          <cell r="X222">
            <v>6017</v>
          </cell>
          <cell r="Y222">
            <v>7209</v>
          </cell>
          <cell r="Z222">
            <v>6607</v>
          </cell>
          <cell r="AA222">
            <v>6643</v>
          </cell>
          <cell r="AB222">
            <v>7227</v>
          </cell>
          <cell r="AC222">
            <v>8424</v>
          </cell>
          <cell r="AD222">
            <v>8105</v>
          </cell>
          <cell r="AE222">
            <v>7552</v>
          </cell>
          <cell r="AF222">
            <v>8098</v>
          </cell>
          <cell r="AG222">
            <v>9787</v>
          </cell>
          <cell r="AH222">
            <v>8759</v>
          </cell>
          <cell r="AI222">
            <v>9286</v>
          </cell>
          <cell r="AJ222">
            <v>9812</v>
          </cell>
          <cell r="AK222">
            <v>9697</v>
          </cell>
          <cell r="AL222">
            <v>8104</v>
          </cell>
          <cell r="AM222">
            <v>11824</v>
          </cell>
          <cell r="AN222">
            <v>11693</v>
          </cell>
          <cell r="AO222">
            <v>13645</v>
          </cell>
          <cell r="AP222">
            <v>12481</v>
          </cell>
          <cell r="AQ222">
            <v>11568</v>
          </cell>
          <cell r="AR222">
            <v>12146</v>
          </cell>
          <cell r="AS222">
            <v>12850</v>
          </cell>
          <cell r="AT222">
            <v>11694</v>
          </cell>
          <cell r="AU222">
            <v>11829</v>
          </cell>
          <cell r="AV222">
            <v>12255</v>
          </cell>
          <cell r="AW222">
            <v>12626</v>
          </cell>
          <cell r="AX222">
            <v>11400</v>
          </cell>
          <cell r="AY222">
            <v>12564</v>
          </cell>
          <cell r="AZ222">
            <v>12952</v>
          </cell>
        </row>
        <row r="223">
          <cell r="A223" t="str">
            <v>Nombre de crÃ©ations d'entreprises - Entreprises individuelles y compris micro-entrepreneurs - Hauts-de-France - DonnÃ©es trimestrielles brutes</v>
          </cell>
          <cell r="B223">
            <v>10756594</v>
          </cell>
          <cell r="C223">
            <v>45317.364583333336</v>
          </cell>
          <cell r="E223">
            <v>7412</v>
          </cell>
          <cell r="F223">
            <v>6631</v>
          </cell>
          <cell r="G223">
            <v>6320</v>
          </cell>
          <cell r="H223">
            <v>6146</v>
          </cell>
          <cell r="I223">
            <v>7108</v>
          </cell>
          <cell r="J223">
            <v>6539</v>
          </cell>
          <cell r="K223">
            <v>5995</v>
          </cell>
          <cell r="L223">
            <v>6585</v>
          </cell>
          <cell r="M223">
            <v>7029</v>
          </cell>
          <cell r="N223">
            <v>6629</v>
          </cell>
          <cell r="O223">
            <v>6390</v>
          </cell>
          <cell r="P223">
            <v>6317</v>
          </cell>
          <cell r="Q223">
            <v>6798</v>
          </cell>
          <cell r="R223">
            <v>6123</v>
          </cell>
          <cell r="S223">
            <v>5675</v>
          </cell>
          <cell r="T223">
            <v>5938</v>
          </cell>
          <cell r="U223">
            <v>6962</v>
          </cell>
          <cell r="V223">
            <v>6566</v>
          </cell>
          <cell r="W223">
            <v>5660</v>
          </cell>
          <cell r="X223">
            <v>6216</v>
          </cell>
          <cell r="Y223">
            <v>7253</v>
          </cell>
          <cell r="Z223">
            <v>6547</v>
          </cell>
          <cell r="AA223">
            <v>6582</v>
          </cell>
          <cell r="AB223">
            <v>7373</v>
          </cell>
          <cell r="AC223">
            <v>9078</v>
          </cell>
          <cell r="AD223">
            <v>8258</v>
          </cell>
          <cell r="AE223">
            <v>7786</v>
          </cell>
          <cell r="AF223">
            <v>8625</v>
          </cell>
          <cell r="AG223">
            <v>10852</v>
          </cell>
          <cell r="AH223">
            <v>10040</v>
          </cell>
          <cell r="AI223">
            <v>9909</v>
          </cell>
          <cell r="AJ223">
            <v>10650</v>
          </cell>
          <cell r="AK223">
            <v>10383</v>
          </cell>
          <cell r="AL223">
            <v>8849</v>
          </cell>
          <cell r="AM223">
            <v>12332</v>
          </cell>
          <cell r="AN223">
            <v>12764</v>
          </cell>
          <cell r="AO223">
            <v>14989</v>
          </cell>
          <cell r="AP223">
            <v>13318</v>
          </cell>
          <cell r="AQ223">
            <v>11489</v>
          </cell>
          <cell r="AR223">
            <v>12402</v>
          </cell>
          <cell r="AS223">
            <v>14038</v>
          </cell>
          <cell r="AT223">
            <v>11619</v>
          </cell>
          <cell r="AU223">
            <v>12075</v>
          </cell>
          <cell r="AV223">
            <v>12554</v>
          </cell>
          <cell r="AW223">
            <v>12686</v>
          </cell>
          <cell r="AX223">
            <v>11716</v>
          </cell>
          <cell r="AY223">
            <v>12806</v>
          </cell>
          <cell r="AZ223">
            <v>13451</v>
          </cell>
        </row>
        <row r="224">
          <cell r="A224" t="str">
            <v>Nombre de crÃ©ations d'entreprises - Entreprises individuelles y compris micro-entrepreneurs - Normandie - DonnÃ©es trimestrielles brutes</v>
          </cell>
          <cell r="B224">
            <v>10756573</v>
          </cell>
          <cell r="C224">
            <v>45317.364583333336</v>
          </cell>
          <cell r="E224">
            <v>4264</v>
          </cell>
          <cell r="F224">
            <v>3818</v>
          </cell>
          <cell r="G224">
            <v>3507</v>
          </cell>
          <cell r="H224">
            <v>3689</v>
          </cell>
          <cell r="I224">
            <v>3921</v>
          </cell>
          <cell r="J224">
            <v>3787</v>
          </cell>
          <cell r="K224">
            <v>3486</v>
          </cell>
          <cell r="L224">
            <v>3678</v>
          </cell>
          <cell r="M224">
            <v>4112</v>
          </cell>
          <cell r="N224">
            <v>3892</v>
          </cell>
          <cell r="O224">
            <v>3639</v>
          </cell>
          <cell r="P224">
            <v>3876</v>
          </cell>
          <cell r="Q224">
            <v>3771</v>
          </cell>
          <cell r="R224">
            <v>3464</v>
          </cell>
          <cell r="S224">
            <v>3289</v>
          </cell>
          <cell r="T224">
            <v>3314</v>
          </cell>
          <cell r="U224">
            <v>3840</v>
          </cell>
          <cell r="V224">
            <v>3781</v>
          </cell>
          <cell r="W224">
            <v>3295</v>
          </cell>
          <cell r="X224">
            <v>3527</v>
          </cell>
          <cell r="Y224">
            <v>4242</v>
          </cell>
          <cell r="Z224">
            <v>3624</v>
          </cell>
          <cell r="AA224">
            <v>3625</v>
          </cell>
          <cell r="AB224">
            <v>4031</v>
          </cell>
          <cell r="AC224">
            <v>4875</v>
          </cell>
          <cell r="AD224">
            <v>4655</v>
          </cell>
          <cell r="AE224">
            <v>4646</v>
          </cell>
          <cell r="AF224">
            <v>5048</v>
          </cell>
          <cell r="AG224">
            <v>5985</v>
          </cell>
          <cell r="AH224">
            <v>5382</v>
          </cell>
          <cell r="AI224">
            <v>5361</v>
          </cell>
          <cell r="AJ224">
            <v>5812</v>
          </cell>
          <cell r="AK224">
            <v>5876</v>
          </cell>
          <cell r="AL224">
            <v>4795</v>
          </cell>
          <cell r="AM224">
            <v>6908</v>
          </cell>
          <cell r="AN224">
            <v>7162</v>
          </cell>
          <cell r="AO224">
            <v>7468</v>
          </cell>
          <cell r="AP224">
            <v>7374</v>
          </cell>
          <cell r="AQ224">
            <v>6742</v>
          </cell>
          <cell r="AR224">
            <v>6563</v>
          </cell>
          <cell r="AS224">
            <v>7521</v>
          </cell>
          <cell r="AT224">
            <v>5934</v>
          </cell>
          <cell r="AU224">
            <v>6452</v>
          </cell>
          <cell r="AV224">
            <v>7092</v>
          </cell>
          <cell r="AW224">
            <v>6792</v>
          </cell>
          <cell r="AX224">
            <v>6381</v>
          </cell>
          <cell r="AY224">
            <v>7150</v>
          </cell>
          <cell r="AZ224">
            <v>7422</v>
          </cell>
        </row>
        <row r="225">
          <cell r="A225" t="str">
            <v>Nombre de crÃ©ations d'entreprises - Entreprises individuelles y compris micro-entrepreneurs - Nouvelle-Aquitaine - DonnÃ©es trimestrielles brutes</v>
          </cell>
          <cell r="B225">
            <v>10756678</v>
          </cell>
          <cell r="C225">
            <v>45317.364583333336</v>
          </cell>
          <cell r="E225">
            <v>10587</v>
          </cell>
          <cell r="F225">
            <v>9483</v>
          </cell>
          <cell r="G225">
            <v>8858</v>
          </cell>
          <cell r="H225">
            <v>8393</v>
          </cell>
          <cell r="I225">
            <v>10377</v>
          </cell>
          <cell r="J225">
            <v>9873</v>
          </cell>
          <cell r="K225">
            <v>8756</v>
          </cell>
          <cell r="L225">
            <v>9777</v>
          </cell>
          <cell r="M225">
            <v>10444</v>
          </cell>
          <cell r="N225">
            <v>9924</v>
          </cell>
          <cell r="O225">
            <v>9392</v>
          </cell>
          <cell r="P225">
            <v>9229</v>
          </cell>
          <cell r="Q225">
            <v>10257</v>
          </cell>
          <cell r="R225">
            <v>9358</v>
          </cell>
          <cell r="S225">
            <v>8781</v>
          </cell>
          <cell r="T225">
            <v>9055</v>
          </cell>
          <cell r="U225">
            <v>10081</v>
          </cell>
          <cell r="V225">
            <v>10004</v>
          </cell>
          <cell r="W225">
            <v>8427</v>
          </cell>
          <cell r="X225">
            <v>9080</v>
          </cell>
          <cell r="Y225">
            <v>11201</v>
          </cell>
          <cell r="Z225">
            <v>10146</v>
          </cell>
          <cell r="AA225">
            <v>9814</v>
          </cell>
          <cell r="AB225">
            <v>10747</v>
          </cell>
          <cell r="AC225">
            <v>13268</v>
          </cell>
          <cell r="AD225">
            <v>12470</v>
          </cell>
          <cell r="AE225">
            <v>11590</v>
          </cell>
          <cell r="AF225">
            <v>12339</v>
          </cell>
          <cell r="AG225">
            <v>15467</v>
          </cell>
          <cell r="AH225">
            <v>13652</v>
          </cell>
          <cell r="AI225">
            <v>14007</v>
          </cell>
          <cell r="AJ225">
            <v>14361</v>
          </cell>
          <cell r="AK225">
            <v>14498</v>
          </cell>
          <cell r="AL225">
            <v>11182</v>
          </cell>
          <cell r="AM225">
            <v>15892</v>
          </cell>
          <cell r="AN225">
            <v>17612</v>
          </cell>
          <cell r="AO225">
            <v>19147</v>
          </cell>
          <cell r="AP225">
            <v>17438</v>
          </cell>
          <cell r="AQ225">
            <v>16237</v>
          </cell>
          <cell r="AR225">
            <v>16084</v>
          </cell>
          <cell r="AS225">
            <v>18323</v>
          </cell>
          <cell r="AT225">
            <v>17381</v>
          </cell>
          <cell r="AU225">
            <v>16102</v>
          </cell>
          <cell r="AV225">
            <v>16908</v>
          </cell>
          <cell r="AW225">
            <v>17703</v>
          </cell>
          <cell r="AX225">
            <v>16592</v>
          </cell>
          <cell r="AY225">
            <v>16672</v>
          </cell>
          <cell r="AZ225">
            <v>17683</v>
          </cell>
        </row>
        <row r="226">
          <cell r="A226" t="str">
            <v>Nombre de crÃ©ations d'entreprises - Entreprises individuelles y compris micro-entrepreneurs - Occitanie - DonnÃ©es trimestrielles brutes</v>
          </cell>
          <cell r="B226">
            <v>10756699</v>
          </cell>
          <cell r="C226">
            <v>45317.364583333336</v>
          </cell>
          <cell r="E226">
            <v>12340</v>
          </cell>
          <cell r="F226">
            <v>11329</v>
          </cell>
          <cell r="G226">
            <v>9749</v>
          </cell>
          <cell r="H226">
            <v>10252</v>
          </cell>
          <cell r="I226">
            <v>11340</v>
          </cell>
          <cell r="J226">
            <v>10823</v>
          </cell>
          <cell r="K226">
            <v>9774</v>
          </cell>
          <cell r="L226">
            <v>10306</v>
          </cell>
          <cell r="M226">
            <v>12060</v>
          </cell>
          <cell r="N226">
            <v>11020</v>
          </cell>
          <cell r="O226">
            <v>10008</v>
          </cell>
          <cell r="P226">
            <v>10279</v>
          </cell>
          <cell r="Q226">
            <v>10856</v>
          </cell>
          <cell r="R226">
            <v>10105</v>
          </cell>
          <cell r="S226">
            <v>9144</v>
          </cell>
          <cell r="T226">
            <v>9558</v>
          </cell>
          <cell r="U226">
            <v>11490</v>
          </cell>
          <cell r="V226">
            <v>10632</v>
          </cell>
          <cell r="W226">
            <v>8979</v>
          </cell>
          <cell r="X226">
            <v>9550</v>
          </cell>
          <cell r="Y226">
            <v>11628</v>
          </cell>
          <cell r="Z226">
            <v>10659</v>
          </cell>
          <cell r="AA226">
            <v>10401</v>
          </cell>
          <cell r="AB226">
            <v>11190</v>
          </cell>
          <cell r="AC226">
            <v>13834</v>
          </cell>
          <cell r="AD226">
            <v>13305</v>
          </cell>
          <cell r="AE226">
            <v>11880</v>
          </cell>
          <cell r="AF226">
            <v>12504</v>
          </cell>
          <cell r="AG226">
            <v>16620</v>
          </cell>
          <cell r="AH226">
            <v>14833</v>
          </cell>
          <cell r="AI226">
            <v>14575</v>
          </cell>
          <cell r="AJ226">
            <v>15535</v>
          </cell>
          <cell r="AK226">
            <v>15724</v>
          </cell>
          <cell r="AL226">
            <v>12229</v>
          </cell>
          <cell r="AM226">
            <v>17803</v>
          </cell>
          <cell r="AN226">
            <v>18456</v>
          </cell>
          <cell r="AO226">
            <v>20455</v>
          </cell>
          <cell r="AP226">
            <v>18944</v>
          </cell>
          <cell r="AQ226">
            <v>17047</v>
          </cell>
          <cell r="AR226">
            <v>17578</v>
          </cell>
          <cell r="AS226">
            <v>19671</v>
          </cell>
          <cell r="AT226">
            <v>17534</v>
          </cell>
          <cell r="AU226">
            <v>17145</v>
          </cell>
          <cell r="AV226">
            <v>18037</v>
          </cell>
          <cell r="AW226">
            <v>19109</v>
          </cell>
          <cell r="AX226">
            <v>18268</v>
          </cell>
          <cell r="AY226">
            <v>18257</v>
          </cell>
          <cell r="AZ226">
            <v>19338</v>
          </cell>
        </row>
        <row r="227">
          <cell r="A227" t="str">
            <v>Nombre de crÃ©ations d'entreprises - Entreprises individuelles y compris micro-entrepreneurs - Pays de la Loire - DonnÃ©es trimestrielles brutes</v>
          </cell>
          <cell r="B227">
            <v>10756636</v>
          </cell>
          <cell r="C227">
            <v>45317.364583333336</v>
          </cell>
          <cell r="E227">
            <v>5076</v>
          </cell>
          <cell r="F227">
            <v>4441</v>
          </cell>
          <cell r="G227">
            <v>4044</v>
          </cell>
          <cell r="H227">
            <v>4220</v>
          </cell>
          <cell r="I227">
            <v>4946</v>
          </cell>
          <cell r="J227">
            <v>4412</v>
          </cell>
          <cell r="K227">
            <v>3987</v>
          </cell>
          <cell r="L227">
            <v>4387</v>
          </cell>
          <cell r="M227">
            <v>4915</v>
          </cell>
          <cell r="N227">
            <v>4466</v>
          </cell>
          <cell r="O227">
            <v>4641</v>
          </cell>
          <cell r="P227">
            <v>4844</v>
          </cell>
          <cell r="Q227">
            <v>4739</v>
          </cell>
          <cell r="R227">
            <v>4484</v>
          </cell>
          <cell r="S227">
            <v>4149</v>
          </cell>
          <cell r="T227">
            <v>4718</v>
          </cell>
          <cell r="U227">
            <v>5264</v>
          </cell>
          <cell r="V227">
            <v>4556</v>
          </cell>
          <cell r="W227">
            <v>4114</v>
          </cell>
          <cell r="X227">
            <v>4398</v>
          </cell>
          <cell r="Y227">
            <v>5561</v>
          </cell>
          <cell r="Z227">
            <v>4665</v>
          </cell>
          <cell r="AA227">
            <v>4957</v>
          </cell>
          <cell r="AB227">
            <v>4950</v>
          </cell>
          <cell r="AC227">
            <v>5795</v>
          </cell>
          <cell r="AD227">
            <v>6088</v>
          </cell>
          <cell r="AE227">
            <v>5188</v>
          </cell>
          <cell r="AF227">
            <v>5623</v>
          </cell>
          <cell r="AG227">
            <v>7570</v>
          </cell>
          <cell r="AH227">
            <v>6533</v>
          </cell>
          <cell r="AI227">
            <v>6160</v>
          </cell>
          <cell r="AJ227">
            <v>6954</v>
          </cell>
          <cell r="AK227">
            <v>6692</v>
          </cell>
          <cell r="AL227">
            <v>5559</v>
          </cell>
          <cell r="AM227">
            <v>7388</v>
          </cell>
          <cell r="AN227">
            <v>9189</v>
          </cell>
          <cell r="AO227">
            <v>9149</v>
          </cell>
          <cell r="AP227">
            <v>9077</v>
          </cell>
          <cell r="AQ227">
            <v>7842</v>
          </cell>
          <cell r="AR227">
            <v>8403</v>
          </cell>
          <cell r="AS227">
            <v>8975</v>
          </cell>
          <cell r="AT227">
            <v>7873</v>
          </cell>
          <cell r="AU227">
            <v>8507</v>
          </cell>
          <cell r="AV227">
            <v>8514</v>
          </cell>
          <cell r="AW227">
            <v>8669</v>
          </cell>
          <cell r="AX227">
            <v>7877</v>
          </cell>
          <cell r="AY227">
            <v>8756</v>
          </cell>
          <cell r="AZ227">
            <v>8425</v>
          </cell>
        </row>
        <row r="228">
          <cell r="A228" t="str">
            <v>Nombre de crÃ©ations d'entreprises - Entreprises individuelles y compris micro-entrepreneurs - Provence-Alpes-CÃ´te d'Azur - DonnÃ©es trimestrielles brutes</v>
          </cell>
          <cell r="B228">
            <v>10756741</v>
          </cell>
          <cell r="C228">
            <v>45317.364583333336</v>
          </cell>
          <cell r="E228">
            <v>12948</v>
          </cell>
          <cell r="F228">
            <v>11689</v>
          </cell>
          <cell r="G228">
            <v>10496</v>
          </cell>
          <cell r="H228">
            <v>10167</v>
          </cell>
          <cell r="I228">
            <v>12232</v>
          </cell>
          <cell r="J228">
            <v>10861</v>
          </cell>
          <cell r="K228">
            <v>9452</v>
          </cell>
          <cell r="L228">
            <v>10313</v>
          </cell>
          <cell r="M228">
            <v>11951</v>
          </cell>
          <cell r="N228">
            <v>10757</v>
          </cell>
          <cell r="O228">
            <v>9658</v>
          </cell>
          <cell r="P228">
            <v>9885</v>
          </cell>
          <cell r="Q228">
            <v>11105</v>
          </cell>
          <cell r="R228">
            <v>10024</v>
          </cell>
          <cell r="S228">
            <v>9149</v>
          </cell>
          <cell r="T228">
            <v>9239</v>
          </cell>
          <cell r="U228">
            <v>11265</v>
          </cell>
          <cell r="V228">
            <v>10436</v>
          </cell>
          <cell r="W228">
            <v>8899</v>
          </cell>
          <cell r="X228">
            <v>9375</v>
          </cell>
          <cell r="Y228">
            <v>11473</v>
          </cell>
          <cell r="Z228">
            <v>10539</v>
          </cell>
          <cell r="AA228">
            <v>10048</v>
          </cell>
          <cell r="AB228">
            <v>11290</v>
          </cell>
          <cell r="AC228">
            <v>14657</v>
          </cell>
          <cell r="AD228">
            <v>13670</v>
          </cell>
          <cell r="AE228">
            <v>12023</v>
          </cell>
          <cell r="AF228">
            <v>12995</v>
          </cell>
          <cell r="AG228">
            <v>16862</v>
          </cell>
          <cell r="AH228">
            <v>15032</v>
          </cell>
          <cell r="AI228">
            <v>13981</v>
          </cell>
          <cell r="AJ228">
            <v>16094</v>
          </cell>
          <cell r="AK228">
            <v>16232</v>
          </cell>
          <cell r="AL228">
            <v>12626</v>
          </cell>
          <cell r="AM228">
            <v>17589</v>
          </cell>
          <cell r="AN228">
            <v>18460</v>
          </cell>
          <cell r="AO228">
            <v>21497</v>
          </cell>
          <cell r="AP228">
            <v>21639</v>
          </cell>
          <cell r="AQ228">
            <v>16168</v>
          </cell>
          <cell r="AR228">
            <v>20220</v>
          </cell>
          <cell r="AS228">
            <v>22560</v>
          </cell>
          <cell r="AT228">
            <v>19853</v>
          </cell>
          <cell r="AU228">
            <v>19389</v>
          </cell>
          <cell r="AV228">
            <v>20503</v>
          </cell>
          <cell r="AW228">
            <v>20958</v>
          </cell>
          <cell r="AX228">
            <v>18618</v>
          </cell>
          <cell r="AY228">
            <v>18653</v>
          </cell>
          <cell r="AZ228">
            <v>19078</v>
          </cell>
        </row>
        <row r="229">
          <cell r="A229" t="str">
            <v>Nombre de crÃ©ations d'entreprises - Entreprises individuelles y compris micros-entrepreneurs - Corse - DonnÃ©es trimestrielles brutes</v>
          </cell>
          <cell r="B229">
            <v>10756754</v>
          </cell>
          <cell r="C229">
            <v>45317.364583333336</v>
          </cell>
          <cell r="E229">
            <v>826</v>
          </cell>
          <cell r="F229">
            <v>831</v>
          </cell>
          <cell r="G229">
            <v>623</v>
          </cell>
          <cell r="H229">
            <v>699</v>
          </cell>
          <cell r="I229">
            <v>753</v>
          </cell>
          <cell r="J229">
            <v>812</v>
          </cell>
          <cell r="K229">
            <v>597</v>
          </cell>
          <cell r="L229">
            <v>623</v>
          </cell>
          <cell r="M229">
            <v>762</v>
          </cell>
          <cell r="N229">
            <v>832</v>
          </cell>
          <cell r="O229">
            <v>579</v>
          </cell>
          <cell r="P229">
            <v>652</v>
          </cell>
          <cell r="Q229">
            <v>694</v>
          </cell>
          <cell r="R229">
            <v>767</v>
          </cell>
          <cell r="S229">
            <v>533</v>
          </cell>
          <cell r="T229">
            <v>611</v>
          </cell>
          <cell r="U229">
            <v>763</v>
          </cell>
          <cell r="V229">
            <v>751</v>
          </cell>
          <cell r="W229">
            <v>520</v>
          </cell>
          <cell r="X229">
            <v>595</v>
          </cell>
          <cell r="Y229">
            <v>764</v>
          </cell>
          <cell r="Z229">
            <v>757</v>
          </cell>
          <cell r="AA229">
            <v>531</v>
          </cell>
          <cell r="AB229">
            <v>660</v>
          </cell>
          <cell r="AC229">
            <v>823</v>
          </cell>
          <cell r="AD229">
            <v>889</v>
          </cell>
          <cell r="AE229">
            <v>626</v>
          </cell>
          <cell r="AF229">
            <v>741</v>
          </cell>
          <cell r="AG229">
            <v>974</v>
          </cell>
          <cell r="AH229">
            <v>943</v>
          </cell>
          <cell r="AI229">
            <v>804</v>
          </cell>
          <cell r="AJ229">
            <v>895</v>
          </cell>
          <cell r="AK229">
            <v>894</v>
          </cell>
          <cell r="AL229">
            <v>659</v>
          </cell>
          <cell r="AM229">
            <v>952</v>
          </cell>
          <cell r="AN229">
            <v>988</v>
          </cell>
          <cell r="AO229">
            <v>1020</v>
          </cell>
          <cell r="AP229">
            <v>1115</v>
          </cell>
          <cell r="AQ229">
            <v>930</v>
          </cell>
          <cell r="AR229">
            <v>939</v>
          </cell>
          <cell r="AS229">
            <v>1194</v>
          </cell>
          <cell r="AT229">
            <v>1080</v>
          </cell>
          <cell r="AU229">
            <v>978</v>
          </cell>
          <cell r="AV229">
            <v>1005</v>
          </cell>
          <cell r="AW229">
            <v>1216</v>
          </cell>
          <cell r="AX229">
            <v>1167</v>
          </cell>
          <cell r="AY229">
            <v>980</v>
          </cell>
          <cell r="AZ229">
            <v>1016</v>
          </cell>
        </row>
        <row r="230">
          <cell r="A230" t="str">
            <v>Nombre de crÃ©ations d'entreprises - Entreprises individuelles y compris micros-entrepreneurs - Guadeloupe - DonnÃ©es trimestrielles brutes</v>
          </cell>
          <cell r="B230">
            <v>10756447</v>
          </cell>
          <cell r="C230">
            <v>45317.364583333336</v>
          </cell>
          <cell r="E230">
            <v>1036</v>
          </cell>
          <cell r="F230">
            <v>882</v>
          </cell>
          <cell r="G230">
            <v>776</v>
          </cell>
          <cell r="H230">
            <v>872</v>
          </cell>
          <cell r="I230">
            <v>859</v>
          </cell>
          <cell r="J230">
            <v>765</v>
          </cell>
          <cell r="K230">
            <v>734</v>
          </cell>
          <cell r="L230">
            <v>671</v>
          </cell>
          <cell r="M230">
            <v>729</v>
          </cell>
          <cell r="N230">
            <v>607</v>
          </cell>
          <cell r="O230">
            <v>646</v>
          </cell>
          <cell r="P230">
            <v>812</v>
          </cell>
          <cell r="Q230">
            <v>715</v>
          </cell>
          <cell r="R230">
            <v>614</v>
          </cell>
          <cell r="S230">
            <v>555</v>
          </cell>
          <cell r="T230">
            <v>695</v>
          </cell>
          <cell r="U230">
            <v>570</v>
          </cell>
          <cell r="V230">
            <v>582</v>
          </cell>
          <cell r="W230">
            <v>590</v>
          </cell>
          <cell r="X230">
            <v>492</v>
          </cell>
          <cell r="Y230">
            <v>553</v>
          </cell>
          <cell r="Z230">
            <v>581</v>
          </cell>
          <cell r="AA230">
            <v>535</v>
          </cell>
          <cell r="AB230">
            <v>690</v>
          </cell>
          <cell r="AC230">
            <v>690</v>
          </cell>
          <cell r="AD230">
            <v>743</v>
          </cell>
          <cell r="AE230">
            <v>663</v>
          </cell>
          <cell r="AF230">
            <v>732</v>
          </cell>
          <cell r="AG230">
            <v>853</v>
          </cell>
          <cell r="AH230">
            <v>768</v>
          </cell>
          <cell r="AI230">
            <v>793</v>
          </cell>
          <cell r="AJ230">
            <v>883</v>
          </cell>
          <cell r="AK230">
            <v>843</v>
          </cell>
          <cell r="AL230">
            <v>587</v>
          </cell>
          <cell r="AM230">
            <v>941</v>
          </cell>
          <cell r="AN230">
            <v>879</v>
          </cell>
          <cell r="AO230">
            <v>1021</v>
          </cell>
          <cell r="AP230">
            <v>931</v>
          </cell>
          <cell r="AQ230">
            <v>972</v>
          </cell>
          <cell r="AR230">
            <v>968</v>
          </cell>
          <cell r="AS230">
            <v>1159</v>
          </cell>
          <cell r="AT230">
            <v>1208</v>
          </cell>
          <cell r="AU230">
            <v>1114</v>
          </cell>
          <cell r="AV230">
            <v>1207</v>
          </cell>
          <cell r="AW230">
            <v>1191</v>
          </cell>
          <cell r="AX230">
            <v>1341</v>
          </cell>
          <cell r="AY230">
            <v>1299</v>
          </cell>
          <cell r="AZ230">
            <v>1229</v>
          </cell>
        </row>
        <row r="231">
          <cell r="A231" t="str">
            <v>Nombre de crÃ©ations d'entreprises - Entreprises individuelles y compris micros-entrepreneurs - Guyane - DonnÃ©es trimestrielles brutes</v>
          </cell>
          <cell r="B231">
            <v>10756471</v>
          </cell>
          <cell r="C231">
            <v>45317.364583333336</v>
          </cell>
          <cell r="E231">
            <v>333</v>
          </cell>
          <cell r="F231">
            <v>395</v>
          </cell>
          <cell r="G231">
            <v>309</v>
          </cell>
          <cell r="H231">
            <v>318</v>
          </cell>
          <cell r="I231">
            <v>333</v>
          </cell>
          <cell r="J231">
            <v>283</v>
          </cell>
          <cell r="K231">
            <v>302</v>
          </cell>
          <cell r="L231">
            <v>311</v>
          </cell>
          <cell r="M231">
            <v>341</v>
          </cell>
          <cell r="N231">
            <v>255</v>
          </cell>
          <cell r="O231">
            <v>303</v>
          </cell>
          <cell r="P231">
            <v>299</v>
          </cell>
          <cell r="Q231">
            <v>253</v>
          </cell>
          <cell r="R231">
            <v>244</v>
          </cell>
          <cell r="S231">
            <v>257</v>
          </cell>
          <cell r="T231">
            <v>287</v>
          </cell>
          <cell r="U231">
            <v>236</v>
          </cell>
          <cell r="V231">
            <v>248</v>
          </cell>
          <cell r="W231">
            <v>209</v>
          </cell>
          <cell r="X231">
            <v>247</v>
          </cell>
          <cell r="Y231">
            <v>221</v>
          </cell>
          <cell r="Z231">
            <v>147</v>
          </cell>
          <cell r="AA231">
            <v>221</v>
          </cell>
          <cell r="AB231">
            <v>252</v>
          </cell>
          <cell r="AC231">
            <v>282</v>
          </cell>
          <cell r="AD231">
            <v>251</v>
          </cell>
          <cell r="AE231">
            <v>266</v>
          </cell>
          <cell r="AF231">
            <v>248</v>
          </cell>
          <cell r="AG231">
            <v>303</v>
          </cell>
          <cell r="AH231">
            <v>259</v>
          </cell>
          <cell r="AI231">
            <v>313</v>
          </cell>
          <cell r="AJ231">
            <v>279</v>
          </cell>
          <cell r="AK231">
            <v>242</v>
          </cell>
          <cell r="AL231">
            <v>213</v>
          </cell>
          <cell r="AM231">
            <v>428</v>
          </cell>
          <cell r="AN231">
            <v>383</v>
          </cell>
          <cell r="AO231">
            <v>420</v>
          </cell>
          <cell r="AP231">
            <v>402</v>
          </cell>
          <cell r="AQ231">
            <v>477</v>
          </cell>
          <cell r="AR231">
            <v>489</v>
          </cell>
          <cell r="AS231">
            <v>457</v>
          </cell>
          <cell r="AT231">
            <v>531</v>
          </cell>
          <cell r="AU231">
            <v>492</v>
          </cell>
          <cell r="AV231">
            <v>475</v>
          </cell>
          <cell r="AW231">
            <v>438</v>
          </cell>
          <cell r="AX231">
            <v>486</v>
          </cell>
          <cell r="AY231">
            <v>592</v>
          </cell>
          <cell r="AZ231">
            <v>573</v>
          </cell>
        </row>
        <row r="232">
          <cell r="A232" t="str">
            <v>Nombre de crÃ©ations d'entreprises - Entreprises individuelles y compris micros-entrepreneurs - La RÃ©union - DonnÃ©es trimestrielles brutes</v>
          </cell>
          <cell r="B232">
            <v>10756483</v>
          </cell>
          <cell r="C232">
            <v>45317.364583333336</v>
          </cell>
          <cell r="E232">
            <v>1399</v>
          </cell>
          <cell r="F232">
            <v>1200</v>
          </cell>
          <cell r="G232">
            <v>1305</v>
          </cell>
          <cell r="H232">
            <v>1227</v>
          </cell>
          <cell r="I232">
            <v>1374</v>
          </cell>
          <cell r="J232">
            <v>1246</v>
          </cell>
          <cell r="K232">
            <v>1227</v>
          </cell>
          <cell r="L232">
            <v>1023</v>
          </cell>
          <cell r="M232">
            <v>1243</v>
          </cell>
          <cell r="N232">
            <v>1048</v>
          </cell>
          <cell r="O232">
            <v>1132</v>
          </cell>
          <cell r="P232">
            <v>1072</v>
          </cell>
          <cell r="Q232">
            <v>1103</v>
          </cell>
          <cell r="R232">
            <v>1043</v>
          </cell>
          <cell r="S232">
            <v>1123</v>
          </cell>
          <cell r="T232">
            <v>928</v>
          </cell>
          <cell r="U232">
            <v>1240</v>
          </cell>
          <cell r="V232">
            <v>1178</v>
          </cell>
          <cell r="W232">
            <v>1136</v>
          </cell>
          <cell r="X232">
            <v>980</v>
          </cell>
          <cell r="Y232">
            <v>1299</v>
          </cell>
          <cell r="Z232">
            <v>1168</v>
          </cell>
          <cell r="AA232">
            <v>1278</v>
          </cell>
          <cell r="AB232">
            <v>1157</v>
          </cell>
          <cell r="AC232">
            <v>1446</v>
          </cell>
          <cell r="AD232">
            <v>1388</v>
          </cell>
          <cell r="AE232">
            <v>1434</v>
          </cell>
          <cell r="AF232">
            <v>1224</v>
          </cell>
          <cell r="AG232">
            <v>1621</v>
          </cell>
          <cell r="AH232">
            <v>1497</v>
          </cell>
          <cell r="AI232">
            <v>1624</v>
          </cell>
          <cell r="AJ232">
            <v>1305</v>
          </cell>
          <cell r="AK232">
            <v>1589</v>
          </cell>
          <cell r="AL232">
            <v>1318</v>
          </cell>
          <cell r="AM232">
            <v>1885</v>
          </cell>
          <cell r="AN232">
            <v>1784</v>
          </cell>
          <cell r="AO232">
            <v>1990</v>
          </cell>
          <cell r="AP232">
            <v>2190</v>
          </cell>
          <cell r="AQ232">
            <v>2204</v>
          </cell>
          <cell r="AR232">
            <v>1711</v>
          </cell>
          <cell r="AS232">
            <v>2283</v>
          </cell>
          <cell r="AT232">
            <v>2112</v>
          </cell>
          <cell r="AU232">
            <v>2253</v>
          </cell>
          <cell r="AV232">
            <v>1981</v>
          </cell>
          <cell r="AW232">
            <v>2253</v>
          </cell>
          <cell r="AX232">
            <v>2099</v>
          </cell>
          <cell r="AY232">
            <v>2505</v>
          </cell>
          <cell r="AZ232">
            <v>2027</v>
          </cell>
        </row>
        <row r="233">
          <cell r="A233" t="str">
            <v>Nombre de crÃ©ations d'entreprises - Entreprises individuelles y compris micros-entrepreneurs - Martinique - DonnÃ©es trimestrielles brutes</v>
          </cell>
          <cell r="B233">
            <v>10756459</v>
          </cell>
          <cell r="C233">
            <v>45317.364583333336</v>
          </cell>
          <cell r="E233">
            <v>757</v>
          </cell>
          <cell r="F233">
            <v>631</v>
          </cell>
          <cell r="G233">
            <v>563</v>
          </cell>
          <cell r="H233">
            <v>694</v>
          </cell>
          <cell r="I233">
            <v>693</v>
          </cell>
          <cell r="J233">
            <v>554</v>
          </cell>
          <cell r="K233">
            <v>545</v>
          </cell>
          <cell r="L233">
            <v>551</v>
          </cell>
          <cell r="M233">
            <v>524</v>
          </cell>
          <cell r="N233">
            <v>439</v>
          </cell>
          <cell r="O233">
            <v>476</v>
          </cell>
          <cell r="P233">
            <v>486</v>
          </cell>
          <cell r="Q233">
            <v>488</v>
          </cell>
          <cell r="R233">
            <v>536</v>
          </cell>
          <cell r="S233">
            <v>423</v>
          </cell>
          <cell r="T233">
            <v>464</v>
          </cell>
          <cell r="U233">
            <v>501</v>
          </cell>
          <cell r="V233">
            <v>377</v>
          </cell>
          <cell r="W233">
            <v>418</v>
          </cell>
          <cell r="X233">
            <v>490</v>
          </cell>
          <cell r="Y233">
            <v>473</v>
          </cell>
          <cell r="Z233">
            <v>445</v>
          </cell>
          <cell r="AA233">
            <v>436</v>
          </cell>
          <cell r="AB233">
            <v>546</v>
          </cell>
          <cell r="AC233">
            <v>579</v>
          </cell>
          <cell r="AD233">
            <v>461</v>
          </cell>
          <cell r="AE233">
            <v>408</v>
          </cell>
          <cell r="AF233">
            <v>530</v>
          </cell>
          <cell r="AG233">
            <v>573</v>
          </cell>
          <cell r="AH233">
            <v>602</v>
          </cell>
          <cell r="AI233">
            <v>600</v>
          </cell>
          <cell r="AJ233">
            <v>635</v>
          </cell>
          <cell r="AK233">
            <v>568</v>
          </cell>
          <cell r="AL233">
            <v>372</v>
          </cell>
          <cell r="AM233">
            <v>655</v>
          </cell>
          <cell r="AN233">
            <v>692</v>
          </cell>
          <cell r="AO233">
            <v>774</v>
          </cell>
          <cell r="AP233">
            <v>760</v>
          </cell>
          <cell r="AQ233">
            <v>741</v>
          </cell>
          <cell r="AR233">
            <v>742</v>
          </cell>
          <cell r="AS233">
            <v>753</v>
          </cell>
          <cell r="AT233">
            <v>857</v>
          </cell>
          <cell r="AU233">
            <v>759</v>
          </cell>
          <cell r="AV233">
            <v>916</v>
          </cell>
          <cell r="AW233">
            <v>877</v>
          </cell>
          <cell r="AX233">
            <v>748</v>
          </cell>
          <cell r="AY233">
            <v>957</v>
          </cell>
          <cell r="AZ233">
            <v>894</v>
          </cell>
        </row>
        <row r="234">
          <cell r="A234" t="str">
            <v>Nombre de crÃ©ations d'entreprises - Entreprises individuelles y compris micros-entrepreneurs - Mayotte - DonnÃ©es trimestrielles brutes</v>
          </cell>
          <cell r="B234">
            <v>10756491</v>
          </cell>
          <cell r="C234">
            <v>45317.364583333336</v>
          </cell>
          <cell r="E234">
            <v>210</v>
          </cell>
          <cell r="F234">
            <v>137</v>
          </cell>
          <cell r="G234">
            <v>205</v>
          </cell>
          <cell r="H234">
            <v>161</v>
          </cell>
          <cell r="I234">
            <v>156</v>
          </cell>
          <cell r="J234">
            <v>158</v>
          </cell>
          <cell r="K234">
            <v>161</v>
          </cell>
          <cell r="L234">
            <v>161</v>
          </cell>
          <cell r="M234">
            <v>189</v>
          </cell>
          <cell r="N234">
            <v>173</v>
          </cell>
          <cell r="O234">
            <v>153</v>
          </cell>
          <cell r="P234">
            <v>168</v>
          </cell>
          <cell r="Q234">
            <v>159</v>
          </cell>
          <cell r="R234">
            <v>152</v>
          </cell>
          <cell r="S234">
            <v>145</v>
          </cell>
          <cell r="T234">
            <v>168</v>
          </cell>
          <cell r="U234">
            <v>153</v>
          </cell>
          <cell r="V234">
            <v>165</v>
          </cell>
          <cell r="W234">
            <v>151</v>
          </cell>
          <cell r="X234">
            <v>144</v>
          </cell>
          <cell r="Y234">
            <v>209</v>
          </cell>
          <cell r="Z234">
            <v>195</v>
          </cell>
          <cell r="AA234">
            <v>182</v>
          </cell>
          <cell r="AB234">
            <v>179</v>
          </cell>
          <cell r="AC234">
            <v>114</v>
          </cell>
          <cell r="AD234">
            <v>170</v>
          </cell>
          <cell r="AE234">
            <v>132</v>
          </cell>
          <cell r="AF234">
            <v>155</v>
          </cell>
          <cell r="AG234">
            <v>195</v>
          </cell>
          <cell r="AH234">
            <v>158</v>
          </cell>
          <cell r="AI234">
            <v>222</v>
          </cell>
          <cell r="AJ234">
            <v>207</v>
          </cell>
          <cell r="AK234">
            <v>139</v>
          </cell>
          <cell r="AL234">
            <v>159</v>
          </cell>
          <cell r="AM234">
            <v>366</v>
          </cell>
          <cell r="AN234">
            <v>311</v>
          </cell>
          <cell r="AO234">
            <v>257</v>
          </cell>
          <cell r="AP234">
            <v>412</v>
          </cell>
          <cell r="AQ234">
            <v>351</v>
          </cell>
          <cell r="AR234">
            <v>291</v>
          </cell>
          <cell r="AS234">
            <v>279</v>
          </cell>
          <cell r="AT234">
            <v>318</v>
          </cell>
          <cell r="AU234">
            <v>308</v>
          </cell>
          <cell r="AV234">
            <v>322</v>
          </cell>
          <cell r="AW234">
            <v>291</v>
          </cell>
          <cell r="AX234">
            <v>304</v>
          </cell>
          <cell r="AY234">
            <v>357</v>
          </cell>
          <cell r="AZ234">
            <v>340</v>
          </cell>
        </row>
        <row r="235">
          <cell r="A235" t="str">
            <v>Nombre de crÃ©ations d'entreprises - HÃ©bergement et restauration - Auvergne-RhÃ´ne-Alpes - DonnÃ©es trimestrielles brutes</v>
          </cell>
          <cell r="B235">
            <v>10756713</v>
          </cell>
          <cell r="C235">
            <v>45317.364583333336</v>
          </cell>
          <cell r="E235">
            <v>873</v>
          </cell>
          <cell r="F235">
            <v>953</v>
          </cell>
          <cell r="G235">
            <v>687</v>
          </cell>
          <cell r="H235">
            <v>718</v>
          </cell>
          <cell r="I235">
            <v>842</v>
          </cell>
          <cell r="J235">
            <v>1007</v>
          </cell>
          <cell r="K235">
            <v>778</v>
          </cell>
          <cell r="L235">
            <v>824</v>
          </cell>
          <cell r="M235">
            <v>853</v>
          </cell>
          <cell r="N235">
            <v>1091</v>
          </cell>
          <cell r="O235">
            <v>870</v>
          </cell>
          <cell r="P235">
            <v>919</v>
          </cell>
          <cell r="Q235">
            <v>895</v>
          </cell>
          <cell r="R235">
            <v>1101</v>
          </cell>
          <cell r="S235">
            <v>774</v>
          </cell>
          <cell r="T235">
            <v>892</v>
          </cell>
          <cell r="U235">
            <v>908</v>
          </cell>
          <cell r="V235">
            <v>1172</v>
          </cell>
          <cell r="W235">
            <v>807</v>
          </cell>
          <cell r="X235">
            <v>888</v>
          </cell>
          <cell r="Y235">
            <v>999</v>
          </cell>
          <cell r="Z235">
            <v>1088</v>
          </cell>
          <cell r="AA235">
            <v>866</v>
          </cell>
          <cell r="AB235">
            <v>934</v>
          </cell>
          <cell r="AC235">
            <v>1061</v>
          </cell>
          <cell r="AD235">
            <v>1078</v>
          </cell>
          <cell r="AE235">
            <v>837</v>
          </cell>
          <cell r="AF235">
            <v>907</v>
          </cell>
          <cell r="AG235">
            <v>1132</v>
          </cell>
          <cell r="AH235">
            <v>1392</v>
          </cell>
          <cell r="AI235">
            <v>1053</v>
          </cell>
          <cell r="AJ235">
            <v>1263</v>
          </cell>
          <cell r="AK235">
            <v>1227</v>
          </cell>
          <cell r="AL235">
            <v>846</v>
          </cell>
          <cell r="AM235">
            <v>1365</v>
          </cell>
          <cell r="AN235">
            <v>1503</v>
          </cell>
          <cell r="AO235">
            <v>1635</v>
          </cell>
          <cell r="AP235">
            <v>1164</v>
          </cell>
          <cell r="AQ235">
            <v>985</v>
          </cell>
          <cell r="AR235">
            <v>1036</v>
          </cell>
          <cell r="AS235">
            <v>1099</v>
          </cell>
          <cell r="AT235">
            <v>1187</v>
          </cell>
          <cell r="AU235">
            <v>953</v>
          </cell>
          <cell r="AV235">
            <v>1154</v>
          </cell>
          <cell r="AW235">
            <v>1069</v>
          </cell>
          <cell r="AX235">
            <v>1239</v>
          </cell>
          <cell r="AY235">
            <v>1098</v>
          </cell>
          <cell r="AZ235">
            <v>1293</v>
          </cell>
        </row>
        <row r="236">
          <cell r="A236" t="str">
            <v>Nombre de crÃ©ations d'entreprises - HÃ©bergement et restauration - ÃŽle-de-France - DonnÃ©es trimestrielles brutes</v>
          </cell>
          <cell r="B236">
            <v>10756503</v>
          </cell>
          <cell r="C236">
            <v>45317.364583333336</v>
          </cell>
          <cell r="E236">
            <v>997</v>
          </cell>
          <cell r="F236">
            <v>1020</v>
          </cell>
          <cell r="G236">
            <v>837</v>
          </cell>
          <cell r="H236">
            <v>1000</v>
          </cell>
          <cell r="I236">
            <v>1135</v>
          </cell>
          <cell r="J236">
            <v>1103</v>
          </cell>
          <cell r="K236">
            <v>992</v>
          </cell>
          <cell r="L236">
            <v>1121</v>
          </cell>
          <cell r="M236">
            <v>1200</v>
          </cell>
          <cell r="N236">
            <v>1228</v>
          </cell>
          <cell r="O236">
            <v>1141</v>
          </cell>
          <cell r="P236">
            <v>1266</v>
          </cell>
          <cell r="Q236">
            <v>1195</v>
          </cell>
          <cell r="R236">
            <v>1236</v>
          </cell>
          <cell r="S236">
            <v>1187</v>
          </cell>
          <cell r="T236">
            <v>1256</v>
          </cell>
          <cell r="U236">
            <v>1358</v>
          </cell>
          <cell r="V236">
            <v>1586</v>
          </cell>
          <cell r="W236">
            <v>1238</v>
          </cell>
          <cell r="X236">
            <v>1512</v>
          </cell>
          <cell r="Y236">
            <v>1542</v>
          </cell>
          <cell r="Z236">
            <v>1658</v>
          </cell>
          <cell r="AA236">
            <v>1427</v>
          </cell>
          <cell r="AB236">
            <v>1613</v>
          </cell>
          <cell r="AC236">
            <v>1728</v>
          </cell>
          <cell r="AD236">
            <v>1762</v>
          </cell>
          <cell r="AE236">
            <v>1488</v>
          </cell>
          <cell r="AF236">
            <v>1799</v>
          </cell>
          <cell r="AG236">
            <v>1953</v>
          </cell>
          <cell r="AH236">
            <v>1929</v>
          </cell>
          <cell r="AI236">
            <v>1655</v>
          </cell>
          <cell r="AJ236">
            <v>2060</v>
          </cell>
          <cell r="AK236">
            <v>2020</v>
          </cell>
          <cell r="AL236">
            <v>1251</v>
          </cell>
          <cell r="AM236">
            <v>2399</v>
          </cell>
          <cell r="AN236">
            <v>3069</v>
          </cell>
          <cell r="AO236">
            <v>3518</v>
          </cell>
          <cell r="AP236">
            <v>1557</v>
          </cell>
          <cell r="AQ236">
            <v>1291</v>
          </cell>
          <cell r="AR236">
            <v>1554</v>
          </cell>
          <cell r="AS236">
            <v>1667</v>
          </cell>
          <cell r="AT236">
            <v>1614</v>
          </cell>
          <cell r="AU236">
            <v>1622</v>
          </cell>
          <cell r="AV236">
            <v>2157</v>
          </cell>
          <cell r="AW236">
            <v>2001</v>
          </cell>
          <cell r="AX236">
            <v>2176</v>
          </cell>
          <cell r="AY236">
            <v>2029</v>
          </cell>
          <cell r="AZ236">
            <v>2287</v>
          </cell>
        </row>
        <row r="237">
          <cell r="A237" t="str">
            <v>Nombre de crÃ©ations d'entreprises - HÃ©bergement et restauration - Bourgogne-Franche-ComtÃ© - DonnÃ©es trimestrielles brutes</v>
          </cell>
          <cell r="B237">
            <v>10756545</v>
          </cell>
          <cell r="C237">
            <v>45317.364583333336</v>
          </cell>
          <cell r="E237">
            <v>236</v>
          </cell>
          <cell r="F237">
            <v>287</v>
          </cell>
          <cell r="G237">
            <v>225</v>
          </cell>
          <cell r="H237">
            <v>192</v>
          </cell>
          <cell r="I237">
            <v>251</v>
          </cell>
          <cell r="J237">
            <v>265</v>
          </cell>
          <cell r="K237">
            <v>209</v>
          </cell>
          <cell r="L237">
            <v>232</v>
          </cell>
          <cell r="M237">
            <v>274</v>
          </cell>
          <cell r="N237">
            <v>345</v>
          </cell>
          <cell r="O237">
            <v>286</v>
          </cell>
          <cell r="P237">
            <v>271</v>
          </cell>
          <cell r="Q237">
            <v>265</v>
          </cell>
          <cell r="R237">
            <v>308</v>
          </cell>
          <cell r="S237">
            <v>218</v>
          </cell>
          <cell r="T237">
            <v>237</v>
          </cell>
          <cell r="U237">
            <v>283</v>
          </cell>
          <cell r="V237">
            <v>293</v>
          </cell>
          <cell r="W237">
            <v>236</v>
          </cell>
          <cell r="X237">
            <v>236</v>
          </cell>
          <cell r="Y237">
            <v>288</v>
          </cell>
          <cell r="Z237">
            <v>327</v>
          </cell>
          <cell r="AA237">
            <v>262</v>
          </cell>
          <cell r="AB237">
            <v>221</v>
          </cell>
          <cell r="AC237">
            <v>316</v>
          </cell>
          <cell r="AD237">
            <v>322</v>
          </cell>
          <cell r="AE237">
            <v>223</v>
          </cell>
          <cell r="AF237">
            <v>233</v>
          </cell>
          <cell r="AG237">
            <v>304</v>
          </cell>
          <cell r="AH237">
            <v>358</v>
          </cell>
          <cell r="AI237">
            <v>293</v>
          </cell>
          <cell r="AJ237">
            <v>303</v>
          </cell>
          <cell r="AK237">
            <v>328</v>
          </cell>
          <cell r="AL237">
            <v>229</v>
          </cell>
          <cell r="AM237">
            <v>391</v>
          </cell>
          <cell r="AN237">
            <v>360</v>
          </cell>
          <cell r="AO237">
            <v>387</v>
          </cell>
          <cell r="AP237">
            <v>370</v>
          </cell>
          <cell r="AQ237">
            <v>320</v>
          </cell>
          <cell r="AR237">
            <v>298</v>
          </cell>
          <cell r="AS237">
            <v>311</v>
          </cell>
          <cell r="AT237">
            <v>364</v>
          </cell>
          <cell r="AU237">
            <v>306</v>
          </cell>
          <cell r="AV237">
            <v>302</v>
          </cell>
          <cell r="AW237">
            <v>292</v>
          </cell>
          <cell r="AX237">
            <v>337</v>
          </cell>
          <cell r="AY237">
            <v>284</v>
          </cell>
          <cell r="AZ237">
            <v>351</v>
          </cell>
        </row>
        <row r="238">
          <cell r="A238" t="str">
            <v>Nombre de crÃ©ations d'entreprises - HÃ©bergement et restauration - Bretagne - DonnÃ©es trimestrielles brutes</v>
          </cell>
          <cell r="B238">
            <v>10756650</v>
          </cell>
          <cell r="C238">
            <v>45317.364583333336</v>
          </cell>
          <cell r="E238">
            <v>280</v>
          </cell>
          <cell r="F238">
            <v>332</v>
          </cell>
          <cell r="G238">
            <v>250</v>
          </cell>
          <cell r="H238">
            <v>191</v>
          </cell>
          <cell r="I238">
            <v>296</v>
          </cell>
          <cell r="J238">
            <v>359</v>
          </cell>
          <cell r="K238">
            <v>217</v>
          </cell>
          <cell r="L238">
            <v>208</v>
          </cell>
          <cell r="M238">
            <v>280</v>
          </cell>
          <cell r="N238">
            <v>370</v>
          </cell>
          <cell r="O238">
            <v>253</v>
          </cell>
          <cell r="P238">
            <v>257</v>
          </cell>
          <cell r="Q238">
            <v>285</v>
          </cell>
          <cell r="R238">
            <v>393</v>
          </cell>
          <cell r="S238">
            <v>262</v>
          </cell>
          <cell r="T238">
            <v>230</v>
          </cell>
          <cell r="U238">
            <v>326</v>
          </cell>
          <cell r="V238">
            <v>381</v>
          </cell>
          <cell r="W238">
            <v>248</v>
          </cell>
          <cell r="X238">
            <v>230</v>
          </cell>
          <cell r="Y238">
            <v>343</v>
          </cell>
          <cell r="Z238">
            <v>401</v>
          </cell>
          <cell r="AA238">
            <v>251</v>
          </cell>
          <cell r="AB238">
            <v>233</v>
          </cell>
          <cell r="AC238">
            <v>292</v>
          </cell>
          <cell r="AD238">
            <v>371</v>
          </cell>
          <cell r="AE238">
            <v>278</v>
          </cell>
          <cell r="AF238">
            <v>237</v>
          </cell>
          <cell r="AG238">
            <v>392</v>
          </cell>
          <cell r="AH238">
            <v>487</v>
          </cell>
          <cell r="AI238">
            <v>326</v>
          </cell>
          <cell r="AJ238">
            <v>303</v>
          </cell>
          <cell r="AK238">
            <v>330</v>
          </cell>
          <cell r="AL238">
            <v>290</v>
          </cell>
          <cell r="AM238">
            <v>418</v>
          </cell>
          <cell r="AN238">
            <v>379</v>
          </cell>
          <cell r="AO238">
            <v>400</v>
          </cell>
          <cell r="AP238">
            <v>520</v>
          </cell>
          <cell r="AQ238">
            <v>415</v>
          </cell>
          <cell r="AR238">
            <v>280</v>
          </cell>
          <cell r="AS238">
            <v>432</v>
          </cell>
          <cell r="AT238">
            <v>526</v>
          </cell>
          <cell r="AU238">
            <v>322</v>
          </cell>
          <cell r="AV238">
            <v>341</v>
          </cell>
          <cell r="AW238">
            <v>384</v>
          </cell>
          <cell r="AX238">
            <v>406</v>
          </cell>
          <cell r="AY238">
            <v>322</v>
          </cell>
          <cell r="AZ238">
            <v>367</v>
          </cell>
        </row>
        <row r="239">
          <cell r="A239" t="str">
            <v>Nombre de crÃ©ations d'entreprises - HÃ©bergement et restauration - Centre-Val de Loire - DonnÃ©es trimestrielles brutes</v>
          </cell>
          <cell r="B239">
            <v>10756524</v>
          </cell>
          <cell r="C239">
            <v>45317.364583333336</v>
          </cell>
          <cell r="E239">
            <v>210</v>
          </cell>
          <cell r="F239">
            <v>212</v>
          </cell>
          <cell r="G239">
            <v>140</v>
          </cell>
          <cell r="H239">
            <v>158</v>
          </cell>
          <cell r="I239">
            <v>193</v>
          </cell>
          <cell r="J239">
            <v>224</v>
          </cell>
          <cell r="K239">
            <v>201</v>
          </cell>
          <cell r="L239">
            <v>186</v>
          </cell>
          <cell r="M239">
            <v>244</v>
          </cell>
          <cell r="N239">
            <v>252</v>
          </cell>
          <cell r="O239">
            <v>228</v>
          </cell>
          <cell r="P239">
            <v>222</v>
          </cell>
          <cell r="Q239">
            <v>206</v>
          </cell>
          <cell r="R239">
            <v>243</v>
          </cell>
          <cell r="S239">
            <v>188</v>
          </cell>
          <cell r="T239">
            <v>148</v>
          </cell>
          <cell r="U239">
            <v>219</v>
          </cell>
          <cell r="V239">
            <v>233</v>
          </cell>
          <cell r="W239">
            <v>187</v>
          </cell>
          <cell r="X239">
            <v>176</v>
          </cell>
          <cell r="Y239">
            <v>235</v>
          </cell>
          <cell r="Z239">
            <v>229</v>
          </cell>
          <cell r="AA239">
            <v>208</v>
          </cell>
          <cell r="AB239">
            <v>200</v>
          </cell>
          <cell r="AC239">
            <v>211</v>
          </cell>
          <cell r="AD239">
            <v>268</v>
          </cell>
          <cell r="AE239">
            <v>196</v>
          </cell>
          <cell r="AF239">
            <v>213</v>
          </cell>
          <cell r="AG239">
            <v>234</v>
          </cell>
          <cell r="AH239">
            <v>332</v>
          </cell>
          <cell r="AI239">
            <v>235</v>
          </cell>
          <cell r="AJ239">
            <v>213</v>
          </cell>
          <cell r="AK239">
            <v>281</v>
          </cell>
          <cell r="AL239">
            <v>200</v>
          </cell>
          <cell r="AM239">
            <v>328</v>
          </cell>
          <cell r="AN239">
            <v>289</v>
          </cell>
          <cell r="AO239">
            <v>365</v>
          </cell>
          <cell r="AP239">
            <v>297</v>
          </cell>
          <cell r="AQ239">
            <v>266</v>
          </cell>
          <cell r="AR239">
            <v>257</v>
          </cell>
          <cell r="AS239">
            <v>314</v>
          </cell>
          <cell r="AT239">
            <v>328</v>
          </cell>
          <cell r="AU239">
            <v>223</v>
          </cell>
          <cell r="AV239">
            <v>251</v>
          </cell>
          <cell r="AW239">
            <v>242</v>
          </cell>
          <cell r="AX239">
            <v>311</v>
          </cell>
          <cell r="AY239">
            <v>274</v>
          </cell>
          <cell r="AZ239">
            <v>325</v>
          </cell>
        </row>
        <row r="240">
          <cell r="A240" t="str">
            <v>Nombre de crÃ©ations d'entreprises - HÃ©bergement et restauration - France - DonnÃ©es trimestrielles brutes</v>
          </cell>
          <cell r="B240">
            <v>10756092</v>
          </cell>
          <cell r="C240">
            <v>45317.364583333336</v>
          </cell>
          <cell r="E240">
            <v>6959</v>
          </cell>
          <cell r="F240">
            <v>7850</v>
          </cell>
          <cell r="G240">
            <v>5647</v>
          </cell>
          <cell r="H240">
            <v>5692</v>
          </cell>
          <cell r="I240">
            <v>7037</v>
          </cell>
          <cell r="J240">
            <v>8063</v>
          </cell>
          <cell r="K240">
            <v>6101</v>
          </cell>
          <cell r="L240">
            <v>6179</v>
          </cell>
          <cell r="M240">
            <v>7350</v>
          </cell>
          <cell r="N240">
            <v>8951</v>
          </cell>
          <cell r="O240">
            <v>7055</v>
          </cell>
          <cell r="P240">
            <v>6920</v>
          </cell>
          <cell r="Q240">
            <v>7173</v>
          </cell>
          <cell r="R240">
            <v>8586</v>
          </cell>
          <cell r="S240">
            <v>6618</v>
          </cell>
          <cell r="T240">
            <v>6549</v>
          </cell>
          <cell r="U240">
            <v>7790</v>
          </cell>
          <cell r="V240">
            <v>9491</v>
          </cell>
          <cell r="W240">
            <v>6838</v>
          </cell>
          <cell r="X240">
            <v>7208</v>
          </cell>
          <cell r="Y240">
            <v>8470</v>
          </cell>
          <cell r="Z240">
            <v>9603</v>
          </cell>
          <cell r="AA240">
            <v>7300</v>
          </cell>
          <cell r="AB240">
            <v>7295</v>
          </cell>
          <cell r="AC240">
            <v>8305</v>
          </cell>
          <cell r="AD240">
            <v>9608</v>
          </cell>
          <cell r="AE240">
            <v>7063</v>
          </cell>
          <cell r="AF240">
            <v>7535</v>
          </cell>
          <cell r="AG240">
            <v>9493</v>
          </cell>
          <cell r="AH240">
            <v>10813</v>
          </cell>
          <cell r="AI240">
            <v>8297</v>
          </cell>
          <cell r="AJ240">
            <v>9000</v>
          </cell>
          <cell r="AK240">
            <v>9429</v>
          </cell>
          <cell r="AL240">
            <v>6586</v>
          </cell>
          <cell r="AM240">
            <v>11173</v>
          </cell>
          <cell r="AN240">
            <v>11761</v>
          </cell>
          <cell r="AO240">
            <v>13586</v>
          </cell>
          <cell r="AP240">
            <v>10127</v>
          </cell>
          <cell r="AQ240">
            <v>7852</v>
          </cell>
          <cell r="AR240">
            <v>8110</v>
          </cell>
          <cell r="AS240">
            <v>9236</v>
          </cell>
          <cell r="AT240">
            <v>10365</v>
          </cell>
          <cell r="AU240">
            <v>8274</v>
          </cell>
          <cell r="AV240">
            <v>9400</v>
          </cell>
          <cell r="AW240">
            <v>9465</v>
          </cell>
          <cell r="AX240">
            <v>10770</v>
          </cell>
          <cell r="AY240">
            <v>9047</v>
          </cell>
          <cell r="AZ240">
            <v>10213</v>
          </cell>
        </row>
        <row r="241">
          <cell r="A241" t="str">
            <v>Nombre de crÃ©ations d'entreprises - HÃ©bergement et restauration - France - DonnÃ©es trimestrielles CVS</v>
          </cell>
          <cell r="B241">
            <v>10756093</v>
          </cell>
          <cell r="C241">
            <v>45317.364583333336</v>
          </cell>
          <cell r="E241">
            <v>6809</v>
          </cell>
          <cell r="F241">
            <v>6359</v>
          </cell>
          <cell r="G241">
            <v>6292</v>
          </cell>
          <cell r="H241">
            <v>6468</v>
          </cell>
          <cell r="I241">
            <v>6815</v>
          </cell>
          <cell r="J241">
            <v>6854</v>
          </cell>
          <cell r="K241">
            <v>6963</v>
          </cell>
          <cell r="L241">
            <v>7162</v>
          </cell>
          <cell r="M241">
            <v>7170</v>
          </cell>
          <cell r="N241">
            <v>7796</v>
          </cell>
          <cell r="O241">
            <v>8029</v>
          </cell>
          <cell r="P241">
            <v>7693</v>
          </cell>
          <cell r="Q241">
            <v>7265</v>
          </cell>
          <cell r="R241">
            <v>7071</v>
          </cell>
          <cell r="S241">
            <v>7145</v>
          </cell>
          <cell r="T241">
            <v>7264</v>
          </cell>
          <cell r="U241">
            <v>7620</v>
          </cell>
          <cell r="V241">
            <v>7937</v>
          </cell>
          <cell r="W241">
            <v>7981</v>
          </cell>
          <cell r="X241">
            <v>8091</v>
          </cell>
          <cell r="Y241">
            <v>8120</v>
          </cell>
          <cell r="Z241">
            <v>8197</v>
          </cell>
          <cell r="AA241">
            <v>8228</v>
          </cell>
          <cell r="AB241">
            <v>8104</v>
          </cell>
          <cell r="AC241">
            <v>8104</v>
          </cell>
          <cell r="AD241">
            <v>7893</v>
          </cell>
          <cell r="AE241">
            <v>7969</v>
          </cell>
          <cell r="AF241">
            <v>8379</v>
          </cell>
          <cell r="AG241">
            <v>9133</v>
          </cell>
          <cell r="AH241">
            <v>9355</v>
          </cell>
          <cell r="AI241">
            <v>9583</v>
          </cell>
          <cell r="AJ241">
            <v>10118</v>
          </cell>
          <cell r="AK241">
            <v>9311</v>
          </cell>
          <cell r="AL241">
            <v>5495</v>
          </cell>
          <cell r="AM241">
            <v>12245</v>
          </cell>
          <cell r="AN241">
            <v>12485</v>
          </cell>
          <cell r="AO241">
            <v>13473</v>
          </cell>
          <cell r="AP241">
            <v>8451</v>
          </cell>
          <cell r="AQ241">
            <v>8700</v>
          </cell>
          <cell r="AR241">
            <v>8769</v>
          </cell>
          <cell r="AS241">
            <v>9066</v>
          </cell>
          <cell r="AT241">
            <v>9032</v>
          </cell>
          <cell r="AU241">
            <v>9583</v>
          </cell>
          <cell r="AV241">
            <v>9759</v>
          </cell>
          <cell r="AW241">
            <v>9425</v>
          </cell>
          <cell r="AX241">
            <v>9555</v>
          </cell>
          <cell r="AY241">
            <v>9995</v>
          </cell>
          <cell r="AZ241">
            <v>10586</v>
          </cell>
        </row>
        <row r="242">
          <cell r="A242" t="str">
            <v>Nombre de crÃ©ations d'entreprises - HÃ©bergement et restauration - Grand Est - DonnÃ©es trimestrielles brutes</v>
          </cell>
          <cell r="B242">
            <v>10756608</v>
          </cell>
          <cell r="C242">
            <v>45317.364583333336</v>
          </cell>
          <cell r="E242">
            <v>450</v>
          </cell>
          <cell r="F242">
            <v>488</v>
          </cell>
          <cell r="G242">
            <v>377</v>
          </cell>
          <cell r="H242">
            <v>376</v>
          </cell>
          <cell r="I242">
            <v>455</v>
          </cell>
          <cell r="J242">
            <v>467</v>
          </cell>
          <cell r="K242">
            <v>402</v>
          </cell>
          <cell r="L242">
            <v>418</v>
          </cell>
          <cell r="M242">
            <v>483</v>
          </cell>
          <cell r="N242">
            <v>566</v>
          </cell>
          <cell r="O242">
            <v>447</v>
          </cell>
          <cell r="P242">
            <v>437</v>
          </cell>
          <cell r="Q242">
            <v>430</v>
          </cell>
          <cell r="R242">
            <v>417</v>
          </cell>
          <cell r="S242">
            <v>387</v>
          </cell>
          <cell r="T242">
            <v>414</v>
          </cell>
          <cell r="U242">
            <v>467</v>
          </cell>
          <cell r="V242">
            <v>512</v>
          </cell>
          <cell r="W242">
            <v>455</v>
          </cell>
          <cell r="X242">
            <v>445</v>
          </cell>
          <cell r="Y242">
            <v>488</v>
          </cell>
          <cell r="Z242">
            <v>522</v>
          </cell>
          <cell r="AA242">
            <v>459</v>
          </cell>
          <cell r="AB242">
            <v>455</v>
          </cell>
          <cell r="AC242">
            <v>436</v>
          </cell>
          <cell r="AD242">
            <v>501</v>
          </cell>
          <cell r="AE242">
            <v>411</v>
          </cell>
          <cell r="AF242">
            <v>434</v>
          </cell>
          <cell r="AG242">
            <v>542</v>
          </cell>
          <cell r="AH242">
            <v>515</v>
          </cell>
          <cell r="AI242">
            <v>522</v>
          </cell>
          <cell r="AJ242">
            <v>506</v>
          </cell>
          <cell r="AK242">
            <v>499</v>
          </cell>
          <cell r="AL242">
            <v>316</v>
          </cell>
          <cell r="AM242">
            <v>633</v>
          </cell>
          <cell r="AN242">
            <v>599</v>
          </cell>
          <cell r="AO242">
            <v>678</v>
          </cell>
          <cell r="AP242">
            <v>562</v>
          </cell>
          <cell r="AQ242">
            <v>529</v>
          </cell>
          <cell r="AR242">
            <v>539</v>
          </cell>
          <cell r="AS242">
            <v>535</v>
          </cell>
          <cell r="AT242">
            <v>640</v>
          </cell>
          <cell r="AU242">
            <v>510</v>
          </cell>
          <cell r="AV242">
            <v>569</v>
          </cell>
          <cell r="AW242">
            <v>523</v>
          </cell>
          <cell r="AX242">
            <v>501</v>
          </cell>
          <cell r="AY242">
            <v>523</v>
          </cell>
          <cell r="AZ242">
            <v>613</v>
          </cell>
        </row>
        <row r="243">
          <cell r="A243" t="str">
            <v>Nombre de crÃ©ations d'entreprises - HÃ©bergement et restauration - Hauts-de-France - DonnÃ©es trimestrielles brutes</v>
          </cell>
          <cell r="B243">
            <v>10756587</v>
          </cell>
          <cell r="C243">
            <v>45317.364583333336</v>
          </cell>
          <cell r="E243">
            <v>461</v>
          </cell>
          <cell r="F243">
            <v>500</v>
          </cell>
          <cell r="G243">
            <v>423</v>
          </cell>
          <cell r="H243">
            <v>430</v>
          </cell>
          <cell r="I243">
            <v>480</v>
          </cell>
          <cell r="J243">
            <v>455</v>
          </cell>
          <cell r="K243">
            <v>400</v>
          </cell>
          <cell r="L243">
            <v>433</v>
          </cell>
          <cell r="M243">
            <v>495</v>
          </cell>
          <cell r="N243">
            <v>522</v>
          </cell>
          <cell r="O243">
            <v>513</v>
          </cell>
          <cell r="P243">
            <v>451</v>
          </cell>
          <cell r="Q243">
            <v>465</v>
          </cell>
          <cell r="R243">
            <v>530</v>
          </cell>
          <cell r="S243">
            <v>427</v>
          </cell>
          <cell r="T243">
            <v>454</v>
          </cell>
          <cell r="U243">
            <v>484</v>
          </cell>
          <cell r="V243">
            <v>522</v>
          </cell>
          <cell r="W243">
            <v>405</v>
          </cell>
          <cell r="X243">
            <v>461</v>
          </cell>
          <cell r="Y243">
            <v>522</v>
          </cell>
          <cell r="Z243">
            <v>537</v>
          </cell>
          <cell r="AA243">
            <v>457</v>
          </cell>
          <cell r="AB243">
            <v>440</v>
          </cell>
          <cell r="AC243">
            <v>455</v>
          </cell>
          <cell r="AD243">
            <v>474</v>
          </cell>
          <cell r="AE243">
            <v>424</v>
          </cell>
          <cell r="AF243">
            <v>453</v>
          </cell>
          <cell r="AG243">
            <v>590</v>
          </cell>
          <cell r="AH243">
            <v>545</v>
          </cell>
          <cell r="AI243">
            <v>529</v>
          </cell>
          <cell r="AJ243">
            <v>550</v>
          </cell>
          <cell r="AK243">
            <v>586</v>
          </cell>
          <cell r="AL243">
            <v>328</v>
          </cell>
          <cell r="AM243">
            <v>693</v>
          </cell>
          <cell r="AN243">
            <v>811</v>
          </cell>
          <cell r="AO243">
            <v>1072</v>
          </cell>
          <cell r="AP243">
            <v>610</v>
          </cell>
          <cell r="AQ243">
            <v>483</v>
          </cell>
          <cell r="AR243">
            <v>547</v>
          </cell>
          <cell r="AS243">
            <v>625</v>
          </cell>
          <cell r="AT243">
            <v>601</v>
          </cell>
          <cell r="AU243">
            <v>517</v>
          </cell>
          <cell r="AV243">
            <v>541</v>
          </cell>
          <cell r="AW243">
            <v>612</v>
          </cell>
          <cell r="AX243">
            <v>561</v>
          </cell>
          <cell r="AY243">
            <v>551</v>
          </cell>
          <cell r="AZ243">
            <v>656</v>
          </cell>
        </row>
        <row r="244">
          <cell r="A244" t="str">
            <v>Nombre de crÃ©ations d'entreprises - HÃ©bergement et restauration - Normandie - DonnÃ©es trimestrielles brutes</v>
          </cell>
          <cell r="B244">
            <v>10756566</v>
          </cell>
          <cell r="C244">
            <v>45317.364583333336</v>
          </cell>
          <cell r="E244">
            <v>286</v>
          </cell>
          <cell r="F244">
            <v>286</v>
          </cell>
          <cell r="G244">
            <v>206</v>
          </cell>
          <cell r="H244">
            <v>216</v>
          </cell>
          <cell r="I244">
            <v>254</v>
          </cell>
          <cell r="J244">
            <v>302</v>
          </cell>
          <cell r="K244">
            <v>227</v>
          </cell>
          <cell r="L244">
            <v>249</v>
          </cell>
          <cell r="M244">
            <v>297</v>
          </cell>
          <cell r="N244">
            <v>376</v>
          </cell>
          <cell r="O244">
            <v>270</v>
          </cell>
          <cell r="P244">
            <v>272</v>
          </cell>
          <cell r="Q244">
            <v>283</v>
          </cell>
          <cell r="R244">
            <v>320</v>
          </cell>
          <cell r="S244">
            <v>269</v>
          </cell>
          <cell r="T244">
            <v>239</v>
          </cell>
          <cell r="U244">
            <v>331</v>
          </cell>
          <cell r="V244">
            <v>338</v>
          </cell>
          <cell r="W244">
            <v>265</v>
          </cell>
          <cell r="X244">
            <v>262</v>
          </cell>
          <cell r="Y244">
            <v>337</v>
          </cell>
          <cell r="Z244">
            <v>340</v>
          </cell>
          <cell r="AA244">
            <v>303</v>
          </cell>
          <cell r="AB244">
            <v>258</v>
          </cell>
          <cell r="AC244">
            <v>334</v>
          </cell>
          <cell r="AD244">
            <v>344</v>
          </cell>
          <cell r="AE244">
            <v>254</v>
          </cell>
          <cell r="AF244">
            <v>281</v>
          </cell>
          <cell r="AG244">
            <v>338</v>
          </cell>
          <cell r="AH244">
            <v>413</v>
          </cell>
          <cell r="AI244">
            <v>317</v>
          </cell>
          <cell r="AJ244">
            <v>303</v>
          </cell>
          <cell r="AK244">
            <v>329</v>
          </cell>
          <cell r="AL244">
            <v>249</v>
          </cell>
          <cell r="AM244">
            <v>391</v>
          </cell>
          <cell r="AN244">
            <v>386</v>
          </cell>
          <cell r="AO244">
            <v>393</v>
          </cell>
          <cell r="AP244">
            <v>396</v>
          </cell>
          <cell r="AQ244">
            <v>322</v>
          </cell>
          <cell r="AR244">
            <v>289</v>
          </cell>
          <cell r="AS244">
            <v>321</v>
          </cell>
          <cell r="AT244">
            <v>409</v>
          </cell>
          <cell r="AU244">
            <v>328</v>
          </cell>
          <cell r="AV244">
            <v>381</v>
          </cell>
          <cell r="AW244">
            <v>367</v>
          </cell>
          <cell r="AX244">
            <v>371</v>
          </cell>
          <cell r="AY244">
            <v>345</v>
          </cell>
          <cell r="AZ244">
            <v>363</v>
          </cell>
        </row>
        <row r="245">
          <cell r="A245" t="str">
            <v>Nombre de crÃ©ations d'entreprises - HÃ©bergement et restauration - Nouvelle-Aquitaine - DonnÃ©es trimestrielles brutes</v>
          </cell>
          <cell r="B245">
            <v>10756671</v>
          </cell>
          <cell r="C245">
            <v>45317.364583333336</v>
          </cell>
          <cell r="E245">
            <v>686</v>
          </cell>
          <cell r="F245">
            <v>838</v>
          </cell>
          <cell r="G245">
            <v>537</v>
          </cell>
          <cell r="H245">
            <v>480</v>
          </cell>
          <cell r="I245">
            <v>699</v>
          </cell>
          <cell r="J245">
            <v>922</v>
          </cell>
          <cell r="K245">
            <v>563</v>
          </cell>
          <cell r="L245">
            <v>538</v>
          </cell>
          <cell r="M245">
            <v>682</v>
          </cell>
          <cell r="N245">
            <v>928</v>
          </cell>
          <cell r="O245">
            <v>730</v>
          </cell>
          <cell r="P245">
            <v>631</v>
          </cell>
          <cell r="Q245">
            <v>702</v>
          </cell>
          <cell r="R245">
            <v>963</v>
          </cell>
          <cell r="S245">
            <v>663</v>
          </cell>
          <cell r="T245">
            <v>577</v>
          </cell>
          <cell r="U245">
            <v>799</v>
          </cell>
          <cell r="V245">
            <v>1143</v>
          </cell>
          <cell r="W245">
            <v>754</v>
          </cell>
          <cell r="X245">
            <v>803</v>
          </cell>
          <cell r="Y245">
            <v>979</v>
          </cell>
          <cell r="Z245">
            <v>1107</v>
          </cell>
          <cell r="AA245">
            <v>713</v>
          </cell>
          <cell r="AB245">
            <v>629</v>
          </cell>
          <cell r="AC245">
            <v>802</v>
          </cell>
          <cell r="AD245">
            <v>1053</v>
          </cell>
          <cell r="AE245">
            <v>663</v>
          </cell>
          <cell r="AF245">
            <v>695</v>
          </cell>
          <cell r="AG245">
            <v>983</v>
          </cell>
          <cell r="AH245">
            <v>1107</v>
          </cell>
          <cell r="AI245">
            <v>801</v>
          </cell>
          <cell r="AJ245">
            <v>796</v>
          </cell>
          <cell r="AK245">
            <v>841</v>
          </cell>
          <cell r="AL245">
            <v>732</v>
          </cell>
          <cell r="AM245">
            <v>1018</v>
          </cell>
          <cell r="AN245">
            <v>936</v>
          </cell>
          <cell r="AO245">
            <v>1151</v>
          </cell>
          <cell r="AP245">
            <v>1068</v>
          </cell>
          <cell r="AQ245">
            <v>764</v>
          </cell>
          <cell r="AR245">
            <v>680</v>
          </cell>
          <cell r="AS245">
            <v>896</v>
          </cell>
          <cell r="AT245">
            <v>1026</v>
          </cell>
          <cell r="AU245">
            <v>718</v>
          </cell>
          <cell r="AV245">
            <v>747</v>
          </cell>
          <cell r="AW245">
            <v>922</v>
          </cell>
          <cell r="AX245">
            <v>1122</v>
          </cell>
          <cell r="AY245">
            <v>821</v>
          </cell>
          <cell r="AZ245">
            <v>865</v>
          </cell>
        </row>
        <row r="246">
          <cell r="A246" t="str">
            <v>Nombre de crÃ©ations d'entreprises - HÃ©bergement et restauration - Occitanie - DonnÃ©es trimestrielles brutes</v>
          </cell>
          <cell r="B246">
            <v>10756692</v>
          </cell>
          <cell r="C246">
            <v>45317.364583333336</v>
          </cell>
          <cell r="E246">
            <v>886</v>
          </cell>
          <cell r="F246">
            <v>1120</v>
          </cell>
          <cell r="G246">
            <v>690</v>
          </cell>
          <cell r="H246">
            <v>631</v>
          </cell>
          <cell r="I246">
            <v>848</v>
          </cell>
          <cell r="J246">
            <v>1098</v>
          </cell>
          <cell r="K246">
            <v>780</v>
          </cell>
          <cell r="L246">
            <v>672</v>
          </cell>
          <cell r="M246">
            <v>921</v>
          </cell>
          <cell r="N246">
            <v>1295</v>
          </cell>
          <cell r="O246">
            <v>819</v>
          </cell>
          <cell r="P246">
            <v>751</v>
          </cell>
          <cell r="Q246">
            <v>813</v>
          </cell>
          <cell r="R246">
            <v>1213</v>
          </cell>
          <cell r="S246">
            <v>790</v>
          </cell>
          <cell r="T246">
            <v>695</v>
          </cell>
          <cell r="U246">
            <v>931</v>
          </cell>
          <cell r="V246">
            <v>1260</v>
          </cell>
          <cell r="W246">
            <v>793</v>
          </cell>
          <cell r="X246">
            <v>742</v>
          </cell>
          <cell r="Y246">
            <v>971</v>
          </cell>
          <cell r="Z246">
            <v>1240</v>
          </cell>
          <cell r="AA246">
            <v>823</v>
          </cell>
          <cell r="AB246">
            <v>804</v>
          </cell>
          <cell r="AC246">
            <v>908</v>
          </cell>
          <cell r="AD246">
            <v>1288</v>
          </cell>
          <cell r="AE246">
            <v>839</v>
          </cell>
          <cell r="AF246">
            <v>824</v>
          </cell>
          <cell r="AG246">
            <v>1064</v>
          </cell>
          <cell r="AH246">
            <v>1443</v>
          </cell>
          <cell r="AI246">
            <v>939</v>
          </cell>
          <cell r="AJ246">
            <v>962</v>
          </cell>
          <cell r="AK246">
            <v>1103</v>
          </cell>
          <cell r="AL246">
            <v>819</v>
          </cell>
          <cell r="AM246">
            <v>1172</v>
          </cell>
          <cell r="AN246">
            <v>1227</v>
          </cell>
          <cell r="AO246">
            <v>1498</v>
          </cell>
          <cell r="AP246">
            <v>1239</v>
          </cell>
          <cell r="AQ246">
            <v>860</v>
          </cell>
          <cell r="AR246">
            <v>849</v>
          </cell>
          <cell r="AS246">
            <v>1023</v>
          </cell>
          <cell r="AT246">
            <v>1330</v>
          </cell>
          <cell r="AU246">
            <v>834</v>
          </cell>
          <cell r="AV246">
            <v>897</v>
          </cell>
          <cell r="AW246">
            <v>999</v>
          </cell>
          <cell r="AX246">
            <v>1241</v>
          </cell>
          <cell r="AY246">
            <v>942</v>
          </cell>
          <cell r="AZ246">
            <v>988</v>
          </cell>
        </row>
        <row r="247">
          <cell r="A247" t="str">
            <v>Nombre de crÃ©ations d'entreprises - HÃ©bergement et restauration - Pays de la Loire - DonnÃ©es trimestrielles brutes</v>
          </cell>
          <cell r="B247">
            <v>10756629</v>
          </cell>
          <cell r="C247">
            <v>45317.364583333336</v>
          </cell>
          <cell r="E247">
            <v>299</v>
          </cell>
          <cell r="F247">
            <v>342</v>
          </cell>
          <cell r="G247">
            <v>192</v>
          </cell>
          <cell r="H247">
            <v>230</v>
          </cell>
          <cell r="I247">
            <v>292</v>
          </cell>
          <cell r="J247">
            <v>315</v>
          </cell>
          <cell r="K247">
            <v>214</v>
          </cell>
          <cell r="L247">
            <v>240</v>
          </cell>
          <cell r="M247">
            <v>307</v>
          </cell>
          <cell r="N247">
            <v>377</v>
          </cell>
          <cell r="O247">
            <v>269</v>
          </cell>
          <cell r="P247">
            <v>245</v>
          </cell>
          <cell r="Q247">
            <v>280</v>
          </cell>
          <cell r="R247">
            <v>317</v>
          </cell>
          <cell r="S247">
            <v>265</v>
          </cell>
          <cell r="T247">
            <v>235</v>
          </cell>
          <cell r="U247">
            <v>336</v>
          </cell>
          <cell r="V247">
            <v>378</v>
          </cell>
          <cell r="W247">
            <v>277</v>
          </cell>
          <cell r="X247">
            <v>307</v>
          </cell>
          <cell r="Y247">
            <v>358</v>
          </cell>
          <cell r="Z247">
            <v>419</v>
          </cell>
          <cell r="AA247">
            <v>335</v>
          </cell>
          <cell r="AB247">
            <v>271</v>
          </cell>
          <cell r="AC247">
            <v>310</v>
          </cell>
          <cell r="AD247">
            <v>375</v>
          </cell>
          <cell r="AE247">
            <v>253</v>
          </cell>
          <cell r="AF247">
            <v>265</v>
          </cell>
          <cell r="AG247">
            <v>372</v>
          </cell>
          <cell r="AH247">
            <v>449</v>
          </cell>
          <cell r="AI247">
            <v>311</v>
          </cell>
          <cell r="AJ247">
            <v>349</v>
          </cell>
          <cell r="AK247">
            <v>387</v>
          </cell>
          <cell r="AL247">
            <v>248</v>
          </cell>
          <cell r="AM247">
            <v>477</v>
          </cell>
          <cell r="AN247">
            <v>495</v>
          </cell>
          <cell r="AO247">
            <v>476</v>
          </cell>
          <cell r="AP247">
            <v>392</v>
          </cell>
          <cell r="AQ247">
            <v>258</v>
          </cell>
          <cell r="AR247">
            <v>275</v>
          </cell>
          <cell r="AS247">
            <v>326</v>
          </cell>
          <cell r="AT247">
            <v>426</v>
          </cell>
          <cell r="AU247">
            <v>328</v>
          </cell>
          <cell r="AV247">
            <v>326</v>
          </cell>
          <cell r="AW247">
            <v>330</v>
          </cell>
          <cell r="AX247">
            <v>440</v>
          </cell>
          <cell r="AY247">
            <v>312</v>
          </cell>
          <cell r="AZ247">
            <v>351</v>
          </cell>
        </row>
        <row r="248">
          <cell r="A248" t="str">
            <v>Nombre de crÃ©ations d'entreprises - HÃ©bergement et restauration - Provence-Alpes-CÃ´te d'Azur - DonnÃ©es trimestrielles brutes</v>
          </cell>
          <cell r="B248">
            <v>10756734</v>
          </cell>
          <cell r="C248">
            <v>45317.364583333336</v>
          </cell>
          <cell r="E248">
            <v>834</v>
          </cell>
          <cell r="F248">
            <v>986</v>
          </cell>
          <cell r="G248">
            <v>693</v>
          </cell>
          <cell r="H248">
            <v>652</v>
          </cell>
          <cell r="I248">
            <v>894</v>
          </cell>
          <cell r="J248">
            <v>1049</v>
          </cell>
          <cell r="K248">
            <v>705</v>
          </cell>
          <cell r="L248">
            <v>690</v>
          </cell>
          <cell r="M248">
            <v>878</v>
          </cell>
          <cell r="N248">
            <v>1117</v>
          </cell>
          <cell r="O248">
            <v>819</v>
          </cell>
          <cell r="P248">
            <v>760</v>
          </cell>
          <cell r="Q248">
            <v>915</v>
          </cell>
          <cell r="R248">
            <v>1083</v>
          </cell>
          <cell r="S248">
            <v>741</v>
          </cell>
          <cell r="T248">
            <v>750</v>
          </cell>
          <cell r="U248">
            <v>903</v>
          </cell>
          <cell r="V248">
            <v>1165</v>
          </cell>
          <cell r="W248">
            <v>755</v>
          </cell>
          <cell r="X248">
            <v>754</v>
          </cell>
          <cell r="Y248">
            <v>961</v>
          </cell>
          <cell r="Z248">
            <v>1243</v>
          </cell>
          <cell r="AA248">
            <v>785</v>
          </cell>
          <cell r="AB248">
            <v>806</v>
          </cell>
          <cell r="AC248">
            <v>963</v>
          </cell>
          <cell r="AD248">
            <v>1211</v>
          </cell>
          <cell r="AE248">
            <v>745</v>
          </cell>
          <cell r="AF248">
            <v>743</v>
          </cell>
          <cell r="AG248">
            <v>1039</v>
          </cell>
          <cell r="AH248">
            <v>1231</v>
          </cell>
          <cell r="AI248">
            <v>812</v>
          </cell>
          <cell r="AJ248">
            <v>884</v>
          </cell>
          <cell r="AK248">
            <v>993</v>
          </cell>
          <cell r="AL248">
            <v>750</v>
          </cell>
          <cell r="AM248">
            <v>1229</v>
          </cell>
          <cell r="AN248">
            <v>1080</v>
          </cell>
          <cell r="AO248">
            <v>1393</v>
          </cell>
          <cell r="AP248">
            <v>1262</v>
          </cell>
          <cell r="AQ248">
            <v>819</v>
          </cell>
          <cell r="AR248">
            <v>912</v>
          </cell>
          <cell r="AS248">
            <v>1094</v>
          </cell>
          <cell r="AT248">
            <v>1232</v>
          </cell>
          <cell r="AU248">
            <v>977</v>
          </cell>
          <cell r="AV248">
            <v>1031</v>
          </cell>
          <cell r="AW248">
            <v>1095</v>
          </cell>
          <cell r="AX248">
            <v>1317</v>
          </cell>
          <cell r="AY248">
            <v>936</v>
          </cell>
          <cell r="AZ248">
            <v>1009</v>
          </cell>
        </row>
        <row r="249">
          <cell r="A249" t="str">
            <v>Nombre de crÃ©ations d'entreprises - Hors micro-entrepreneurs - ActivitÃ©s de service - Auvergne-RhÃ´ne-Alpes - DonnÃ©es trimestrielles brutes</v>
          </cell>
          <cell r="B249">
            <v>10756405</v>
          </cell>
          <cell r="C249">
            <v>45317.364583333336</v>
          </cell>
          <cell r="E249">
            <v>1660</v>
          </cell>
          <cell r="F249">
            <v>1195</v>
          </cell>
          <cell r="G249">
            <v>1049</v>
          </cell>
          <cell r="H249">
            <v>1331</v>
          </cell>
          <cell r="I249">
            <v>1650</v>
          </cell>
          <cell r="J249">
            <v>1402</v>
          </cell>
          <cell r="K249">
            <v>1198</v>
          </cell>
          <cell r="L249">
            <v>1384</v>
          </cell>
          <cell r="M249">
            <v>1822</v>
          </cell>
          <cell r="N249">
            <v>1396</v>
          </cell>
          <cell r="O249">
            <v>1224</v>
          </cell>
          <cell r="P249">
            <v>1435</v>
          </cell>
          <cell r="Q249">
            <v>1579</v>
          </cell>
          <cell r="R249">
            <v>1208</v>
          </cell>
          <cell r="S249">
            <v>1177</v>
          </cell>
          <cell r="T249">
            <v>1380</v>
          </cell>
          <cell r="U249">
            <v>1686</v>
          </cell>
          <cell r="V249">
            <v>1384</v>
          </cell>
          <cell r="W249">
            <v>1242</v>
          </cell>
          <cell r="X249">
            <v>1552</v>
          </cell>
          <cell r="Y249">
            <v>1866</v>
          </cell>
          <cell r="Z249">
            <v>1536</v>
          </cell>
          <cell r="AA249">
            <v>1325</v>
          </cell>
          <cell r="AB249">
            <v>1743</v>
          </cell>
          <cell r="AC249">
            <v>1955</v>
          </cell>
          <cell r="AD249">
            <v>1514</v>
          </cell>
          <cell r="AE249">
            <v>1365</v>
          </cell>
          <cell r="AF249">
            <v>1726</v>
          </cell>
          <cell r="AG249">
            <v>2167</v>
          </cell>
          <cell r="AH249">
            <v>1562</v>
          </cell>
          <cell r="AI249">
            <v>1482</v>
          </cell>
          <cell r="AJ249">
            <v>1777</v>
          </cell>
          <cell r="AK249">
            <v>2006</v>
          </cell>
          <cell r="AL249">
            <v>1230</v>
          </cell>
          <cell r="AM249">
            <v>1653</v>
          </cell>
          <cell r="AN249">
            <v>2148</v>
          </cell>
          <cell r="AO249">
            <v>2310</v>
          </cell>
          <cell r="AP249">
            <v>2109</v>
          </cell>
          <cell r="AQ249">
            <v>1846</v>
          </cell>
          <cell r="AR249">
            <v>2376</v>
          </cell>
          <cell r="AS249">
            <v>2408</v>
          </cell>
          <cell r="AT249">
            <v>2132</v>
          </cell>
          <cell r="AU249">
            <v>1903</v>
          </cell>
          <cell r="AV249">
            <v>2425</v>
          </cell>
          <cell r="AW249">
            <v>2232</v>
          </cell>
          <cell r="AX249">
            <v>1880</v>
          </cell>
          <cell r="AY249">
            <v>1726</v>
          </cell>
          <cell r="AZ249">
            <v>2374</v>
          </cell>
        </row>
        <row r="250">
          <cell r="A250" t="str">
            <v>Nombre de crÃ©ations d'entreprises - Hors micro-entrepreneurs - ActivitÃ©s de service - ÃŽle-de-France - DonnÃ©es trimestrielles brutes</v>
          </cell>
          <cell r="B250">
            <v>10756205</v>
          </cell>
          <cell r="C250">
            <v>45317.364583333336</v>
          </cell>
          <cell r="E250">
            <v>4970</v>
          </cell>
          <cell r="F250">
            <v>3836</v>
          </cell>
          <cell r="G250">
            <v>3259</v>
          </cell>
          <cell r="H250">
            <v>4266</v>
          </cell>
          <cell r="I250">
            <v>4865</v>
          </cell>
          <cell r="J250">
            <v>3823</v>
          </cell>
          <cell r="K250">
            <v>3269</v>
          </cell>
          <cell r="L250">
            <v>4358</v>
          </cell>
          <cell r="M250">
            <v>5247</v>
          </cell>
          <cell r="N250">
            <v>4102</v>
          </cell>
          <cell r="O250">
            <v>3551</v>
          </cell>
          <cell r="P250">
            <v>4793</v>
          </cell>
          <cell r="Q250">
            <v>5048</v>
          </cell>
          <cell r="R250">
            <v>4125</v>
          </cell>
          <cell r="S250">
            <v>3630</v>
          </cell>
          <cell r="T250">
            <v>5077</v>
          </cell>
          <cell r="U250">
            <v>5576</v>
          </cell>
          <cell r="V250">
            <v>4617</v>
          </cell>
          <cell r="W250">
            <v>3997</v>
          </cell>
          <cell r="X250">
            <v>5675</v>
          </cell>
          <cell r="Y250">
            <v>5949</v>
          </cell>
          <cell r="Z250">
            <v>4810</v>
          </cell>
          <cell r="AA250">
            <v>4354</v>
          </cell>
          <cell r="AB250">
            <v>5770</v>
          </cell>
          <cell r="AC250">
            <v>6447</v>
          </cell>
          <cell r="AD250">
            <v>4938</v>
          </cell>
          <cell r="AE250">
            <v>4471</v>
          </cell>
          <cell r="AF250">
            <v>5871</v>
          </cell>
          <cell r="AG250">
            <v>6762</v>
          </cell>
          <cell r="AH250">
            <v>5232</v>
          </cell>
          <cell r="AI250">
            <v>4888</v>
          </cell>
          <cell r="AJ250">
            <v>6402</v>
          </cell>
          <cell r="AK250">
            <v>6619</v>
          </cell>
          <cell r="AL250">
            <v>3996</v>
          </cell>
          <cell r="AM250">
            <v>5221</v>
          </cell>
          <cell r="AN250">
            <v>7176</v>
          </cell>
          <cell r="AO250">
            <v>7666</v>
          </cell>
          <cell r="AP250">
            <v>6317</v>
          </cell>
          <cell r="AQ250">
            <v>5237</v>
          </cell>
          <cell r="AR250">
            <v>7229</v>
          </cell>
          <cell r="AS250">
            <v>8347</v>
          </cell>
          <cell r="AT250">
            <v>6792</v>
          </cell>
          <cell r="AU250">
            <v>6220</v>
          </cell>
          <cell r="AV250">
            <v>8313</v>
          </cell>
          <cell r="AW250">
            <v>8446</v>
          </cell>
          <cell r="AX250">
            <v>7121</v>
          </cell>
          <cell r="AY250">
            <v>6572</v>
          </cell>
          <cell r="AZ250">
            <v>8736</v>
          </cell>
        </row>
        <row r="251">
          <cell r="A251" t="str">
            <v>Nombre de crÃ©ations d'entreprises - Hors micro-entrepreneurs - ActivitÃ©s de service - Bourgogne-Franche-ComtÃ© - DonnÃ©es trimestrielles brutes</v>
          </cell>
          <cell r="B251">
            <v>10756245</v>
          </cell>
          <cell r="C251">
            <v>45317.364583333336</v>
          </cell>
          <cell r="E251">
            <v>315</v>
          </cell>
          <cell r="F251">
            <v>265</v>
          </cell>
          <cell r="G251">
            <v>227</v>
          </cell>
          <cell r="H251">
            <v>272</v>
          </cell>
          <cell r="I251">
            <v>327</v>
          </cell>
          <cell r="J251">
            <v>261</v>
          </cell>
          <cell r="K251">
            <v>261</v>
          </cell>
          <cell r="L251">
            <v>266</v>
          </cell>
          <cell r="M251">
            <v>341</v>
          </cell>
          <cell r="N251">
            <v>261</v>
          </cell>
          <cell r="O251">
            <v>260</v>
          </cell>
          <cell r="P251">
            <v>284</v>
          </cell>
          <cell r="Q251">
            <v>334</v>
          </cell>
          <cell r="R251">
            <v>251</v>
          </cell>
          <cell r="S251">
            <v>228</v>
          </cell>
          <cell r="T251">
            <v>304</v>
          </cell>
          <cell r="U251">
            <v>355</v>
          </cell>
          <cell r="V251">
            <v>314</v>
          </cell>
          <cell r="W251">
            <v>275</v>
          </cell>
          <cell r="X251">
            <v>334</v>
          </cell>
          <cell r="Y251">
            <v>385</v>
          </cell>
          <cell r="Z251">
            <v>317</v>
          </cell>
          <cell r="AA251">
            <v>309</v>
          </cell>
          <cell r="AB251">
            <v>323</v>
          </cell>
          <cell r="AC251">
            <v>371</v>
          </cell>
          <cell r="AD251">
            <v>344</v>
          </cell>
          <cell r="AE251">
            <v>303</v>
          </cell>
          <cell r="AF251">
            <v>362</v>
          </cell>
          <cell r="AG251">
            <v>418</v>
          </cell>
          <cell r="AH251">
            <v>334</v>
          </cell>
          <cell r="AI251">
            <v>323</v>
          </cell>
          <cell r="AJ251">
            <v>331</v>
          </cell>
          <cell r="AK251">
            <v>369</v>
          </cell>
          <cell r="AL251">
            <v>264</v>
          </cell>
          <cell r="AM251">
            <v>327</v>
          </cell>
          <cell r="AN251">
            <v>376</v>
          </cell>
          <cell r="AO251">
            <v>435</v>
          </cell>
          <cell r="AP251">
            <v>425</v>
          </cell>
          <cell r="AQ251">
            <v>342</v>
          </cell>
          <cell r="AR251">
            <v>456</v>
          </cell>
          <cell r="AS251">
            <v>431</v>
          </cell>
          <cell r="AT251">
            <v>379</v>
          </cell>
          <cell r="AU251">
            <v>387</v>
          </cell>
          <cell r="AV251">
            <v>429</v>
          </cell>
          <cell r="AW251">
            <v>491</v>
          </cell>
          <cell r="AX251">
            <v>384</v>
          </cell>
          <cell r="AY251">
            <v>361</v>
          </cell>
          <cell r="AZ251">
            <v>415</v>
          </cell>
        </row>
        <row r="252">
          <cell r="A252" t="str">
            <v>Nombre de crÃ©ations d'entreprises - Hors micro-entrepreneurs - ActivitÃ©s de service - Bretagne - DonnÃ©es trimestrielles brutes</v>
          </cell>
          <cell r="B252">
            <v>10756345</v>
          </cell>
          <cell r="C252">
            <v>45317.364583333336</v>
          </cell>
          <cell r="E252">
            <v>469</v>
          </cell>
          <cell r="F252">
            <v>367</v>
          </cell>
          <cell r="G252">
            <v>337</v>
          </cell>
          <cell r="H252">
            <v>430</v>
          </cell>
          <cell r="I252">
            <v>518</v>
          </cell>
          <cell r="J252">
            <v>393</v>
          </cell>
          <cell r="K252">
            <v>350</v>
          </cell>
          <cell r="L252">
            <v>355</v>
          </cell>
          <cell r="M252">
            <v>468</v>
          </cell>
          <cell r="N252">
            <v>452</v>
          </cell>
          <cell r="O252">
            <v>367</v>
          </cell>
          <cell r="P252">
            <v>372</v>
          </cell>
          <cell r="Q252">
            <v>465</v>
          </cell>
          <cell r="R252">
            <v>357</v>
          </cell>
          <cell r="S252">
            <v>330</v>
          </cell>
          <cell r="T252">
            <v>431</v>
          </cell>
          <cell r="U252">
            <v>513</v>
          </cell>
          <cell r="V252">
            <v>363</v>
          </cell>
          <cell r="W252">
            <v>312</v>
          </cell>
          <cell r="X252">
            <v>462</v>
          </cell>
          <cell r="Y252">
            <v>513</v>
          </cell>
          <cell r="Z252">
            <v>441</v>
          </cell>
          <cell r="AA252">
            <v>370</v>
          </cell>
          <cell r="AB252">
            <v>533</v>
          </cell>
          <cell r="AC252">
            <v>636</v>
          </cell>
          <cell r="AD252">
            <v>492</v>
          </cell>
          <cell r="AE252">
            <v>409</v>
          </cell>
          <cell r="AF252">
            <v>498</v>
          </cell>
          <cell r="AG252">
            <v>659</v>
          </cell>
          <cell r="AH252">
            <v>493</v>
          </cell>
          <cell r="AI252">
            <v>496</v>
          </cell>
          <cell r="AJ252">
            <v>583</v>
          </cell>
          <cell r="AK252">
            <v>690</v>
          </cell>
          <cell r="AL252">
            <v>447</v>
          </cell>
          <cell r="AM252">
            <v>569</v>
          </cell>
          <cell r="AN252">
            <v>672</v>
          </cell>
          <cell r="AO252">
            <v>764</v>
          </cell>
          <cell r="AP252">
            <v>735</v>
          </cell>
          <cell r="AQ252">
            <v>564</v>
          </cell>
          <cell r="AR252">
            <v>771</v>
          </cell>
          <cell r="AS252">
            <v>845</v>
          </cell>
          <cell r="AT252">
            <v>766</v>
          </cell>
          <cell r="AU252">
            <v>626</v>
          </cell>
          <cell r="AV252">
            <v>804</v>
          </cell>
          <cell r="AW252">
            <v>696</v>
          </cell>
          <cell r="AX252">
            <v>647</v>
          </cell>
          <cell r="AY252">
            <v>583</v>
          </cell>
          <cell r="AZ252">
            <v>698</v>
          </cell>
        </row>
        <row r="253">
          <cell r="A253" t="str">
            <v>Nombre de crÃ©ations d'entreprises - Hors micro-entrepreneurs - ActivitÃ©s de service - Centre-Val de Loire - DonnÃ©es trimestrielles brutes</v>
          </cell>
          <cell r="B253">
            <v>10756225</v>
          </cell>
          <cell r="C253">
            <v>45317.364583333336</v>
          </cell>
          <cell r="E253">
            <v>329</v>
          </cell>
          <cell r="F253">
            <v>273</v>
          </cell>
          <cell r="G253">
            <v>213</v>
          </cell>
          <cell r="H253">
            <v>245</v>
          </cell>
          <cell r="I253">
            <v>347</v>
          </cell>
          <cell r="J253">
            <v>295</v>
          </cell>
          <cell r="K253">
            <v>238</v>
          </cell>
          <cell r="L253">
            <v>288</v>
          </cell>
          <cell r="M253">
            <v>304</v>
          </cell>
          <cell r="N253">
            <v>239</v>
          </cell>
          <cell r="O253">
            <v>260</v>
          </cell>
          <cell r="P253">
            <v>304</v>
          </cell>
          <cell r="Q253">
            <v>269</v>
          </cell>
          <cell r="R253">
            <v>235</v>
          </cell>
          <cell r="S253">
            <v>223</v>
          </cell>
          <cell r="T253">
            <v>275</v>
          </cell>
          <cell r="U253">
            <v>320</v>
          </cell>
          <cell r="V253">
            <v>232</v>
          </cell>
          <cell r="W253">
            <v>242</v>
          </cell>
          <cell r="X253">
            <v>332</v>
          </cell>
          <cell r="Y253">
            <v>358</v>
          </cell>
          <cell r="Z253">
            <v>310</v>
          </cell>
          <cell r="AA253">
            <v>300</v>
          </cell>
          <cell r="AB253">
            <v>336</v>
          </cell>
          <cell r="AC253">
            <v>360</v>
          </cell>
          <cell r="AD253">
            <v>250</v>
          </cell>
          <cell r="AE253">
            <v>288</v>
          </cell>
          <cell r="AF253">
            <v>319</v>
          </cell>
          <cell r="AG253">
            <v>377</v>
          </cell>
          <cell r="AH253">
            <v>294</v>
          </cell>
          <cell r="AI253">
            <v>278</v>
          </cell>
          <cell r="AJ253">
            <v>322</v>
          </cell>
          <cell r="AK253">
            <v>374</v>
          </cell>
          <cell r="AL253">
            <v>240</v>
          </cell>
          <cell r="AM253">
            <v>341</v>
          </cell>
          <cell r="AN253">
            <v>387</v>
          </cell>
          <cell r="AO253">
            <v>383</v>
          </cell>
          <cell r="AP253">
            <v>421</v>
          </cell>
          <cell r="AQ253">
            <v>348</v>
          </cell>
          <cell r="AR253">
            <v>390</v>
          </cell>
          <cell r="AS253">
            <v>461</v>
          </cell>
          <cell r="AT253">
            <v>411</v>
          </cell>
          <cell r="AU253">
            <v>360</v>
          </cell>
          <cell r="AV253">
            <v>430</v>
          </cell>
          <cell r="AW253">
            <v>462</v>
          </cell>
          <cell r="AX253">
            <v>390</v>
          </cell>
          <cell r="AY253">
            <v>376</v>
          </cell>
          <cell r="AZ253">
            <v>443</v>
          </cell>
        </row>
        <row r="254">
          <cell r="A254" t="str">
            <v>Nombre de crÃ©ations d'entreprises - Hors micro-entrepreneurs - ActivitÃ©s de service - France - DonnÃ©es trimestrielles brutes</v>
          </cell>
          <cell r="B254">
            <v>10756133</v>
          </cell>
          <cell r="C254">
            <v>45317.364583333336</v>
          </cell>
          <cell r="E254">
            <v>14654</v>
          </cell>
          <cell r="F254">
            <v>11421</v>
          </cell>
          <cell r="G254">
            <v>9527</v>
          </cell>
          <cell r="H254">
            <v>12005</v>
          </cell>
          <cell r="I254">
            <v>14671</v>
          </cell>
          <cell r="J254">
            <v>12039</v>
          </cell>
          <cell r="K254">
            <v>10424</v>
          </cell>
          <cell r="L254">
            <v>12591</v>
          </cell>
          <cell r="M254">
            <v>15523</v>
          </cell>
          <cell r="N254">
            <v>12550</v>
          </cell>
          <cell r="O254">
            <v>10897</v>
          </cell>
          <cell r="P254">
            <v>13361</v>
          </cell>
          <cell r="Q254">
            <v>14496</v>
          </cell>
          <cell r="R254">
            <v>11473</v>
          </cell>
          <cell r="S254">
            <v>10447</v>
          </cell>
          <cell r="T254">
            <v>13242</v>
          </cell>
          <cell r="U254">
            <v>15414</v>
          </cell>
          <cell r="V254">
            <v>12902</v>
          </cell>
          <cell r="W254">
            <v>11420</v>
          </cell>
          <cell r="X254">
            <v>14710</v>
          </cell>
          <cell r="Y254">
            <v>16692</v>
          </cell>
          <cell r="Z254">
            <v>13984</v>
          </cell>
          <cell r="AA254">
            <v>12636</v>
          </cell>
          <cell r="AB254">
            <v>15730</v>
          </cell>
          <cell r="AC254">
            <v>18625</v>
          </cell>
          <cell r="AD254">
            <v>14716</v>
          </cell>
          <cell r="AE254">
            <v>12980</v>
          </cell>
          <cell r="AF254">
            <v>16420</v>
          </cell>
          <cell r="AG254">
            <v>19604</v>
          </cell>
          <cell r="AH254">
            <v>14898</v>
          </cell>
          <cell r="AI254">
            <v>14140</v>
          </cell>
          <cell r="AJ254">
            <v>16891</v>
          </cell>
          <cell r="AK254">
            <v>18521</v>
          </cell>
          <cell r="AL254">
            <v>11484</v>
          </cell>
          <cell r="AM254">
            <v>15532</v>
          </cell>
          <cell r="AN254">
            <v>19364</v>
          </cell>
          <cell r="AO254">
            <v>21698</v>
          </cell>
          <cell r="AP254">
            <v>19633</v>
          </cell>
          <cell r="AQ254">
            <v>15898</v>
          </cell>
          <cell r="AR254">
            <v>20465</v>
          </cell>
          <cell r="AS254">
            <v>23311</v>
          </cell>
          <cell r="AT254">
            <v>19663</v>
          </cell>
          <cell r="AU254">
            <v>18181</v>
          </cell>
          <cell r="AV254">
            <v>23551</v>
          </cell>
          <cell r="AW254">
            <v>23371</v>
          </cell>
          <cell r="AX254">
            <v>18766</v>
          </cell>
          <cell r="AY254">
            <v>17544</v>
          </cell>
          <cell r="AZ254">
            <v>22972</v>
          </cell>
        </row>
        <row r="255">
          <cell r="A255" t="str">
            <v>Nombre de crÃ©ations d'entreprises - Hors micro-entrepreneurs - ActivitÃ©s de service - France - DonnÃ©es trimestrielles CVS</v>
          </cell>
          <cell r="B255">
            <v>10756134</v>
          </cell>
          <cell r="C255">
            <v>45317.364583333336</v>
          </cell>
          <cell r="E255">
            <v>12194</v>
          </cell>
          <cell r="F255">
            <v>11796</v>
          </cell>
          <cell r="G255">
            <v>11606</v>
          </cell>
          <cell r="H255">
            <v>11728</v>
          </cell>
          <cell r="I255">
            <v>12137</v>
          </cell>
          <cell r="J255">
            <v>12838</v>
          </cell>
          <cell r="K255">
            <v>12611</v>
          </cell>
          <cell r="L255">
            <v>12455</v>
          </cell>
          <cell r="M255">
            <v>13050</v>
          </cell>
          <cell r="N255">
            <v>13205</v>
          </cell>
          <cell r="O255">
            <v>13192</v>
          </cell>
          <cell r="P255">
            <v>12745</v>
          </cell>
          <cell r="Q255">
            <v>12359</v>
          </cell>
          <cell r="R255">
            <v>12086</v>
          </cell>
          <cell r="S255">
            <v>12365</v>
          </cell>
          <cell r="T255">
            <v>12840</v>
          </cell>
          <cell r="U255">
            <v>13054</v>
          </cell>
          <cell r="V255">
            <v>13565</v>
          </cell>
          <cell r="W255">
            <v>13667</v>
          </cell>
          <cell r="X255">
            <v>14050</v>
          </cell>
          <cell r="Y255">
            <v>14127</v>
          </cell>
          <cell r="Z255">
            <v>14705</v>
          </cell>
          <cell r="AA255">
            <v>15022</v>
          </cell>
          <cell r="AB255">
            <v>15192</v>
          </cell>
          <cell r="AC255">
            <v>15722</v>
          </cell>
          <cell r="AD255">
            <v>15486</v>
          </cell>
          <cell r="AE255">
            <v>15521</v>
          </cell>
          <cell r="AF255">
            <v>15671</v>
          </cell>
          <cell r="AG255">
            <v>16499</v>
          </cell>
          <cell r="AH255">
            <v>16280</v>
          </cell>
          <cell r="AI255">
            <v>16716</v>
          </cell>
          <cell r="AJ255">
            <v>16288</v>
          </cell>
          <cell r="AK255">
            <v>15950</v>
          </cell>
          <cell r="AL255">
            <v>12428</v>
          </cell>
          <cell r="AM255">
            <v>17952</v>
          </cell>
          <cell r="AN255">
            <v>18378</v>
          </cell>
          <cell r="AO255">
            <v>18709</v>
          </cell>
          <cell r="AP255">
            <v>21233</v>
          </cell>
          <cell r="AQ255">
            <v>18760</v>
          </cell>
          <cell r="AR255">
            <v>19014</v>
          </cell>
          <cell r="AS255">
            <v>20159</v>
          </cell>
          <cell r="AT255">
            <v>21362</v>
          </cell>
          <cell r="AU255">
            <v>21236</v>
          </cell>
          <cell r="AV255">
            <v>21707</v>
          </cell>
          <cell r="AW255">
            <v>20235</v>
          </cell>
          <cell r="AX255">
            <v>20384</v>
          </cell>
          <cell r="AY255">
            <v>20483</v>
          </cell>
          <cell r="AZ255">
            <v>21294</v>
          </cell>
        </row>
        <row r="256">
          <cell r="A256" t="str">
            <v>Nombre de crÃ©ations d'entreprises - Hors micro-entrepreneurs - ActivitÃ©s de service - Grand Est - DonnÃ©es trimestrielles brutes</v>
          </cell>
          <cell r="B256">
            <v>10756305</v>
          </cell>
          <cell r="C256">
            <v>45317.364583333336</v>
          </cell>
          <cell r="E256">
            <v>692</v>
          </cell>
          <cell r="F256">
            <v>542</v>
          </cell>
          <cell r="G256">
            <v>419</v>
          </cell>
          <cell r="H256">
            <v>495</v>
          </cell>
          <cell r="I256">
            <v>720</v>
          </cell>
          <cell r="J256">
            <v>509</v>
          </cell>
          <cell r="K256">
            <v>497</v>
          </cell>
          <cell r="L256">
            <v>629</v>
          </cell>
          <cell r="M256">
            <v>715</v>
          </cell>
          <cell r="N256">
            <v>599</v>
          </cell>
          <cell r="O256">
            <v>526</v>
          </cell>
          <cell r="P256">
            <v>617</v>
          </cell>
          <cell r="Q256">
            <v>693</v>
          </cell>
          <cell r="R256">
            <v>525</v>
          </cell>
          <cell r="S256">
            <v>469</v>
          </cell>
          <cell r="T256">
            <v>572</v>
          </cell>
          <cell r="U256">
            <v>684</v>
          </cell>
          <cell r="V256">
            <v>574</v>
          </cell>
          <cell r="W256">
            <v>539</v>
          </cell>
          <cell r="X256">
            <v>576</v>
          </cell>
          <cell r="Y256">
            <v>768</v>
          </cell>
          <cell r="Z256">
            <v>604</v>
          </cell>
          <cell r="AA256">
            <v>566</v>
          </cell>
          <cell r="AB256">
            <v>648</v>
          </cell>
          <cell r="AC256">
            <v>831</v>
          </cell>
          <cell r="AD256">
            <v>682</v>
          </cell>
          <cell r="AE256">
            <v>604</v>
          </cell>
          <cell r="AF256">
            <v>645</v>
          </cell>
          <cell r="AG256">
            <v>881</v>
          </cell>
          <cell r="AH256">
            <v>650</v>
          </cell>
          <cell r="AI256">
            <v>697</v>
          </cell>
          <cell r="AJ256">
            <v>746</v>
          </cell>
          <cell r="AK256">
            <v>763</v>
          </cell>
          <cell r="AL256">
            <v>535</v>
          </cell>
          <cell r="AM256">
            <v>775</v>
          </cell>
          <cell r="AN256">
            <v>821</v>
          </cell>
          <cell r="AO256">
            <v>917</v>
          </cell>
          <cell r="AP256">
            <v>871</v>
          </cell>
          <cell r="AQ256">
            <v>788</v>
          </cell>
          <cell r="AR256">
            <v>845</v>
          </cell>
          <cell r="AS256">
            <v>1116</v>
          </cell>
          <cell r="AT256">
            <v>905</v>
          </cell>
          <cell r="AU256">
            <v>857</v>
          </cell>
          <cell r="AV256">
            <v>817</v>
          </cell>
          <cell r="AW256">
            <v>980</v>
          </cell>
          <cell r="AX256">
            <v>769</v>
          </cell>
          <cell r="AY256">
            <v>774</v>
          </cell>
          <cell r="AZ256">
            <v>885</v>
          </cell>
        </row>
        <row r="257">
          <cell r="A257" t="str">
            <v>Nombre de crÃ©ations d'entreprises - Hors micro-entrepreneurs - ActivitÃ©s de service - Hauts-de-France - DonnÃ©es trimestrielles brutes</v>
          </cell>
          <cell r="B257">
            <v>10756285</v>
          </cell>
          <cell r="C257">
            <v>45317.364583333336</v>
          </cell>
          <cell r="E257">
            <v>764</v>
          </cell>
          <cell r="F257">
            <v>540</v>
          </cell>
          <cell r="G257">
            <v>495</v>
          </cell>
          <cell r="H257">
            <v>610</v>
          </cell>
          <cell r="I257">
            <v>671</v>
          </cell>
          <cell r="J257">
            <v>574</v>
          </cell>
          <cell r="K257">
            <v>561</v>
          </cell>
          <cell r="L257">
            <v>663</v>
          </cell>
          <cell r="M257">
            <v>743</v>
          </cell>
          <cell r="N257">
            <v>657</v>
          </cell>
          <cell r="O257">
            <v>561</v>
          </cell>
          <cell r="P257">
            <v>691</v>
          </cell>
          <cell r="Q257">
            <v>656</v>
          </cell>
          <cell r="R257">
            <v>552</v>
          </cell>
          <cell r="S257">
            <v>468</v>
          </cell>
          <cell r="T257">
            <v>638</v>
          </cell>
          <cell r="U257">
            <v>726</v>
          </cell>
          <cell r="V257">
            <v>652</v>
          </cell>
          <cell r="W257">
            <v>573</v>
          </cell>
          <cell r="X257">
            <v>754</v>
          </cell>
          <cell r="Y257">
            <v>740</v>
          </cell>
          <cell r="Z257">
            <v>673</v>
          </cell>
          <cell r="AA257">
            <v>654</v>
          </cell>
          <cell r="AB257">
            <v>792</v>
          </cell>
          <cell r="AC257">
            <v>804</v>
          </cell>
          <cell r="AD257">
            <v>669</v>
          </cell>
          <cell r="AE257">
            <v>608</v>
          </cell>
          <cell r="AF257">
            <v>772</v>
          </cell>
          <cell r="AG257">
            <v>800</v>
          </cell>
          <cell r="AH257">
            <v>600</v>
          </cell>
          <cell r="AI257">
            <v>654</v>
          </cell>
          <cell r="AJ257">
            <v>805</v>
          </cell>
          <cell r="AK257">
            <v>830</v>
          </cell>
          <cell r="AL257">
            <v>548</v>
          </cell>
          <cell r="AM257">
            <v>720</v>
          </cell>
          <cell r="AN257">
            <v>892</v>
          </cell>
          <cell r="AO257">
            <v>1001</v>
          </cell>
          <cell r="AP257">
            <v>880</v>
          </cell>
          <cell r="AQ257">
            <v>830</v>
          </cell>
          <cell r="AR257">
            <v>969</v>
          </cell>
          <cell r="AS257">
            <v>937</v>
          </cell>
          <cell r="AT257">
            <v>901</v>
          </cell>
          <cell r="AU257">
            <v>856</v>
          </cell>
          <cell r="AV257">
            <v>1075</v>
          </cell>
          <cell r="AW257">
            <v>917</v>
          </cell>
          <cell r="AX257">
            <v>857</v>
          </cell>
          <cell r="AY257">
            <v>864</v>
          </cell>
          <cell r="AZ257">
            <v>1033</v>
          </cell>
        </row>
        <row r="258">
          <cell r="A258" t="str">
            <v>Nombre de crÃ©ations d'entreprises - Hors micro-entrepreneurs - ActivitÃ©s de service - Normandie - DonnÃ©es trimestrielles brutes</v>
          </cell>
          <cell r="B258">
            <v>10756265</v>
          </cell>
          <cell r="C258">
            <v>45317.364583333336</v>
          </cell>
          <cell r="E258">
            <v>418</v>
          </cell>
          <cell r="F258">
            <v>302</v>
          </cell>
          <cell r="G258">
            <v>294</v>
          </cell>
          <cell r="H258">
            <v>332</v>
          </cell>
          <cell r="I258">
            <v>454</v>
          </cell>
          <cell r="J258">
            <v>347</v>
          </cell>
          <cell r="K258">
            <v>309</v>
          </cell>
          <cell r="L258">
            <v>356</v>
          </cell>
          <cell r="M258">
            <v>475</v>
          </cell>
          <cell r="N258">
            <v>420</v>
          </cell>
          <cell r="O258">
            <v>312</v>
          </cell>
          <cell r="P258">
            <v>404</v>
          </cell>
          <cell r="Q258">
            <v>447</v>
          </cell>
          <cell r="R258">
            <v>356</v>
          </cell>
          <cell r="S258">
            <v>358</v>
          </cell>
          <cell r="T258">
            <v>319</v>
          </cell>
          <cell r="U258">
            <v>384</v>
          </cell>
          <cell r="V258">
            <v>308</v>
          </cell>
          <cell r="W258">
            <v>254</v>
          </cell>
          <cell r="X258">
            <v>404</v>
          </cell>
          <cell r="Y258">
            <v>436</v>
          </cell>
          <cell r="Z258">
            <v>360</v>
          </cell>
          <cell r="AA258">
            <v>344</v>
          </cell>
          <cell r="AB258">
            <v>395</v>
          </cell>
          <cell r="AC258">
            <v>437</v>
          </cell>
          <cell r="AD258">
            <v>396</v>
          </cell>
          <cell r="AE258">
            <v>376</v>
          </cell>
          <cell r="AF258">
            <v>436</v>
          </cell>
          <cell r="AG258">
            <v>458</v>
          </cell>
          <cell r="AH258">
            <v>410</v>
          </cell>
          <cell r="AI258">
            <v>354</v>
          </cell>
          <cell r="AJ258">
            <v>413</v>
          </cell>
          <cell r="AK258">
            <v>475</v>
          </cell>
          <cell r="AL258">
            <v>326</v>
          </cell>
          <cell r="AM258">
            <v>427</v>
          </cell>
          <cell r="AN258">
            <v>533</v>
          </cell>
          <cell r="AO258">
            <v>543</v>
          </cell>
          <cell r="AP258">
            <v>547</v>
          </cell>
          <cell r="AQ258">
            <v>447</v>
          </cell>
          <cell r="AR258">
            <v>520</v>
          </cell>
          <cell r="AS258">
            <v>646</v>
          </cell>
          <cell r="AT258">
            <v>529</v>
          </cell>
          <cell r="AU258">
            <v>472</v>
          </cell>
          <cell r="AV258">
            <v>570</v>
          </cell>
          <cell r="AW258">
            <v>582</v>
          </cell>
          <cell r="AX258">
            <v>510</v>
          </cell>
          <cell r="AY258">
            <v>504</v>
          </cell>
          <cell r="AZ258">
            <v>559</v>
          </cell>
        </row>
        <row r="259">
          <cell r="A259" t="str">
            <v>Nombre de crÃ©ations d'entreprises - Hors micro-entrepreneurs - ActivitÃ©s de service - Nouvelle-Aquitaine - DonnÃ©es trimestrielles brutes</v>
          </cell>
          <cell r="B259">
            <v>10756365</v>
          </cell>
          <cell r="C259">
            <v>45317.364583333336</v>
          </cell>
          <cell r="E259">
            <v>1043</v>
          </cell>
          <cell r="F259">
            <v>732</v>
          </cell>
          <cell r="G259">
            <v>630</v>
          </cell>
          <cell r="H259">
            <v>785</v>
          </cell>
          <cell r="I259">
            <v>1090</v>
          </cell>
          <cell r="J259">
            <v>830</v>
          </cell>
          <cell r="K259">
            <v>745</v>
          </cell>
          <cell r="L259">
            <v>883</v>
          </cell>
          <cell r="M259">
            <v>1102</v>
          </cell>
          <cell r="N259">
            <v>864</v>
          </cell>
          <cell r="O259">
            <v>749</v>
          </cell>
          <cell r="P259">
            <v>860</v>
          </cell>
          <cell r="Q259">
            <v>979</v>
          </cell>
          <cell r="R259">
            <v>769</v>
          </cell>
          <cell r="S259">
            <v>684</v>
          </cell>
          <cell r="T259">
            <v>815</v>
          </cell>
          <cell r="U259">
            <v>985</v>
          </cell>
          <cell r="V259">
            <v>869</v>
          </cell>
          <cell r="W259">
            <v>721</v>
          </cell>
          <cell r="X259">
            <v>889</v>
          </cell>
          <cell r="Y259">
            <v>1165</v>
          </cell>
          <cell r="Z259">
            <v>973</v>
          </cell>
          <cell r="AA259">
            <v>806</v>
          </cell>
          <cell r="AB259">
            <v>1058</v>
          </cell>
          <cell r="AC259">
            <v>1315</v>
          </cell>
          <cell r="AD259">
            <v>970</v>
          </cell>
          <cell r="AE259">
            <v>866</v>
          </cell>
          <cell r="AF259">
            <v>999</v>
          </cell>
          <cell r="AG259">
            <v>1352</v>
          </cell>
          <cell r="AH259">
            <v>966</v>
          </cell>
          <cell r="AI259">
            <v>903</v>
          </cell>
          <cell r="AJ259">
            <v>1149</v>
          </cell>
          <cell r="AK259">
            <v>1244</v>
          </cell>
          <cell r="AL259">
            <v>754</v>
          </cell>
          <cell r="AM259">
            <v>1056</v>
          </cell>
          <cell r="AN259">
            <v>1277</v>
          </cell>
          <cell r="AO259">
            <v>1533</v>
          </cell>
          <cell r="AP259">
            <v>1252</v>
          </cell>
          <cell r="AQ259">
            <v>1105</v>
          </cell>
          <cell r="AR259">
            <v>1324</v>
          </cell>
          <cell r="AS259">
            <v>1594</v>
          </cell>
          <cell r="AT259">
            <v>1367</v>
          </cell>
          <cell r="AU259">
            <v>1147</v>
          </cell>
          <cell r="AV259">
            <v>1436</v>
          </cell>
          <cell r="AW259">
            <v>1453</v>
          </cell>
          <cell r="AX259">
            <v>1196</v>
          </cell>
          <cell r="AY259">
            <v>1173</v>
          </cell>
          <cell r="AZ259">
            <v>1415</v>
          </cell>
        </row>
        <row r="260">
          <cell r="A260" t="str">
            <v>Nombre de crÃ©ations d'entreprises - Hors micro-entrepreneurs - ActivitÃ©s de service - Occitanie - DonnÃ©es trimestrielles brutes</v>
          </cell>
          <cell r="B260">
            <v>10756385</v>
          </cell>
          <cell r="C260">
            <v>45317.364583333336</v>
          </cell>
          <cell r="E260">
            <v>1147</v>
          </cell>
          <cell r="F260">
            <v>817</v>
          </cell>
          <cell r="G260">
            <v>730</v>
          </cell>
          <cell r="H260">
            <v>798</v>
          </cell>
          <cell r="I260">
            <v>1127</v>
          </cell>
          <cell r="J260">
            <v>873</v>
          </cell>
          <cell r="K260">
            <v>752</v>
          </cell>
          <cell r="L260">
            <v>929</v>
          </cell>
          <cell r="M260">
            <v>1241</v>
          </cell>
          <cell r="N260">
            <v>930</v>
          </cell>
          <cell r="O260">
            <v>794</v>
          </cell>
          <cell r="P260">
            <v>976</v>
          </cell>
          <cell r="Q260">
            <v>1089</v>
          </cell>
          <cell r="R260">
            <v>897</v>
          </cell>
          <cell r="S260">
            <v>755</v>
          </cell>
          <cell r="T260">
            <v>953</v>
          </cell>
          <cell r="U260">
            <v>1246</v>
          </cell>
          <cell r="V260">
            <v>1049</v>
          </cell>
          <cell r="W260">
            <v>779</v>
          </cell>
          <cell r="X260">
            <v>1075</v>
          </cell>
          <cell r="Y260">
            <v>1279</v>
          </cell>
          <cell r="Z260">
            <v>1088</v>
          </cell>
          <cell r="AA260">
            <v>955</v>
          </cell>
          <cell r="AB260">
            <v>1112</v>
          </cell>
          <cell r="AC260">
            <v>1436</v>
          </cell>
          <cell r="AD260">
            <v>1121</v>
          </cell>
          <cell r="AE260">
            <v>1013</v>
          </cell>
          <cell r="AF260">
            <v>1236</v>
          </cell>
          <cell r="AG260">
            <v>1627</v>
          </cell>
          <cell r="AH260">
            <v>1226</v>
          </cell>
          <cell r="AI260">
            <v>1113</v>
          </cell>
          <cell r="AJ260">
            <v>1302</v>
          </cell>
          <cell r="AK260">
            <v>1443</v>
          </cell>
          <cell r="AL260">
            <v>813</v>
          </cell>
          <cell r="AM260">
            <v>1202</v>
          </cell>
          <cell r="AN260">
            <v>1327</v>
          </cell>
          <cell r="AO260">
            <v>1591</v>
          </cell>
          <cell r="AP260">
            <v>1576</v>
          </cell>
          <cell r="AQ260">
            <v>1212</v>
          </cell>
          <cell r="AR260">
            <v>1518</v>
          </cell>
          <cell r="AS260">
            <v>1741</v>
          </cell>
          <cell r="AT260">
            <v>1449</v>
          </cell>
          <cell r="AU260">
            <v>1379</v>
          </cell>
          <cell r="AV260">
            <v>1510</v>
          </cell>
          <cell r="AW260">
            <v>1587</v>
          </cell>
          <cell r="AX260">
            <v>1366</v>
          </cell>
          <cell r="AY260">
            <v>1214</v>
          </cell>
          <cell r="AZ260">
            <v>1516</v>
          </cell>
        </row>
        <row r="261">
          <cell r="A261" t="str">
            <v>Nombre de crÃ©ations d'entreprises - Hors micro-entrepreneurs - ActivitÃ©s de service - Pays de la Loire - DonnÃ©es trimestrielles brutes</v>
          </cell>
          <cell r="B261">
            <v>10756325</v>
          </cell>
          <cell r="C261">
            <v>45317.364583333336</v>
          </cell>
          <cell r="E261">
            <v>541</v>
          </cell>
          <cell r="F261">
            <v>457</v>
          </cell>
          <cell r="G261">
            <v>378</v>
          </cell>
          <cell r="H261">
            <v>473</v>
          </cell>
          <cell r="I261">
            <v>573</v>
          </cell>
          <cell r="J261">
            <v>429</v>
          </cell>
          <cell r="K261">
            <v>391</v>
          </cell>
          <cell r="L261">
            <v>504</v>
          </cell>
          <cell r="M261">
            <v>573</v>
          </cell>
          <cell r="N261">
            <v>462</v>
          </cell>
          <cell r="O261">
            <v>528</v>
          </cell>
          <cell r="P261">
            <v>485</v>
          </cell>
          <cell r="Q261">
            <v>550</v>
          </cell>
          <cell r="R261">
            <v>386</v>
          </cell>
          <cell r="S261">
            <v>440</v>
          </cell>
          <cell r="T261">
            <v>472</v>
          </cell>
          <cell r="U261">
            <v>575</v>
          </cell>
          <cell r="V261">
            <v>494</v>
          </cell>
          <cell r="W261">
            <v>438</v>
          </cell>
          <cell r="X261">
            <v>491</v>
          </cell>
          <cell r="Y261">
            <v>642</v>
          </cell>
          <cell r="Z261">
            <v>664</v>
          </cell>
          <cell r="AA261">
            <v>527</v>
          </cell>
          <cell r="AB261">
            <v>615</v>
          </cell>
          <cell r="AC261">
            <v>746</v>
          </cell>
          <cell r="AD261">
            <v>625</v>
          </cell>
          <cell r="AE261">
            <v>554</v>
          </cell>
          <cell r="AF261">
            <v>674</v>
          </cell>
          <cell r="AG261">
            <v>864</v>
          </cell>
          <cell r="AH261">
            <v>616</v>
          </cell>
          <cell r="AI261">
            <v>649</v>
          </cell>
          <cell r="AJ261">
            <v>716</v>
          </cell>
          <cell r="AK261">
            <v>802</v>
          </cell>
          <cell r="AL261">
            <v>524</v>
          </cell>
          <cell r="AM261">
            <v>657</v>
          </cell>
          <cell r="AN261">
            <v>861</v>
          </cell>
          <cell r="AO261">
            <v>930</v>
          </cell>
          <cell r="AP261">
            <v>891</v>
          </cell>
          <cell r="AQ261">
            <v>669</v>
          </cell>
          <cell r="AR261">
            <v>948</v>
          </cell>
          <cell r="AS261">
            <v>962</v>
          </cell>
          <cell r="AT261">
            <v>795</v>
          </cell>
          <cell r="AU261">
            <v>747</v>
          </cell>
          <cell r="AV261">
            <v>1398</v>
          </cell>
          <cell r="AW261">
            <v>889</v>
          </cell>
          <cell r="AX261">
            <v>720</v>
          </cell>
          <cell r="AY261">
            <v>712</v>
          </cell>
          <cell r="AZ261">
            <v>949</v>
          </cell>
        </row>
        <row r="262">
          <cell r="A262" t="str">
            <v>Nombre de crÃ©ations d'entreprises - Hors micro-entrepreneurs - ActivitÃ©s de service - Provence-Alpes-CÃ´te d'Azur - DonnÃ©es trimestrielles brutes</v>
          </cell>
          <cell r="B262">
            <v>10756425</v>
          </cell>
          <cell r="C262">
            <v>45317.364583333336</v>
          </cell>
          <cell r="E262">
            <v>1508</v>
          </cell>
          <cell r="F262">
            <v>1015</v>
          </cell>
          <cell r="G262">
            <v>788</v>
          </cell>
          <cell r="H262">
            <v>963</v>
          </cell>
          <cell r="I262">
            <v>1414</v>
          </cell>
          <cell r="J262">
            <v>1155</v>
          </cell>
          <cell r="K262">
            <v>980</v>
          </cell>
          <cell r="L262">
            <v>1101</v>
          </cell>
          <cell r="M262">
            <v>1519</v>
          </cell>
          <cell r="N262">
            <v>1130</v>
          </cell>
          <cell r="O262">
            <v>964</v>
          </cell>
          <cell r="P262">
            <v>1174</v>
          </cell>
          <cell r="Q262">
            <v>1449</v>
          </cell>
          <cell r="R262">
            <v>1086</v>
          </cell>
          <cell r="S262">
            <v>897</v>
          </cell>
          <cell r="T262">
            <v>1126</v>
          </cell>
          <cell r="U262">
            <v>1478</v>
          </cell>
          <cell r="V262">
            <v>1254</v>
          </cell>
          <cell r="W262">
            <v>1076</v>
          </cell>
          <cell r="X262">
            <v>1236</v>
          </cell>
          <cell r="Y262">
            <v>1551</v>
          </cell>
          <cell r="Z262">
            <v>1208</v>
          </cell>
          <cell r="AA262">
            <v>1166</v>
          </cell>
          <cell r="AB262">
            <v>1286</v>
          </cell>
          <cell r="AC262">
            <v>1818</v>
          </cell>
          <cell r="AD262">
            <v>1440</v>
          </cell>
          <cell r="AE262">
            <v>1180</v>
          </cell>
          <cell r="AF262">
            <v>1351</v>
          </cell>
          <cell r="AG262">
            <v>1930</v>
          </cell>
          <cell r="AH262">
            <v>1480</v>
          </cell>
          <cell r="AI262">
            <v>1163</v>
          </cell>
          <cell r="AJ262">
            <v>1300</v>
          </cell>
          <cell r="AK262">
            <v>1667</v>
          </cell>
          <cell r="AL262">
            <v>955</v>
          </cell>
          <cell r="AM262">
            <v>1316</v>
          </cell>
          <cell r="AN262">
            <v>1496</v>
          </cell>
          <cell r="AO262">
            <v>1855</v>
          </cell>
          <cell r="AP262">
            <v>1756</v>
          </cell>
          <cell r="AQ262">
            <v>1427</v>
          </cell>
          <cell r="AR262">
            <v>1689</v>
          </cell>
          <cell r="AS262">
            <v>2043</v>
          </cell>
          <cell r="AT262">
            <v>1698</v>
          </cell>
          <cell r="AU262">
            <v>1537</v>
          </cell>
          <cell r="AV262">
            <v>1896</v>
          </cell>
          <cell r="AW262">
            <v>2063</v>
          </cell>
          <cell r="AX262">
            <v>1710</v>
          </cell>
          <cell r="AY262">
            <v>1576</v>
          </cell>
          <cell r="AZ262">
            <v>1932</v>
          </cell>
        </row>
        <row r="263">
          <cell r="A263" t="str">
            <v>Nombre de crÃ©ations d'entreprises - Hors micro-entrepreneurs - ActivitÃ©s financiÃ¨res - Auvergne-RhÃ´ne-Alpes - DonnÃ©es trimestrielles brutes</v>
          </cell>
          <cell r="B263">
            <v>10756396</v>
          </cell>
          <cell r="C263">
            <v>45317.364583333336</v>
          </cell>
          <cell r="E263">
            <v>427</v>
          </cell>
          <cell r="F263">
            <v>366</v>
          </cell>
          <cell r="G263">
            <v>337</v>
          </cell>
          <cell r="H263">
            <v>469</v>
          </cell>
          <cell r="I263">
            <v>463</v>
          </cell>
          <cell r="J263">
            <v>382</v>
          </cell>
          <cell r="K263">
            <v>390</v>
          </cell>
          <cell r="L263">
            <v>597</v>
          </cell>
          <cell r="M263">
            <v>482</v>
          </cell>
          <cell r="N263">
            <v>454</v>
          </cell>
          <cell r="O263">
            <v>456</v>
          </cell>
          <cell r="P263">
            <v>583</v>
          </cell>
          <cell r="Q263">
            <v>475</v>
          </cell>
          <cell r="R263">
            <v>454</v>
          </cell>
          <cell r="S263">
            <v>429</v>
          </cell>
          <cell r="T263">
            <v>553</v>
          </cell>
          <cell r="U263">
            <v>402</v>
          </cell>
          <cell r="V263">
            <v>395</v>
          </cell>
          <cell r="W263">
            <v>337</v>
          </cell>
          <cell r="X263">
            <v>459</v>
          </cell>
          <cell r="Y263">
            <v>429</v>
          </cell>
          <cell r="Z263">
            <v>425</v>
          </cell>
          <cell r="AA263">
            <v>423</v>
          </cell>
          <cell r="AB263">
            <v>617</v>
          </cell>
          <cell r="AC263">
            <v>479</v>
          </cell>
          <cell r="AD263">
            <v>522</v>
          </cell>
          <cell r="AE263">
            <v>439</v>
          </cell>
          <cell r="AF263">
            <v>639</v>
          </cell>
          <cell r="AG263">
            <v>506</v>
          </cell>
          <cell r="AH263">
            <v>563</v>
          </cell>
          <cell r="AI263">
            <v>570</v>
          </cell>
          <cell r="AJ263">
            <v>700</v>
          </cell>
          <cell r="AK263">
            <v>615</v>
          </cell>
          <cell r="AL263">
            <v>454</v>
          </cell>
          <cell r="AM263">
            <v>571</v>
          </cell>
          <cell r="AN263">
            <v>759</v>
          </cell>
          <cell r="AO263">
            <v>748</v>
          </cell>
          <cell r="AP263">
            <v>804</v>
          </cell>
          <cell r="AQ263">
            <v>666</v>
          </cell>
          <cell r="AR263">
            <v>922</v>
          </cell>
          <cell r="AS263">
            <v>929</v>
          </cell>
          <cell r="AT263">
            <v>907</v>
          </cell>
          <cell r="AU263">
            <v>717</v>
          </cell>
          <cell r="AV263">
            <v>1079</v>
          </cell>
          <cell r="AW263">
            <v>875</v>
          </cell>
          <cell r="AX263">
            <v>845</v>
          </cell>
          <cell r="AY263">
            <v>775</v>
          </cell>
          <cell r="AZ263">
            <v>1120</v>
          </cell>
        </row>
        <row r="264">
          <cell r="A264" t="str">
            <v>Nombre de crÃ©ations d'entreprises - Hors micro-entrepreneurs - ActivitÃ©s financiÃ¨res - ÃŽle-de-France - DonnÃ©es trimestrielles brutes</v>
          </cell>
          <cell r="B264">
            <v>10756196</v>
          </cell>
          <cell r="C264">
            <v>45317.364583333336</v>
          </cell>
          <cell r="E264">
            <v>770</v>
          </cell>
          <cell r="F264">
            <v>777</v>
          </cell>
          <cell r="G264">
            <v>719</v>
          </cell>
          <cell r="H264">
            <v>969</v>
          </cell>
          <cell r="I264">
            <v>814</v>
          </cell>
          <cell r="J264">
            <v>825</v>
          </cell>
          <cell r="K264">
            <v>776</v>
          </cell>
          <cell r="L264">
            <v>1065</v>
          </cell>
          <cell r="M264">
            <v>876</v>
          </cell>
          <cell r="N264">
            <v>880</v>
          </cell>
          <cell r="O264">
            <v>850</v>
          </cell>
          <cell r="P264">
            <v>1186</v>
          </cell>
          <cell r="Q264">
            <v>932</v>
          </cell>
          <cell r="R264">
            <v>1040</v>
          </cell>
          <cell r="S264">
            <v>956</v>
          </cell>
          <cell r="T264">
            <v>1263</v>
          </cell>
          <cell r="U264">
            <v>1047</v>
          </cell>
          <cell r="V264">
            <v>1201</v>
          </cell>
          <cell r="W264">
            <v>949</v>
          </cell>
          <cell r="X264">
            <v>1298</v>
          </cell>
          <cell r="Y264">
            <v>1241</v>
          </cell>
          <cell r="Z264">
            <v>1117</v>
          </cell>
          <cell r="AA264">
            <v>1062</v>
          </cell>
          <cell r="AB264">
            <v>1515</v>
          </cell>
          <cell r="AC264">
            <v>1248</v>
          </cell>
          <cell r="AD264">
            <v>1268</v>
          </cell>
          <cell r="AE264">
            <v>1205</v>
          </cell>
          <cell r="AF264">
            <v>1607</v>
          </cell>
          <cell r="AG264">
            <v>1539</v>
          </cell>
          <cell r="AH264">
            <v>1358</v>
          </cell>
          <cell r="AI264">
            <v>1464</v>
          </cell>
          <cell r="AJ264">
            <v>2011</v>
          </cell>
          <cell r="AK264">
            <v>1712</v>
          </cell>
          <cell r="AL264">
            <v>1174</v>
          </cell>
          <cell r="AM264">
            <v>1544</v>
          </cell>
          <cell r="AN264">
            <v>2134</v>
          </cell>
          <cell r="AO264">
            <v>1996</v>
          </cell>
          <cell r="AP264">
            <v>2321</v>
          </cell>
          <cell r="AQ264">
            <v>1776</v>
          </cell>
          <cell r="AR264">
            <v>2642</v>
          </cell>
          <cell r="AS264">
            <v>2444</v>
          </cell>
          <cell r="AT264">
            <v>2303</v>
          </cell>
          <cell r="AU264">
            <v>2007</v>
          </cell>
          <cell r="AV264">
            <v>2609</v>
          </cell>
          <cell r="AW264">
            <v>1973</v>
          </cell>
          <cell r="AX264">
            <v>1935</v>
          </cell>
          <cell r="AY264">
            <v>1837</v>
          </cell>
          <cell r="AZ264">
            <v>2441</v>
          </cell>
        </row>
        <row r="265">
          <cell r="A265" t="str">
            <v>Nombre de crÃ©ations d'entreprises - Hors micro-entrepreneurs - ActivitÃ©s financiÃ¨res - Bourgogne-Franche-ComtÃ© - DonnÃ©es trimestrielles brutes</v>
          </cell>
          <cell r="B265">
            <v>10756236</v>
          </cell>
          <cell r="C265">
            <v>45317.364583333336</v>
          </cell>
          <cell r="E265">
            <v>94</v>
          </cell>
          <cell r="F265">
            <v>95</v>
          </cell>
          <cell r="G265">
            <v>74</v>
          </cell>
          <cell r="H265">
            <v>139</v>
          </cell>
          <cell r="I265">
            <v>118</v>
          </cell>
          <cell r="J265">
            <v>96</v>
          </cell>
          <cell r="K265">
            <v>111</v>
          </cell>
          <cell r="L265">
            <v>144</v>
          </cell>
          <cell r="M265">
            <v>105</v>
          </cell>
          <cell r="N265">
            <v>107</v>
          </cell>
          <cell r="O265">
            <v>100</v>
          </cell>
          <cell r="P265">
            <v>142</v>
          </cell>
          <cell r="Q265">
            <v>128</v>
          </cell>
          <cell r="R265">
            <v>124</v>
          </cell>
          <cell r="S265">
            <v>82</v>
          </cell>
          <cell r="T265">
            <v>129</v>
          </cell>
          <cell r="U265">
            <v>84</v>
          </cell>
          <cell r="V265">
            <v>97</v>
          </cell>
          <cell r="W265">
            <v>70</v>
          </cell>
          <cell r="X265">
            <v>125</v>
          </cell>
          <cell r="Y265">
            <v>105</v>
          </cell>
          <cell r="Z265">
            <v>115</v>
          </cell>
          <cell r="AA265">
            <v>112</v>
          </cell>
          <cell r="AB265">
            <v>128</v>
          </cell>
          <cell r="AC265">
            <v>121</v>
          </cell>
          <cell r="AD265">
            <v>138</v>
          </cell>
          <cell r="AE265">
            <v>101</v>
          </cell>
          <cell r="AF265">
            <v>151</v>
          </cell>
          <cell r="AG265">
            <v>140</v>
          </cell>
          <cell r="AH265">
            <v>136</v>
          </cell>
          <cell r="AI265">
            <v>114</v>
          </cell>
          <cell r="AJ265">
            <v>184</v>
          </cell>
          <cell r="AK265">
            <v>144</v>
          </cell>
          <cell r="AL265">
            <v>116</v>
          </cell>
          <cell r="AM265">
            <v>133</v>
          </cell>
          <cell r="AN265">
            <v>168</v>
          </cell>
          <cell r="AO265">
            <v>181</v>
          </cell>
          <cell r="AP265">
            <v>194</v>
          </cell>
          <cell r="AQ265">
            <v>168</v>
          </cell>
          <cell r="AR265">
            <v>227</v>
          </cell>
          <cell r="AS265">
            <v>210</v>
          </cell>
          <cell r="AT265">
            <v>266</v>
          </cell>
          <cell r="AU265">
            <v>208</v>
          </cell>
          <cell r="AV265">
            <v>293</v>
          </cell>
          <cell r="AW265">
            <v>227</v>
          </cell>
          <cell r="AX265">
            <v>239</v>
          </cell>
          <cell r="AY265">
            <v>241</v>
          </cell>
          <cell r="AZ265">
            <v>282</v>
          </cell>
        </row>
        <row r="266">
          <cell r="A266" t="str">
            <v>Nombre de crÃ©ations d'entreprises - Hors micro-entrepreneurs - ActivitÃ©s financiÃ¨res - Bretagne - DonnÃ©es trimestrielles brutes</v>
          </cell>
          <cell r="B266">
            <v>10756336</v>
          </cell>
          <cell r="C266">
            <v>45317.364583333336</v>
          </cell>
          <cell r="E266">
            <v>159</v>
          </cell>
          <cell r="F266">
            <v>156</v>
          </cell>
          <cell r="G266">
            <v>126</v>
          </cell>
          <cell r="H266">
            <v>248</v>
          </cell>
          <cell r="I266">
            <v>199</v>
          </cell>
          <cell r="J266">
            <v>197</v>
          </cell>
          <cell r="K266">
            <v>194</v>
          </cell>
          <cell r="L266">
            <v>271</v>
          </cell>
          <cell r="M266">
            <v>245</v>
          </cell>
          <cell r="N266">
            <v>210</v>
          </cell>
          <cell r="O266">
            <v>175</v>
          </cell>
          <cell r="P266">
            <v>287</v>
          </cell>
          <cell r="Q266">
            <v>236</v>
          </cell>
          <cell r="R266">
            <v>249</v>
          </cell>
          <cell r="S266">
            <v>252</v>
          </cell>
          <cell r="T266">
            <v>326</v>
          </cell>
          <cell r="U266">
            <v>253</v>
          </cell>
          <cell r="V266">
            <v>274</v>
          </cell>
          <cell r="W266">
            <v>202</v>
          </cell>
          <cell r="X266">
            <v>319</v>
          </cell>
          <cell r="Y266">
            <v>275</v>
          </cell>
          <cell r="Z266">
            <v>252</v>
          </cell>
          <cell r="AA266">
            <v>232</v>
          </cell>
          <cell r="AB266">
            <v>315</v>
          </cell>
          <cell r="AC266">
            <v>292</v>
          </cell>
          <cell r="AD266">
            <v>236</v>
          </cell>
          <cell r="AE266">
            <v>221</v>
          </cell>
          <cell r="AF266">
            <v>307</v>
          </cell>
          <cell r="AG266">
            <v>290</v>
          </cell>
          <cell r="AH266">
            <v>284</v>
          </cell>
          <cell r="AI266">
            <v>263</v>
          </cell>
          <cell r="AJ266">
            <v>339</v>
          </cell>
          <cell r="AK266">
            <v>294</v>
          </cell>
          <cell r="AL266">
            <v>241</v>
          </cell>
          <cell r="AM266">
            <v>274</v>
          </cell>
          <cell r="AN266">
            <v>391</v>
          </cell>
          <cell r="AO266">
            <v>397</v>
          </cell>
          <cell r="AP266">
            <v>401</v>
          </cell>
          <cell r="AQ266">
            <v>358</v>
          </cell>
          <cell r="AR266">
            <v>412</v>
          </cell>
          <cell r="AS266">
            <v>371</v>
          </cell>
          <cell r="AT266">
            <v>411</v>
          </cell>
          <cell r="AU266">
            <v>334</v>
          </cell>
          <cell r="AV266">
            <v>415</v>
          </cell>
          <cell r="AW266">
            <v>418</v>
          </cell>
          <cell r="AX266">
            <v>429</v>
          </cell>
          <cell r="AY266">
            <v>341</v>
          </cell>
          <cell r="AZ266">
            <v>534</v>
          </cell>
        </row>
        <row r="267">
          <cell r="A267" t="str">
            <v>Nombre de crÃ©ations d'entreprises - Hors micro-entrepreneurs - ActivitÃ©s financiÃ¨res - Centre-Val de Loire - DonnÃ©es trimestrielles brutes</v>
          </cell>
          <cell r="B267">
            <v>10756216</v>
          </cell>
          <cell r="C267">
            <v>45317.364583333336</v>
          </cell>
          <cell r="E267">
            <v>94</v>
          </cell>
          <cell r="F267">
            <v>105</v>
          </cell>
          <cell r="G267">
            <v>86</v>
          </cell>
          <cell r="H267">
            <v>107</v>
          </cell>
          <cell r="I267">
            <v>101</v>
          </cell>
          <cell r="J267">
            <v>91</v>
          </cell>
          <cell r="K267">
            <v>75</v>
          </cell>
          <cell r="L267">
            <v>142</v>
          </cell>
          <cell r="M267">
            <v>100</v>
          </cell>
          <cell r="N267">
            <v>97</v>
          </cell>
          <cell r="O267">
            <v>97</v>
          </cell>
          <cell r="P267">
            <v>154</v>
          </cell>
          <cell r="Q267">
            <v>90</v>
          </cell>
          <cell r="R267">
            <v>123</v>
          </cell>
          <cell r="S267">
            <v>93</v>
          </cell>
          <cell r="T267">
            <v>134</v>
          </cell>
          <cell r="U267">
            <v>104</v>
          </cell>
          <cell r="V267">
            <v>105</v>
          </cell>
          <cell r="W267">
            <v>104</v>
          </cell>
          <cell r="X267">
            <v>118</v>
          </cell>
          <cell r="Y267">
            <v>113</v>
          </cell>
          <cell r="Z267">
            <v>101</v>
          </cell>
          <cell r="AA267">
            <v>85</v>
          </cell>
          <cell r="AB267">
            <v>110</v>
          </cell>
          <cell r="AC267">
            <v>121</v>
          </cell>
          <cell r="AD267">
            <v>121</v>
          </cell>
          <cell r="AE267">
            <v>109</v>
          </cell>
          <cell r="AF267">
            <v>137</v>
          </cell>
          <cell r="AG267">
            <v>119</v>
          </cell>
          <cell r="AH267">
            <v>141</v>
          </cell>
          <cell r="AI267">
            <v>120</v>
          </cell>
          <cell r="AJ267">
            <v>144</v>
          </cell>
          <cell r="AK267">
            <v>137</v>
          </cell>
          <cell r="AL267">
            <v>108</v>
          </cell>
          <cell r="AM267">
            <v>122</v>
          </cell>
          <cell r="AN267">
            <v>196</v>
          </cell>
          <cell r="AO267">
            <v>173</v>
          </cell>
          <cell r="AP267">
            <v>196</v>
          </cell>
          <cell r="AQ267">
            <v>164</v>
          </cell>
          <cell r="AR267">
            <v>258</v>
          </cell>
          <cell r="AS267">
            <v>235</v>
          </cell>
          <cell r="AT267">
            <v>229</v>
          </cell>
          <cell r="AU267">
            <v>187</v>
          </cell>
          <cell r="AV267">
            <v>233</v>
          </cell>
          <cell r="AW267">
            <v>199</v>
          </cell>
          <cell r="AX267">
            <v>199</v>
          </cell>
          <cell r="AY267">
            <v>183</v>
          </cell>
          <cell r="AZ267">
            <v>249</v>
          </cell>
        </row>
        <row r="268">
          <cell r="A268" t="str">
            <v>Nombre de crÃ©ations d'entreprises - Hors micro-entrepreneurs - ActivitÃ©s financiÃ¨res - France - DonnÃ©es trimestrielles brutes</v>
          </cell>
          <cell r="B268">
            <v>10756120</v>
          </cell>
          <cell r="C268">
            <v>45317.364583333336</v>
          </cell>
          <cell r="E268">
            <v>3116</v>
          </cell>
          <cell r="F268">
            <v>3040</v>
          </cell>
          <cell r="G268">
            <v>2812</v>
          </cell>
          <cell r="H268">
            <v>3893</v>
          </cell>
          <cell r="I268">
            <v>3477</v>
          </cell>
          <cell r="J268">
            <v>3195</v>
          </cell>
          <cell r="K268">
            <v>3083</v>
          </cell>
          <cell r="L268">
            <v>4362</v>
          </cell>
          <cell r="M268">
            <v>3696</v>
          </cell>
          <cell r="N268">
            <v>3587</v>
          </cell>
          <cell r="O268">
            <v>3337</v>
          </cell>
          <cell r="P268">
            <v>4588</v>
          </cell>
          <cell r="Q268">
            <v>3881</v>
          </cell>
          <cell r="R268">
            <v>4047</v>
          </cell>
          <cell r="S268">
            <v>3658</v>
          </cell>
          <cell r="T268">
            <v>4734</v>
          </cell>
          <cell r="U268">
            <v>4080</v>
          </cell>
          <cell r="V268">
            <v>4119</v>
          </cell>
          <cell r="W268">
            <v>3459</v>
          </cell>
          <cell r="X268">
            <v>4839</v>
          </cell>
          <cell r="Y268">
            <v>4451</v>
          </cell>
          <cell r="Z268">
            <v>4162</v>
          </cell>
          <cell r="AA268">
            <v>3896</v>
          </cell>
          <cell r="AB268">
            <v>5310</v>
          </cell>
          <cell r="AC268">
            <v>4487</v>
          </cell>
          <cell r="AD268">
            <v>4435</v>
          </cell>
          <cell r="AE268">
            <v>4050</v>
          </cell>
          <cell r="AF268">
            <v>5486</v>
          </cell>
          <cell r="AG268">
            <v>5203</v>
          </cell>
          <cell r="AH268">
            <v>4827</v>
          </cell>
          <cell r="AI268">
            <v>4856</v>
          </cell>
          <cell r="AJ268">
            <v>6620</v>
          </cell>
          <cell r="AK268">
            <v>5684</v>
          </cell>
          <cell r="AL268">
            <v>4222</v>
          </cell>
          <cell r="AM268">
            <v>5187</v>
          </cell>
          <cell r="AN268">
            <v>7271</v>
          </cell>
          <cell r="AO268">
            <v>7115</v>
          </cell>
          <cell r="AP268">
            <v>7677</v>
          </cell>
          <cell r="AQ268">
            <v>6293</v>
          </cell>
          <cell r="AR268">
            <v>8679</v>
          </cell>
          <cell r="AS268">
            <v>8125</v>
          </cell>
          <cell r="AT268">
            <v>8093</v>
          </cell>
          <cell r="AU268">
            <v>6685</v>
          </cell>
          <cell r="AV268">
            <v>9006</v>
          </cell>
          <cell r="AW268">
            <v>7447</v>
          </cell>
          <cell r="AX268">
            <v>7342</v>
          </cell>
          <cell r="AY268">
            <v>6541</v>
          </cell>
          <cell r="AZ268">
            <v>8645</v>
          </cell>
        </row>
        <row r="269">
          <cell r="A269" t="str">
            <v>Nombre de crÃ©ations d'entreprises - Hors micro-entrepreneurs - ActivitÃ©s financiÃ¨res - France - DonnÃ©es trimestrielles CVS</v>
          </cell>
          <cell r="B269">
            <v>10756121</v>
          </cell>
          <cell r="C269">
            <v>45317.364583333336</v>
          </cell>
          <cell r="E269">
            <v>3076</v>
          </cell>
          <cell r="F269">
            <v>3214</v>
          </cell>
          <cell r="G269">
            <v>3259</v>
          </cell>
          <cell r="H269">
            <v>3376</v>
          </cell>
          <cell r="I269">
            <v>3493</v>
          </cell>
          <cell r="J269">
            <v>3448</v>
          </cell>
          <cell r="K269">
            <v>3600</v>
          </cell>
          <cell r="L269">
            <v>3739</v>
          </cell>
          <cell r="M269">
            <v>3751</v>
          </cell>
          <cell r="N269">
            <v>3794</v>
          </cell>
          <cell r="O269">
            <v>3796</v>
          </cell>
          <cell r="P269">
            <v>3845</v>
          </cell>
          <cell r="Q269">
            <v>3952</v>
          </cell>
          <cell r="R269">
            <v>4001</v>
          </cell>
          <cell r="S269">
            <v>4091</v>
          </cell>
          <cell r="T269">
            <v>4040</v>
          </cell>
          <cell r="U269">
            <v>3988</v>
          </cell>
          <cell r="V269">
            <v>4228</v>
          </cell>
          <cell r="W269">
            <v>4176</v>
          </cell>
          <cell r="X269">
            <v>4247</v>
          </cell>
          <cell r="Y269">
            <v>4312</v>
          </cell>
          <cell r="Z269">
            <v>4356</v>
          </cell>
          <cell r="AA269">
            <v>4566</v>
          </cell>
          <cell r="AB269">
            <v>4629</v>
          </cell>
          <cell r="AC269">
            <v>4499</v>
          </cell>
          <cell r="AD269">
            <v>4605</v>
          </cell>
          <cell r="AE269">
            <v>4669</v>
          </cell>
          <cell r="AF269">
            <v>4837</v>
          </cell>
          <cell r="AG269">
            <v>5252</v>
          </cell>
          <cell r="AH269">
            <v>5082</v>
          </cell>
          <cell r="AI269">
            <v>5670</v>
          </cell>
          <cell r="AJ269">
            <v>5792</v>
          </cell>
          <cell r="AK269">
            <v>5731</v>
          </cell>
          <cell r="AL269">
            <v>4062</v>
          </cell>
          <cell r="AM269">
            <v>5846</v>
          </cell>
          <cell r="AN269">
            <v>6335</v>
          </cell>
          <cell r="AO269">
            <v>6929</v>
          </cell>
          <cell r="AP269">
            <v>7309</v>
          </cell>
          <cell r="AQ269">
            <v>7438</v>
          </cell>
          <cell r="AR269">
            <v>7819</v>
          </cell>
          <cell r="AS269">
            <v>7630</v>
          </cell>
          <cell r="AT269">
            <v>8114</v>
          </cell>
          <cell r="AU269">
            <v>8136</v>
          </cell>
          <cell r="AV269">
            <v>8113</v>
          </cell>
          <cell r="AW269">
            <v>7170</v>
          </cell>
          <cell r="AX269">
            <v>7472</v>
          </cell>
          <cell r="AY269">
            <v>7699</v>
          </cell>
          <cell r="AZ269">
            <v>7725</v>
          </cell>
        </row>
        <row r="270">
          <cell r="A270" t="str">
            <v>Nombre de crÃ©ations d'entreprises - Hors micro-entrepreneurs - ActivitÃ©s financiÃ¨res - Grand Est - DonnÃ©es trimestrielles brutes</v>
          </cell>
          <cell r="B270">
            <v>10756296</v>
          </cell>
          <cell r="C270">
            <v>45317.364583333336</v>
          </cell>
          <cell r="E270">
            <v>222</v>
          </cell>
          <cell r="F270">
            <v>202</v>
          </cell>
          <cell r="G270">
            <v>215</v>
          </cell>
          <cell r="H270">
            <v>236</v>
          </cell>
          <cell r="I270">
            <v>217</v>
          </cell>
          <cell r="J270">
            <v>209</v>
          </cell>
          <cell r="K270">
            <v>181</v>
          </cell>
          <cell r="L270">
            <v>265</v>
          </cell>
          <cell r="M270">
            <v>236</v>
          </cell>
          <cell r="N270">
            <v>236</v>
          </cell>
          <cell r="O270">
            <v>218</v>
          </cell>
          <cell r="P270">
            <v>264</v>
          </cell>
          <cell r="Q270">
            <v>227</v>
          </cell>
          <cell r="R270">
            <v>200</v>
          </cell>
          <cell r="S270">
            <v>216</v>
          </cell>
          <cell r="T270">
            <v>272</v>
          </cell>
          <cell r="U270">
            <v>266</v>
          </cell>
          <cell r="V270">
            <v>248</v>
          </cell>
          <cell r="W270">
            <v>198</v>
          </cell>
          <cell r="X270">
            <v>298</v>
          </cell>
          <cell r="Y270">
            <v>305</v>
          </cell>
          <cell r="Z270">
            <v>272</v>
          </cell>
          <cell r="AA270">
            <v>282</v>
          </cell>
          <cell r="AB270">
            <v>356</v>
          </cell>
          <cell r="AC270">
            <v>278</v>
          </cell>
          <cell r="AD270">
            <v>271</v>
          </cell>
          <cell r="AE270">
            <v>237</v>
          </cell>
          <cell r="AF270">
            <v>288</v>
          </cell>
          <cell r="AG270">
            <v>277</v>
          </cell>
          <cell r="AH270">
            <v>242</v>
          </cell>
          <cell r="AI270">
            <v>280</v>
          </cell>
          <cell r="AJ270">
            <v>374</v>
          </cell>
          <cell r="AK270">
            <v>339</v>
          </cell>
          <cell r="AL270">
            <v>262</v>
          </cell>
          <cell r="AM270">
            <v>302</v>
          </cell>
          <cell r="AN270">
            <v>378</v>
          </cell>
          <cell r="AO270">
            <v>462</v>
          </cell>
          <cell r="AP270">
            <v>434</v>
          </cell>
          <cell r="AQ270">
            <v>348</v>
          </cell>
          <cell r="AR270">
            <v>506</v>
          </cell>
          <cell r="AS270">
            <v>435</v>
          </cell>
          <cell r="AT270">
            <v>428</v>
          </cell>
          <cell r="AU270">
            <v>384</v>
          </cell>
          <cell r="AV270">
            <v>555</v>
          </cell>
          <cell r="AW270">
            <v>465</v>
          </cell>
          <cell r="AX270">
            <v>442</v>
          </cell>
          <cell r="AY270">
            <v>352</v>
          </cell>
          <cell r="AZ270">
            <v>403</v>
          </cell>
        </row>
        <row r="271">
          <cell r="A271" t="str">
            <v>Nombre de crÃ©ations d'entreprises - Hors micro-entrepreneurs - ActivitÃ©s financiÃ¨res - Hauts-de-France - DonnÃ©es trimestrielles brutes</v>
          </cell>
          <cell r="B271">
            <v>10756276</v>
          </cell>
          <cell r="C271">
            <v>45317.364583333336</v>
          </cell>
          <cell r="E271">
            <v>165</v>
          </cell>
          <cell r="F271">
            <v>182</v>
          </cell>
          <cell r="G271">
            <v>201</v>
          </cell>
          <cell r="H271">
            <v>209</v>
          </cell>
          <cell r="I271">
            <v>179</v>
          </cell>
          <cell r="J271">
            <v>174</v>
          </cell>
          <cell r="K271">
            <v>159</v>
          </cell>
          <cell r="L271">
            <v>239</v>
          </cell>
          <cell r="M271">
            <v>188</v>
          </cell>
          <cell r="N271">
            <v>230</v>
          </cell>
          <cell r="O271">
            <v>167</v>
          </cell>
          <cell r="P271">
            <v>220</v>
          </cell>
          <cell r="Q271">
            <v>197</v>
          </cell>
          <cell r="R271">
            <v>257</v>
          </cell>
          <cell r="S271">
            <v>241</v>
          </cell>
          <cell r="T271">
            <v>242</v>
          </cell>
          <cell r="U271">
            <v>247</v>
          </cell>
          <cell r="V271">
            <v>205</v>
          </cell>
          <cell r="W271">
            <v>156</v>
          </cell>
          <cell r="X271">
            <v>283</v>
          </cell>
          <cell r="Y271">
            <v>229</v>
          </cell>
          <cell r="Z271">
            <v>246</v>
          </cell>
          <cell r="AA271">
            <v>219</v>
          </cell>
          <cell r="AB271">
            <v>291</v>
          </cell>
          <cell r="AC271">
            <v>283</v>
          </cell>
          <cell r="AD271">
            <v>275</v>
          </cell>
          <cell r="AE271">
            <v>225</v>
          </cell>
          <cell r="AF271">
            <v>323</v>
          </cell>
          <cell r="AG271">
            <v>347</v>
          </cell>
          <cell r="AH271">
            <v>266</v>
          </cell>
          <cell r="AI271">
            <v>267</v>
          </cell>
          <cell r="AJ271">
            <v>384</v>
          </cell>
          <cell r="AK271">
            <v>355</v>
          </cell>
          <cell r="AL271">
            <v>272</v>
          </cell>
          <cell r="AM271">
            <v>302</v>
          </cell>
          <cell r="AN271">
            <v>463</v>
          </cell>
          <cell r="AO271">
            <v>455</v>
          </cell>
          <cell r="AP271">
            <v>434</v>
          </cell>
          <cell r="AQ271">
            <v>370</v>
          </cell>
          <cell r="AR271">
            <v>450</v>
          </cell>
          <cell r="AS271">
            <v>528</v>
          </cell>
          <cell r="AT271">
            <v>581</v>
          </cell>
          <cell r="AU271">
            <v>413</v>
          </cell>
          <cell r="AV271">
            <v>566</v>
          </cell>
          <cell r="AW271">
            <v>438</v>
          </cell>
          <cell r="AX271">
            <v>453</v>
          </cell>
          <cell r="AY271">
            <v>402</v>
          </cell>
          <cell r="AZ271">
            <v>497</v>
          </cell>
        </row>
        <row r="272">
          <cell r="A272" t="str">
            <v>Nombre de crÃ©ations d'entreprises - Hors micro-entrepreneurs - ActivitÃ©s financiÃ¨res - Normandie - DonnÃ©es trimestrielles brutes</v>
          </cell>
          <cell r="B272">
            <v>10756256</v>
          </cell>
          <cell r="C272">
            <v>45317.364583333336</v>
          </cell>
          <cell r="E272">
            <v>110</v>
          </cell>
          <cell r="F272">
            <v>117</v>
          </cell>
          <cell r="G272">
            <v>97</v>
          </cell>
          <cell r="H272">
            <v>136</v>
          </cell>
          <cell r="I272">
            <v>113</v>
          </cell>
          <cell r="J272">
            <v>108</v>
          </cell>
          <cell r="K272">
            <v>119</v>
          </cell>
          <cell r="L272">
            <v>161</v>
          </cell>
          <cell r="M272">
            <v>150</v>
          </cell>
          <cell r="N272">
            <v>123</v>
          </cell>
          <cell r="O272">
            <v>119</v>
          </cell>
          <cell r="P272">
            <v>180</v>
          </cell>
          <cell r="Q272">
            <v>151</v>
          </cell>
          <cell r="R272">
            <v>173</v>
          </cell>
          <cell r="S272">
            <v>121</v>
          </cell>
          <cell r="T272">
            <v>188</v>
          </cell>
          <cell r="U272">
            <v>142</v>
          </cell>
          <cell r="V272">
            <v>174</v>
          </cell>
          <cell r="W272">
            <v>140</v>
          </cell>
          <cell r="X272">
            <v>217</v>
          </cell>
          <cell r="Y272">
            <v>172</v>
          </cell>
          <cell r="Z272">
            <v>158</v>
          </cell>
          <cell r="AA272">
            <v>164</v>
          </cell>
          <cell r="AB272">
            <v>220</v>
          </cell>
          <cell r="AC272">
            <v>184</v>
          </cell>
          <cell r="AD272">
            <v>154</v>
          </cell>
          <cell r="AE272">
            <v>160</v>
          </cell>
          <cell r="AF272">
            <v>216</v>
          </cell>
          <cell r="AG272">
            <v>222</v>
          </cell>
          <cell r="AH272">
            <v>182</v>
          </cell>
          <cell r="AI272">
            <v>175</v>
          </cell>
          <cell r="AJ272">
            <v>263</v>
          </cell>
          <cell r="AK272">
            <v>217</v>
          </cell>
          <cell r="AL272">
            <v>207</v>
          </cell>
          <cell r="AM272">
            <v>224</v>
          </cell>
          <cell r="AN272">
            <v>306</v>
          </cell>
          <cell r="AO272">
            <v>264</v>
          </cell>
          <cell r="AP272">
            <v>284</v>
          </cell>
          <cell r="AQ272">
            <v>262</v>
          </cell>
          <cell r="AR272">
            <v>332</v>
          </cell>
          <cell r="AS272">
            <v>315</v>
          </cell>
          <cell r="AT272">
            <v>290</v>
          </cell>
          <cell r="AU272">
            <v>226</v>
          </cell>
          <cell r="AV272">
            <v>287</v>
          </cell>
          <cell r="AW272">
            <v>310</v>
          </cell>
          <cell r="AX272">
            <v>305</v>
          </cell>
          <cell r="AY272">
            <v>253</v>
          </cell>
          <cell r="AZ272">
            <v>337</v>
          </cell>
        </row>
        <row r="273">
          <cell r="A273" t="str">
            <v>Nombre de crÃ©ations d'entreprises - Hors micro-entrepreneurs - ActivitÃ©s financiÃ¨res - Nouvelle-Aquitaine - DonnÃ©es trimestrielles brutes</v>
          </cell>
          <cell r="B273">
            <v>10756356</v>
          </cell>
          <cell r="C273">
            <v>45317.364583333336</v>
          </cell>
          <cell r="E273">
            <v>288</v>
          </cell>
          <cell r="F273">
            <v>271</v>
          </cell>
          <cell r="G273">
            <v>266</v>
          </cell>
          <cell r="H273">
            <v>370</v>
          </cell>
          <cell r="I273">
            <v>394</v>
          </cell>
          <cell r="J273">
            <v>261</v>
          </cell>
          <cell r="K273">
            <v>283</v>
          </cell>
          <cell r="L273">
            <v>407</v>
          </cell>
          <cell r="M273">
            <v>364</v>
          </cell>
          <cell r="N273">
            <v>312</v>
          </cell>
          <cell r="O273">
            <v>336</v>
          </cell>
          <cell r="P273">
            <v>414</v>
          </cell>
          <cell r="Q273">
            <v>375</v>
          </cell>
          <cell r="R273">
            <v>367</v>
          </cell>
          <cell r="S273">
            <v>319</v>
          </cell>
          <cell r="T273">
            <v>408</v>
          </cell>
          <cell r="U273">
            <v>398</v>
          </cell>
          <cell r="V273">
            <v>390</v>
          </cell>
          <cell r="W273">
            <v>346</v>
          </cell>
          <cell r="X273">
            <v>488</v>
          </cell>
          <cell r="Y273">
            <v>448</v>
          </cell>
          <cell r="Z273">
            <v>430</v>
          </cell>
          <cell r="AA273">
            <v>379</v>
          </cell>
          <cell r="AB273">
            <v>477</v>
          </cell>
          <cell r="AC273">
            <v>422</v>
          </cell>
          <cell r="AD273">
            <v>449</v>
          </cell>
          <cell r="AE273">
            <v>388</v>
          </cell>
          <cell r="AF273">
            <v>532</v>
          </cell>
          <cell r="AG273">
            <v>520</v>
          </cell>
          <cell r="AH273">
            <v>466</v>
          </cell>
          <cell r="AI273">
            <v>523</v>
          </cell>
          <cell r="AJ273">
            <v>685</v>
          </cell>
          <cell r="AK273">
            <v>564</v>
          </cell>
          <cell r="AL273">
            <v>431</v>
          </cell>
          <cell r="AM273">
            <v>499</v>
          </cell>
          <cell r="AN273">
            <v>690</v>
          </cell>
          <cell r="AO273">
            <v>665</v>
          </cell>
          <cell r="AP273">
            <v>757</v>
          </cell>
          <cell r="AQ273">
            <v>595</v>
          </cell>
          <cell r="AR273">
            <v>838</v>
          </cell>
          <cell r="AS273">
            <v>765</v>
          </cell>
          <cell r="AT273">
            <v>700</v>
          </cell>
          <cell r="AU273">
            <v>634</v>
          </cell>
          <cell r="AV273">
            <v>824</v>
          </cell>
          <cell r="AW273">
            <v>628</v>
          </cell>
          <cell r="AX273">
            <v>615</v>
          </cell>
          <cell r="AY273">
            <v>495</v>
          </cell>
          <cell r="AZ273">
            <v>657</v>
          </cell>
        </row>
        <row r="274">
          <cell r="A274" t="str">
            <v>Nombre de crÃ©ations d'entreprises - Hors micro-entrepreneurs - ActivitÃ©s financiÃ¨res - Occitanie - DonnÃ©es trimestrielles brutes</v>
          </cell>
          <cell r="B274">
            <v>10756376</v>
          </cell>
          <cell r="C274">
            <v>45317.364583333336</v>
          </cell>
          <cell r="E274">
            <v>235</v>
          </cell>
          <cell r="F274">
            <v>234</v>
          </cell>
          <cell r="G274">
            <v>217</v>
          </cell>
          <cell r="H274">
            <v>326</v>
          </cell>
          <cell r="I274">
            <v>280</v>
          </cell>
          <cell r="J274">
            <v>268</v>
          </cell>
          <cell r="K274">
            <v>231</v>
          </cell>
          <cell r="L274">
            <v>330</v>
          </cell>
          <cell r="M274">
            <v>313</v>
          </cell>
          <cell r="N274">
            <v>292</v>
          </cell>
          <cell r="O274">
            <v>234</v>
          </cell>
          <cell r="P274">
            <v>325</v>
          </cell>
          <cell r="Q274">
            <v>362</v>
          </cell>
          <cell r="R274">
            <v>352</v>
          </cell>
          <cell r="S274">
            <v>283</v>
          </cell>
          <cell r="T274">
            <v>354</v>
          </cell>
          <cell r="U274">
            <v>330</v>
          </cell>
          <cell r="V274">
            <v>312</v>
          </cell>
          <cell r="W274">
            <v>327</v>
          </cell>
          <cell r="X274">
            <v>390</v>
          </cell>
          <cell r="Y274">
            <v>332</v>
          </cell>
          <cell r="Z274">
            <v>314</v>
          </cell>
          <cell r="AA274">
            <v>298</v>
          </cell>
          <cell r="AB274">
            <v>351</v>
          </cell>
          <cell r="AC274">
            <v>331</v>
          </cell>
          <cell r="AD274">
            <v>318</v>
          </cell>
          <cell r="AE274">
            <v>271</v>
          </cell>
          <cell r="AF274">
            <v>374</v>
          </cell>
          <cell r="AG274">
            <v>406</v>
          </cell>
          <cell r="AH274">
            <v>332</v>
          </cell>
          <cell r="AI274">
            <v>339</v>
          </cell>
          <cell r="AJ274">
            <v>490</v>
          </cell>
          <cell r="AK274">
            <v>400</v>
          </cell>
          <cell r="AL274">
            <v>320</v>
          </cell>
          <cell r="AM274">
            <v>406</v>
          </cell>
          <cell r="AN274">
            <v>591</v>
          </cell>
          <cell r="AO274">
            <v>592</v>
          </cell>
          <cell r="AP274">
            <v>650</v>
          </cell>
          <cell r="AQ274">
            <v>540</v>
          </cell>
          <cell r="AR274">
            <v>700</v>
          </cell>
          <cell r="AS274">
            <v>639</v>
          </cell>
          <cell r="AT274">
            <v>649</v>
          </cell>
          <cell r="AU274">
            <v>538</v>
          </cell>
          <cell r="AV274">
            <v>702</v>
          </cell>
          <cell r="AW274">
            <v>668</v>
          </cell>
          <cell r="AX274">
            <v>587</v>
          </cell>
          <cell r="AY274">
            <v>544</v>
          </cell>
          <cell r="AZ274">
            <v>662</v>
          </cell>
        </row>
        <row r="275">
          <cell r="A275" t="str">
            <v>Nombre de crÃ©ations d'entreprises - Hors micro-entrepreneurs - ActivitÃ©s financiÃ¨res - Pays de la Loire - DonnÃ©es trimestrielles brutes</v>
          </cell>
          <cell r="B275">
            <v>10756316</v>
          </cell>
          <cell r="C275">
            <v>45317.364583333336</v>
          </cell>
          <cell r="E275">
            <v>187</v>
          </cell>
          <cell r="F275">
            <v>197</v>
          </cell>
          <cell r="G275">
            <v>142</v>
          </cell>
          <cell r="H275">
            <v>215</v>
          </cell>
          <cell r="I275">
            <v>204</v>
          </cell>
          <cell r="J275">
            <v>189</v>
          </cell>
          <cell r="K275">
            <v>189</v>
          </cell>
          <cell r="L275">
            <v>267</v>
          </cell>
          <cell r="M275">
            <v>204</v>
          </cell>
          <cell r="N275">
            <v>214</v>
          </cell>
          <cell r="O275">
            <v>194</v>
          </cell>
          <cell r="P275">
            <v>272</v>
          </cell>
          <cell r="Q275">
            <v>256</v>
          </cell>
          <cell r="R275">
            <v>271</v>
          </cell>
          <cell r="S275">
            <v>229</v>
          </cell>
          <cell r="T275">
            <v>304</v>
          </cell>
          <cell r="U275">
            <v>297</v>
          </cell>
          <cell r="V275">
            <v>264</v>
          </cell>
          <cell r="W275">
            <v>192</v>
          </cell>
          <cell r="X275">
            <v>315</v>
          </cell>
          <cell r="Y275">
            <v>294</v>
          </cell>
          <cell r="Z275">
            <v>273</v>
          </cell>
          <cell r="AA275">
            <v>196</v>
          </cell>
          <cell r="AB275">
            <v>298</v>
          </cell>
          <cell r="AC275">
            <v>225</v>
          </cell>
          <cell r="AD275">
            <v>257</v>
          </cell>
          <cell r="AE275">
            <v>236</v>
          </cell>
          <cell r="AF275">
            <v>294</v>
          </cell>
          <cell r="AG275">
            <v>274</v>
          </cell>
          <cell r="AH275">
            <v>289</v>
          </cell>
          <cell r="AI275">
            <v>228</v>
          </cell>
          <cell r="AJ275">
            <v>336</v>
          </cell>
          <cell r="AK275">
            <v>264</v>
          </cell>
          <cell r="AL275">
            <v>221</v>
          </cell>
          <cell r="AM275">
            <v>246</v>
          </cell>
          <cell r="AN275">
            <v>391</v>
          </cell>
          <cell r="AO275">
            <v>350</v>
          </cell>
          <cell r="AP275">
            <v>350</v>
          </cell>
          <cell r="AQ275">
            <v>329</v>
          </cell>
          <cell r="AR275">
            <v>442</v>
          </cell>
          <cell r="AS275">
            <v>381</v>
          </cell>
          <cell r="AT275">
            <v>400</v>
          </cell>
          <cell r="AU275">
            <v>299</v>
          </cell>
          <cell r="AV275">
            <v>491</v>
          </cell>
          <cell r="AW275">
            <v>466</v>
          </cell>
          <cell r="AX275">
            <v>470</v>
          </cell>
          <cell r="AY275">
            <v>382</v>
          </cell>
          <cell r="AZ275">
            <v>500</v>
          </cell>
        </row>
        <row r="276">
          <cell r="A276" t="str">
            <v>Nombre de crÃ©ations d'entreprises - Hors micro-entrepreneurs - ActivitÃ©s financiÃ¨res - Provence-Alpes-CÃ´te d'Azur - DonnÃ©es trimestrielles brutes</v>
          </cell>
          <cell r="B276">
            <v>10756416</v>
          </cell>
          <cell r="C276">
            <v>45317.364583333336</v>
          </cell>
          <cell r="E276">
            <v>278</v>
          </cell>
          <cell r="F276">
            <v>248</v>
          </cell>
          <cell r="G276">
            <v>258</v>
          </cell>
          <cell r="H276">
            <v>344</v>
          </cell>
          <cell r="I276">
            <v>304</v>
          </cell>
          <cell r="J276">
            <v>310</v>
          </cell>
          <cell r="K276">
            <v>296</v>
          </cell>
          <cell r="L276">
            <v>371</v>
          </cell>
          <cell r="M276">
            <v>331</v>
          </cell>
          <cell r="N276">
            <v>310</v>
          </cell>
          <cell r="O276">
            <v>291</v>
          </cell>
          <cell r="P276">
            <v>415</v>
          </cell>
          <cell r="Q276">
            <v>326</v>
          </cell>
          <cell r="R276">
            <v>317</v>
          </cell>
          <cell r="S276">
            <v>324</v>
          </cell>
          <cell r="T276">
            <v>437</v>
          </cell>
          <cell r="U276">
            <v>385</v>
          </cell>
          <cell r="V276">
            <v>350</v>
          </cell>
          <cell r="W276">
            <v>332</v>
          </cell>
          <cell r="X276">
            <v>412</v>
          </cell>
          <cell r="Y276">
            <v>386</v>
          </cell>
          <cell r="Z276">
            <v>351</v>
          </cell>
          <cell r="AA276">
            <v>338</v>
          </cell>
          <cell r="AB276">
            <v>497</v>
          </cell>
          <cell r="AC276">
            <v>373</v>
          </cell>
          <cell r="AD276">
            <v>337</v>
          </cell>
          <cell r="AE276">
            <v>363</v>
          </cell>
          <cell r="AF276">
            <v>484</v>
          </cell>
          <cell r="AG276">
            <v>449</v>
          </cell>
          <cell r="AH276">
            <v>426</v>
          </cell>
          <cell r="AI276">
            <v>397</v>
          </cell>
          <cell r="AJ276">
            <v>557</v>
          </cell>
          <cell r="AK276">
            <v>501</v>
          </cell>
          <cell r="AL276">
            <v>327</v>
          </cell>
          <cell r="AM276">
            <v>422</v>
          </cell>
          <cell r="AN276">
            <v>637</v>
          </cell>
          <cell r="AO276">
            <v>658</v>
          </cell>
          <cell r="AP276">
            <v>637</v>
          </cell>
          <cell r="AQ276">
            <v>562</v>
          </cell>
          <cell r="AR276">
            <v>745</v>
          </cell>
          <cell r="AS276">
            <v>661</v>
          </cell>
          <cell r="AT276">
            <v>735</v>
          </cell>
          <cell r="AU276">
            <v>542</v>
          </cell>
          <cell r="AV276">
            <v>718</v>
          </cell>
          <cell r="AW276">
            <v>588</v>
          </cell>
          <cell r="AX276">
            <v>629</v>
          </cell>
          <cell r="AY276">
            <v>586</v>
          </cell>
          <cell r="AZ276">
            <v>741</v>
          </cell>
        </row>
        <row r="277">
          <cell r="A277" t="str">
            <v>Nombre de crÃ©ations d'entreprises - Hors micro-entrepreneurs - ActivitÃ©s immobiliÃ¨res - Auvergne-RhÃ´ne-Alpes - DonnÃ©es trimestrielles brutes</v>
          </cell>
          <cell r="B277">
            <v>10756399</v>
          </cell>
          <cell r="C277">
            <v>45317.364583333336</v>
          </cell>
          <cell r="E277">
            <v>557</v>
          </cell>
          <cell r="F277">
            <v>466</v>
          </cell>
          <cell r="G277">
            <v>380</v>
          </cell>
          <cell r="H277">
            <v>481</v>
          </cell>
          <cell r="I277">
            <v>472</v>
          </cell>
          <cell r="J277">
            <v>416</v>
          </cell>
          <cell r="K277">
            <v>359</v>
          </cell>
          <cell r="L277">
            <v>459</v>
          </cell>
          <cell r="M277">
            <v>420</v>
          </cell>
          <cell r="N277">
            <v>414</v>
          </cell>
          <cell r="O277">
            <v>308</v>
          </cell>
          <cell r="P277">
            <v>415</v>
          </cell>
          <cell r="Q277">
            <v>403</v>
          </cell>
          <cell r="R277">
            <v>429</v>
          </cell>
          <cell r="S277">
            <v>382</v>
          </cell>
          <cell r="T277">
            <v>430</v>
          </cell>
          <cell r="U277">
            <v>471</v>
          </cell>
          <cell r="V277">
            <v>410</v>
          </cell>
          <cell r="W277">
            <v>416</v>
          </cell>
          <cell r="X277">
            <v>541</v>
          </cell>
          <cell r="Y277">
            <v>589</v>
          </cell>
          <cell r="Z277">
            <v>567</v>
          </cell>
          <cell r="AA277">
            <v>525</v>
          </cell>
          <cell r="AB277">
            <v>578</v>
          </cell>
          <cell r="AC277">
            <v>546</v>
          </cell>
          <cell r="AD277">
            <v>572</v>
          </cell>
          <cell r="AE277">
            <v>511</v>
          </cell>
          <cell r="AF277">
            <v>588</v>
          </cell>
          <cell r="AG277">
            <v>637</v>
          </cell>
          <cell r="AH277">
            <v>652</v>
          </cell>
          <cell r="AI277">
            <v>584</v>
          </cell>
          <cell r="AJ277">
            <v>724</v>
          </cell>
          <cell r="AK277">
            <v>724</v>
          </cell>
          <cell r="AL277">
            <v>499</v>
          </cell>
          <cell r="AM277">
            <v>661</v>
          </cell>
          <cell r="AN277">
            <v>914</v>
          </cell>
          <cell r="AO277">
            <v>933</v>
          </cell>
          <cell r="AP277">
            <v>991</v>
          </cell>
          <cell r="AQ277">
            <v>861</v>
          </cell>
          <cell r="AR277">
            <v>1022</v>
          </cell>
          <cell r="AS277">
            <v>997</v>
          </cell>
          <cell r="AT277">
            <v>1063</v>
          </cell>
          <cell r="AU277">
            <v>862</v>
          </cell>
          <cell r="AV277">
            <v>1045</v>
          </cell>
          <cell r="AW277">
            <v>740</v>
          </cell>
          <cell r="AX277">
            <v>835</v>
          </cell>
          <cell r="AY277">
            <v>682</v>
          </cell>
          <cell r="AZ277">
            <v>800</v>
          </cell>
        </row>
        <row r="278">
          <cell r="A278" t="str">
            <v>Nombre de crÃ©ations d'entreprises - Hors micro-entrepreneurs - ActivitÃ©s immobiliÃ¨res - ÃŽle-de-France - DonnÃ©es trimestrielles brutes</v>
          </cell>
          <cell r="B278">
            <v>10756199</v>
          </cell>
          <cell r="C278">
            <v>45317.364583333336</v>
          </cell>
          <cell r="E278">
            <v>756</v>
          </cell>
          <cell r="F278">
            <v>618</v>
          </cell>
          <cell r="G278">
            <v>564</v>
          </cell>
          <cell r="H278">
            <v>744</v>
          </cell>
          <cell r="I278">
            <v>685</v>
          </cell>
          <cell r="J278">
            <v>595</v>
          </cell>
          <cell r="K278">
            <v>531</v>
          </cell>
          <cell r="L278">
            <v>741</v>
          </cell>
          <cell r="M278">
            <v>712</v>
          </cell>
          <cell r="N278">
            <v>662</v>
          </cell>
          <cell r="O278">
            <v>564</v>
          </cell>
          <cell r="P278">
            <v>775</v>
          </cell>
          <cell r="Q278">
            <v>621</v>
          </cell>
          <cell r="R278">
            <v>649</v>
          </cell>
          <cell r="S278">
            <v>621</v>
          </cell>
          <cell r="T278">
            <v>895</v>
          </cell>
          <cell r="U278">
            <v>732</v>
          </cell>
          <cell r="V278">
            <v>800</v>
          </cell>
          <cell r="W278">
            <v>624</v>
          </cell>
          <cell r="X278">
            <v>876</v>
          </cell>
          <cell r="Y278">
            <v>822</v>
          </cell>
          <cell r="Z278">
            <v>794</v>
          </cell>
          <cell r="AA278">
            <v>762</v>
          </cell>
          <cell r="AB278">
            <v>1015</v>
          </cell>
          <cell r="AC278">
            <v>953</v>
          </cell>
          <cell r="AD278">
            <v>935</v>
          </cell>
          <cell r="AE278">
            <v>872</v>
          </cell>
          <cell r="AF278">
            <v>1180</v>
          </cell>
          <cell r="AG278">
            <v>1124</v>
          </cell>
          <cell r="AH278">
            <v>1092</v>
          </cell>
          <cell r="AI278">
            <v>948</v>
          </cell>
          <cell r="AJ278">
            <v>1411</v>
          </cell>
          <cell r="AK278">
            <v>1186</v>
          </cell>
          <cell r="AL278">
            <v>805</v>
          </cell>
          <cell r="AM278">
            <v>1182</v>
          </cell>
          <cell r="AN278">
            <v>1477</v>
          </cell>
          <cell r="AO278">
            <v>1471</v>
          </cell>
          <cell r="AP278">
            <v>1525</v>
          </cell>
          <cell r="AQ278">
            <v>1346</v>
          </cell>
          <cell r="AR278">
            <v>1630</v>
          </cell>
          <cell r="AS278">
            <v>1663</v>
          </cell>
          <cell r="AT278">
            <v>1599</v>
          </cell>
          <cell r="AU278">
            <v>1388</v>
          </cell>
          <cell r="AV278">
            <v>1544</v>
          </cell>
          <cell r="AW278">
            <v>1244</v>
          </cell>
          <cell r="AX278">
            <v>1202</v>
          </cell>
          <cell r="AY278">
            <v>1006</v>
          </cell>
          <cell r="AZ278">
            <v>1200</v>
          </cell>
        </row>
        <row r="279">
          <cell r="A279" t="str">
            <v>Nombre de crÃ©ations d'entreprises - Hors micro-entrepreneurs - ActivitÃ©s immobiliÃ¨res - Bourgogne-Franche-ComtÃ© - DonnÃ©es trimestrielles brutes</v>
          </cell>
          <cell r="B279">
            <v>10756239</v>
          </cell>
          <cell r="C279">
            <v>45317.364583333336</v>
          </cell>
          <cell r="E279">
            <v>152</v>
          </cell>
          <cell r="F279">
            <v>129</v>
          </cell>
          <cell r="G279">
            <v>96</v>
          </cell>
          <cell r="H279">
            <v>94</v>
          </cell>
          <cell r="I279">
            <v>97</v>
          </cell>
          <cell r="J279">
            <v>106</v>
          </cell>
          <cell r="K279">
            <v>82</v>
          </cell>
          <cell r="L279">
            <v>87</v>
          </cell>
          <cell r="M279">
            <v>98</v>
          </cell>
          <cell r="N279">
            <v>94</v>
          </cell>
          <cell r="O279">
            <v>71</v>
          </cell>
          <cell r="P279">
            <v>89</v>
          </cell>
          <cell r="Q279">
            <v>73</v>
          </cell>
          <cell r="R279">
            <v>89</v>
          </cell>
          <cell r="S279">
            <v>84</v>
          </cell>
          <cell r="T279">
            <v>83</v>
          </cell>
          <cell r="U279">
            <v>89</v>
          </cell>
          <cell r="V279">
            <v>88</v>
          </cell>
          <cell r="W279">
            <v>87</v>
          </cell>
          <cell r="X279">
            <v>98</v>
          </cell>
          <cell r="Y279">
            <v>121</v>
          </cell>
          <cell r="Z279">
            <v>116</v>
          </cell>
          <cell r="AA279">
            <v>110</v>
          </cell>
          <cell r="AB279">
            <v>122</v>
          </cell>
          <cell r="AC279">
            <v>144</v>
          </cell>
          <cell r="AD279">
            <v>141</v>
          </cell>
          <cell r="AE279">
            <v>101</v>
          </cell>
          <cell r="AF279">
            <v>123</v>
          </cell>
          <cell r="AG279">
            <v>127</v>
          </cell>
          <cell r="AH279">
            <v>127</v>
          </cell>
          <cell r="AI279">
            <v>120</v>
          </cell>
          <cell r="AJ279">
            <v>133</v>
          </cell>
          <cell r="AK279">
            <v>142</v>
          </cell>
          <cell r="AL279">
            <v>94</v>
          </cell>
          <cell r="AM279">
            <v>147</v>
          </cell>
          <cell r="AN279">
            <v>157</v>
          </cell>
          <cell r="AO279">
            <v>192</v>
          </cell>
          <cell r="AP279">
            <v>206</v>
          </cell>
          <cell r="AQ279">
            <v>174</v>
          </cell>
          <cell r="AR279">
            <v>222</v>
          </cell>
          <cell r="AS279">
            <v>230</v>
          </cell>
          <cell r="AT279">
            <v>198</v>
          </cell>
          <cell r="AU279">
            <v>153</v>
          </cell>
          <cell r="AV279">
            <v>217</v>
          </cell>
          <cell r="AW279">
            <v>151</v>
          </cell>
          <cell r="AX279">
            <v>156</v>
          </cell>
          <cell r="AY279">
            <v>151</v>
          </cell>
          <cell r="AZ279">
            <v>159</v>
          </cell>
        </row>
        <row r="280">
          <cell r="A280" t="str">
            <v>Nombre de crÃ©ations d'entreprises - Hors micro-entrepreneurs - ActivitÃ©s immobiliÃ¨res - Bretagne - DonnÃ©es trimestrielles brutes</v>
          </cell>
          <cell r="B280">
            <v>10756339</v>
          </cell>
          <cell r="C280">
            <v>45317.364583333336</v>
          </cell>
          <cell r="E280">
            <v>191</v>
          </cell>
          <cell r="F280">
            <v>181</v>
          </cell>
          <cell r="G280">
            <v>125</v>
          </cell>
          <cell r="H280">
            <v>119</v>
          </cell>
          <cell r="I280">
            <v>156</v>
          </cell>
          <cell r="J280">
            <v>124</v>
          </cell>
          <cell r="K280">
            <v>123</v>
          </cell>
          <cell r="L280">
            <v>142</v>
          </cell>
          <cell r="M280">
            <v>154</v>
          </cell>
          <cell r="N280">
            <v>103</v>
          </cell>
          <cell r="O280">
            <v>99</v>
          </cell>
          <cell r="P280">
            <v>112</v>
          </cell>
          <cell r="Q280">
            <v>114</v>
          </cell>
          <cell r="R280">
            <v>125</v>
          </cell>
          <cell r="S280">
            <v>99</v>
          </cell>
          <cell r="T280">
            <v>123</v>
          </cell>
          <cell r="U280">
            <v>128</v>
          </cell>
          <cell r="V280">
            <v>119</v>
          </cell>
          <cell r="W280">
            <v>135</v>
          </cell>
          <cell r="X280">
            <v>172</v>
          </cell>
          <cell r="Y280">
            <v>152</v>
          </cell>
          <cell r="Z280">
            <v>188</v>
          </cell>
          <cell r="AA280">
            <v>167</v>
          </cell>
          <cell r="AB280">
            <v>149</v>
          </cell>
          <cell r="AC280">
            <v>158</v>
          </cell>
          <cell r="AD280">
            <v>126</v>
          </cell>
          <cell r="AE280">
            <v>136</v>
          </cell>
          <cell r="AF280">
            <v>185</v>
          </cell>
          <cell r="AG280">
            <v>194</v>
          </cell>
          <cell r="AH280">
            <v>194</v>
          </cell>
          <cell r="AI280">
            <v>183</v>
          </cell>
          <cell r="AJ280">
            <v>200</v>
          </cell>
          <cell r="AK280">
            <v>228</v>
          </cell>
          <cell r="AL280">
            <v>168</v>
          </cell>
          <cell r="AM280">
            <v>214</v>
          </cell>
          <cell r="AN280">
            <v>280</v>
          </cell>
          <cell r="AO280">
            <v>282</v>
          </cell>
          <cell r="AP280">
            <v>305</v>
          </cell>
          <cell r="AQ280">
            <v>257</v>
          </cell>
          <cell r="AR280">
            <v>320</v>
          </cell>
          <cell r="AS280">
            <v>361</v>
          </cell>
          <cell r="AT280">
            <v>354</v>
          </cell>
          <cell r="AU280">
            <v>254</v>
          </cell>
          <cell r="AV280">
            <v>375</v>
          </cell>
          <cell r="AW280">
            <v>288</v>
          </cell>
          <cell r="AX280">
            <v>249</v>
          </cell>
          <cell r="AY280">
            <v>230</v>
          </cell>
          <cell r="AZ280">
            <v>264</v>
          </cell>
        </row>
        <row r="281">
          <cell r="A281" t="str">
            <v>Nombre de crÃ©ations d'entreprises - Hors micro-entrepreneurs - ActivitÃ©s immobiliÃ¨res - Centre-Val de Loire - DonnÃ©es trimestrielles brutes</v>
          </cell>
          <cell r="B281">
            <v>10756219</v>
          </cell>
          <cell r="C281">
            <v>45317.364583333336</v>
          </cell>
          <cell r="E281">
            <v>117</v>
          </cell>
          <cell r="F281">
            <v>113</v>
          </cell>
          <cell r="G281">
            <v>89</v>
          </cell>
          <cell r="H281">
            <v>97</v>
          </cell>
          <cell r="I281">
            <v>100</v>
          </cell>
          <cell r="J281">
            <v>82</v>
          </cell>
          <cell r="K281">
            <v>100</v>
          </cell>
          <cell r="L281">
            <v>111</v>
          </cell>
          <cell r="M281">
            <v>108</v>
          </cell>
          <cell r="N281">
            <v>97</v>
          </cell>
          <cell r="O281">
            <v>74</v>
          </cell>
          <cell r="P281">
            <v>102</v>
          </cell>
          <cell r="Q281">
            <v>64</v>
          </cell>
          <cell r="R281">
            <v>84</v>
          </cell>
          <cell r="S281">
            <v>80</v>
          </cell>
          <cell r="T281">
            <v>66</v>
          </cell>
          <cell r="U281">
            <v>79</v>
          </cell>
          <cell r="V281">
            <v>92</v>
          </cell>
          <cell r="W281">
            <v>78</v>
          </cell>
          <cell r="X281">
            <v>85</v>
          </cell>
          <cell r="Y281">
            <v>97</v>
          </cell>
          <cell r="Z281">
            <v>80</v>
          </cell>
          <cell r="AA281">
            <v>77</v>
          </cell>
          <cell r="AB281">
            <v>96</v>
          </cell>
          <cell r="AC281">
            <v>91</v>
          </cell>
          <cell r="AD281">
            <v>112</v>
          </cell>
          <cell r="AE281">
            <v>90</v>
          </cell>
          <cell r="AF281">
            <v>99</v>
          </cell>
          <cell r="AG281">
            <v>129</v>
          </cell>
          <cell r="AH281">
            <v>104</v>
          </cell>
          <cell r="AI281">
            <v>104</v>
          </cell>
          <cell r="AJ281">
            <v>115</v>
          </cell>
          <cell r="AK281">
            <v>134</v>
          </cell>
          <cell r="AL281">
            <v>84</v>
          </cell>
          <cell r="AM281">
            <v>140</v>
          </cell>
          <cell r="AN281">
            <v>143</v>
          </cell>
          <cell r="AO281">
            <v>168</v>
          </cell>
          <cell r="AP281">
            <v>164</v>
          </cell>
          <cell r="AQ281">
            <v>173</v>
          </cell>
          <cell r="AR281">
            <v>192</v>
          </cell>
          <cell r="AS281">
            <v>204</v>
          </cell>
          <cell r="AT281">
            <v>182</v>
          </cell>
          <cell r="AU281">
            <v>156</v>
          </cell>
          <cell r="AV281">
            <v>210</v>
          </cell>
          <cell r="AW281">
            <v>140</v>
          </cell>
          <cell r="AX281">
            <v>140</v>
          </cell>
          <cell r="AY281">
            <v>127</v>
          </cell>
          <cell r="AZ281">
            <v>142</v>
          </cell>
        </row>
        <row r="282">
          <cell r="A282" t="str">
            <v>Nombre de crÃ©ations d'entreprises - Hors micro-entrepreneurs - ActivitÃ©s immobiliÃ¨res - France - DonnÃ©es trimestrielles brutes</v>
          </cell>
          <cell r="B282">
            <v>10756126</v>
          </cell>
          <cell r="C282">
            <v>45317.364583333336</v>
          </cell>
          <cell r="E282">
            <v>4403</v>
          </cell>
          <cell r="F282">
            <v>3582</v>
          </cell>
          <cell r="G282">
            <v>2888</v>
          </cell>
          <cell r="H282">
            <v>3263</v>
          </cell>
          <cell r="I282">
            <v>3398</v>
          </cell>
          <cell r="J282">
            <v>3165</v>
          </cell>
          <cell r="K282">
            <v>2741</v>
          </cell>
          <cell r="L282">
            <v>3458</v>
          </cell>
          <cell r="M282">
            <v>3538</v>
          </cell>
          <cell r="N282">
            <v>3122</v>
          </cell>
          <cell r="O282">
            <v>2514</v>
          </cell>
          <cell r="P282">
            <v>3207</v>
          </cell>
          <cell r="Q282">
            <v>2845</v>
          </cell>
          <cell r="R282">
            <v>3035</v>
          </cell>
          <cell r="S282">
            <v>2732</v>
          </cell>
          <cell r="T282">
            <v>3281</v>
          </cell>
          <cell r="U282">
            <v>3258</v>
          </cell>
          <cell r="V282">
            <v>3309</v>
          </cell>
          <cell r="W282">
            <v>2992</v>
          </cell>
          <cell r="X282">
            <v>3640</v>
          </cell>
          <cell r="Y282">
            <v>3852</v>
          </cell>
          <cell r="Z282">
            <v>3630</v>
          </cell>
          <cell r="AA282">
            <v>3368</v>
          </cell>
          <cell r="AB282">
            <v>4071</v>
          </cell>
          <cell r="AC282">
            <v>4009</v>
          </cell>
          <cell r="AD282">
            <v>3961</v>
          </cell>
          <cell r="AE282">
            <v>3610</v>
          </cell>
          <cell r="AF282">
            <v>4375</v>
          </cell>
          <cell r="AG282">
            <v>4603</v>
          </cell>
          <cell r="AH282">
            <v>4439</v>
          </cell>
          <cell r="AI282">
            <v>4287</v>
          </cell>
          <cell r="AJ282">
            <v>5211</v>
          </cell>
          <cell r="AK282">
            <v>4949</v>
          </cell>
          <cell r="AL282">
            <v>3445</v>
          </cell>
          <cell r="AM282">
            <v>4886</v>
          </cell>
          <cell r="AN282">
            <v>6212</v>
          </cell>
          <cell r="AO282">
            <v>6331</v>
          </cell>
          <cell r="AP282">
            <v>6803</v>
          </cell>
          <cell r="AQ282">
            <v>5908</v>
          </cell>
          <cell r="AR282">
            <v>6917</v>
          </cell>
          <cell r="AS282">
            <v>7048</v>
          </cell>
          <cell r="AT282">
            <v>7164</v>
          </cell>
          <cell r="AU282">
            <v>6008</v>
          </cell>
          <cell r="AV282">
            <v>7076</v>
          </cell>
          <cell r="AW282">
            <v>5535</v>
          </cell>
          <cell r="AX282">
            <v>5599</v>
          </cell>
          <cell r="AY282">
            <v>4679</v>
          </cell>
          <cell r="AZ282">
            <v>5420</v>
          </cell>
        </row>
        <row r="283">
          <cell r="A283" t="str">
            <v>Nombre de crÃ©ations d'entreprises - Hors micro-entrepreneurs - ActivitÃ©s immobiliÃ¨res - France - DonnÃ©es trimestrielles CVS</v>
          </cell>
          <cell r="B283">
            <v>10756127</v>
          </cell>
          <cell r="C283">
            <v>45317.364583333336</v>
          </cell>
          <cell r="E283">
            <v>3986</v>
          </cell>
          <cell r="F283">
            <v>3623</v>
          </cell>
          <cell r="G283">
            <v>3391</v>
          </cell>
          <cell r="H283">
            <v>3084</v>
          </cell>
          <cell r="I283">
            <v>3137</v>
          </cell>
          <cell r="J283">
            <v>3201</v>
          </cell>
          <cell r="K283">
            <v>3176</v>
          </cell>
          <cell r="L283">
            <v>3294</v>
          </cell>
          <cell r="M283">
            <v>3287</v>
          </cell>
          <cell r="N283">
            <v>3159</v>
          </cell>
          <cell r="O283">
            <v>2917</v>
          </cell>
          <cell r="P283">
            <v>3020</v>
          </cell>
          <cell r="Q283">
            <v>2668</v>
          </cell>
          <cell r="R283">
            <v>3074</v>
          </cell>
          <cell r="S283">
            <v>3097</v>
          </cell>
          <cell r="T283">
            <v>3087</v>
          </cell>
          <cell r="U283">
            <v>3104</v>
          </cell>
          <cell r="V283">
            <v>3249</v>
          </cell>
          <cell r="W283">
            <v>3379</v>
          </cell>
          <cell r="X283">
            <v>3466</v>
          </cell>
          <cell r="Y283">
            <v>3621</v>
          </cell>
          <cell r="Z283">
            <v>3663</v>
          </cell>
          <cell r="AA283">
            <v>3808</v>
          </cell>
          <cell r="AB283">
            <v>3875</v>
          </cell>
          <cell r="AC283">
            <v>3854</v>
          </cell>
          <cell r="AD283">
            <v>3965</v>
          </cell>
          <cell r="AE283">
            <v>4029</v>
          </cell>
          <cell r="AF283">
            <v>4126</v>
          </cell>
          <cell r="AG283">
            <v>4505</v>
          </cell>
          <cell r="AH283">
            <v>4406</v>
          </cell>
          <cell r="AI283">
            <v>4741</v>
          </cell>
          <cell r="AJ283">
            <v>4963</v>
          </cell>
          <cell r="AK283">
            <v>4852</v>
          </cell>
          <cell r="AL283">
            <v>3384</v>
          </cell>
          <cell r="AM283">
            <v>5415</v>
          </cell>
          <cell r="AN283">
            <v>5884</v>
          </cell>
          <cell r="AO283">
            <v>6258</v>
          </cell>
          <cell r="AP283">
            <v>6494</v>
          </cell>
          <cell r="AQ283">
            <v>6558</v>
          </cell>
          <cell r="AR283">
            <v>6592</v>
          </cell>
          <cell r="AS283">
            <v>6898</v>
          </cell>
          <cell r="AT283">
            <v>6789</v>
          </cell>
          <cell r="AU283">
            <v>6742</v>
          </cell>
          <cell r="AV283">
            <v>6865</v>
          </cell>
          <cell r="AW283">
            <v>5348</v>
          </cell>
          <cell r="AX283">
            <v>5390</v>
          </cell>
          <cell r="AY283">
            <v>5308</v>
          </cell>
          <cell r="AZ283">
            <v>5281</v>
          </cell>
        </row>
        <row r="284">
          <cell r="A284" t="str">
            <v>Nombre de crÃ©ations d'entreprises - Hors micro-entrepreneurs - ActivitÃ©s immobiliÃ¨res - Grand Est - DonnÃ©es trimestrielles brutes</v>
          </cell>
          <cell r="B284">
            <v>10756299</v>
          </cell>
          <cell r="C284">
            <v>45317.364583333336</v>
          </cell>
          <cell r="E284">
            <v>275</v>
          </cell>
          <cell r="F284">
            <v>210</v>
          </cell>
          <cell r="G284">
            <v>198</v>
          </cell>
          <cell r="H284">
            <v>182</v>
          </cell>
          <cell r="I284">
            <v>208</v>
          </cell>
          <cell r="J284">
            <v>179</v>
          </cell>
          <cell r="K284">
            <v>183</v>
          </cell>
          <cell r="L284">
            <v>209</v>
          </cell>
          <cell r="M284">
            <v>195</v>
          </cell>
          <cell r="N284">
            <v>175</v>
          </cell>
          <cell r="O284">
            <v>143</v>
          </cell>
          <cell r="P284">
            <v>160</v>
          </cell>
          <cell r="Q284">
            <v>140</v>
          </cell>
          <cell r="R284">
            <v>181</v>
          </cell>
          <cell r="S284">
            <v>173</v>
          </cell>
          <cell r="T284">
            <v>186</v>
          </cell>
          <cell r="U284">
            <v>178</v>
          </cell>
          <cell r="V284">
            <v>181</v>
          </cell>
          <cell r="W284">
            <v>155</v>
          </cell>
          <cell r="X284">
            <v>185</v>
          </cell>
          <cell r="Y284">
            <v>198</v>
          </cell>
          <cell r="Z284">
            <v>215</v>
          </cell>
          <cell r="AA284">
            <v>197</v>
          </cell>
          <cell r="AB284">
            <v>242</v>
          </cell>
          <cell r="AC284">
            <v>237</v>
          </cell>
          <cell r="AD284">
            <v>237</v>
          </cell>
          <cell r="AE284">
            <v>206</v>
          </cell>
          <cell r="AF284">
            <v>244</v>
          </cell>
          <cell r="AG284">
            <v>265</v>
          </cell>
          <cell r="AH284">
            <v>235</v>
          </cell>
          <cell r="AI284">
            <v>270</v>
          </cell>
          <cell r="AJ284">
            <v>274</v>
          </cell>
          <cell r="AK284">
            <v>287</v>
          </cell>
          <cell r="AL284">
            <v>197</v>
          </cell>
          <cell r="AM284">
            <v>323</v>
          </cell>
          <cell r="AN284">
            <v>319</v>
          </cell>
          <cell r="AO284">
            <v>343</v>
          </cell>
          <cell r="AP284">
            <v>415</v>
          </cell>
          <cell r="AQ284">
            <v>381</v>
          </cell>
          <cell r="AR284">
            <v>412</v>
          </cell>
          <cell r="AS284">
            <v>374</v>
          </cell>
          <cell r="AT284">
            <v>457</v>
          </cell>
          <cell r="AU284">
            <v>328</v>
          </cell>
          <cell r="AV284">
            <v>419</v>
          </cell>
          <cell r="AW284">
            <v>338</v>
          </cell>
          <cell r="AX284">
            <v>323</v>
          </cell>
          <cell r="AY284">
            <v>321</v>
          </cell>
          <cell r="AZ284">
            <v>329</v>
          </cell>
        </row>
        <row r="285">
          <cell r="A285" t="str">
            <v>Nombre de crÃ©ations d'entreprises - Hors micro-entrepreneurs - ActivitÃ©s immobiliÃ¨res - Hauts-de-France - DonnÃ©es trimestrielles brutes</v>
          </cell>
          <cell r="B285">
            <v>10756279</v>
          </cell>
          <cell r="C285">
            <v>45317.364583333336</v>
          </cell>
          <cell r="E285">
            <v>239</v>
          </cell>
          <cell r="F285">
            <v>223</v>
          </cell>
          <cell r="G285">
            <v>144</v>
          </cell>
          <cell r="H285">
            <v>199</v>
          </cell>
          <cell r="I285">
            <v>211</v>
          </cell>
          <cell r="J285">
            <v>197</v>
          </cell>
          <cell r="K285">
            <v>156</v>
          </cell>
          <cell r="L285">
            <v>193</v>
          </cell>
          <cell r="M285">
            <v>261</v>
          </cell>
          <cell r="N285">
            <v>185</v>
          </cell>
          <cell r="O285">
            <v>151</v>
          </cell>
          <cell r="P285">
            <v>183</v>
          </cell>
          <cell r="Q285">
            <v>147</v>
          </cell>
          <cell r="R285">
            <v>152</v>
          </cell>
          <cell r="S285">
            <v>134</v>
          </cell>
          <cell r="T285">
            <v>151</v>
          </cell>
          <cell r="U285">
            <v>160</v>
          </cell>
          <cell r="V285">
            <v>157</v>
          </cell>
          <cell r="W285">
            <v>147</v>
          </cell>
          <cell r="X285">
            <v>164</v>
          </cell>
          <cell r="Y285">
            <v>167</v>
          </cell>
          <cell r="Z285">
            <v>181</v>
          </cell>
          <cell r="AA285">
            <v>158</v>
          </cell>
          <cell r="AB285">
            <v>192</v>
          </cell>
          <cell r="AC285">
            <v>180</v>
          </cell>
          <cell r="AD285">
            <v>186</v>
          </cell>
          <cell r="AE285">
            <v>207</v>
          </cell>
          <cell r="AF285">
            <v>218</v>
          </cell>
          <cell r="AG285">
            <v>233</v>
          </cell>
          <cell r="AH285">
            <v>194</v>
          </cell>
          <cell r="AI285">
            <v>257</v>
          </cell>
          <cell r="AJ285">
            <v>267</v>
          </cell>
          <cell r="AK285">
            <v>231</v>
          </cell>
          <cell r="AL285">
            <v>171</v>
          </cell>
          <cell r="AM285">
            <v>238</v>
          </cell>
          <cell r="AN285">
            <v>312</v>
          </cell>
          <cell r="AO285">
            <v>295</v>
          </cell>
          <cell r="AP285">
            <v>340</v>
          </cell>
          <cell r="AQ285">
            <v>271</v>
          </cell>
          <cell r="AR285">
            <v>320</v>
          </cell>
          <cell r="AS285">
            <v>353</v>
          </cell>
          <cell r="AT285">
            <v>289</v>
          </cell>
          <cell r="AU285">
            <v>299</v>
          </cell>
          <cell r="AV285">
            <v>340</v>
          </cell>
          <cell r="AW285">
            <v>249</v>
          </cell>
          <cell r="AX285">
            <v>262</v>
          </cell>
          <cell r="AY285">
            <v>202</v>
          </cell>
          <cell r="AZ285">
            <v>257</v>
          </cell>
        </row>
        <row r="286">
          <cell r="A286" t="str">
            <v>Nombre de crÃ©ations d'entreprises - Hors micro-entrepreneurs - ActivitÃ©s immobiliÃ¨res - Normandie - DonnÃ©es trimestrielles brutes</v>
          </cell>
          <cell r="B286">
            <v>10756259</v>
          </cell>
          <cell r="C286">
            <v>45317.364583333336</v>
          </cell>
          <cell r="E286">
            <v>157</v>
          </cell>
          <cell r="F286">
            <v>118</v>
          </cell>
          <cell r="G286">
            <v>113</v>
          </cell>
          <cell r="H286">
            <v>98</v>
          </cell>
          <cell r="I286">
            <v>106</v>
          </cell>
          <cell r="J286">
            <v>115</v>
          </cell>
          <cell r="K286">
            <v>85</v>
          </cell>
          <cell r="L286">
            <v>119</v>
          </cell>
          <cell r="M286">
            <v>141</v>
          </cell>
          <cell r="N286">
            <v>95</v>
          </cell>
          <cell r="O286">
            <v>70</v>
          </cell>
          <cell r="P286">
            <v>101</v>
          </cell>
          <cell r="Q286">
            <v>88</v>
          </cell>
          <cell r="R286">
            <v>110</v>
          </cell>
          <cell r="S286">
            <v>85</v>
          </cell>
          <cell r="T286">
            <v>109</v>
          </cell>
          <cell r="U286">
            <v>88</v>
          </cell>
          <cell r="V286">
            <v>113</v>
          </cell>
          <cell r="W286">
            <v>87</v>
          </cell>
          <cell r="X286">
            <v>116</v>
          </cell>
          <cell r="Y286">
            <v>136</v>
          </cell>
          <cell r="Z286">
            <v>106</v>
          </cell>
          <cell r="AA286">
            <v>91</v>
          </cell>
          <cell r="AB286">
            <v>133</v>
          </cell>
          <cell r="AC286">
            <v>133</v>
          </cell>
          <cell r="AD286">
            <v>132</v>
          </cell>
          <cell r="AE286">
            <v>105</v>
          </cell>
          <cell r="AF286">
            <v>128</v>
          </cell>
          <cell r="AG286">
            <v>120</v>
          </cell>
          <cell r="AH286">
            <v>132</v>
          </cell>
          <cell r="AI286">
            <v>115</v>
          </cell>
          <cell r="AJ286">
            <v>157</v>
          </cell>
          <cell r="AK286">
            <v>155</v>
          </cell>
          <cell r="AL286">
            <v>112</v>
          </cell>
          <cell r="AM286">
            <v>140</v>
          </cell>
          <cell r="AN286">
            <v>196</v>
          </cell>
          <cell r="AO286">
            <v>178</v>
          </cell>
          <cell r="AP286">
            <v>230</v>
          </cell>
          <cell r="AQ286">
            <v>198</v>
          </cell>
          <cell r="AR286">
            <v>225</v>
          </cell>
          <cell r="AS286">
            <v>194</v>
          </cell>
          <cell r="AT286">
            <v>222</v>
          </cell>
          <cell r="AU286">
            <v>200</v>
          </cell>
          <cell r="AV286">
            <v>223</v>
          </cell>
          <cell r="AW286">
            <v>175</v>
          </cell>
          <cell r="AX286">
            <v>146</v>
          </cell>
          <cell r="AY286">
            <v>141</v>
          </cell>
          <cell r="AZ286">
            <v>192</v>
          </cell>
        </row>
        <row r="287">
          <cell r="A287" t="str">
            <v>Nombre de crÃ©ations d'entreprises - Hors micro-entrepreneurs - ActivitÃ©s immobiliÃ¨res - Nouvelle-Aquitaine - DonnÃ©es trimestrielles brutes</v>
          </cell>
          <cell r="B287">
            <v>10756359</v>
          </cell>
          <cell r="C287">
            <v>45317.364583333336</v>
          </cell>
          <cell r="E287">
            <v>437</v>
          </cell>
          <cell r="F287">
            <v>381</v>
          </cell>
          <cell r="G287">
            <v>265</v>
          </cell>
          <cell r="H287">
            <v>289</v>
          </cell>
          <cell r="I287">
            <v>349</v>
          </cell>
          <cell r="J287">
            <v>316</v>
          </cell>
          <cell r="K287">
            <v>247</v>
          </cell>
          <cell r="L287">
            <v>342</v>
          </cell>
          <cell r="M287">
            <v>336</v>
          </cell>
          <cell r="N287">
            <v>288</v>
          </cell>
          <cell r="O287">
            <v>236</v>
          </cell>
          <cell r="P287">
            <v>279</v>
          </cell>
          <cell r="Q287">
            <v>291</v>
          </cell>
          <cell r="R287">
            <v>305</v>
          </cell>
          <cell r="S287">
            <v>251</v>
          </cell>
          <cell r="T287">
            <v>295</v>
          </cell>
          <cell r="U287">
            <v>337</v>
          </cell>
          <cell r="V287">
            <v>325</v>
          </cell>
          <cell r="W287">
            <v>290</v>
          </cell>
          <cell r="X287">
            <v>334</v>
          </cell>
          <cell r="Y287">
            <v>375</v>
          </cell>
          <cell r="Z287">
            <v>330</v>
          </cell>
          <cell r="AA287">
            <v>346</v>
          </cell>
          <cell r="AB287">
            <v>384</v>
          </cell>
          <cell r="AC287">
            <v>349</v>
          </cell>
          <cell r="AD287">
            <v>375</v>
          </cell>
          <cell r="AE287">
            <v>322</v>
          </cell>
          <cell r="AF287">
            <v>370</v>
          </cell>
          <cell r="AG287">
            <v>460</v>
          </cell>
          <cell r="AH287">
            <v>428</v>
          </cell>
          <cell r="AI287">
            <v>405</v>
          </cell>
          <cell r="AJ287">
            <v>480</v>
          </cell>
          <cell r="AK287">
            <v>422</v>
          </cell>
          <cell r="AL287">
            <v>289</v>
          </cell>
          <cell r="AM287">
            <v>409</v>
          </cell>
          <cell r="AN287">
            <v>560</v>
          </cell>
          <cell r="AO287">
            <v>586</v>
          </cell>
          <cell r="AP287">
            <v>599</v>
          </cell>
          <cell r="AQ287">
            <v>497</v>
          </cell>
          <cell r="AR287">
            <v>643</v>
          </cell>
          <cell r="AS287">
            <v>636</v>
          </cell>
          <cell r="AT287">
            <v>648</v>
          </cell>
          <cell r="AU287">
            <v>522</v>
          </cell>
          <cell r="AV287">
            <v>640</v>
          </cell>
          <cell r="AW287">
            <v>497</v>
          </cell>
          <cell r="AX287">
            <v>523</v>
          </cell>
          <cell r="AY287">
            <v>417</v>
          </cell>
          <cell r="AZ287">
            <v>405</v>
          </cell>
        </row>
        <row r="288">
          <cell r="A288" t="str">
            <v>Nombre de crÃ©ations d'entreprises - Hors micro-entrepreneurs - ActivitÃ©s immobiliÃ¨res - Occitanie - DonnÃ©es trimestrielles brutes</v>
          </cell>
          <cell r="B288">
            <v>10756379</v>
          </cell>
          <cell r="C288">
            <v>45317.364583333336</v>
          </cell>
          <cell r="E288">
            <v>547</v>
          </cell>
          <cell r="F288">
            <v>412</v>
          </cell>
          <cell r="G288">
            <v>304</v>
          </cell>
          <cell r="H288">
            <v>303</v>
          </cell>
          <cell r="I288">
            <v>326</v>
          </cell>
          <cell r="J288">
            <v>294</v>
          </cell>
          <cell r="K288">
            <v>278</v>
          </cell>
          <cell r="L288">
            <v>365</v>
          </cell>
          <cell r="M288">
            <v>436</v>
          </cell>
          <cell r="N288">
            <v>369</v>
          </cell>
          <cell r="O288">
            <v>237</v>
          </cell>
          <cell r="P288">
            <v>346</v>
          </cell>
          <cell r="Q288">
            <v>272</v>
          </cell>
          <cell r="R288">
            <v>256</v>
          </cell>
          <cell r="S288">
            <v>259</v>
          </cell>
          <cell r="T288">
            <v>269</v>
          </cell>
          <cell r="U288">
            <v>289</v>
          </cell>
          <cell r="V288">
            <v>327</v>
          </cell>
          <cell r="W288">
            <v>289</v>
          </cell>
          <cell r="X288">
            <v>327</v>
          </cell>
          <cell r="Y288">
            <v>349</v>
          </cell>
          <cell r="Z288">
            <v>323</v>
          </cell>
          <cell r="AA288">
            <v>264</v>
          </cell>
          <cell r="AB288">
            <v>354</v>
          </cell>
          <cell r="AC288">
            <v>333</v>
          </cell>
          <cell r="AD288">
            <v>329</v>
          </cell>
          <cell r="AE288">
            <v>326</v>
          </cell>
          <cell r="AF288">
            <v>371</v>
          </cell>
          <cell r="AG288">
            <v>436</v>
          </cell>
          <cell r="AH288">
            <v>382</v>
          </cell>
          <cell r="AI288">
            <v>387</v>
          </cell>
          <cell r="AJ288">
            <v>438</v>
          </cell>
          <cell r="AK288">
            <v>439</v>
          </cell>
          <cell r="AL288">
            <v>320</v>
          </cell>
          <cell r="AM288">
            <v>392</v>
          </cell>
          <cell r="AN288">
            <v>574</v>
          </cell>
          <cell r="AO288">
            <v>569</v>
          </cell>
          <cell r="AP288">
            <v>622</v>
          </cell>
          <cell r="AQ288">
            <v>504</v>
          </cell>
          <cell r="AR288">
            <v>608</v>
          </cell>
          <cell r="AS288">
            <v>629</v>
          </cell>
          <cell r="AT288">
            <v>660</v>
          </cell>
          <cell r="AU288">
            <v>577</v>
          </cell>
          <cell r="AV288">
            <v>619</v>
          </cell>
          <cell r="AW288">
            <v>512</v>
          </cell>
          <cell r="AX288">
            <v>505</v>
          </cell>
          <cell r="AY288">
            <v>391</v>
          </cell>
          <cell r="AZ288">
            <v>430</v>
          </cell>
        </row>
        <row r="289">
          <cell r="A289" t="str">
            <v>Nombre de crÃ©ations d'entreprises - Hors micro-entrepreneurs - ActivitÃ©s immobiliÃ¨res - Pays de la Loire - DonnÃ©es trimestrielles brutes</v>
          </cell>
          <cell r="B289">
            <v>10756319</v>
          </cell>
          <cell r="C289">
            <v>45317.364583333336</v>
          </cell>
          <cell r="E289">
            <v>236</v>
          </cell>
          <cell r="F289">
            <v>198</v>
          </cell>
          <cell r="G289">
            <v>188</v>
          </cell>
          <cell r="H289">
            <v>179</v>
          </cell>
          <cell r="I289">
            <v>201</v>
          </cell>
          <cell r="J289">
            <v>200</v>
          </cell>
          <cell r="K289">
            <v>141</v>
          </cell>
          <cell r="L289">
            <v>196</v>
          </cell>
          <cell r="M289">
            <v>173</v>
          </cell>
          <cell r="N289">
            <v>172</v>
          </cell>
          <cell r="O289">
            <v>111</v>
          </cell>
          <cell r="P289">
            <v>159</v>
          </cell>
          <cell r="Q289">
            <v>151</v>
          </cell>
          <cell r="R289">
            <v>180</v>
          </cell>
          <cell r="S289">
            <v>140</v>
          </cell>
          <cell r="T289">
            <v>165</v>
          </cell>
          <cell r="U289">
            <v>176</v>
          </cell>
          <cell r="V289">
            <v>166</v>
          </cell>
          <cell r="W289">
            <v>166</v>
          </cell>
          <cell r="X289">
            <v>215</v>
          </cell>
          <cell r="Y289">
            <v>237</v>
          </cell>
          <cell r="Z289">
            <v>189</v>
          </cell>
          <cell r="AA289">
            <v>199</v>
          </cell>
          <cell r="AB289">
            <v>205</v>
          </cell>
          <cell r="AC289">
            <v>238</v>
          </cell>
          <cell r="AD289">
            <v>216</v>
          </cell>
          <cell r="AE289">
            <v>189</v>
          </cell>
          <cell r="AF289">
            <v>234</v>
          </cell>
          <cell r="AG289">
            <v>260</v>
          </cell>
          <cell r="AH289">
            <v>238</v>
          </cell>
          <cell r="AI289">
            <v>218</v>
          </cell>
          <cell r="AJ289">
            <v>274</v>
          </cell>
          <cell r="AK289">
            <v>283</v>
          </cell>
          <cell r="AL289">
            <v>192</v>
          </cell>
          <cell r="AM289">
            <v>248</v>
          </cell>
          <cell r="AN289">
            <v>343</v>
          </cell>
          <cell r="AO289">
            <v>370</v>
          </cell>
          <cell r="AP289">
            <v>383</v>
          </cell>
          <cell r="AQ289">
            <v>339</v>
          </cell>
          <cell r="AR289">
            <v>383</v>
          </cell>
          <cell r="AS289">
            <v>424</v>
          </cell>
          <cell r="AT289">
            <v>444</v>
          </cell>
          <cell r="AU289">
            <v>382</v>
          </cell>
          <cell r="AV289">
            <v>376</v>
          </cell>
          <cell r="AW289">
            <v>284</v>
          </cell>
          <cell r="AX289">
            <v>317</v>
          </cell>
          <cell r="AY289">
            <v>243</v>
          </cell>
          <cell r="AZ289">
            <v>310</v>
          </cell>
        </row>
        <row r="290">
          <cell r="A290" t="str">
            <v>Nombre de crÃ©ations d'entreprises - Hors micro-entrepreneurs - ActivitÃ©s immobiliÃ¨res - Provence-Alpes-CÃ´te d'Azur - DonnÃ©es trimestrielles brutes</v>
          </cell>
          <cell r="B290">
            <v>10756419</v>
          </cell>
          <cell r="C290">
            <v>45317.364583333336</v>
          </cell>
          <cell r="E290">
            <v>560</v>
          </cell>
          <cell r="F290">
            <v>374</v>
          </cell>
          <cell r="G290">
            <v>281</v>
          </cell>
          <cell r="H290">
            <v>350</v>
          </cell>
          <cell r="I290">
            <v>373</v>
          </cell>
          <cell r="J290">
            <v>339</v>
          </cell>
          <cell r="K290">
            <v>293</v>
          </cell>
          <cell r="L290">
            <v>383</v>
          </cell>
          <cell r="M290">
            <v>359</v>
          </cell>
          <cell r="N290">
            <v>311</v>
          </cell>
          <cell r="O290">
            <v>313</v>
          </cell>
          <cell r="P290">
            <v>342</v>
          </cell>
          <cell r="Q290">
            <v>333</v>
          </cell>
          <cell r="R290">
            <v>348</v>
          </cell>
          <cell r="S290">
            <v>306</v>
          </cell>
          <cell r="T290">
            <v>381</v>
          </cell>
          <cell r="U290">
            <v>390</v>
          </cell>
          <cell r="V290">
            <v>395</v>
          </cell>
          <cell r="W290">
            <v>338</v>
          </cell>
          <cell r="X290">
            <v>378</v>
          </cell>
          <cell r="Y290">
            <v>431</v>
          </cell>
          <cell r="Z290">
            <v>387</v>
          </cell>
          <cell r="AA290">
            <v>349</v>
          </cell>
          <cell r="AB290">
            <v>420</v>
          </cell>
          <cell r="AC290">
            <v>483</v>
          </cell>
          <cell r="AD290">
            <v>448</v>
          </cell>
          <cell r="AE290">
            <v>406</v>
          </cell>
          <cell r="AF290">
            <v>437</v>
          </cell>
          <cell r="AG290">
            <v>494</v>
          </cell>
          <cell r="AH290">
            <v>485</v>
          </cell>
          <cell r="AI290">
            <v>476</v>
          </cell>
          <cell r="AJ290">
            <v>511</v>
          </cell>
          <cell r="AK290">
            <v>532</v>
          </cell>
          <cell r="AL290">
            <v>358</v>
          </cell>
          <cell r="AM290">
            <v>565</v>
          </cell>
          <cell r="AN290">
            <v>667</v>
          </cell>
          <cell r="AO290">
            <v>757</v>
          </cell>
          <cell r="AP290">
            <v>756</v>
          </cell>
          <cell r="AQ290">
            <v>643</v>
          </cell>
          <cell r="AR290">
            <v>705</v>
          </cell>
          <cell r="AS290">
            <v>748</v>
          </cell>
          <cell r="AT290">
            <v>747</v>
          </cell>
          <cell r="AU290">
            <v>677</v>
          </cell>
          <cell r="AV290">
            <v>803</v>
          </cell>
          <cell r="AW290">
            <v>680</v>
          </cell>
          <cell r="AX290">
            <v>640</v>
          </cell>
          <cell r="AY290">
            <v>525</v>
          </cell>
          <cell r="AZ290">
            <v>579</v>
          </cell>
        </row>
        <row r="291">
          <cell r="A291" t="str">
            <v>Nombre de crÃ©ations d'entreprises - Hors micro-entrepreneurs - Autres activitÃ©s de services - Auvergne-RhÃ´ne-Alpes - DonnÃ©es trimestrielles brutes</v>
          </cell>
          <cell r="B291">
            <v>10756387</v>
          </cell>
          <cell r="C291">
            <v>45317.364583333336</v>
          </cell>
          <cell r="E291">
            <v>675</v>
          </cell>
          <cell r="F291">
            <v>561</v>
          </cell>
          <cell r="G291">
            <v>490</v>
          </cell>
          <cell r="H291">
            <v>603</v>
          </cell>
          <cell r="I291">
            <v>787</v>
          </cell>
          <cell r="J291">
            <v>708</v>
          </cell>
          <cell r="K291">
            <v>637</v>
          </cell>
          <cell r="L291">
            <v>770</v>
          </cell>
          <cell r="M291">
            <v>769</v>
          </cell>
          <cell r="N291">
            <v>688</v>
          </cell>
          <cell r="O291">
            <v>672</v>
          </cell>
          <cell r="P291">
            <v>693</v>
          </cell>
          <cell r="Q291">
            <v>543</v>
          </cell>
          <cell r="R291">
            <v>477</v>
          </cell>
          <cell r="S291">
            <v>486</v>
          </cell>
          <cell r="T291">
            <v>579</v>
          </cell>
          <cell r="U291">
            <v>580</v>
          </cell>
          <cell r="V291">
            <v>529</v>
          </cell>
          <cell r="W291">
            <v>442</v>
          </cell>
          <cell r="X291">
            <v>582</v>
          </cell>
          <cell r="Y291">
            <v>623</v>
          </cell>
          <cell r="Z291">
            <v>581</v>
          </cell>
          <cell r="AA291">
            <v>550</v>
          </cell>
          <cell r="AB291">
            <v>650</v>
          </cell>
          <cell r="AC291">
            <v>692</v>
          </cell>
          <cell r="AD291">
            <v>617</v>
          </cell>
          <cell r="AE291">
            <v>576</v>
          </cell>
          <cell r="AF291">
            <v>626</v>
          </cell>
          <cell r="AG291">
            <v>672</v>
          </cell>
          <cell r="AH291">
            <v>598</v>
          </cell>
          <cell r="AI291">
            <v>526</v>
          </cell>
          <cell r="AJ291">
            <v>602</v>
          </cell>
          <cell r="AK291">
            <v>564</v>
          </cell>
          <cell r="AL291">
            <v>391</v>
          </cell>
          <cell r="AM291">
            <v>582</v>
          </cell>
          <cell r="AN291">
            <v>611</v>
          </cell>
          <cell r="AO291">
            <v>648</v>
          </cell>
          <cell r="AP291">
            <v>663</v>
          </cell>
          <cell r="AQ291">
            <v>598</v>
          </cell>
          <cell r="AR291">
            <v>723</v>
          </cell>
          <cell r="AS291">
            <v>800</v>
          </cell>
          <cell r="AT291">
            <v>745</v>
          </cell>
          <cell r="AU291">
            <v>683</v>
          </cell>
          <cell r="AV291">
            <v>851</v>
          </cell>
          <cell r="AW291">
            <v>721</v>
          </cell>
          <cell r="AX291">
            <v>678</v>
          </cell>
          <cell r="AY291">
            <v>612</v>
          </cell>
          <cell r="AZ291">
            <v>764</v>
          </cell>
        </row>
        <row r="292">
          <cell r="A292" t="str">
            <v>Nombre de crÃ©ations d'entreprises - Hors micro-entrepreneurs - Autres activitÃ©s de services - ÃŽle-de-France - DonnÃ©es trimestrielles brutes</v>
          </cell>
          <cell r="B292">
            <v>10756187</v>
          </cell>
          <cell r="C292">
            <v>45317.364583333336</v>
          </cell>
          <cell r="E292">
            <v>1287</v>
          </cell>
          <cell r="F292">
            <v>1129</v>
          </cell>
          <cell r="G292">
            <v>956</v>
          </cell>
          <cell r="H292">
            <v>1240</v>
          </cell>
          <cell r="I292">
            <v>1358</v>
          </cell>
          <cell r="J292">
            <v>1258</v>
          </cell>
          <cell r="K292">
            <v>1135</v>
          </cell>
          <cell r="L292">
            <v>1308</v>
          </cell>
          <cell r="M292">
            <v>1418</v>
          </cell>
          <cell r="N292">
            <v>1421</v>
          </cell>
          <cell r="O292">
            <v>1227</v>
          </cell>
          <cell r="P292">
            <v>1501</v>
          </cell>
          <cell r="Q292">
            <v>1350</v>
          </cell>
          <cell r="R292">
            <v>1417</v>
          </cell>
          <cell r="S292">
            <v>1232</v>
          </cell>
          <cell r="T292">
            <v>1330</v>
          </cell>
          <cell r="U292">
            <v>1423</v>
          </cell>
          <cell r="V292">
            <v>1322</v>
          </cell>
          <cell r="W292">
            <v>1261</v>
          </cell>
          <cell r="X292">
            <v>1477</v>
          </cell>
          <cell r="Y292">
            <v>1565</v>
          </cell>
          <cell r="Z292">
            <v>1436</v>
          </cell>
          <cell r="AA292">
            <v>1319</v>
          </cell>
          <cell r="AB292">
            <v>1606</v>
          </cell>
          <cell r="AC292">
            <v>1592</v>
          </cell>
          <cell r="AD292">
            <v>1470</v>
          </cell>
          <cell r="AE292">
            <v>1351</v>
          </cell>
          <cell r="AF292">
            <v>1550</v>
          </cell>
          <cell r="AG292">
            <v>1451</v>
          </cell>
          <cell r="AH292">
            <v>1382</v>
          </cell>
          <cell r="AI292">
            <v>1227</v>
          </cell>
          <cell r="AJ292">
            <v>1337</v>
          </cell>
          <cell r="AK292">
            <v>1264</v>
          </cell>
          <cell r="AL292">
            <v>820</v>
          </cell>
          <cell r="AM292">
            <v>1276</v>
          </cell>
          <cell r="AN292">
            <v>1390</v>
          </cell>
          <cell r="AO292">
            <v>1410</v>
          </cell>
          <cell r="AP292">
            <v>1391</v>
          </cell>
          <cell r="AQ292">
            <v>1302</v>
          </cell>
          <cell r="AR292">
            <v>1426</v>
          </cell>
          <cell r="AS292">
            <v>1582</v>
          </cell>
          <cell r="AT292">
            <v>1509</v>
          </cell>
          <cell r="AU292">
            <v>1439</v>
          </cell>
          <cell r="AV292">
            <v>1635</v>
          </cell>
          <cell r="AW292">
            <v>1627</v>
          </cell>
          <cell r="AX292">
            <v>1596</v>
          </cell>
          <cell r="AY292">
            <v>1658</v>
          </cell>
          <cell r="AZ292">
            <v>1834</v>
          </cell>
        </row>
        <row r="293">
          <cell r="A293" t="str">
            <v>Nombre de crÃ©ations d'entreprises - Hors micro-entrepreneurs - Autres activitÃ©s de services - Bourgogne-Franche-ComtÃ© - DonnÃ©es trimestrielles brutes</v>
          </cell>
          <cell r="B293">
            <v>10756227</v>
          </cell>
          <cell r="C293">
            <v>45317.364583333336</v>
          </cell>
          <cell r="E293">
            <v>154</v>
          </cell>
          <cell r="F293">
            <v>146</v>
          </cell>
          <cell r="G293">
            <v>121</v>
          </cell>
          <cell r="H293">
            <v>138</v>
          </cell>
          <cell r="I293">
            <v>171</v>
          </cell>
          <cell r="J293">
            <v>167</v>
          </cell>
          <cell r="K293">
            <v>157</v>
          </cell>
          <cell r="L293">
            <v>168</v>
          </cell>
          <cell r="M293">
            <v>176</v>
          </cell>
          <cell r="N293">
            <v>159</v>
          </cell>
          <cell r="O293">
            <v>160</v>
          </cell>
          <cell r="P293">
            <v>144</v>
          </cell>
          <cell r="Q293">
            <v>170</v>
          </cell>
          <cell r="R293">
            <v>129</v>
          </cell>
          <cell r="S293">
            <v>135</v>
          </cell>
          <cell r="T293">
            <v>142</v>
          </cell>
          <cell r="U293">
            <v>190</v>
          </cell>
          <cell r="V293">
            <v>162</v>
          </cell>
          <cell r="W293">
            <v>160</v>
          </cell>
          <cell r="X293">
            <v>171</v>
          </cell>
          <cell r="Y293">
            <v>180</v>
          </cell>
          <cell r="Z293">
            <v>148</v>
          </cell>
          <cell r="AA293">
            <v>186</v>
          </cell>
          <cell r="AB293">
            <v>188</v>
          </cell>
          <cell r="AC293">
            <v>225</v>
          </cell>
          <cell r="AD293">
            <v>204</v>
          </cell>
          <cell r="AE293">
            <v>181</v>
          </cell>
          <cell r="AF293">
            <v>225</v>
          </cell>
          <cell r="AG293">
            <v>232</v>
          </cell>
          <cell r="AH293">
            <v>183</v>
          </cell>
          <cell r="AI293">
            <v>140</v>
          </cell>
          <cell r="AJ293">
            <v>161</v>
          </cell>
          <cell r="AK293">
            <v>151</v>
          </cell>
          <cell r="AL293">
            <v>85</v>
          </cell>
          <cell r="AM293">
            <v>156</v>
          </cell>
          <cell r="AN293">
            <v>130</v>
          </cell>
          <cell r="AO293">
            <v>142</v>
          </cell>
          <cell r="AP293">
            <v>186</v>
          </cell>
          <cell r="AQ293">
            <v>144</v>
          </cell>
          <cell r="AR293">
            <v>193</v>
          </cell>
          <cell r="AS293">
            <v>187</v>
          </cell>
          <cell r="AT293">
            <v>201</v>
          </cell>
          <cell r="AU293">
            <v>186</v>
          </cell>
          <cell r="AV293">
            <v>226</v>
          </cell>
          <cell r="AW293">
            <v>182</v>
          </cell>
          <cell r="AX293">
            <v>174</v>
          </cell>
          <cell r="AY293">
            <v>193</v>
          </cell>
          <cell r="AZ293">
            <v>189</v>
          </cell>
        </row>
        <row r="294">
          <cell r="A294" t="str">
            <v>Nombre de crÃ©ations d'entreprises - Hors micro-entrepreneurs - Autres activitÃ©s de services - Bretagne - DonnÃ©es trimestrielles brutes</v>
          </cell>
          <cell r="B294">
            <v>10756327</v>
          </cell>
          <cell r="C294">
            <v>45317.364583333336</v>
          </cell>
          <cell r="E294">
            <v>229</v>
          </cell>
          <cell r="F294">
            <v>253</v>
          </cell>
          <cell r="G294">
            <v>178</v>
          </cell>
          <cell r="H294">
            <v>182</v>
          </cell>
          <cell r="I294">
            <v>285</v>
          </cell>
          <cell r="J294">
            <v>274</v>
          </cell>
          <cell r="K294">
            <v>202</v>
          </cell>
          <cell r="L294">
            <v>264</v>
          </cell>
          <cell r="M294">
            <v>289</v>
          </cell>
          <cell r="N294">
            <v>287</v>
          </cell>
          <cell r="O294">
            <v>242</v>
          </cell>
          <cell r="P294">
            <v>256</v>
          </cell>
          <cell r="Q294">
            <v>245</v>
          </cell>
          <cell r="R294">
            <v>270</v>
          </cell>
          <cell r="S294">
            <v>232</v>
          </cell>
          <cell r="T294">
            <v>219</v>
          </cell>
          <cell r="U294">
            <v>235</v>
          </cell>
          <cell r="V294">
            <v>256</v>
          </cell>
          <cell r="W294">
            <v>209</v>
          </cell>
          <cell r="X294">
            <v>238</v>
          </cell>
          <cell r="Y294">
            <v>289</v>
          </cell>
          <cell r="Z294">
            <v>242</v>
          </cell>
          <cell r="AA294">
            <v>241</v>
          </cell>
          <cell r="AB294">
            <v>256</v>
          </cell>
          <cell r="AC294">
            <v>313</v>
          </cell>
          <cell r="AD294">
            <v>265</v>
          </cell>
          <cell r="AE294">
            <v>260</v>
          </cell>
          <cell r="AF294">
            <v>231</v>
          </cell>
          <cell r="AG294">
            <v>282</v>
          </cell>
          <cell r="AH294">
            <v>248</v>
          </cell>
          <cell r="AI294">
            <v>237</v>
          </cell>
          <cell r="AJ294">
            <v>267</v>
          </cell>
          <cell r="AK294">
            <v>278</v>
          </cell>
          <cell r="AL294">
            <v>140</v>
          </cell>
          <cell r="AM294">
            <v>242</v>
          </cell>
          <cell r="AN294">
            <v>234</v>
          </cell>
          <cell r="AO294">
            <v>240</v>
          </cell>
          <cell r="AP294">
            <v>310</v>
          </cell>
          <cell r="AQ294">
            <v>288</v>
          </cell>
          <cell r="AR294">
            <v>322</v>
          </cell>
          <cell r="AS294">
            <v>355</v>
          </cell>
          <cell r="AT294">
            <v>364</v>
          </cell>
          <cell r="AU294">
            <v>325</v>
          </cell>
          <cell r="AV294">
            <v>296</v>
          </cell>
          <cell r="AW294">
            <v>274</v>
          </cell>
          <cell r="AX294">
            <v>281</v>
          </cell>
          <cell r="AY294">
            <v>264</v>
          </cell>
          <cell r="AZ294">
            <v>261</v>
          </cell>
        </row>
        <row r="295">
          <cell r="A295" t="str">
            <v>Nombre de crÃ©ations d'entreprises - Hors micro-entrepreneurs - Autres activitÃ©s de services - Centre-Val de Loire - DonnÃ©es trimestrielles brutes</v>
          </cell>
          <cell r="B295">
            <v>10756207</v>
          </cell>
          <cell r="C295">
            <v>45317.364583333336</v>
          </cell>
          <cell r="E295">
            <v>154</v>
          </cell>
          <cell r="F295">
            <v>158</v>
          </cell>
          <cell r="G295">
            <v>139</v>
          </cell>
          <cell r="H295">
            <v>147</v>
          </cell>
          <cell r="I295">
            <v>178</v>
          </cell>
          <cell r="J295">
            <v>181</v>
          </cell>
          <cell r="K295">
            <v>156</v>
          </cell>
          <cell r="L295">
            <v>178</v>
          </cell>
          <cell r="M295">
            <v>212</v>
          </cell>
          <cell r="N295">
            <v>203</v>
          </cell>
          <cell r="O295">
            <v>193</v>
          </cell>
          <cell r="P295">
            <v>204</v>
          </cell>
          <cell r="Q295">
            <v>173</v>
          </cell>
          <cell r="R295">
            <v>144</v>
          </cell>
          <cell r="S295">
            <v>127</v>
          </cell>
          <cell r="T295">
            <v>147</v>
          </cell>
          <cell r="U295">
            <v>138</v>
          </cell>
          <cell r="V295">
            <v>173</v>
          </cell>
          <cell r="W295">
            <v>150</v>
          </cell>
          <cell r="X295">
            <v>175</v>
          </cell>
          <cell r="Y295">
            <v>179</v>
          </cell>
          <cell r="Z295">
            <v>129</v>
          </cell>
          <cell r="AA295">
            <v>143</v>
          </cell>
          <cell r="AB295">
            <v>161</v>
          </cell>
          <cell r="AC295">
            <v>161</v>
          </cell>
          <cell r="AD295">
            <v>185</v>
          </cell>
          <cell r="AE295">
            <v>169</v>
          </cell>
          <cell r="AF295">
            <v>165</v>
          </cell>
          <cell r="AG295">
            <v>185</v>
          </cell>
          <cell r="AH295">
            <v>162</v>
          </cell>
          <cell r="AI295">
            <v>135</v>
          </cell>
          <cell r="AJ295">
            <v>104</v>
          </cell>
          <cell r="AK295">
            <v>146</v>
          </cell>
          <cell r="AL295">
            <v>107</v>
          </cell>
          <cell r="AM295">
            <v>165</v>
          </cell>
          <cell r="AN295">
            <v>158</v>
          </cell>
          <cell r="AO295">
            <v>174</v>
          </cell>
          <cell r="AP295">
            <v>178</v>
          </cell>
          <cell r="AQ295">
            <v>180</v>
          </cell>
          <cell r="AR295">
            <v>189</v>
          </cell>
          <cell r="AS295">
            <v>200</v>
          </cell>
          <cell r="AT295">
            <v>201</v>
          </cell>
          <cell r="AU295">
            <v>179</v>
          </cell>
          <cell r="AV295">
            <v>189</v>
          </cell>
          <cell r="AW295">
            <v>168</v>
          </cell>
          <cell r="AX295">
            <v>171</v>
          </cell>
          <cell r="AY295">
            <v>158</v>
          </cell>
          <cell r="AZ295">
            <v>186</v>
          </cell>
        </row>
        <row r="296">
          <cell r="A296" t="str">
            <v>Nombre de crÃ©ations d'entreprises - Hors micro-entrepreneurs - Autres activitÃ©s de services - France - DonnÃ©es trimestrielles brutes</v>
          </cell>
          <cell r="B296">
            <v>10756108</v>
          </cell>
          <cell r="C296">
            <v>45317.364583333336</v>
          </cell>
          <cell r="E296">
            <v>5390</v>
          </cell>
          <cell r="F296">
            <v>4787</v>
          </cell>
          <cell r="G296">
            <v>4062</v>
          </cell>
          <cell r="H296">
            <v>4628</v>
          </cell>
          <cell r="I296">
            <v>6151</v>
          </cell>
          <cell r="J296">
            <v>5787</v>
          </cell>
          <cell r="K296">
            <v>5227</v>
          </cell>
          <cell r="L296">
            <v>5779</v>
          </cell>
          <cell r="M296">
            <v>6277</v>
          </cell>
          <cell r="N296">
            <v>6033</v>
          </cell>
          <cell r="O296">
            <v>5415</v>
          </cell>
          <cell r="P296">
            <v>6016</v>
          </cell>
          <cell r="Q296">
            <v>5174</v>
          </cell>
          <cell r="R296">
            <v>4892</v>
          </cell>
          <cell r="S296">
            <v>4579</v>
          </cell>
          <cell r="T296">
            <v>4974</v>
          </cell>
          <cell r="U296">
            <v>5276</v>
          </cell>
          <cell r="V296">
            <v>5288</v>
          </cell>
          <cell r="W296">
            <v>4675</v>
          </cell>
          <cell r="X296">
            <v>5421</v>
          </cell>
          <cell r="Y296">
            <v>5878</v>
          </cell>
          <cell r="Z296">
            <v>5499</v>
          </cell>
          <cell r="AA296">
            <v>5047</v>
          </cell>
          <cell r="AB296">
            <v>6056</v>
          </cell>
          <cell r="AC296">
            <v>6474</v>
          </cell>
          <cell r="AD296">
            <v>5936</v>
          </cell>
          <cell r="AE296">
            <v>5446</v>
          </cell>
          <cell r="AF296">
            <v>5928</v>
          </cell>
          <cell r="AG296">
            <v>6152</v>
          </cell>
          <cell r="AH296">
            <v>5827</v>
          </cell>
          <cell r="AI296">
            <v>5128</v>
          </cell>
          <cell r="AJ296">
            <v>5399</v>
          </cell>
          <cell r="AK296">
            <v>5333</v>
          </cell>
          <cell r="AL296">
            <v>3225</v>
          </cell>
          <cell r="AM296">
            <v>5278</v>
          </cell>
          <cell r="AN296">
            <v>5185</v>
          </cell>
          <cell r="AO296">
            <v>5556</v>
          </cell>
          <cell r="AP296">
            <v>5899</v>
          </cell>
          <cell r="AQ296">
            <v>5431</v>
          </cell>
          <cell r="AR296">
            <v>5947</v>
          </cell>
          <cell r="AS296">
            <v>6647</v>
          </cell>
          <cell r="AT296">
            <v>6595</v>
          </cell>
          <cell r="AU296">
            <v>6105</v>
          </cell>
          <cell r="AV296">
            <v>6709</v>
          </cell>
          <cell r="AW296">
            <v>6112</v>
          </cell>
          <cell r="AX296">
            <v>5945</v>
          </cell>
          <cell r="AY296">
            <v>6004</v>
          </cell>
          <cell r="AZ296">
            <v>6572</v>
          </cell>
        </row>
        <row r="297">
          <cell r="A297" t="str">
            <v>Nombre de crÃ©ations d'entreprises - Hors micro-entrepreneurs - Autres activitÃ©s de services - France - DonnÃ©es trimestrielles CVS</v>
          </cell>
          <cell r="B297">
            <v>10756109</v>
          </cell>
          <cell r="C297">
            <v>45317.364583333336</v>
          </cell>
          <cell r="E297">
            <v>4919</v>
          </cell>
          <cell r="F297">
            <v>4748</v>
          </cell>
          <cell r="G297">
            <v>4536</v>
          </cell>
          <cell r="H297">
            <v>4617</v>
          </cell>
          <cell r="I297">
            <v>5735</v>
          </cell>
          <cell r="J297">
            <v>5746</v>
          </cell>
          <cell r="K297">
            <v>5751</v>
          </cell>
          <cell r="L297">
            <v>5829</v>
          </cell>
          <cell r="M297">
            <v>5868</v>
          </cell>
          <cell r="N297">
            <v>6000</v>
          </cell>
          <cell r="O297">
            <v>6016</v>
          </cell>
          <cell r="P297">
            <v>5974</v>
          </cell>
          <cell r="Q297">
            <v>4851</v>
          </cell>
          <cell r="R297">
            <v>4880</v>
          </cell>
          <cell r="S297">
            <v>5020</v>
          </cell>
          <cell r="T297">
            <v>4909</v>
          </cell>
          <cell r="U297">
            <v>4985</v>
          </cell>
          <cell r="V297">
            <v>5100</v>
          </cell>
          <cell r="W297">
            <v>5186</v>
          </cell>
          <cell r="X297">
            <v>5388</v>
          </cell>
          <cell r="Y297">
            <v>5415</v>
          </cell>
          <cell r="Z297">
            <v>5507</v>
          </cell>
          <cell r="AA297">
            <v>5651</v>
          </cell>
          <cell r="AB297">
            <v>6014</v>
          </cell>
          <cell r="AC297">
            <v>6068</v>
          </cell>
          <cell r="AD297">
            <v>5935</v>
          </cell>
          <cell r="AE297">
            <v>5978</v>
          </cell>
          <cell r="AF297">
            <v>5832</v>
          </cell>
          <cell r="AG297">
            <v>5889</v>
          </cell>
          <cell r="AH297">
            <v>5799</v>
          </cell>
          <cell r="AI297">
            <v>5514</v>
          </cell>
          <cell r="AJ297">
            <v>5371</v>
          </cell>
          <cell r="AK297">
            <v>5135</v>
          </cell>
          <cell r="AL297">
            <v>3207</v>
          </cell>
          <cell r="AM297">
            <v>5611</v>
          </cell>
          <cell r="AN297">
            <v>5049</v>
          </cell>
          <cell r="AO297">
            <v>5488</v>
          </cell>
          <cell r="AP297">
            <v>5761</v>
          </cell>
          <cell r="AQ297">
            <v>5699</v>
          </cell>
          <cell r="AR297">
            <v>5699</v>
          </cell>
          <cell r="AS297">
            <v>6606</v>
          </cell>
          <cell r="AT297">
            <v>6527</v>
          </cell>
          <cell r="AU297">
            <v>6386</v>
          </cell>
          <cell r="AV297">
            <v>6416</v>
          </cell>
          <cell r="AW297">
            <v>6088</v>
          </cell>
          <cell r="AX297">
            <v>6103</v>
          </cell>
          <cell r="AY297">
            <v>6283</v>
          </cell>
          <cell r="AZ297">
            <v>6232</v>
          </cell>
        </row>
        <row r="298">
          <cell r="A298" t="str">
            <v>Nombre de crÃ©ations d'entreprises - Hors micro-entrepreneurs - Autres activitÃ©s de services - Grand Est - DonnÃ©es trimestrielles brutes</v>
          </cell>
          <cell r="B298">
            <v>10756287</v>
          </cell>
          <cell r="C298">
            <v>45317.364583333336</v>
          </cell>
          <cell r="E298">
            <v>292</v>
          </cell>
          <cell r="F298">
            <v>273</v>
          </cell>
          <cell r="G298">
            <v>250</v>
          </cell>
          <cell r="H298">
            <v>248</v>
          </cell>
          <cell r="I298">
            <v>464</v>
          </cell>
          <cell r="J298">
            <v>368</v>
          </cell>
          <cell r="K298">
            <v>386</v>
          </cell>
          <cell r="L298">
            <v>379</v>
          </cell>
          <cell r="M298">
            <v>445</v>
          </cell>
          <cell r="N298">
            <v>404</v>
          </cell>
          <cell r="O298">
            <v>364</v>
          </cell>
          <cell r="P298">
            <v>440</v>
          </cell>
          <cell r="Q298">
            <v>302</v>
          </cell>
          <cell r="R298">
            <v>233</v>
          </cell>
          <cell r="S298">
            <v>274</v>
          </cell>
          <cell r="T298">
            <v>319</v>
          </cell>
          <cell r="U298">
            <v>341</v>
          </cell>
          <cell r="V298">
            <v>351</v>
          </cell>
          <cell r="W298">
            <v>294</v>
          </cell>
          <cell r="X298">
            <v>338</v>
          </cell>
          <cell r="Y298">
            <v>358</v>
          </cell>
          <cell r="Z298">
            <v>332</v>
          </cell>
          <cell r="AA298">
            <v>326</v>
          </cell>
          <cell r="AB298">
            <v>390</v>
          </cell>
          <cell r="AC298">
            <v>381</v>
          </cell>
          <cell r="AD298">
            <v>384</v>
          </cell>
          <cell r="AE298">
            <v>355</v>
          </cell>
          <cell r="AF298">
            <v>375</v>
          </cell>
          <cell r="AG298">
            <v>404</v>
          </cell>
          <cell r="AH298">
            <v>369</v>
          </cell>
          <cell r="AI298">
            <v>377</v>
          </cell>
          <cell r="AJ298">
            <v>356</v>
          </cell>
          <cell r="AK298">
            <v>341</v>
          </cell>
          <cell r="AL298">
            <v>185</v>
          </cell>
          <cell r="AM298">
            <v>344</v>
          </cell>
          <cell r="AN298">
            <v>290</v>
          </cell>
          <cell r="AO298">
            <v>377</v>
          </cell>
          <cell r="AP298">
            <v>398</v>
          </cell>
          <cell r="AQ298">
            <v>375</v>
          </cell>
          <cell r="AR298">
            <v>416</v>
          </cell>
          <cell r="AS298">
            <v>402</v>
          </cell>
          <cell r="AT298">
            <v>433</v>
          </cell>
          <cell r="AU298">
            <v>401</v>
          </cell>
          <cell r="AV298">
            <v>392</v>
          </cell>
          <cell r="AW298">
            <v>348</v>
          </cell>
          <cell r="AX298">
            <v>321</v>
          </cell>
          <cell r="AY298">
            <v>367</v>
          </cell>
          <cell r="AZ298">
            <v>381</v>
          </cell>
        </row>
        <row r="299">
          <cell r="A299" t="str">
            <v>Nombre de crÃ©ations d'entreprises - Hors micro-entrepreneurs - Autres activitÃ©s de services - Hauts-de-France - DonnÃ©es trimestrielles brutes</v>
          </cell>
          <cell r="B299">
            <v>10756267</v>
          </cell>
          <cell r="C299">
            <v>45317.364583333336</v>
          </cell>
          <cell r="E299">
            <v>344</v>
          </cell>
          <cell r="F299">
            <v>322</v>
          </cell>
          <cell r="G299">
            <v>311</v>
          </cell>
          <cell r="H299">
            <v>282</v>
          </cell>
          <cell r="I299">
            <v>490</v>
          </cell>
          <cell r="J299">
            <v>412</v>
          </cell>
          <cell r="K299">
            <v>378</v>
          </cell>
          <cell r="L299">
            <v>455</v>
          </cell>
          <cell r="M299">
            <v>500</v>
          </cell>
          <cell r="N299">
            <v>452</v>
          </cell>
          <cell r="O299">
            <v>385</v>
          </cell>
          <cell r="P299">
            <v>410</v>
          </cell>
          <cell r="Q299">
            <v>329</v>
          </cell>
          <cell r="R299">
            <v>270</v>
          </cell>
          <cell r="S299">
            <v>258</v>
          </cell>
          <cell r="T299">
            <v>263</v>
          </cell>
          <cell r="U299">
            <v>290</v>
          </cell>
          <cell r="V299">
            <v>290</v>
          </cell>
          <cell r="W299">
            <v>261</v>
          </cell>
          <cell r="X299">
            <v>294</v>
          </cell>
          <cell r="Y299">
            <v>327</v>
          </cell>
          <cell r="Z299">
            <v>325</v>
          </cell>
          <cell r="AA299">
            <v>303</v>
          </cell>
          <cell r="AB299">
            <v>367</v>
          </cell>
          <cell r="AC299">
            <v>413</v>
          </cell>
          <cell r="AD299">
            <v>332</v>
          </cell>
          <cell r="AE299">
            <v>318</v>
          </cell>
          <cell r="AF299">
            <v>342</v>
          </cell>
          <cell r="AG299">
            <v>371</v>
          </cell>
          <cell r="AH299">
            <v>347</v>
          </cell>
          <cell r="AI299">
            <v>327</v>
          </cell>
          <cell r="AJ299">
            <v>327</v>
          </cell>
          <cell r="AK299">
            <v>303</v>
          </cell>
          <cell r="AL299">
            <v>193</v>
          </cell>
          <cell r="AM299">
            <v>314</v>
          </cell>
          <cell r="AN299">
            <v>303</v>
          </cell>
          <cell r="AO299">
            <v>330</v>
          </cell>
          <cell r="AP299">
            <v>306</v>
          </cell>
          <cell r="AQ299">
            <v>335</v>
          </cell>
          <cell r="AR299">
            <v>367</v>
          </cell>
          <cell r="AS299">
            <v>399</v>
          </cell>
          <cell r="AT299">
            <v>372</v>
          </cell>
          <cell r="AU299">
            <v>387</v>
          </cell>
          <cell r="AV299">
            <v>375</v>
          </cell>
          <cell r="AW299">
            <v>319</v>
          </cell>
          <cell r="AX299">
            <v>308</v>
          </cell>
          <cell r="AY299">
            <v>349</v>
          </cell>
          <cell r="AZ299">
            <v>393</v>
          </cell>
        </row>
        <row r="300">
          <cell r="A300" t="str">
            <v>Nombre de crÃ©ations d'entreprises - Hors micro-entrepreneurs - Autres activitÃ©s de services - Normandie - DonnÃ©es trimestrielles brutes</v>
          </cell>
          <cell r="B300">
            <v>10756247</v>
          </cell>
          <cell r="C300">
            <v>45317.364583333336</v>
          </cell>
          <cell r="E300">
            <v>210</v>
          </cell>
          <cell r="F300">
            <v>169</v>
          </cell>
          <cell r="G300">
            <v>155</v>
          </cell>
          <cell r="H300">
            <v>170</v>
          </cell>
          <cell r="I300">
            <v>278</v>
          </cell>
          <cell r="J300">
            <v>265</v>
          </cell>
          <cell r="K300">
            <v>242</v>
          </cell>
          <cell r="L300">
            <v>277</v>
          </cell>
          <cell r="M300">
            <v>273</v>
          </cell>
          <cell r="N300">
            <v>257</v>
          </cell>
          <cell r="O300">
            <v>204</v>
          </cell>
          <cell r="P300">
            <v>274</v>
          </cell>
          <cell r="Q300">
            <v>168</v>
          </cell>
          <cell r="R300">
            <v>167</v>
          </cell>
          <cell r="S300">
            <v>176</v>
          </cell>
          <cell r="T300">
            <v>158</v>
          </cell>
          <cell r="U300">
            <v>173</v>
          </cell>
          <cell r="V300">
            <v>173</v>
          </cell>
          <cell r="W300">
            <v>182</v>
          </cell>
          <cell r="X300">
            <v>183</v>
          </cell>
          <cell r="Y300">
            <v>207</v>
          </cell>
          <cell r="Z300">
            <v>199</v>
          </cell>
          <cell r="AA300">
            <v>155</v>
          </cell>
          <cell r="AB300">
            <v>224</v>
          </cell>
          <cell r="AC300">
            <v>247</v>
          </cell>
          <cell r="AD300">
            <v>218</v>
          </cell>
          <cell r="AE300">
            <v>234</v>
          </cell>
          <cell r="AF300">
            <v>234</v>
          </cell>
          <cell r="AG300">
            <v>222</v>
          </cell>
          <cell r="AH300">
            <v>211</v>
          </cell>
          <cell r="AI300">
            <v>207</v>
          </cell>
          <cell r="AJ300">
            <v>205</v>
          </cell>
          <cell r="AK300">
            <v>230</v>
          </cell>
          <cell r="AL300">
            <v>119</v>
          </cell>
          <cell r="AM300">
            <v>237</v>
          </cell>
          <cell r="AN300">
            <v>207</v>
          </cell>
          <cell r="AO300">
            <v>222</v>
          </cell>
          <cell r="AP300">
            <v>244</v>
          </cell>
          <cell r="AQ300">
            <v>233</v>
          </cell>
          <cell r="AR300">
            <v>238</v>
          </cell>
          <cell r="AS300">
            <v>234</v>
          </cell>
          <cell r="AT300">
            <v>252</v>
          </cell>
          <cell r="AU300">
            <v>225</v>
          </cell>
          <cell r="AV300">
            <v>257</v>
          </cell>
          <cell r="AW300">
            <v>228</v>
          </cell>
          <cell r="AX300">
            <v>234</v>
          </cell>
          <cell r="AY300">
            <v>243</v>
          </cell>
          <cell r="AZ300">
            <v>235</v>
          </cell>
        </row>
        <row r="301">
          <cell r="A301" t="str">
            <v>Nombre de crÃ©ations d'entreprises - Hors micro-entrepreneurs - Autres activitÃ©s de services - Nouvelle-Aquitaine - DonnÃ©es trimestrielles brutes</v>
          </cell>
          <cell r="B301">
            <v>10756347</v>
          </cell>
          <cell r="C301">
            <v>45317.364583333336</v>
          </cell>
          <cell r="E301">
            <v>507</v>
          </cell>
          <cell r="F301">
            <v>437</v>
          </cell>
          <cell r="G301">
            <v>344</v>
          </cell>
          <cell r="H301">
            <v>390</v>
          </cell>
          <cell r="I301">
            <v>567</v>
          </cell>
          <cell r="J301">
            <v>600</v>
          </cell>
          <cell r="K301">
            <v>519</v>
          </cell>
          <cell r="L301">
            <v>604</v>
          </cell>
          <cell r="M301">
            <v>653</v>
          </cell>
          <cell r="N301">
            <v>628</v>
          </cell>
          <cell r="O301">
            <v>549</v>
          </cell>
          <cell r="P301">
            <v>553</v>
          </cell>
          <cell r="Q301">
            <v>465</v>
          </cell>
          <cell r="R301">
            <v>460</v>
          </cell>
          <cell r="S301">
            <v>415</v>
          </cell>
          <cell r="T301">
            <v>410</v>
          </cell>
          <cell r="U301">
            <v>454</v>
          </cell>
          <cell r="V301">
            <v>482</v>
          </cell>
          <cell r="W301">
            <v>380</v>
          </cell>
          <cell r="X301">
            <v>525</v>
          </cell>
          <cell r="Y301">
            <v>490</v>
          </cell>
          <cell r="Z301">
            <v>500</v>
          </cell>
          <cell r="AA301">
            <v>448</v>
          </cell>
          <cell r="AB301">
            <v>570</v>
          </cell>
          <cell r="AC301">
            <v>592</v>
          </cell>
          <cell r="AD301">
            <v>549</v>
          </cell>
          <cell r="AE301">
            <v>482</v>
          </cell>
          <cell r="AF301">
            <v>540</v>
          </cell>
          <cell r="AG301">
            <v>484</v>
          </cell>
          <cell r="AH301">
            <v>547</v>
          </cell>
          <cell r="AI301">
            <v>483</v>
          </cell>
          <cell r="AJ301">
            <v>512</v>
          </cell>
          <cell r="AK301">
            <v>516</v>
          </cell>
          <cell r="AL301">
            <v>316</v>
          </cell>
          <cell r="AM301">
            <v>517</v>
          </cell>
          <cell r="AN301">
            <v>524</v>
          </cell>
          <cell r="AO301">
            <v>568</v>
          </cell>
          <cell r="AP301">
            <v>534</v>
          </cell>
          <cell r="AQ301">
            <v>484</v>
          </cell>
          <cell r="AR301">
            <v>522</v>
          </cell>
          <cell r="AS301">
            <v>614</v>
          </cell>
          <cell r="AT301">
            <v>602</v>
          </cell>
          <cell r="AU301">
            <v>555</v>
          </cell>
          <cell r="AV301">
            <v>586</v>
          </cell>
          <cell r="AW301">
            <v>513</v>
          </cell>
          <cell r="AX301">
            <v>484</v>
          </cell>
          <cell r="AY301">
            <v>494</v>
          </cell>
          <cell r="AZ301">
            <v>541</v>
          </cell>
        </row>
        <row r="302">
          <cell r="A302" t="str">
            <v>Nombre de crÃ©ations d'entreprises - Hors micro-entrepreneurs - Autres activitÃ©s de services - Occitanie - DonnÃ©es trimestrielles brutes</v>
          </cell>
          <cell r="B302">
            <v>10756367</v>
          </cell>
          <cell r="C302">
            <v>45317.364583333336</v>
          </cell>
          <cell r="E302">
            <v>561</v>
          </cell>
          <cell r="F302">
            <v>487</v>
          </cell>
          <cell r="G302">
            <v>384</v>
          </cell>
          <cell r="H302">
            <v>416</v>
          </cell>
          <cell r="I302">
            <v>491</v>
          </cell>
          <cell r="J302">
            <v>516</v>
          </cell>
          <cell r="K302">
            <v>459</v>
          </cell>
          <cell r="L302">
            <v>465</v>
          </cell>
          <cell r="M302">
            <v>493</v>
          </cell>
          <cell r="N302">
            <v>516</v>
          </cell>
          <cell r="O302">
            <v>448</v>
          </cell>
          <cell r="P302">
            <v>471</v>
          </cell>
          <cell r="Q302">
            <v>495</v>
          </cell>
          <cell r="R302">
            <v>457</v>
          </cell>
          <cell r="S302">
            <v>434</v>
          </cell>
          <cell r="T302">
            <v>457</v>
          </cell>
          <cell r="U302">
            <v>488</v>
          </cell>
          <cell r="V302">
            <v>527</v>
          </cell>
          <cell r="W302">
            <v>432</v>
          </cell>
          <cell r="X302">
            <v>502</v>
          </cell>
          <cell r="Y302">
            <v>552</v>
          </cell>
          <cell r="Z302">
            <v>564</v>
          </cell>
          <cell r="AA302">
            <v>468</v>
          </cell>
          <cell r="AB302">
            <v>558</v>
          </cell>
          <cell r="AC302">
            <v>686</v>
          </cell>
          <cell r="AD302">
            <v>600</v>
          </cell>
          <cell r="AE302">
            <v>543</v>
          </cell>
          <cell r="AF302">
            <v>606</v>
          </cell>
          <cell r="AG302">
            <v>633</v>
          </cell>
          <cell r="AH302">
            <v>612</v>
          </cell>
          <cell r="AI302">
            <v>518</v>
          </cell>
          <cell r="AJ302">
            <v>543</v>
          </cell>
          <cell r="AK302">
            <v>537</v>
          </cell>
          <cell r="AL302">
            <v>296</v>
          </cell>
          <cell r="AM302">
            <v>504</v>
          </cell>
          <cell r="AN302">
            <v>436</v>
          </cell>
          <cell r="AO302">
            <v>506</v>
          </cell>
          <cell r="AP302">
            <v>587</v>
          </cell>
          <cell r="AQ302">
            <v>460</v>
          </cell>
          <cell r="AR302">
            <v>519</v>
          </cell>
          <cell r="AS302">
            <v>698</v>
          </cell>
          <cell r="AT302">
            <v>629</v>
          </cell>
          <cell r="AU302">
            <v>564</v>
          </cell>
          <cell r="AV302">
            <v>646</v>
          </cell>
          <cell r="AW302">
            <v>603</v>
          </cell>
          <cell r="AX302">
            <v>552</v>
          </cell>
          <cell r="AY302">
            <v>565</v>
          </cell>
          <cell r="AZ302">
            <v>617</v>
          </cell>
        </row>
        <row r="303">
          <cell r="A303" t="str">
            <v>Nombre de crÃ©ations d'entreprises - Hors micro-entrepreneurs - Autres activitÃ©s de services - Pays de la Loire - DonnÃ©es trimestrielles brutes</v>
          </cell>
          <cell r="B303">
            <v>10756307</v>
          </cell>
          <cell r="C303">
            <v>45317.364583333336</v>
          </cell>
          <cell r="E303">
            <v>270</v>
          </cell>
          <cell r="F303">
            <v>227</v>
          </cell>
          <cell r="G303">
            <v>169</v>
          </cell>
          <cell r="H303">
            <v>203</v>
          </cell>
          <cell r="I303">
            <v>255</v>
          </cell>
          <cell r="J303">
            <v>256</v>
          </cell>
          <cell r="K303">
            <v>238</v>
          </cell>
          <cell r="L303">
            <v>260</v>
          </cell>
          <cell r="M303">
            <v>285</v>
          </cell>
          <cell r="N303">
            <v>269</v>
          </cell>
          <cell r="O303">
            <v>247</v>
          </cell>
          <cell r="P303">
            <v>298</v>
          </cell>
          <cell r="Q303">
            <v>218</v>
          </cell>
          <cell r="R303">
            <v>223</v>
          </cell>
          <cell r="S303">
            <v>216</v>
          </cell>
          <cell r="T303">
            <v>234</v>
          </cell>
          <cell r="U303">
            <v>284</v>
          </cell>
          <cell r="V303">
            <v>256</v>
          </cell>
          <cell r="W303">
            <v>245</v>
          </cell>
          <cell r="X303">
            <v>287</v>
          </cell>
          <cell r="Y303">
            <v>318</v>
          </cell>
          <cell r="Z303">
            <v>300</v>
          </cell>
          <cell r="AA303">
            <v>247</v>
          </cell>
          <cell r="AB303">
            <v>304</v>
          </cell>
          <cell r="AC303">
            <v>281</v>
          </cell>
          <cell r="AD303">
            <v>275</v>
          </cell>
          <cell r="AE303">
            <v>254</v>
          </cell>
          <cell r="AF303">
            <v>278</v>
          </cell>
          <cell r="AG303">
            <v>349</v>
          </cell>
          <cell r="AH303">
            <v>294</v>
          </cell>
          <cell r="AI303">
            <v>259</v>
          </cell>
          <cell r="AJ303">
            <v>237</v>
          </cell>
          <cell r="AK303">
            <v>237</v>
          </cell>
          <cell r="AL303">
            <v>170</v>
          </cell>
          <cell r="AM303">
            <v>245</v>
          </cell>
          <cell r="AN303">
            <v>236</v>
          </cell>
          <cell r="AO303">
            <v>248</v>
          </cell>
          <cell r="AP303">
            <v>294</v>
          </cell>
          <cell r="AQ303">
            <v>297</v>
          </cell>
          <cell r="AR303">
            <v>280</v>
          </cell>
          <cell r="AS303">
            <v>315</v>
          </cell>
          <cell r="AT303">
            <v>356</v>
          </cell>
          <cell r="AU303">
            <v>321</v>
          </cell>
          <cell r="AV303">
            <v>373</v>
          </cell>
          <cell r="AW303">
            <v>289</v>
          </cell>
          <cell r="AX303">
            <v>271</v>
          </cell>
          <cell r="AY303">
            <v>291</v>
          </cell>
          <cell r="AZ303">
            <v>287</v>
          </cell>
        </row>
        <row r="304">
          <cell r="A304" t="str">
            <v>Nombre de crÃ©ations d'entreprises - Hors micro-entrepreneurs - Autres activitÃ©s de services - Provence-Alpes-CÃ´te d'Azur - DonnÃ©es trimestrielles brutes</v>
          </cell>
          <cell r="B304">
            <v>10756407</v>
          </cell>
          <cell r="C304">
            <v>45317.364583333336</v>
          </cell>
          <cell r="E304">
            <v>509</v>
          </cell>
          <cell r="F304">
            <v>453</v>
          </cell>
          <cell r="G304">
            <v>375</v>
          </cell>
          <cell r="H304">
            <v>422</v>
          </cell>
          <cell r="I304">
            <v>596</v>
          </cell>
          <cell r="J304">
            <v>557</v>
          </cell>
          <cell r="K304">
            <v>505</v>
          </cell>
          <cell r="L304">
            <v>468</v>
          </cell>
          <cell r="M304">
            <v>553</v>
          </cell>
          <cell r="N304">
            <v>536</v>
          </cell>
          <cell r="O304">
            <v>493</v>
          </cell>
          <cell r="P304">
            <v>542</v>
          </cell>
          <cell r="Q304">
            <v>508</v>
          </cell>
          <cell r="R304">
            <v>478</v>
          </cell>
          <cell r="S304">
            <v>425</v>
          </cell>
          <cell r="T304">
            <v>508</v>
          </cell>
          <cell r="U304">
            <v>480</v>
          </cell>
          <cell r="V304">
            <v>550</v>
          </cell>
          <cell r="W304">
            <v>460</v>
          </cell>
          <cell r="X304">
            <v>438</v>
          </cell>
          <cell r="Y304">
            <v>575</v>
          </cell>
          <cell r="Z304">
            <v>558</v>
          </cell>
          <cell r="AA304">
            <v>499</v>
          </cell>
          <cell r="AB304">
            <v>564</v>
          </cell>
          <cell r="AC304">
            <v>633</v>
          </cell>
          <cell r="AD304">
            <v>592</v>
          </cell>
          <cell r="AE304">
            <v>524</v>
          </cell>
          <cell r="AF304">
            <v>540</v>
          </cell>
          <cell r="AG304">
            <v>629</v>
          </cell>
          <cell r="AH304">
            <v>634</v>
          </cell>
          <cell r="AI304">
            <v>459</v>
          </cell>
          <cell r="AJ304">
            <v>470</v>
          </cell>
          <cell r="AK304">
            <v>543</v>
          </cell>
          <cell r="AL304">
            <v>298</v>
          </cell>
          <cell r="AM304">
            <v>481</v>
          </cell>
          <cell r="AN304">
            <v>446</v>
          </cell>
          <cell r="AO304">
            <v>454</v>
          </cell>
          <cell r="AP304">
            <v>581</v>
          </cell>
          <cell r="AQ304">
            <v>513</v>
          </cell>
          <cell r="AR304">
            <v>523</v>
          </cell>
          <cell r="AS304">
            <v>620</v>
          </cell>
          <cell r="AT304">
            <v>655</v>
          </cell>
          <cell r="AU304">
            <v>568</v>
          </cell>
          <cell r="AV304">
            <v>626</v>
          </cell>
          <cell r="AW304">
            <v>588</v>
          </cell>
          <cell r="AX304">
            <v>628</v>
          </cell>
          <cell r="AY304">
            <v>571</v>
          </cell>
          <cell r="AZ304">
            <v>602</v>
          </cell>
        </row>
        <row r="305">
          <cell r="A305" t="str">
            <v>Nombre de crÃ©ations d'entreprises - Hors micro-entrepreneurs - Commerce - Auvergne-RhÃ´ne-Alpes - DonnÃ©es trimestrielles brutes</v>
          </cell>
          <cell r="B305">
            <v>10756388</v>
          </cell>
          <cell r="C305">
            <v>45317.364583333336</v>
          </cell>
          <cell r="E305">
            <v>1855</v>
          </cell>
          <cell r="F305">
            <v>1655</v>
          </cell>
          <cell r="G305">
            <v>1353</v>
          </cell>
          <cell r="H305">
            <v>1615</v>
          </cell>
          <cell r="I305">
            <v>2035</v>
          </cell>
          <cell r="J305">
            <v>2108</v>
          </cell>
          <cell r="K305">
            <v>1624</v>
          </cell>
          <cell r="L305">
            <v>2001</v>
          </cell>
          <cell r="M305">
            <v>2137</v>
          </cell>
          <cell r="N305">
            <v>1957</v>
          </cell>
          <cell r="O305">
            <v>1581</v>
          </cell>
          <cell r="P305">
            <v>1910</v>
          </cell>
          <cell r="Q305">
            <v>1860</v>
          </cell>
          <cell r="R305">
            <v>1971</v>
          </cell>
          <cell r="S305">
            <v>1549</v>
          </cell>
          <cell r="T305">
            <v>2059</v>
          </cell>
          <cell r="U305">
            <v>2917</v>
          </cell>
          <cell r="V305">
            <v>2486</v>
          </cell>
          <cell r="W305">
            <v>1819</v>
          </cell>
          <cell r="X305">
            <v>2401</v>
          </cell>
          <cell r="Y305">
            <v>2881</v>
          </cell>
          <cell r="Z305">
            <v>2705</v>
          </cell>
          <cell r="AA305">
            <v>2198</v>
          </cell>
          <cell r="AB305">
            <v>2691</v>
          </cell>
          <cell r="AC305">
            <v>2917</v>
          </cell>
          <cell r="AD305">
            <v>2849</v>
          </cell>
          <cell r="AE305">
            <v>2377</v>
          </cell>
          <cell r="AF305">
            <v>2709</v>
          </cell>
          <cell r="AG305">
            <v>2966</v>
          </cell>
          <cell r="AH305">
            <v>2623</v>
          </cell>
          <cell r="AI305">
            <v>2182</v>
          </cell>
          <cell r="AJ305">
            <v>2262</v>
          </cell>
          <cell r="AK305">
            <v>2125</v>
          </cell>
          <cell r="AL305">
            <v>2407</v>
          </cell>
          <cell r="AM305">
            <v>2669</v>
          </cell>
          <cell r="AN305">
            <v>3061</v>
          </cell>
          <cell r="AO305">
            <v>3135</v>
          </cell>
          <cell r="AP305">
            <v>2875</v>
          </cell>
          <cell r="AQ305">
            <v>2071</v>
          </cell>
          <cell r="AR305">
            <v>2310</v>
          </cell>
          <cell r="AS305">
            <v>2296</v>
          </cell>
          <cell r="AT305">
            <v>2092</v>
          </cell>
          <cell r="AU305">
            <v>1633</v>
          </cell>
          <cell r="AV305">
            <v>1916</v>
          </cell>
          <cell r="AW305">
            <v>1675</v>
          </cell>
          <cell r="AX305">
            <v>1681</v>
          </cell>
          <cell r="AY305">
            <v>1428</v>
          </cell>
          <cell r="AZ305">
            <v>1835</v>
          </cell>
        </row>
        <row r="306">
          <cell r="A306" t="str">
            <v>Nombre de crÃ©ations d'entreprises - Hors micro-entrepreneurs - Commerce - ÃŽle-de-France - DonnÃ©es trimestrielles brutes</v>
          </cell>
          <cell r="B306">
            <v>10756188</v>
          </cell>
          <cell r="C306">
            <v>45317.364583333336</v>
          </cell>
          <cell r="E306">
            <v>3372</v>
          </cell>
          <cell r="F306">
            <v>2895</v>
          </cell>
          <cell r="G306">
            <v>2502</v>
          </cell>
          <cell r="H306">
            <v>2953</v>
          </cell>
          <cell r="I306">
            <v>3347</v>
          </cell>
          <cell r="J306">
            <v>3187</v>
          </cell>
          <cell r="K306">
            <v>2760</v>
          </cell>
          <cell r="L306">
            <v>3488</v>
          </cell>
          <cell r="M306">
            <v>3695</v>
          </cell>
          <cell r="N306">
            <v>3330</v>
          </cell>
          <cell r="O306">
            <v>2827</v>
          </cell>
          <cell r="P306">
            <v>3399</v>
          </cell>
          <cell r="Q306">
            <v>3501</v>
          </cell>
          <cell r="R306">
            <v>3340</v>
          </cell>
          <cell r="S306">
            <v>2965</v>
          </cell>
          <cell r="T306">
            <v>3630</v>
          </cell>
          <cell r="U306">
            <v>4516</v>
          </cell>
          <cell r="V306">
            <v>3998</v>
          </cell>
          <cell r="W306">
            <v>3005</v>
          </cell>
          <cell r="X306">
            <v>3975</v>
          </cell>
          <cell r="Y306">
            <v>4463</v>
          </cell>
          <cell r="Z306">
            <v>3905</v>
          </cell>
          <cell r="AA306">
            <v>3400</v>
          </cell>
          <cell r="AB306">
            <v>4246</v>
          </cell>
          <cell r="AC306">
            <v>4158</v>
          </cell>
          <cell r="AD306">
            <v>3997</v>
          </cell>
          <cell r="AE306">
            <v>3423</v>
          </cell>
          <cell r="AF306">
            <v>4108</v>
          </cell>
          <cell r="AG306">
            <v>4434</v>
          </cell>
          <cell r="AH306">
            <v>4213</v>
          </cell>
          <cell r="AI306">
            <v>3686</v>
          </cell>
          <cell r="AJ306">
            <v>4295</v>
          </cell>
          <cell r="AK306">
            <v>4143</v>
          </cell>
          <cell r="AL306">
            <v>3571</v>
          </cell>
          <cell r="AM306">
            <v>5025</v>
          </cell>
          <cell r="AN306">
            <v>5767</v>
          </cell>
          <cell r="AO306">
            <v>6239</v>
          </cell>
          <cell r="AP306">
            <v>5846</v>
          </cell>
          <cell r="AQ306">
            <v>4411</v>
          </cell>
          <cell r="AR306">
            <v>5071</v>
          </cell>
          <cell r="AS306">
            <v>5346</v>
          </cell>
          <cell r="AT306">
            <v>5131</v>
          </cell>
          <cell r="AU306">
            <v>4546</v>
          </cell>
          <cell r="AV306">
            <v>5068</v>
          </cell>
          <cell r="AW306">
            <v>4560</v>
          </cell>
          <cell r="AX306">
            <v>4813</v>
          </cell>
          <cell r="AY306">
            <v>4608</v>
          </cell>
          <cell r="AZ306">
            <v>5038</v>
          </cell>
        </row>
        <row r="307">
          <cell r="A307" t="str">
            <v>Nombre de crÃ©ations d'entreprises - Hors micro-entrepreneurs - Commerce - Bourgogne-Franche-ComtÃ© - DonnÃ©es trimestrielles brutes</v>
          </cell>
          <cell r="B307">
            <v>10756228</v>
          </cell>
          <cell r="C307">
            <v>45317.364583333336</v>
          </cell>
          <cell r="E307">
            <v>509</v>
          </cell>
          <cell r="F307">
            <v>516</v>
          </cell>
          <cell r="G307">
            <v>466</v>
          </cell>
          <cell r="H307">
            <v>549</v>
          </cell>
          <cell r="I307">
            <v>795</v>
          </cell>
          <cell r="J307">
            <v>810</v>
          </cell>
          <cell r="K307">
            <v>684</v>
          </cell>
          <cell r="L307">
            <v>659</v>
          </cell>
          <cell r="M307">
            <v>730</v>
          </cell>
          <cell r="N307">
            <v>684</v>
          </cell>
          <cell r="O307">
            <v>610</v>
          </cell>
          <cell r="P307">
            <v>729</v>
          </cell>
          <cell r="Q307">
            <v>756</v>
          </cell>
          <cell r="R307">
            <v>827</v>
          </cell>
          <cell r="S307">
            <v>714</v>
          </cell>
          <cell r="T307">
            <v>910</v>
          </cell>
          <cell r="U307">
            <v>1119</v>
          </cell>
          <cell r="V307">
            <v>1099</v>
          </cell>
          <cell r="W307">
            <v>752</v>
          </cell>
          <cell r="X307">
            <v>986</v>
          </cell>
          <cell r="Y307">
            <v>1224</v>
          </cell>
          <cell r="Z307">
            <v>1139</v>
          </cell>
          <cell r="AA307">
            <v>1026</v>
          </cell>
          <cell r="AB307">
            <v>1131</v>
          </cell>
          <cell r="AC307">
            <v>1119</v>
          </cell>
          <cell r="AD307">
            <v>1198</v>
          </cell>
          <cell r="AE307">
            <v>1001</v>
          </cell>
          <cell r="AF307">
            <v>1108</v>
          </cell>
          <cell r="AG307">
            <v>1190</v>
          </cell>
          <cell r="AH307">
            <v>1083</v>
          </cell>
          <cell r="AI307">
            <v>899</v>
          </cell>
          <cell r="AJ307">
            <v>996</v>
          </cell>
          <cell r="AK307">
            <v>911</v>
          </cell>
          <cell r="AL307">
            <v>981</v>
          </cell>
          <cell r="AM307">
            <v>1075</v>
          </cell>
          <cell r="AN307">
            <v>1103</v>
          </cell>
          <cell r="AO307">
            <v>1160</v>
          </cell>
          <cell r="AP307">
            <v>1108</v>
          </cell>
          <cell r="AQ307">
            <v>761</v>
          </cell>
          <cell r="AR307">
            <v>751</v>
          </cell>
          <cell r="AS307">
            <v>765</v>
          </cell>
          <cell r="AT307">
            <v>737</v>
          </cell>
          <cell r="AU307">
            <v>596</v>
          </cell>
          <cell r="AV307">
            <v>618</v>
          </cell>
          <cell r="AW307">
            <v>572</v>
          </cell>
          <cell r="AX307">
            <v>488</v>
          </cell>
          <cell r="AY307">
            <v>497</v>
          </cell>
          <cell r="AZ307">
            <v>525</v>
          </cell>
        </row>
        <row r="308">
          <cell r="A308" t="str">
            <v>Nombre de crÃ©ations d'entreprises - Hors micro-entrepreneurs - Commerce - Bretagne - DonnÃ©es trimestrielles brutes</v>
          </cell>
          <cell r="B308">
            <v>10756328</v>
          </cell>
          <cell r="C308">
            <v>45317.364583333336</v>
          </cell>
          <cell r="E308">
            <v>641</v>
          </cell>
          <cell r="F308">
            <v>510</v>
          </cell>
          <cell r="G308">
            <v>396</v>
          </cell>
          <cell r="H308">
            <v>516</v>
          </cell>
          <cell r="I308">
            <v>733</v>
          </cell>
          <cell r="J308">
            <v>635</v>
          </cell>
          <cell r="K308">
            <v>504</v>
          </cell>
          <cell r="L308">
            <v>631</v>
          </cell>
          <cell r="M308">
            <v>711</v>
          </cell>
          <cell r="N308">
            <v>618</v>
          </cell>
          <cell r="O308">
            <v>491</v>
          </cell>
          <cell r="P308">
            <v>549</v>
          </cell>
          <cell r="Q308">
            <v>711</v>
          </cell>
          <cell r="R308">
            <v>721</v>
          </cell>
          <cell r="S308">
            <v>542</v>
          </cell>
          <cell r="T308">
            <v>779</v>
          </cell>
          <cell r="U308">
            <v>931</v>
          </cell>
          <cell r="V308">
            <v>864</v>
          </cell>
          <cell r="W308">
            <v>656</v>
          </cell>
          <cell r="X308">
            <v>867</v>
          </cell>
          <cell r="Y308">
            <v>1032</v>
          </cell>
          <cell r="Z308">
            <v>913</v>
          </cell>
          <cell r="AA308">
            <v>750</v>
          </cell>
          <cell r="AB308">
            <v>839</v>
          </cell>
          <cell r="AC308">
            <v>1033</v>
          </cell>
          <cell r="AD308">
            <v>1008</v>
          </cell>
          <cell r="AE308">
            <v>757</v>
          </cell>
          <cell r="AF308">
            <v>860</v>
          </cell>
          <cell r="AG308">
            <v>930</v>
          </cell>
          <cell r="AH308">
            <v>888</v>
          </cell>
          <cell r="AI308">
            <v>634</v>
          </cell>
          <cell r="AJ308">
            <v>770</v>
          </cell>
          <cell r="AK308">
            <v>802</v>
          </cell>
          <cell r="AL308">
            <v>793</v>
          </cell>
          <cell r="AM308">
            <v>921</v>
          </cell>
          <cell r="AN308">
            <v>940</v>
          </cell>
          <cell r="AO308">
            <v>948</v>
          </cell>
          <cell r="AP308">
            <v>1024</v>
          </cell>
          <cell r="AQ308">
            <v>779</v>
          </cell>
          <cell r="AR308">
            <v>890</v>
          </cell>
          <cell r="AS308">
            <v>803</v>
          </cell>
          <cell r="AT308">
            <v>722</v>
          </cell>
          <cell r="AU308">
            <v>514</v>
          </cell>
          <cell r="AV308">
            <v>618</v>
          </cell>
          <cell r="AW308">
            <v>593</v>
          </cell>
          <cell r="AX308">
            <v>572</v>
          </cell>
          <cell r="AY308">
            <v>416</v>
          </cell>
          <cell r="AZ308">
            <v>536</v>
          </cell>
        </row>
        <row r="309">
          <cell r="A309" t="str">
            <v>Nombre de crÃ©ations d'entreprises - Hors micro-entrepreneurs - Commerce - Centre-Val de Loire - DonnÃ©es trimestrielles brutes</v>
          </cell>
          <cell r="B309">
            <v>10756208</v>
          </cell>
          <cell r="C309">
            <v>45317.364583333336</v>
          </cell>
          <cell r="E309">
            <v>504</v>
          </cell>
          <cell r="F309">
            <v>501</v>
          </cell>
          <cell r="G309">
            <v>401</v>
          </cell>
          <cell r="H309">
            <v>486</v>
          </cell>
          <cell r="I309">
            <v>696</v>
          </cell>
          <cell r="J309">
            <v>630</v>
          </cell>
          <cell r="K309">
            <v>472</v>
          </cell>
          <cell r="L309">
            <v>586</v>
          </cell>
          <cell r="M309">
            <v>614</v>
          </cell>
          <cell r="N309">
            <v>531</v>
          </cell>
          <cell r="O309">
            <v>468</v>
          </cell>
          <cell r="P309">
            <v>547</v>
          </cell>
          <cell r="Q309">
            <v>598</v>
          </cell>
          <cell r="R309">
            <v>587</v>
          </cell>
          <cell r="S309">
            <v>554</v>
          </cell>
          <cell r="T309">
            <v>709</v>
          </cell>
          <cell r="U309">
            <v>886</v>
          </cell>
          <cell r="V309">
            <v>828</v>
          </cell>
          <cell r="W309">
            <v>602</v>
          </cell>
          <cell r="X309">
            <v>846</v>
          </cell>
          <cell r="Y309">
            <v>953</v>
          </cell>
          <cell r="Z309">
            <v>834</v>
          </cell>
          <cell r="AA309">
            <v>722</v>
          </cell>
          <cell r="AB309">
            <v>871</v>
          </cell>
          <cell r="AC309">
            <v>975</v>
          </cell>
          <cell r="AD309">
            <v>917</v>
          </cell>
          <cell r="AE309">
            <v>794</v>
          </cell>
          <cell r="AF309">
            <v>900</v>
          </cell>
          <cell r="AG309">
            <v>947</v>
          </cell>
          <cell r="AH309">
            <v>837</v>
          </cell>
          <cell r="AI309">
            <v>664</v>
          </cell>
          <cell r="AJ309">
            <v>798</v>
          </cell>
          <cell r="AK309">
            <v>747</v>
          </cell>
          <cell r="AL309">
            <v>853</v>
          </cell>
          <cell r="AM309">
            <v>906</v>
          </cell>
          <cell r="AN309">
            <v>1035</v>
          </cell>
          <cell r="AO309">
            <v>991</v>
          </cell>
          <cell r="AP309">
            <v>933</v>
          </cell>
          <cell r="AQ309">
            <v>676</v>
          </cell>
          <cell r="AR309">
            <v>722</v>
          </cell>
          <cell r="AS309">
            <v>714</v>
          </cell>
          <cell r="AT309">
            <v>596</v>
          </cell>
          <cell r="AU309">
            <v>527</v>
          </cell>
          <cell r="AV309">
            <v>582</v>
          </cell>
          <cell r="AW309">
            <v>435</v>
          </cell>
          <cell r="AX309">
            <v>451</v>
          </cell>
          <cell r="AY309">
            <v>359</v>
          </cell>
          <cell r="AZ309">
            <v>502</v>
          </cell>
        </row>
        <row r="310">
          <cell r="A310" t="str">
            <v>Nombre de crÃ©ations d'entreprises - Hors micro-entrepreneurs - Commerce - France - DonnÃ©es trimestrielles brutes</v>
          </cell>
          <cell r="B310">
            <v>10756110</v>
          </cell>
          <cell r="C310">
            <v>45317.364583333336</v>
          </cell>
          <cell r="E310">
            <v>15998</v>
          </cell>
          <cell r="F310">
            <v>14191</v>
          </cell>
          <cell r="G310">
            <v>11851</v>
          </cell>
          <cell r="H310">
            <v>13745</v>
          </cell>
          <cell r="I310">
            <v>17975</v>
          </cell>
          <cell r="J310">
            <v>16820</v>
          </cell>
          <cell r="K310">
            <v>14122</v>
          </cell>
          <cell r="L310">
            <v>16562</v>
          </cell>
          <cell r="M310">
            <v>17655</v>
          </cell>
          <cell r="N310">
            <v>16580</v>
          </cell>
          <cell r="O310">
            <v>13442</v>
          </cell>
          <cell r="P310">
            <v>15901</v>
          </cell>
          <cell r="Q310">
            <v>16669</v>
          </cell>
          <cell r="R310">
            <v>17451</v>
          </cell>
          <cell r="S310">
            <v>14680</v>
          </cell>
          <cell r="T310">
            <v>18265</v>
          </cell>
          <cell r="U310">
            <v>24115</v>
          </cell>
          <cell r="V310">
            <v>21991</v>
          </cell>
          <cell r="W310">
            <v>16102</v>
          </cell>
          <cell r="X310">
            <v>20656</v>
          </cell>
          <cell r="Y310">
            <v>24991</v>
          </cell>
          <cell r="Z310">
            <v>23028</v>
          </cell>
          <cell r="AA310">
            <v>19528</v>
          </cell>
          <cell r="AB310">
            <v>23255</v>
          </cell>
          <cell r="AC310">
            <v>24508</v>
          </cell>
          <cell r="AD310">
            <v>24573</v>
          </cell>
          <cell r="AE310">
            <v>20125</v>
          </cell>
          <cell r="AF310">
            <v>22641</v>
          </cell>
          <cell r="AG310">
            <v>25787</v>
          </cell>
          <cell r="AH310">
            <v>23597</v>
          </cell>
          <cell r="AI310">
            <v>19085</v>
          </cell>
          <cell r="AJ310">
            <v>20821</v>
          </cell>
          <cell r="AK310">
            <v>20073</v>
          </cell>
          <cell r="AL310">
            <v>20986</v>
          </cell>
          <cell r="AM310">
            <v>24132</v>
          </cell>
          <cell r="AN310">
            <v>26980</v>
          </cell>
          <cell r="AO310">
            <v>27883</v>
          </cell>
          <cell r="AP310">
            <v>26421</v>
          </cell>
          <cell r="AQ310">
            <v>18763</v>
          </cell>
          <cell r="AR310">
            <v>20217</v>
          </cell>
          <cell r="AS310">
            <v>20318</v>
          </cell>
          <cell r="AT310">
            <v>19129</v>
          </cell>
          <cell r="AU310">
            <v>16085</v>
          </cell>
          <cell r="AV310">
            <v>17896</v>
          </cell>
          <cell r="AW310">
            <v>16313</v>
          </cell>
          <cell r="AX310">
            <v>15952</v>
          </cell>
          <cell r="AY310">
            <v>14136</v>
          </cell>
          <cell r="AZ310">
            <v>16757</v>
          </cell>
        </row>
        <row r="311">
          <cell r="A311" t="str">
            <v>Nombre de crÃ©ations d'entreprises - Hors micro-entrepreneurs - Commerce - France - DonnÃ©es trimestrielles CVS</v>
          </cell>
          <cell r="B311">
            <v>10756111</v>
          </cell>
          <cell r="C311">
            <v>45317.364583333336</v>
          </cell>
          <cell r="E311">
            <v>14227</v>
          </cell>
          <cell r="F311">
            <v>13647</v>
          </cell>
          <cell r="G311">
            <v>13992</v>
          </cell>
          <cell r="H311">
            <v>14600</v>
          </cell>
          <cell r="I311">
            <v>15868</v>
          </cell>
          <cell r="J311">
            <v>17004</v>
          </cell>
          <cell r="K311">
            <v>17242</v>
          </cell>
          <cell r="L311">
            <v>16764</v>
          </cell>
          <cell r="M311">
            <v>16134</v>
          </cell>
          <cell r="N311">
            <v>15932</v>
          </cell>
          <cell r="O311">
            <v>15357</v>
          </cell>
          <cell r="P311">
            <v>15498</v>
          </cell>
          <cell r="Q311">
            <v>15310</v>
          </cell>
          <cell r="R311">
            <v>15115</v>
          </cell>
          <cell r="S311">
            <v>16597</v>
          </cell>
          <cell r="T311">
            <v>18460</v>
          </cell>
          <cell r="U311">
            <v>20416</v>
          </cell>
          <cell r="V311">
            <v>21580</v>
          </cell>
          <cell r="W311">
            <v>20216</v>
          </cell>
          <cell r="X311">
            <v>21090</v>
          </cell>
          <cell r="Y311">
            <v>22106</v>
          </cell>
          <cell r="Z311">
            <v>21835</v>
          </cell>
          <cell r="AA311">
            <v>22769</v>
          </cell>
          <cell r="AB311">
            <v>23225</v>
          </cell>
          <cell r="AC311">
            <v>22839</v>
          </cell>
          <cell r="AD311">
            <v>23474</v>
          </cell>
          <cell r="AE311">
            <v>22966</v>
          </cell>
          <cell r="AF311">
            <v>23340</v>
          </cell>
          <cell r="AG311">
            <v>24264</v>
          </cell>
          <cell r="AH311">
            <v>23826</v>
          </cell>
          <cell r="AI311">
            <v>22088</v>
          </cell>
          <cell r="AJ311">
            <v>20358</v>
          </cell>
          <cell r="AK311">
            <v>19788</v>
          </cell>
          <cell r="AL311">
            <v>18274</v>
          </cell>
          <cell r="AM311">
            <v>25482</v>
          </cell>
          <cell r="AN311">
            <v>26358</v>
          </cell>
          <cell r="AO311">
            <v>25860</v>
          </cell>
          <cell r="AP311">
            <v>23810</v>
          </cell>
          <cell r="AQ311">
            <v>21565</v>
          </cell>
          <cell r="AR311">
            <v>20093</v>
          </cell>
          <cell r="AS311">
            <v>18352</v>
          </cell>
          <cell r="AT311">
            <v>18958</v>
          </cell>
          <cell r="AU311">
            <v>18671</v>
          </cell>
          <cell r="AV311">
            <v>17373</v>
          </cell>
          <cell r="AW311">
            <v>15720</v>
          </cell>
          <cell r="AX311">
            <v>15510</v>
          </cell>
          <cell r="AY311">
            <v>15409</v>
          </cell>
          <cell r="AZ311">
            <v>15918</v>
          </cell>
        </row>
        <row r="312">
          <cell r="A312" t="str">
            <v>Nombre de crÃ©ations d'entreprises - Hors micro-entrepreneurs - Commerce - Grand Est - DonnÃ©es trimestrielles brutes</v>
          </cell>
          <cell r="B312">
            <v>10756288</v>
          </cell>
          <cell r="C312">
            <v>45317.364583333336</v>
          </cell>
          <cell r="E312">
            <v>1145</v>
          </cell>
          <cell r="F312">
            <v>980</v>
          </cell>
          <cell r="G312">
            <v>875</v>
          </cell>
          <cell r="H312">
            <v>999</v>
          </cell>
          <cell r="I312">
            <v>1544</v>
          </cell>
          <cell r="J312">
            <v>1368</v>
          </cell>
          <cell r="K312">
            <v>1371</v>
          </cell>
          <cell r="L312">
            <v>1452</v>
          </cell>
          <cell r="M312">
            <v>1440</v>
          </cell>
          <cell r="N312">
            <v>1395</v>
          </cell>
          <cell r="O312">
            <v>1127</v>
          </cell>
          <cell r="P312">
            <v>1317</v>
          </cell>
          <cell r="Q312">
            <v>1379</v>
          </cell>
          <cell r="R312">
            <v>1562</v>
          </cell>
          <cell r="S312">
            <v>1341</v>
          </cell>
          <cell r="T312">
            <v>1846</v>
          </cell>
          <cell r="U312">
            <v>2346</v>
          </cell>
          <cell r="V312">
            <v>2030</v>
          </cell>
          <cell r="W312">
            <v>1518</v>
          </cell>
          <cell r="X312">
            <v>1788</v>
          </cell>
          <cell r="Y312">
            <v>2238</v>
          </cell>
          <cell r="Z312">
            <v>2307</v>
          </cell>
          <cell r="AA312">
            <v>1873</v>
          </cell>
          <cell r="AB312">
            <v>2144</v>
          </cell>
          <cell r="AC312">
            <v>2431</v>
          </cell>
          <cell r="AD312">
            <v>2322</v>
          </cell>
          <cell r="AE312">
            <v>1987</v>
          </cell>
          <cell r="AF312">
            <v>2132</v>
          </cell>
          <cell r="AG312">
            <v>2477</v>
          </cell>
          <cell r="AH312">
            <v>2152</v>
          </cell>
          <cell r="AI312">
            <v>1812</v>
          </cell>
          <cell r="AJ312">
            <v>1771</v>
          </cell>
          <cell r="AK312">
            <v>1612</v>
          </cell>
          <cell r="AL312">
            <v>1904</v>
          </cell>
          <cell r="AM312">
            <v>2054</v>
          </cell>
          <cell r="AN312">
            <v>2195</v>
          </cell>
          <cell r="AO312">
            <v>2267</v>
          </cell>
          <cell r="AP312">
            <v>2066</v>
          </cell>
          <cell r="AQ312">
            <v>1390</v>
          </cell>
          <cell r="AR312">
            <v>1468</v>
          </cell>
          <cell r="AS312">
            <v>1493</v>
          </cell>
          <cell r="AT312">
            <v>1304</v>
          </cell>
          <cell r="AU312">
            <v>1105</v>
          </cell>
          <cell r="AV312">
            <v>1276</v>
          </cell>
          <cell r="AW312">
            <v>1065</v>
          </cell>
          <cell r="AX312">
            <v>1052</v>
          </cell>
          <cell r="AY312">
            <v>882</v>
          </cell>
          <cell r="AZ312">
            <v>1049</v>
          </cell>
        </row>
        <row r="313">
          <cell r="A313" t="str">
            <v>Nombre de crÃ©ations d'entreprises - Hors micro-entrepreneurs - Commerce - Hauts-de-France - DonnÃ©es trimestrielles brutes</v>
          </cell>
          <cell r="B313">
            <v>10756268</v>
          </cell>
          <cell r="C313">
            <v>45317.364583333336</v>
          </cell>
          <cell r="E313">
            <v>1013</v>
          </cell>
          <cell r="F313">
            <v>886</v>
          </cell>
          <cell r="G313">
            <v>734</v>
          </cell>
          <cell r="H313">
            <v>879</v>
          </cell>
          <cell r="I313">
            <v>1010</v>
          </cell>
          <cell r="J313">
            <v>1066</v>
          </cell>
          <cell r="K313">
            <v>978</v>
          </cell>
          <cell r="L313">
            <v>1131</v>
          </cell>
          <cell r="M313">
            <v>1162</v>
          </cell>
          <cell r="N313">
            <v>1162</v>
          </cell>
          <cell r="O313">
            <v>1008</v>
          </cell>
          <cell r="P313">
            <v>1121</v>
          </cell>
          <cell r="Q313">
            <v>1076</v>
          </cell>
          <cell r="R313">
            <v>1231</v>
          </cell>
          <cell r="S313">
            <v>1071</v>
          </cell>
          <cell r="T313">
            <v>1378</v>
          </cell>
          <cell r="U313">
            <v>1879</v>
          </cell>
          <cell r="V313">
            <v>1724</v>
          </cell>
          <cell r="W313">
            <v>1291</v>
          </cell>
          <cell r="X313">
            <v>1550</v>
          </cell>
          <cell r="Y313">
            <v>1867</v>
          </cell>
          <cell r="Z313">
            <v>1730</v>
          </cell>
          <cell r="AA313">
            <v>1622</v>
          </cell>
          <cell r="AB313">
            <v>1843</v>
          </cell>
          <cell r="AC313">
            <v>2210</v>
          </cell>
          <cell r="AD313">
            <v>2107</v>
          </cell>
          <cell r="AE313">
            <v>1879</v>
          </cell>
          <cell r="AF313">
            <v>2019</v>
          </cell>
          <cell r="AG313">
            <v>2386</v>
          </cell>
          <cell r="AH313">
            <v>2166</v>
          </cell>
          <cell r="AI313">
            <v>1620</v>
          </cell>
          <cell r="AJ313">
            <v>1770</v>
          </cell>
          <cell r="AK313">
            <v>1837</v>
          </cell>
          <cell r="AL313">
            <v>1954</v>
          </cell>
          <cell r="AM313">
            <v>1992</v>
          </cell>
          <cell r="AN313">
            <v>2220</v>
          </cell>
          <cell r="AO313">
            <v>2364</v>
          </cell>
          <cell r="AP313">
            <v>2048</v>
          </cell>
          <cell r="AQ313">
            <v>1432</v>
          </cell>
          <cell r="AR313">
            <v>1441</v>
          </cell>
          <cell r="AS313">
            <v>1462</v>
          </cell>
          <cell r="AT313">
            <v>1356</v>
          </cell>
          <cell r="AU313">
            <v>1113</v>
          </cell>
          <cell r="AV313">
            <v>1247</v>
          </cell>
          <cell r="AW313">
            <v>1191</v>
          </cell>
          <cell r="AX313">
            <v>1116</v>
          </cell>
          <cell r="AY313">
            <v>899</v>
          </cell>
          <cell r="AZ313">
            <v>1204</v>
          </cell>
        </row>
        <row r="314">
          <cell r="A314" t="str">
            <v>Nombre de crÃ©ations d'entreprises - Hors micro-entrepreneurs - Commerce - Normandie - DonnÃ©es trimestrielles brutes</v>
          </cell>
          <cell r="B314">
            <v>10756248</v>
          </cell>
          <cell r="C314">
            <v>45317.364583333336</v>
          </cell>
          <cell r="E314">
            <v>592</v>
          </cell>
          <cell r="F314">
            <v>527</v>
          </cell>
          <cell r="G314">
            <v>437</v>
          </cell>
          <cell r="H314">
            <v>504</v>
          </cell>
          <cell r="I314">
            <v>706</v>
          </cell>
          <cell r="J314">
            <v>606</v>
          </cell>
          <cell r="K314">
            <v>529</v>
          </cell>
          <cell r="L314">
            <v>625</v>
          </cell>
          <cell r="M314">
            <v>643</v>
          </cell>
          <cell r="N314">
            <v>612</v>
          </cell>
          <cell r="O314">
            <v>523</v>
          </cell>
          <cell r="P314">
            <v>597</v>
          </cell>
          <cell r="Q314">
            <v>672</v>
          </cell>
          <cell r="R314">
            <v>646</v>
          </cell>
          <cell r="S314">
            <v>573</v>
          </cell>
          <cell r="T314">
            <v>638</v>
          </cell>
          <cell r="U314">
            <v>844</v>
          </cell>
          <cell r="V314">
            <v>795</v>
          </cell>
          <cell r="W314">
            <v>581</v>
          </cell>
          <cell r="X314">
            <v>808</v>
          </cell>
          <cell r="Y314">
            <v>956</v>
          </cell>
          <cell r="Z314">
            <v>873</v>
          </cell>
          <cell r="AA314">
            <v>727</v>
          </cell>
          <cell r="AB314">
            <v>996</v>
          </cell>
          <cell r="AC314">
            <v>993</v>
          </cell>
          <cell r="AD314">
            <v>1011</v>
          </cell>
          <cell r="AE314">
            <v>898</v>
          </cell>
          <cell r="AF314">
            <v>985</v>
          </cell>
          <cell r="AG314">
            <v>981</v>
          </cell>
          <cell r="AH314">
            <v>987</v>
          </cell>
          <cell r="AI314">
            <v>695</v>
          </cell>
          <cell r="AJ314">
            <v>815</v>
          </cell>
          <cell r="AK314">
            <v>813</v>
          </cell>
          <cell r="AL314">
            <v>1021</v>
          </cell>
          <cell r="AM314">
            <v>1015</v>
          </cell>
          <cell r="AN314">
            <v>1131</v>
          </cell>
          <cell r="AO314">
            <v>1110</v>
          </cell>
          <cell r="AP314">
            <v>1184</v>
          </cell>
          <cell r="AQ314">
            <v>734</v>
          </cell>
          <cell r="AR314">
            <v>825</v>
          </cell>
          <cell r="AS314">
            <v>801</v>
          </cell>
          <cell r="AT314">
            <v>696</v>
          </cell>
          <cell r="AU314">
            <v>705</v>
          </cell>
          <cell r="AV314">
            <v>741</v>
          </cell>
          <cell r="AW314">
            <v>587</v>
          </cell>
          <cell r="AX314">
            <v>513</v>
          </cell>
          <cell r="AY314">
            <v>461</v>
          </cell>
          <cell r="AZ314">
            <v>641</v>
          </cell>
        </row>
        <row r="315">
          <cell r="A315" t="str">
            <v>Nombre de crÃ©ations d'entreprises - Hors micro-entrepreneurs - Commerce - Nouvelle-Aquitaine - DonnÃ©es trimestrielles brutes</v>
          </cell>
          <cell r="B315">
            <v>10756348</v>
          </cell>
          <cell r="C315">
            <v>45317.364583333336</v>
          </cell>
          <cell r="E315">
            <v>1376</v>
          </cell>
          <cell r="F315">
            <v>1274</v>
          </cell>
          <cell r="G315">
            <v>1071</v>
          </cell>
          <cell r="H315">
            <v>1172</v>
          </cell>
          <cell r="I315">
            <v>1626</v>
          </cell>
          <cell r="J315">
            <v>1507</v>
          </cell>
          <cell r="K315">
            <v>1194</v>
          </cell>
          <cell r="L315">
            <v>1476</v>
          </cell>
          <cell r="M315">
            <v>1529</v>
          </cell>
          <cell r="N315">
            <v>1472</v>
          </cell>
          <cell r="O315">
            <v>1099</v>
          </cell>
          <cell r="P315">
            <v>1218</v>
          </cell>
          <cell r="Q315">
            <v>1327</v>
          </cell>
          <cell r="R315">
            <v>1472</v>
          </cell>
          <cell r="S315">
            <v>1189</v>
          </cell>
          <cell r="T315">
            <v>1339</v>
          </cell>
          <cell r="U315">
            <v>1864</v>
          </cell>
          <cell r="V315">
            <v>1675</v>
          </cell>
          <cell r="W315">
            <v>1199</v>
          </cell>
          <cell r="X315">
            <v>1605</v>
          </cell>
          <cell r="Y315">
            <v>1977</v>
          </cell>
          <cell r="Z315">
            <v>1842</v>
          </cell>
          <cell r="AA315">
            <v>1605</v>
          </cell>
          <cell r="AB315">
            <v>1927</v>
          </cell>
          <cell r="AC315">
            <v>2037</v>
          </cell>
          <cell r="AD315">
            <v>2034</v>
          </cell>
          <cell r="AE315">
            <v>1595</v>
          </cell>
          <cell r="AF315">
            <v>1824</v>
          </cell>
          <cell r="AG315">
            <v>2216</v>
          </cell>
          <cell r="AH315">
            <v>1973</v>
          </cell>
          <cell r="AI315">
            <v>1735</v>
          </cell>
          <cell r="AJ315">
            <v>1842</v>
          </cell>
          <cell r="AK315">
            <v>1743</v>
          </cell>
          <cell r="AL315">
            <v>2049</v>
          </cell>
          <cell r="AM315">
            <v>2207</v>
          </cell>
          <cell r="AN315">
            <v>2491</v>
          </cell>
          <cell r="AO315">
            <v>2501</v>
          </cell>
          <cell r="AP315">
            <v>2251</v>
          </cell>
          <cell r="AQ315">
            <v>1456</v>
          </cell>
          <cell r="AR315">
            <v>1548</v>
          </cell>
          <cell r="AS315">
            <v>1567</v>
          </cell>
          <cell r="AT315">
            <v>1432</v>
          </cell>
          <cell r="AU315">
            <v>1198</v>
          </cell>
          <cell r="AV315">
            <v>1425</v>
          </cell>
          <cell r="AW315">
            <v>1307</v>
          </cell>
          <cell r="AX315">
            <v>1309</v>
          </cell>
          <cell r="AY315">
            <v>1008</v>
          </cell>
          <cell r="AZ315">
            <v>1200</v>
          </cell>
        </row>
        <row r="316">
          <cell r="A316" t="str">
            <v>Nombre de crÃ©ations d'entreprises - Hors micro-entrepreneurs - Commerce - Occitanie - DonnÃ©es trimestrielles brutes</v>
          </cell>
          <cell r="B316">
            <v>10756368</v>
          </cell>
          <cell r="C316">
            <v>45317.364583333336</v>
          </cell>
          <cell r="E316">
            <v>1526</v>
          </cell>
          <cell r="F316">
            <v>1501</v>
          </cell>
          <cell r="G316">
            <v>1172</v>
          </cell>
          <cell r="H316">
            <v>1276</v>
          </cell>
          <cell r="I316">
            <v>1809</v>
          </cell>
          <cell r="J316">
            <v>1575</v>
          </cell>
          <cell r="K316">
            <v>1266</v>
          </cell>
          <cell r="L316">
            <v>1437</v>
          </cell>
          <cell r="M316">
            <v>1606</v>
          </cell>
          <cell r="N316">
            <v>1540</v>
          </cell>
          <cell r="O316">
            <v>1183</v>
          </cell>
          <cell r="P316">
            <v>1265</v>
          </cell>
          <cell r="Q316">
            <v>1367</v>
          </cell>
          <cell r="R316">
            <v>1539</v>
          </cell>
          <cell r="S316">
            <v>1158</v>
          </cell>
          <cell r="T316">
            <v>1419</v>
          </cell>
          <cell r="U316">
            <v>2114</v>
          </cell>
          <cell r="V316">
            <v>1928</v>
          </cell>
          <cell r="W316">
            <v>1414</v>
          </cell>
          <cell r="X316">
            <v>1708</v>
          </cell>
          <cell r="Y316">
            <v>2242</v>
          </cell>
          <cell r="Z316">
            <v>1984</v>
          </cell>
          <cell r="AA316">
            <v>1605</v>
          </cell>
          <cell r="AB316">
            <v>1937</v>
          </cell>
          <cell r="AC316">
            <v>2007</v>
          </cell>
          <cell r="AD316">
            <v>2119</v>
          </cell>
          <cell r="AE316">
            <v>1566</v>
          </cell>
          <cell r="AF316">
            <v>1790</v>
          </cell>
          <cell r="AG316">
            <v>2128</v>
          </cell>
          <cell r="AH316">
            <v>2026</v>
          </cell>
          <cell r="AI316">
            <v>1635</v>
          </cell>
          <cell r="AJ316">
            <v>1712</v>
          </cell>
          <cell r="AK316">
            <v>1784</v>
          </cell>
          <cell r="AL316">
            <v>1774</v>
          </cell>
          <cell r="AM316">
            <v>2031</v>
          </cell>
          <cell r="AN316">
            <v>2187</v>
          </cell>
          <cell r="AO316">
            <v>2322</v>
          </cell>
          <cell r="AP316">
            <v>2316</v>
          </cell>
          <cell r="AQ316">
            <v>1500</v>
          </cell>
          <cell r="AR316">
            <v>1649</v>
          </cell>
          <cell r="AS316">
            <v>1677</v>
          </cell>
          <cell r="AT316">
            <v>1643</v>
          </cell>
          <cell r="AU316">
            <v>1287</v>
          </cell>
          <cell r="AV316">
            <v>1369</v>
          </cell>
          <cell r="AW316">
            <v>1358</v>
          </cell>
          <cell r="AX316">
            <v>1253</v>
          </cell>
          <cell r="AY316">
            <v>1104</v>
          </cell>
          <cell r="AZ316">
            <v>1333</v>
          </cell>
        </row>
        <row r="317">
          <cell r="A317" t="str">
            <v>Nombre de crÃ©ations d'entreprises - Hors micro-entrepreneurs - Commerce - Pays de la Loire - DonnÃ©es trimestrielles brutes</v>
          </cell>
          <cell r="B317">
            <v>10756308</v>
          </cell>
          <cell r="C317">
            <v>45317.364583333336</v>
          </cell>
          <cell r="E317">
            <v>759</v>
          </cell>
          <cell r="F317">
            <v>650</v>
          </cell>
          <cell r="G317">
            <v>504</v>
          </cell>
          <cell r="H317">
            <v>583</v>
          </cell>
          <cell r="I317">
            <v>880</v>
          </cell>
          <cell r="J317">
            <v>774</v>
          </cell>
          <cell r="K317">
            <v>611</v>
          </cell>
          <cell r="L317">
            <v>757</v>
          </cell>
          <cell r="M317">
            <v>821</v>
          </cell>
          <cell r="N317">
            <v>751</v>
          </cell>
          <cell r="O317">
            <v>622</v>
          </cell>
          <cell r="P317">
            <v>867</v>
          </cell>
          <cell r="Q317">
            <v>856</v>
          </cell>
          <cell r="R317">
            <v>978</v>
          </cell>
          <cell r="S317">
            <v>754</v>
          </cell>
          <cell r="T317">
            <v>1069</v>
          </cell>
          <cell r="U317">
            <v>1343</v>
          </cell>
          <cell r="V317">
            <v>1132</v>
          </cell>
          <cell r="W317">
            <v>882</v>
          </cell>
          <cell r="X317">
            <v>1099</v>
          </cell>
          <cell r="Y317">
            <v>1538</v>
          </cell>
          <cell r="Z317">
            <v>1278</v>
          </cell>
          <cell r="AA317">
            <v>1081</v>
          </cell>
          <cell r="AB317">
            <v>1310</v>
          </cell>
          <cell r="AC317">
            <v>1220</v>
          </cell>
          <cell r="AD317">
            <v>1434</v>
          </cell>
          <cell r="AE317">
            <v>961</v>
          </cell>
          <cell r="AF317">
            <v>1205</v>
          </cell>
          <cell r="AG317">
            <v>1442</v>
          </cell>
          <cell r="AH317">
            <v>1162</v>
          </cell>
          <cell r="AI317">
            <v>877</v>
          </cell>
          <cell r="AJ317">
            <v>1060</v>
          </cell>
          <cell r="AK317">
            <v>1027</v>
          </cell>
          <cell r="AL317">
            <v>1213</v>
          </cell>
          <cell r="AM317">
            <v>1255</v>
          </cell>
          <cell r="AN317">
            <v>1555</v>
          </cell>
          <cell r="AO317">
            <v>1420</v>
          </cell>
          <cell r="AP317">
            <v>1373</v>
          </cell>
          <cell r="AQ317">
            <v>1061</v>
          </cell>
          <cell r="AR317">
            <v>1058</v>
          </cell>
          <cell r="AS317">
            <v>880</v>
          </cell>
          <cell r="AT317">
            <v>837</v>
          </cell>
          <cell r="AU317">
            <v>679</v>
          </cell>
          <cell r="AV317">
            <v>778</v>
          </cell>
          <cell r="AW317">
            <v>853</v>
          </cell>
          <cell r="AX317">
            <v>630</v>
          </cell>
          <cell r="AY317">
            <v>558</v>
          </cell>
          <cell r="AZ317">
            <v>654</v>
          </cell>
        </row>
        <row r="318">
          <cell r="A318" t="str">
            <v>Nombre de crÃ©ations d'entreprises - Hors micro-entrepreneurs - Commerce - Provence-Alpes-CÃ´te d'Azur - DonnÃ©es trimestrielles brutes</v>
          </cell>
          <cell r="B318">
            <v>10756408</v>
          </cell>
          <cell r="C318">
            <v>45317.364583333336</v>
          </cell>
          <cell r="E318">
            <v>1739</v>
          </cell>
          <cell r="F318">
            <v>1467</v>
          </cell>
          <cell r="G318">
            <v>1192</v>
          </cell>
          <cell r="H318">
            <v>1399</v>
          </cell>
          <cell r="I318">
            <v>1924</v>
          </cell>
          <cell r="J318">
            <v>1691</v>
          </cell>
          <cell r="K318">
            <v>1353</v>
          </cell>
          <cell r="L318">
            <v>1500</v>
          </cell>
          <cell r="M318">
            <v>1727</v>
          </cell>
          <cell r="N318">
            <v>1665</v>
          </cell>
          <cell r="O318">
            <v>1117</v>
          </cell>
          <cell r="P318">
            <v>1391</v>
          </cell>
          <cell r="Q318">
            <v>1708</v>
          </cell>
          <cell r="R318">
            <v>1655</v>
          </cell>
          <cell r="S318">
            <v>1439</v>
          </cell>
          <cell r="T318">
            <v>1632</v>
          </cell>
          <cell r="U318">
            <v>2354</v>
          </cell>
          <cell r="V318">
            <v>2301</v>
          </cell>
          <cell r="W318">
            <v>1543</v>
          </cell>
          <cell r="X318">
            <v>2093</v>
          </cell>
          <cell r="Y318">
            <v>2511</v>
          </cell>
          <cell r="Z318">
            <v>2400</v>
          </cell>
          <cell r="AA318">
            <v>1935</v>
          </cell>
          <cell r="AB318">
            <v>2287</v>
          </cell>
          <cell r="AC318">
            <v>2438</v>
          </cell>
          <cell r="AD318">
            <v>2532</v>
          </cell>
          <cell r="AE318">
            <v>1959</v>
          </cell>
          <cell r="AF318">
            <v>2072</v>
          </cell>
          <cell r="AG318">
            <v>2659</v>
          </cell>
          <cell r="AH318">
            <v>2442</v>
          </cell>
          <cell r="AI318">
            <v>1685</v>
          </cell>
          <cell r="AJ318">
            <v>1737</v>
          </cell>
          <cell r="AK318">
            <v>1735</v>
          </cell>
          <cell r="AL318">
            <v>1560</v>
          </cell>
          <cell r="AM318">
            <v>1844</v>
          </cell>
          <cell r="AN318">
            <v>2185</v>
          </cell>
          <cell r="AO318">
            <v>2422</v>
          </cell>
          <cell r="AP318">
            <v>2332</v>
          </cell>
          <cell r="AQ318">
            <v>1561</v>
          </cell>
          <cell r="AR318">
            <v>1665</v>
          </cell>
          <cell r="AS318">
            <v>1703</v>
          </cell>
          <cell r="AT318">
            <v>1677</v>
          </cell>
          <cell r="AU318">
            <v>1361</v>
          </cell>
          <cell r="AV318">
            <v>1472</v>
          </cell>
          <cell r="AW318">
            <v>1441</v>
          </cell>
          <cell r="AX318">
            <v>1340</v>
          </cell>
          <cell r="AY318">
            <v>1301</v>
          </cell>
          <cell r="AZ318">
            <v>1505</v>
          </cell>
        </row>
        <row r="319">
          <cell r="A319" t="str">
            <v>Nombre de crÃ©ations d'entreprises - Hors micro-entrepreneurs - Commerce, transports, hÃ©bergement et restauration - Auvergne-RhÃ´ne-Alpes - DonnÃ©es trimestrielles brutes</v>
          </cell>
          <cell r="B319">
            <v>10756393</v>
          </cell>
          <cell r="C319">
            <v>45317.364583333336</v>
          </cell>
          <cell r="E319">
            <v>2621</v>
          </cell>
          <cell r="F319">
            <v>2456</v>
          </cell>
          <cell r="G319">
            <v>1981</v>
          </cell>
          <cell r="H319">
            <v>2258</v>
          </cell>
          <cell r="I319">
            <v>2857</v>
          </cell>
          <cell r="J319">
            <v>2999</v>
          </cell>
          <cell r="K319">
            <v>2325</v>
          </cell>
          <cell r="L319">
            <v>2788</v>
          </cell>
          <cell r="M319">
            <v>2916</v>
          </cell>
          <cell r="N319">
            <v>2842</v>
          </cell>
          <cell r="O319">
            <v>2373</v>
          </cell>
          <cell r="P319">
            <v>2781</v>
          </cell>
          <cell r="Q319">
            <v>2665</v>
          </cell>
          <cell r="R319">
            <v>2893</v>
          </cell>
          <cell r="S319">
            <v>2237</v>
          </cell>
          <cell r="T319">
            <v>2911</v>
          </cell>
          <cell r="U319">
            <v>3760</v>
          </cell>
          <cell r="V319">
            <v>3457</v>
          </cell>
          <cell r="W319">
            <v>2556</v>
          </cell>
          <cell r="X319">
            <v>3241</v>
          </cell>
          <cell r="Y319">
            <v>3838</v>
          </cell>
          <cell r="Z319">
            <v>3640</v>
          </cell>
          <cell r="AA319">
            <v>2989</v>
          </cell>
          <cell r="AB319">
            <v>3662</v>
          </cell>
          <cell r="AC319">
            <v>3899</v>
          </cell>
          <cell r="AD319">
            <v>3846</v>
          </cell>
          <cell r="AE319">
            <v>3183</v>
          </cell>
          <cell r="AF319">
            <v>3620</v>
          </cell>
          <cell r="AG319">
            <v>4000</v>
          </cell>
          <cell r="AH319">
            <v>3633</v>
          </cell>
          <cell r="AI319">
            <v>3023</v>
          </cell>
          <cell r="AJ319">
            <v>3089</v>
          </cell>
          <cell r="AK319">
            <v>3024</v>
          </cell>
          <cell r="AL319">
            <v>2939</v>
          </cell>
          <cell r="AM319">
            <v>3530</v>
          </cell>
          <cell r="AN319">
            <v>3962</v>
          </cell>
          <cell r="AO319">
            <v>4030</v>
          </cell>
          <cell r="AP319">
            <v>3958</v>
          </cell>
          <cell r="AQ319">
            <v>3030</v>
          </cell>
          <cell r="AR319">
            <v>3374</v>
          </cell>
          <cell r="AS319">
            <v>3432</v>
          </cell>
          <cell r="AT319">
            <v>3244</v>
          </cell>
          <cell r="AU319">
            <v>2611</v>
          </cell>
          <cell r="AV319">
            <v>2974</v>
          </cell>
          <cell r="AW319">
            <v>2629</v>
          </cell>
          <cell r="AX319">
            <v>2709</v>
          </cell>
          <cell r="AY319">
            <v>2343</v>
          </cell>
          <cell r="AZ319">
            <v>2954</v>
          </cell>
        </row>
        <row r="320">
          <cell r="A320" t="str">
            <v>Nombre de crÃ©ations d'entreprises - Hors micro-entrepreneurs - Commerce, transports, hÃ©bergement et restauration - Auvergne-RhÃ´ne-Alpes - DonnÃ©es trimestrielles CVS</v>
          </cell>
          <cell r="B320">
            <v>10756394</v>
          </cell>
          <cell r="C320">
            <v>45317.364583333336</v>
          </cell>
          <cell r="E320">
            <v>2383</v>
          </cell>
          <cell r="F320">
            <v>2277</v>
          </cell>
          <cell r="G320">
            <v>2386</v>
          </cell>
          <cell r="H320">
            <v>2388</v>
          </cell>
          <cell r="I320">
            <v>2590</v>
          </cell>
          <cell r="J320">
            <v>2963</v>
          </cell>
          <cell r="K320">
            <v>2880</v>
          </cell>
          <cell r="L320">
            <v>2793</v>
          </cell>
          <cell r="M320">
            <v>2718</v>
          </cell>
          <cell r="N320">
            <v>2707</v>
          </cell>
          <cell r="O320">
            <v>2746</v>
          </cell>
          <cell r="P320">
            <v>2663</v>
          </cell>
          <cell r="Q320">
            <v>2483</v>
          </cell>
          <cell r="R320">
            <v>2425</v>
          </cell>
          <cell r="S320">
            <v>2555</v>
          </cell>
          <cell r="T320">
            <v>2905</v>
          </cell>
          <cell r="U320">
            <v>3308</v>
          </cell>
          <cell r="V320">
            <v>3347</v>
          </cell>
          <cell r="W320">
            <v>3256</v>
          </cell>
          <cell r="X320">
            <v>3320</v>
          </cell>
          <cell r="Y320">
            <v>3442</v>
          </cell>
          <cell r="Z320">
            <v>3458</v>
          </cell>
          <cell r="AA320">
            <v>3514</v>
          </cell>
          <cell r="AB320">
            <v>3615</v>
          </cell>
          <cell r="AC320">
            <v>3662</v>
          </cell>
          <cell r="AD320">
            <v>3683</v>
          </cell>
          <cell r="AE320">
            <v>3585</v>
          </cell>
          <cell r="AF320">
            <v>3710</v>
          </cell>
          <cell r="AG320">
            <v>3775</v>
          </cell>
          <cell r="AH320">
            <v>3624</v>
          </cell>
          <cell r="AI320">
            <v>3531</v>
          </cell>
          <cell r="AJ320">
            <v>3049</v>
          </cell>
          <cell r="AK320">
            <v>2907</v>
          </cell>
          <cell r="AL320">
            <v>2507</v>
          </cell>
          <cell r="AM320">
            <v>3737</v>
          </cell>
          <cell r="AN320">
            <v>3923</v>
          </cell>
          <cell r="AO320">
            <v>3752</v>
          </cell>
          <cell r="AP320">
            <v>3525</v>
          </cell>
          <cell r="AQ320">
            <v>3501</v>
          </cell>
          <cell r="AR320">
            <v>3429</v>
          </cell>
          <cell r="AS320">
            <v>3003</v>
          </cell>
          <cell r="AT320">
            <v>3139</v>
          </cell>
          <cell r="AU320">
            <v>3161</v>
          </cell>
          <cell r="AV320">
            <v>3035</v>
          </cell>
          <cell r="AW320">
            <v>2373</v>
          </cell>
          <cell r="AX320">
            <v>2545</v>
          </cell>
          <cell r="AY320">
            <v>2730</v>
          </cell>
          <cell r="AZ320">
            <v>2901</v>
          </cell>
        </row>
        <row r="321">
          <cell r="A321" t="str">
            <v>Nombre de crÃ©ations d'entreprises - Hors micro-entrepreneurs - Commerce, transports, hÃ©bergement et restauration - ÃŽle-de-France - DonnÃ©es trimestrielles brutes</v>
          </cell>
          <cell r="B321">
            <v>10756193</v>
          </cell>
          <cell r="C321">
            <v>45317.364583333336</v>
          </cell>
          <cell r="E321">
            <v>5048</v>
          </cell>
          <cell r="F321">
            <v>4372</v>
          </cell>
          <cell r="G321">
            <v>3770</v>
          </cell>
          <cell r="H321">
            <v>4464</v>
          </cell>
          <cell r="I321">
            <v>5264</v>
          </cell>
          <cell r="J321">
            <v>4879</v>
          </cell>
          <cell r="K321">
            <v>4284</v>
          </cell>
          <cell r="L321">
            <v>5277</v>
          </cell>
          <cell r="M321">
            <v>5648</v>
          </cell>
          <cell r="N321">
            <v>5162</v>
          </cell>
          <cell r="O321">
            <v>4689</v>
          </cell>
          <cell r="P321">
            <v>5621</v>
          </cell>
          <cell r="Q321">
            <v>5607</v>
          </cell>
          <cell r="R321">
            <v>5655</v>
          </cell>
          <cell r="S321">
            <v>5436</v>
          </cell>
          <cell r="T321">
            <v>6627</v>
          </cell>
          <cell r="U321">
            <v>7715</v>
          </cell>
          <cell r="V321">
            <v>7227</v>
          </cell>
          <cell r="W321">
            <v>5593</v>
          </cell>
          <cell r="X321">
            <v>7149</v>
          </cell>
          <cell r="Y321">
            <v>7591</v>
          </cell>
          <cell r="Z321">
            <v>6830</v>
          </cell>
          <cell r="AA321">
            <v>5735</v>
          </cell>
          <cell r="AB321">
            <v>7176</v>
          </cell>
          <cell r="AC321">
            <v>7373</v>
          </cell>
          <cell r="AD321">
            <v>7043</v>
          </cell>
          <cell r="AE321">
            <v>5947</v>
          </cell>
          <cell r="AF321">
            <v>7174</v>
          </cell>
          <cell r="AG321">
            <v>7929</v>
          </cell>
          <cell r="AH321">
            <v>7285</v>
          </cell>
          <cell r="AI321">
            <v>6209</v>
          </cell>
          <cell r="AJ321">
            <v>7427</v>
          </cell>
          <cell r="AK321">
            <v>7260</v>
          </cell>
          <cell r="AL321">
            <v>4948</v>
          </cell>
          <cell r="AM321">
            <v>7724</v>
          </cell>
          <cell r="AN321">
            <v>8426</v>
          </cell>
          <cell r="AO321">
            <v>9189</v>
          </cell>
          <cell r="AP321">
            <v>9230</v>
          </cell>
          <cell r="AQ321">
            <v>7732</v>
          </cell>
          <cell r="AR321">
            <v>8323</v>
          </cell>
          <cell r="AS321">
            <v>8569</v>
          </cell>
          <cell r="AT321">
            <v>8272</v>
          </cell>
          <cell r="AU321">
            <v>7260</v>
          </cell>
          <cell r="AV321">
            <v>8179</v>
          </cell>
          <cell r="AW321">
            <v>7701</v>
          </cell>
          <cell r="AX321">
            <v>7912</v>
          </cell>
          <cell r="AY321">
            <v>7428</v>
          </cell>
          <cell r="AZ321">
            <v>8524</v>
          </cell>
        </row>
        <row r="322">
          <cell r="A322" t="str">
            <v>Nombre de crÃ©ations d'entreprises - Hors micro-entrepreneurs - Commerce, transports, hÃ©bergement et restauration - ÃŽle-de-France - DonnÃ©es trimestrielles CVS</v>
          </cell>
          <cell r="B322">
            <v>10756194</v>
          </cell>
          <cell r="C322">
            <v>45317.364583333336</v>
          </cell>
          <cell r="E322">
            <v>4477</v>
          </cell>
          <cell r="F322">
            <v>4430</v>
          </cell>
          <cell r="G322">
            <v>4449</v>
          </cell>
          <cell r="H322">
            <v>4301</v>
          </cell>
          <cell r="I322">
            <v>4686</v>
          </cell>
          <cell r="J322">
            <v>4935</v>
          </cell>
          <cell r="K322">
            <v>4984</v>
          </cell>
          <cell r="L322">
            <v>5101</v>
          </cell>
          <cell r="M322">
            <v>5059</v>
          </cell>
          <cell r="N322">
            <v>5211</v>
          </cell>
          <cell r="O322">
            <v>5435</v>
          </cell>
          <cell r="P322">
            <v>5415</v>
          </cell>
          <cell r="Q322">
            <v>5011</v>
          </cell>
          <cell r="R322">
            <v>5681</v>
          </cell>
          <cell r="S322">
            <v>6245</v>
          </cell>
          <cell r="T322">
            <v>6399</v>
          </cell>
          <cell r="U322">
            <v>7098</v>
          </cell>
          <cell r="V322">
            <v>7227</v>
          </cell>
          <cell r="W322">
            <v>6465</v>
          </cell>
          <cell r="X322">
            <v>6910</v>
          </cell>
          <cell r="Y322">
            <v>6952</v>
          </cell>
          <cell r="Z322">
            <v>6802</v>
          </cell>
          <cell r="AA322">
            <v>6652</v>
          </cell>
          <cell r="AB322">
            <v>6949</v>
          </cell>
          <cell r="AC322">
            <v>6709</v>
          </cell>
          <cell r="AD322">
            <v>7003</v>
          </cell>
          <cell r="AE322">
            <v>6870</v>
          </cell>
          <cell r="AF322">
            <v>6961</v>
          </cell>
          <cell r="AG322">
            <v>7273</v>
          </cell>
          <cell r="AH322">
            <v>7240</v>
          </cell>
          <cell r="AI322">
            <v>7098</v>
          </cell>
          <cell r="AJ322">
            <v>7227</v>
          </cell>
          <cell r="AK322">
            <v>6639</v>
          </cell>
          <cell r="AL322">
            <v>4916</v>
          </cell>
          <cell r="AM322">
            <v>8546</v>
          </cell>
          <cell r="AN322">
            <v>8217</v>
          </cell>
          <cell r="AO322">
            <v>8640</v>
          </cell>
          <cell r="AP322">
            <v>9210</v>
          </cell>
          <cell r="AQ322">
            <v>8485</v>
          </cell>
          <cell r="AR322">
            <v>8086</v>
          </cell>
          <cell r="AS322">
            <v>8102</v>
          </cell>
          <cell r="AT322">
            <v>8267</v>
          </cell>
          <cell r="AU322">
            <v>7954</v>
          </cell>
          <cell r="AV322">
            <v>7904</v>
          </cell>
          <cell r="AW322">
            <v>7314</v>
          </cell>
          <cell r="AX322">
            <v>7907</v>
          </cell>
          <cell r="AY322">
            <v>8089</v>
          </cell>
          <cell r="AZ322">
            <v>8222</v>
          </cell>
        </row>
        <row r="323">
          <cell r="A323" t="str">
            <v>Nombre de crÃ©ations d'entreprises - Hors micro-entrepreneurs - Commerce, transports, hÃ©bergement et restauration - Bourgogne-Franche-ComtÃ© - DonnÃ©es trimestrielles brutes</v>
          </cell>
          <cell r="B323">
            <v>10756233</v>
          </cell>
          <cell r="C323">
            <v>45317.364583333336</v>
          </cell>
          <cell r="E323">
            <v>717</v>
          </cell>
          <cell r="F323">
            <v>722</v>
          </cell>
          <cell r="G323">
            <v>649</v>
          </cell>
          <cell r="H323">
            <v>711</v>
          </cell>
          <cell r="I323">
            <v>1006</v>
          </cell>
          <cell r="J323">
            <v>1027</v>
          </cell>
          <cell r="K323">
            <v>846</v>
          </cell>
          <cell r="L323">
            <v>861</v>
          </cell>
          <cell r="M323">
            <v>946</v>
          </cell>
          <cell r="N323">
            <v>938</v>
          </cell>
          <cell r="O323">
            <v>834</v>
          </cell>
          <cell r="P323">
            <v>948</v>
          </cell>
          <cell r="Q323">
            <v>964</v>
          </cell>
          <cell r="R323">
            <v>1065</v>
          </cell>
          <cell r="S323">
            <v>910</v>
          </cell>
          <cell r="T323">
            <v>1122</v>
          </cell>
          <cell r="U323">
            <v>1356</v>
          </cell>
          <cell r="V323">
            <v>1330</v>
          </cell>
          <cell r="W323">
            <v>958</v>
          </cell>
          <cell r="X323">
            <v>1190</v>
          </cell>
          <cell r="Y323">
            <v>1472</v>
          </cell>
          <cell r="Z323">
            <v>1431</v>
          </cell>
          <cell r="AA323">
            <v>1282</v>
          </cell>
          <cell r="AB323">
            <v>1334</v>
          </cell>
          <cell r="AC323">
            <v>1422</v>
          </cell>
          <cell r="AD323">
            <v>1484</v>
          </cell>
          <cell r="AE323">
            <v>1197</v>
          </cell>
          <cell r="AF323">
            <v>1335</v>
          </cell>
          <cell r="AG323">
            <v>1502</v>
          </cell>
          <cell r="AH323">
            <v>1382</v>
          </cell>
          <cell r="AI323">
            <v>1177</v>
          </cell>
          <cell r="AJ323">
            <v>1270</v>
          </cell>
          <cell r="AK323">
            <v>1149</v>
          </cell>
          <cell r="AL323">
            <v>1135</v>
          </cell>
          <cell r="AM323">
            <v>1322</v>
          </cell>
          <cell r="AN323">
            <v>1316</v>
          </cell>
          <cell r="AO323">
            <v>1383</v>
          </cell>
          <cell r="AP323">
            <v>1437</v>
          </cell>
          <cell r="AQ323">
            <v>999</v>
          </cell>
          <cell r="AR323">
            <v>986</v>
          </cell>
          <cell r="AS323">
            <v>992</v>
          </cell>
          <cell r="AT323">
            <v>1026</v>
          </cell>
          <cell r="AU323">
            <v>824</v>
          </cell>
          <cell r="AV323">
            <v>843</v>
          </cell>
          <cell r="AW323">
            <v>794</v>
          </cell>
          <cell r="AX323">
            <v>738</v>
          </cell>
          <cell r="AY323">
            <v>696</v>
          </cell>
          <cell r="AZ323">
            <v>763</v>
          </cell>
        </row>
        <row r="324">
          <cell r="A324" t="str">
            <v>Nombre de crÃ©ations d'entreprises - Hors micro-entrepreneurs - Commerce, transports, hÃ©bergement et restauration - Bourgogne-Franche-ComtÃ© - DonnÃ©es trimestrielles CVS</v>
          </cell>
          <cell r="B324">
            <v>10756234</v>
          </cell>
          <cell r="C324">
            <v>45317.364583333336</v>
          </cell>
          <cell r="E324">
            <v>622</v>
          </cell>
          <cell r="F324">
            <v>664</v>
          </cell>
          <cell r="G324">
            <v>756</v>
          </cell>
          <cell r="H324">
            <v>758</v>
          </cell>
          <cell r="I324">
            <v>923</v>
          </cell>
          <cell r="J324">
            <v>966</v>
          </cell>
          <cell r="K324">
            <v>960</v>
          </cell>
          <cell r="L324">
            <v>915</v>
          </cell>
          <cell r="M324">
            <v>858</v>
          </cell>
          <cell r="N324">
            <v>874</v>
          </cell>
          <cell r="O324">
            <v>966</v>
          </cell>
          <cell r="P324">
            <v>983</v>
          </cell>
          <cell r="Q324">
            <v>872</v>
          </cell>
          <cell r="R324">
            <v>998</v>
          </cell>
          <cell r="S324">
            <v>1037</v>
          </cell>
          <cell r="T324">
            <v>1162</v>
          </cell>
          <cell r="U324">
            <v>1261</v>
          </cell>
          <cell r="V324">
            <v>1237</v>
          </cell>
          <cell r="W324">
            <v>1108</v>
          </cell>
          <cell r="X324">
            <v>1244</v>
          </cell>
          <cell r="Y324">
            <v>1349</v>
          </cell>
          <cell r="Z324">
            <v>1361</v>
          </cell>
          <cell r="AA324">
            <v>1448</v>
          </cell>
          <cell r="AB324">
            <v>1376</v>
          </cell>
          <cell r="AC324">
            <v>1314</v>
          </cell>
          <cell r="AD324">
            <v>1415</v>
          </cell>
          <cell r="AE324">
            <v>1334</v>
          </cell>
          <cell r="AF324">
            <v>1378</v>
          </cell>
          <cell r="AG324">
            <v>1409</v>
          </cell>
          <cell r="AH324">
            <v>1312</v>
          </cell>
          <cell r="AI324">
            <v>1304</v>
          </cell>
          <cell r="AJ324">
            <v>1320</v>
          </cell>
          <cell r="AK324">
            <v>1061</v>
          </cell>
          <cell r="AL324">
            <v>1067</v>
          </cell>
          <cell r="AM324">
            <v>1433</v>
          </cell>
          <cell r="AN324">
            <v>1353</v>
          </cell>
          <cell r="AO324">
            <v>1313</v>
          </cell>
          <cell r="AP324">
            <v>1340</v>
          </cell>
          <cell r="AQ324">
            <v>1110</v>
          </cell>
          <cell r="AR324">
            <v>1009</v>
          </cell>
          <cell r="AS324">
            <v>917</v>
          </cell>
          <cell r="AT324">
            <v>947</v>
          </cell>
          <cell r="AU324">
            <v>937</v>
          </cell>
          <cell r="AV324">
            <v>881</v>
          </cell>
          <cell r="AW324">
            <v>720</v>
          </cell>
          <cell r="AX324">
            <v>678</v>
          </cell>
          <cell r="AY324">
            <v>822</v>
          </cell>
          <cell r="AZ324">
            <v>780</v>
          </cell>
        </row>
        <row r="325">
          <cell r="A325" t="str">
            <v>Nombre de crÃ©ations d'entreprises - Hors micro-entrepreneurs - Commerce, transports, hÃ©bergement et restauration - Bretagne - DonnÃ©es trimestrielles brutes</v>
          </cell>
          <cell r="B325">
            <v>10756333</v>
          </cell>
          <cell r="C325">
            <v>45317.364583333336</v>
          </cell>
          <cell r="E325">
            <v>890</v>
          </cell>
          <cell r="F325">
            <v>774</v>
          </cell>
          <cell r="G325">
            <v>600</v>
          </cell>
          <cell r="H325">
            <v>684</v>
          </cell>
          <cell r="I325">
            <v>981</v>
          </cell>
          <cell r="J325">
            <v>941</v>
          </cell>
          <cell r="K325">
            <v>705</v>
          </cell>
          <cell r="L325">
            <v>819</v>
          </cell>
          <cell r="M325">
            <v>987</v>
          </cell>
          <cell r="N325">
            <v>907</v>
          </cell>
          <cell r="O325">
            <v>708</v>
          </cell>
          <cell r="P325">
            <v>780</v>
          </cell>
          <cell r="Q325">
            <v>938</v>
          </cell>
          <cell r="R325">
            <v>1031</v>
          </cell>
          <cell r="S325">
            <v>775</v>
          </cell>
          <cell r="T325">
            <v>979</v>
          </cell>
          <cell r="U325">
            <v>1223</v>
          </cell>
          <cell r="V325">
            <v>1160</v>
          </cell>
          <cell r="W325">
            <v>870</v>
          </cell>
          <cell r="X325">
            <v>1080</v>
          </cell>
          <cell r="Y325">
            <v>1334</v>
          </cell>
          <cell r="Z325">
            <v>1254</v>
          </cell>
          <cell r="AA325">
            <v>978</v>
          </cell>
          <cell r="AB325">
            <v>1084</v>
          </cell>
          <cell r="AC325">
            <v>1280</v>
          </cell>
          <cell r="AD325">
            <v>1331</v>
          </cell>
          <cell r="AE325">
            <v>1001</v>
          </cell>
          <cell r="AF325">
            <v>1083</v>
          </cell>
          <cell r="AG325">
            <v>1281</v>
          </cell>
          <cell r="AH325">
            <v>1315</v>
          </cell>
          <cell r="AI325">
            <v>937</v>
          </cell>
          <cell r="AJ325">
            <v>1051</v>
          </cell>
          <cell r="AK325">
            <v>1110</v>
          </cell>
          <cell r="AL325">
            <v>1021</v>
          </cell>
          <cell r="AM325">
            <v>1236</v>
          </cell>
          <cell r="AN325">
            <v>1219</v>
          </cell>
          <cell r="AO325">
            <v>1234</v>
          </cell>
          <cell r="AP325">
            <v>1444</v>
          </cell>
          <cell r="AQ325">
            <v>1129</v>
          </cell>
          <cell r="AR325">
            <v>1142</v>
          </cell>
          <cell r="AS325">
            <v>1187</v>
          </cell>
          <cell r="AT325">
            <v>1183</v>
          </cell>
          <cell r="AU325">
            <v>835</v>
          </cell>
          <cell r="AV325">
            <v>913</v>
          </cell>
          <cell r="AW325">
            <v>892</v>
          </cell>
          <cell r="AX325">
            <v>911</v>
          </cell>
          <cell r="AY325">
            <v>677</v>
          </cell>
          <cell r="AZ325">
            <v>852</v>
          </cell>
        </row>
        <row r="326">
          <cell r="A326" t="str">
            <v>Nombre de crÃ©ations d'entreprises - Hors micro-entrepreneurs - Commerce, transports, hÃ©bergement et restauration - Bretagne - DonnÃ©es trimestrielles CVS</v>
          </cell>
          <cell r="B326">
            <v>10756334</v>
          </cell>
          <cell r="C326">
            <v>45317.364583333336</v>
          </cell>
          <cell r="E326">
            <v>752</v>
          </cell>
          <cell r="F326">
            <v>715</v>
          </cell>
          <cell r="G326">
            <v>739</v>
          </cell>
          <cell r="H326">
            <v>771</v>
          </cell>
          <cell r="I326">
            <v>841</v>
          </cell>
          <cell r="J326">
            <v>871</v>
          </cell>
          <cell r="K326">
            <v>887</v>
          </cell>
          <cell r="L326">
            <v>873</v>
          </cell>
          <cell r="M326">
            <v>868</v>
          </cell>
          <cell r="N326">
            <v>866</v>
          </cell>
          <cell r="O326">
            <v>846</v>
          </cell>
          <cell r="P326">
            <v>851</v>
          </cell>
          <cell r="Q326">
            <v>852</v>
          </cell>
          <cell r="R326">
            <v>906</v>
          </cell>
          <cell r="S326">
            <v>937</v>
          </cell>
          <cell r="T326">
            <v>1005</v>
          </cell>
          <cell r="U326">
            <v>1063</v>
          </cell>
          <cell r="V326">
            <v>1032</v>
          </cell>
          <cell r="W326">
            <v>1088</v>
          </cell>
          <cell r="X326">
            <v>1139</v>
          </cell>
          <cell r="Y326">
            <v>1180</v>
          </cell>
          <cell r="Z326">
            <v>1109</v>
          </cell>
          <cell r="AA326">
            <v>1168</v>
          </cell>
          <cell r="AB326">
            <v>1152</v>
          </cell>
          <cell r="AC326">
            <v>1156</v>
          </cell>
          <cell r="AD326">
            <v>1197</v>
          </cell>
          <cell r="AE326">
            <v>1191</v>
          </cell>
          <cell r="AF326">
            <v>1186</v>
          </cell>
          <cell r="AG326">
            <v>1198</v>
          </cell>
          <cell r="AH326">
            <v>1181</v>
          </cell>
          <cell r="AI326">
            <v>1122</v>
          </cell>
          <cell r="AJ326">
            <v>1089</v>
          </cell>
          <cell r="AK326">
            <v>1066</v>
          </cell>
          <cell r="AL326">
            <v>874</v>
          </cell>
          <cell r="AM326">
            <v>1411</v>
          </cell>
          <cell r="AN326">
            <v>1225</v>
          </cell>
          <cell r="AO326">
            <v>1208</v>
          </cell>
          <cell r="AP326">
            <v>1256</v>
          </cell>
          <cell r="AQ326">
            <v>1269</v>
          </cell>
          <cell r="AR326">
            <v>1206</v>
          </cell>
          <cell r="AS326">
            <v>1128</v>
          </cell>
          <cell r="AT326">
            <v>1037</v>
          </cell>
          <cell r="AU326">
            <v>999</v>
          </cell>
          <cell r="AV326">
            <v>919</v>
          </cell>
          <cell r="AW326">
            <v>852</v>
          </cell>
          <cell r="AX326">
            <v>804</v>
          </cell>
          <cell r="AY326">
            <v>791</v>
          </cell>
          <cell r="AZ326">
            <v>855</v>
          </cell>
        </row>
        <row r="327">
          <cell r="A327" t="str">
            <v>Nombre de crÃ©ations d'entreprises - Hors micro-entrepreneurs - Commerce, transports, hÃ©bergement et restauration - Centre-Val de Loire - DonnÃ©es trimestrielles brutes</v>
          </cell>
          <cell r="B327">
            <v>10756213</v>
          </cell>
          <cell r="C327">
            <v>45317.364583333336</v>
          </cell>
          <cell r="E327">
            <v>702</v>
          </cell>
          <cell r="F327">
            <v>668</v>
          </cell>
          <cell r="G327">
            <v>539</v>
          </cell>
          <cell r="H327">
            <v>614</v>
          </cell>
          <cell r="I327">
            <v>868</v>
          </cell>
          <cell r="J327">
            <v>829</v>
          </cell>
          <cell r="K327">
            <v>640</v>
          </cell>
          <cell r="L327">
            <v>759</v>
          </cell>
          <cell r="M327">
            <v>825</v>
          </cell>
          <cell r="N327">
            <v>733</v>
          </cell>
          <cell r="O327">
            <v>672</v>
          </cell>
          <cell r="P327">
            <v>744</v>
          </cell>
          <cell r="Q327">
            <v>799</v>
          </cell>
          <cell r="R327">
            <v>802</v>
          </cell>
          <cell r="S327">
            <v>737</v>
          </cell>
          <cell r="T327">
            <v>865</v>
          </cell>
          <cell r="U327">
            <v>1093</v>
          </cell>
          <cell r="V327">
            <v>1031</v>
          </cell>
          <cell r="W327">
            <v>802</v>
          </cell>
          <cell r="X327">
            <v>1043</v>
          </cell>
          <cell r="Y327">
            <v>1189</v>
          </cell>
          <cell r="Z327">
            <v>1038</v>
          </cell>
          <cell r="AA327">
            <v>898</v>
          </cell>
          <cell r="AB327">
            <v>1083</v>
          </cell>
          <cell r="AC327">
            <v>1214</v>
          </cell>
          <cell r="AD327">
            <v>1229</v>
          </cell>
          <cell r="AE327">
            <v>1023</v>
          </cell>
          <cell r="AF327">
            <v>1183</v>
          </cell>
          <cell r="AG327">
            <v>1282</v>
          </cell>
          <cell r="AH327">
            <v>1143</v>
          </cell>
          <cell r="AI327">
            <v>850</v>
          </cell>
          <cell r="AJ327">
            <v>1006</v>
          </cell>
          <cell r="AK327">
            <v>1018</v>
          </cell>
          <cell r="AL327">
            <v>1029</v>
          </cell>
          <cell r="AM327">
            <v>1172</v>
          </cell>
          <cell r="AN327">
            <v>1233</v>
          </cell>
          <cell r="AO327">
            <v>1251</v>
          </cell>
          <cell r="AP327">
            <v>1261</v>
          </cell>
          <cell r="AQ327">
            <v>942</v>
          </cell>
          <cell r="AR327">
            <v>977</v>
          </cell>
          <cell r="AS327">
            <v>988</v>
          </cell>
          <cell r="AT327">
            <v>892</v>
          </cell>
          <cell r="AU327">
            <v>745</v>
          </cell>
          <cell r="AV327">
            <v>826</v>
          </cell>
          <cell r="AW327">
            <v>655</v>
          </cell>
          <cell r="AX327">
            <v>710</v>
          </cell>
          <cell r="AY327">
            <v>580</v>
          </cell>
          <cell r="AZ327">
            <v>774</v>
          </cell>
        </row>
        <row r="328">
          <cell r="A328" t="str">
            <v>Nombre de crÃ©ations d'entreprises - Hors micro-entrepreneurs - Commerce, transports, hÃ©bergement et restauration - Centre-Val de Loire - DonnÃ©es trimestrielles CVS</v>
          </cell>
          <cell r="B328">
            <v>10756214</v>
          </cell>
          <cell r="C328">
            <v>45317.364583333336</v>
          </cell>
          <cell r="E328">
            <v>616</v>
          </cell>
          <cell r="F328">
            <v>622</v>
          </cell>
          <cell r="G328">
            <v>645</v>
          </cell>
          <cell r="H328">
            <v>662</v>
          </cell>
          <cell r="I328">
            <v>752</v>
          </cell>
          <cell r="J328">
            <v>821</v>
          </cell>
          <cell r="K328">
            <v>777</v>
          </cell>
          <cell r="L328">
            <v>784</v>
          </cell>
          <cell r="M328">
            <v>745</v>
          </cell>
          <cell r="N328">
            <v>744</v>
          </cell>
          <cell r="O328">
            <v>761</v>
          </cell>
          <cell r="P328">
            <v>760</v>
          </cell>
          <cell r="Q328">
            <v>749</v>
          </cell>
          <cell r="R328">
            <v>751</v>
          </cell>
          <cell r="S328">
            <v>826</v>
          </cell>
          <cell r="T328">
            <v>852</v>
          </cell>
          <cell r="U328">
            <v>952</v>
          </cell>
          <cell r="V328">
            <v>992</v>
          </cell>
          <cell r="W328">
            <v>958</v>
          </cell>
          <cell r="X328">
            <v>1022</v>
          </cell>
          <cell r="Y328">
            <v>1066</v>
          </cell>
          <cell r="Z328">
            <v>964</v>
          </cell>
          <cell r="AA328">
            <v>1029</v>
          </cell>
          <cell r="AB328">
            <v>1075</v>
          </cell>
          <cell r="AC328">
            <v>1101</v>
          </cell>
          <cell r="AD328">
            <v>1155</v>
          </cell>
          <cell r="AE328">
            <v>1210</v>
          </cell>
          <cell r="AF328">
            <v>1200</v>
          </cell>
          <cell r="AG328">
            <v>1190</v>
          </cell>
          <cell r="AH328">
            <v>1126</v>
          </cell>
          <cell r="AI328">
            <v>1016</v>
          </cell>
          <cell r="AJ328">
            <v>976</v>
          </cell>
          <cell r="AK328">
            <v>1007</v>
          </cell>
          <cell r="AL328">
            <v>937</v>
          </cell>
          <cell r="AM328">
            <v>1286</v>
          </cell>
          <cell r="AN328">
            <v>1155</v>
          </cell>
          <cell r="AO328">
            <v>1258</v>
          </cell>
          <cell r="AP328">
            <v>1164</v>
          </cell>
          <cell r="AQ328">
            <v>1046</v>
          </cell>
          <cell r="AR328">
            <v>948</v>
          </cell>
          <cell r="AS328">
            <v>975</v>
          </cell>
          <cell r="AT328">
            <v>826</v>
          </cell>
          <cell r="AU328">
            <v>857</v>
          </cell>
          <cell r="AV328">
            <v>761</v>
          </cell>
          <cell r="AW328">
            <v>661</v>
          </cell>
          <cell r="AX328">
            <v>644</v>
          </cell>
          <cell r="AY328">
            <v>641</v>
          </cell>
          <cell r="AZ328">
            <v>724</v>
          </cell>
        </row>
        <row r="329">
          <cell r="A329" t="str">
            <v>Nombre de crÃ©ations d'entreprises - Hors micro-entrepreneurs - Commerce, transports, hÃ©bergement et restauration - Corse - DonnÃ©es trimestrielles brutes</v>
          </cell>
          <cell r="B329">
            <v>10756431</v>
          </cell>
          <cell r="C329">
            <v>45317.364583333336</v>
          </cell>
          <cell r="E329">
            <v>172</v>
          </cell>
          <cell r="F329">
            <v>203</v>
          </cell>
          <cell r="G329">
            <v>103</v>
          </cell>
          <cell r="H329">
            <v>109</v>
          </cell>
          <cell r="I329">
            <v>157</v>
          </cell>
          <cell r="J329">
            <v>221</v>
          </cell>
          <cell r="K329">
            <v>128</v>
          </cell>
          <cell r="L329">
            <v>145</v>
          </cell>
          <cell r="M329">
            <v>138</v>
          </cell>
          <cell r="N329">
            <v>240</v>
          </cell>
          <cell r="O329">
            <v>134</v>
          </cell>
          <cell r="P329">
            <v>136</v>
          </cell>
          <cell r="Q329">
            <v>171</v>
          </cell>
          <cell r="R329">
            <v>187</v>
          </cell>
          <cell r="S329">
            <v>126</v>
          </cell>
          <cell r="T329">
            <v>124</v>
          </cell>
          <cell r="U329">
            <v>220</v>
          </cell>
          <cell r="V329">
            <v>279</v>
          </cell>
          <cell r="W329">
            <v>142</v>
          </cell>
          <cell r="X329">
            <v>153</v>
          </cell>
          <cell r="Y329">
            <v>211</v>
          </cell>
          <cell r="Z329">
            <v>294</v>
          </cell>
          <cell r="AA329">
            <v>150</v>
          </cell>
          <cell r="AB329">
            <v>215</v>
          </cell>
          <cell r="AC329">
            <v>215</v>
          </cell>
          <cell r="AD329">
            <v>277</v>
          </cell>
          <cell r="AE329">
            <v>176</v>
          </cell>
          <cell r="AF329">
            <v>184</v>
          </cell>
          <cell r="AG329">
            <v>277</v>
          </cell>
          <cell r="AH329">
            <v>321</v>
          </cell>
          <cell r="AI329">
            <v>187</v>
          </cell>
          <cell r="AJ329">
            <v>228</v>
          </cell>
          <cell r="AK329">
            <v>195</v>
          </cell>
          <cell r="AL329">
            <v>157</v>
          </cell>
          <cell r="AM329">
            <v>227</v>
          </cell>
          <cell r="AN329">
            <v>239</v>
          </cell>
          <cell r="AO329">
            <v>211</v>
          </cell>
          <cell r="AP329">
            <v>242</v>
          </cell>
          <cell r="AQ329">
            <v>146</v>
          </cell>
          <cell r="AR329">
            <v>180</v>
          </cell>
          <cell r="AS329">
            <v>188</v>
          </cell>
          <cell r="AT329">
            <v>204</v>
          </cell>
          <cell r="AU329">
            <v>151</v>
          </cell>
          <cell r="AV329">
            <v>140</v>
          </cell>
          <cell r="AW329">
            <v>174</v>
          </cell>
          <cell r="AX329">
            <v>198</v>
          </cell>
          <cell r="AY329">
            <v>103</v>
          </cell>
          <cell r="AZ329">
            <v>156</v>
          </cell>
        </row>
        <row r="330">
          <cell r="A330" t="str">
            <v>Nombre de crÃ©ations d'entreprises - Hors micro-entrepreneurs - Commerce, transports, hÃ©bergement et restauration - Corse - DonnÃ©es trimestrielles CVS</v>
          </cell>
          <cell r="B330">
            <v>10756432</v>
          </cell>
          <cell r="C330">
            <v>45317.364583333336</v>
          </cell>
          <cell r="E330">
            <v>158</v>
          </cell>
          <cell r="F330">
            <v>148</v>
          </cell>
          <cell r="G330">
            <v>135</v>
          </cell>
          <cell r="H330">
            <v>140</v>
          </cell>
          <cell r="I330">
            <v>144</v>
          </cell>
          <cell r="J330">
            <v>161</v>
          </cell>
          <cell r="K330">
            <v>168</v>
          </cell>
          <cell r="L330">
            <v>185</v>
          </cell>
          <cell r="M330">
            <v>127</v>
          </cell>
          <cell r="N330">
            <v>176</v>
          </cell>
          <cell r="O330">
            <v>176</v>
          </cell>
          <cell r="P330">
            <v>171</v>
          </cell>
          <cell r="Q330">
            <v>158</v>
          </cell>
          <cell r="R330">
            <v>138</v>
          </cell>
          <cell r="S330">
            <v>165</v>
          </cell>
          <cell r="T330">
            <v>155</v>
          </cell>
          <cell r="U330">
            <v>203</v>
          </cell>
          <cell r="V330">
            <v>207</v>
          </cell>
          <cell r="W330">
            <v>186</v>
          </cell>
          <cell r="X330">
            <v>188</v>
          </cell>
          <cell r="Y330">
            <v>196</v>
          </cell>
          <cell r="Z330">
            <v>220</v>
          </cell>
          <cell r="AA330">
            <v>196</v>
          </cell>
          <cell r="AB330">
            <v>260</v>
          </cell>
          <cell r="AC330">
            <v>199</v>
          </cell>
          <cell r="AD330">
            <v>209</v>
          </cell>
          <cell r="AE330">
            <v>232</v>
          </cell>
          <cell r="AF330">
            <v>219</v>
          </cell>
          <cell r="AG330">
            <v>257</v>
          </cell>
          <cell r="AH330">
            <v>243</v>
          </cell>
          <cell r="AI330">
            <v>249</v>
          </cell>
          <cell r="AJ330">
            <v>266</v>
          </cell>
          <cell r="AK330">
            <v>181</v>
          </cell>
          <cell r="AL330">
            <v>119</v>
          </cell>
          <cell r="AM330">
            <v>304</v>
          </cell>
          <cell r="AN330">
            <v>274</v>
          </cell>
          <cell r="AO330">
            <v>197</v>
          </cell>
          <cell r="AP330">
            <v>185</v>
          </cell>
          <cell r="AQ330">
            <v>196</v>
          </cell>
          <cell r="AR330">
            <v>204</v>
          </cell>
          <cell r="AS330">
            <v>176</v>
          </cell>
          <cell r="AT330">
            <v>157</v>
          </cell>
          <cell r="AU330">
            <v>203</v>
          </cell>
          <cell r="AV330">
            <v>157</v>
          </cell>
          <cell r="AW330">
            <v>163</v>
          </cell>
          <cell r="AX330">
            <v>153</v>
          </cell>
          <cell r="AY330">
            <v>139</v>
          </cell>
          <cell r="AZ330">
            <v>174</v>
          </cell>
        </row>
        <row r="331">
          <cell r="A331" t="str">
            <v>Nombre de crÃ©ations d'entreprises - Hors micro-entrepreneurs - Commerce, transports, hÃ©bergement et restauration - France - DonnÃ©es trimestrielles brutes</v>
          </cell>
          <cell r="B331">
            <v>10756116</v>
          </cell>
          <cell r="C331">
            <v>45317.364583333336</v>
          </cell>
          <cell r="E331">
            <v>22846</v>
          </cell>
          <cell r="F331">
            <v>21136</v>
          </cell>
          <cell r="G331">
            <v>17182</v>
          </cell>
          <cell r="H331">
            <v>19370</v>
          </cell>
          <cell r="I331">
            <v>25155</v>
          </cell>
          <cell r="J331">
            <v>24347</v>
          </cell>
          <cell r="K331">
            <v>20170</v>
          </cell>
          <cell r="L331">
            <v>22835</v>
          </cell>
          <cell r="M331">
            <v>24922</v>
          </cell>
          <cell r="N331">
            <v>24554</v>
          </cell>
          <cell r="O331">
            <v>20397</v>
          </cell>
          <cell r="P331">
            <v>23119</v>
          </cell>
          <cell r="Q331">
            <v>23980</v>
          </cell>
          <cell r="R331">
            <v>25695</v>
          </cell>
          <cell r="S331">
            <v>21848</v>
          </cell>
          <cell r="T331">
            <v>26154</v>
          </cell>
          <cell r="U331">
            <v>33162</v>
          </cell>
          <cell r="V331">
            <v>31795</v>
          </cell>
          <cell r="W331">
            <v>23751</v>
          </cell>
          <cell r="X331">
            <v>29101</v>
          </cell>
          <cell r="Y331">
            <v>34447</v>
          </cell>
          <cell r="Z331">
            <v>32720</v>
          </cell>
          <cell r="AA331">
            <v>27142</v>
          </cell>
          <cell r="AB331">
            <v>31840</v>
          </cell>
          <cell r="AC331">
            <v>33976</v>
          </cell>
          <cell r="AD331">
            <v>35090</v>
          </cell>
          <cell r="AE331">
            <v>28119</v>
          </cell>
          <cell r="AF331">
            <v>31775</v>
          </cell>
          <cell r="AG331">
            <v>37112</v>
          </cell>
          <cell r="AH331">
            <v>34938</v>
          </cell>
          <cell r="AI331">
            <v>27848</v>
          </cell>
          <cell r="AJ331">
            <v>30018</v>
          </cell>
          <cell r="AK331">
            <v>29350</v>
          </cell>
          <cell r="AL331">
            <v>26316</v>
          </cell>
          <cell r="AM331">
            <v>32990</v>
          </cell>
          <cell r="AN331">
            <v>35238</v>
          </cell>
          <cell r="AO331">
            <v>36927</v>
          </cell>
          <cell r="AP331">
            <v>37370</v>
          </cell>
          <cell r="AQ331">
            <v>27980</v>
          </cell>
          <cell r="AR331">
            <v>29571</v>
          </cell>
          <cell r="AS331">
            <v>30282</v>
          </cell>
          <cell r="AT331">
            <v>29627</v>
          </cell>
          <cell r="AU331">
            <v>24559</v>
          </cell>
          <cell r="AV331">
            <v>27155</v>
          </cell>
          <cell r="AW331">
            <v>25771</v>
          </cell>
          <cell r="AX331">
            <v>25900</v>
          </cell>
          <cell r="AY331">
            <v>22677</v>
          </cell>
          <cell r="AZ331">
            <v>26769</v>
          </cell>
        </row>
        <row r="332">
          <cell r="A332" t="str">
            <v>Nombre de crÃ©ations d'entreprises - Hors micro-entrepreneurs - Commerce, transports, hÃ©bergement et restauration - France - DonnÃ©es trimestrielles CVS</v>
          </cell>
          <cell r="B332">
            <v>10756117</v>
          </cell>
          <cell r="C332">
            <v>45317.364583333336</v>
          </cell>
          <cell r="E332">
            <v>20719</v>
          </cell>
          <cell r="F332">
            <v>19624</v>
          </cell>
          <cell r="G332">
            <v>19892</v>
          </cell>
          <cell r="H332">
            <v>20768</v>
          </cell>
          <cell r="I332">
            <v>22567</v>
          </cell>
          <cell r="J332">
            <v>23836</v>
          </cell>
          <cell r="K332">
            <v>24209</v>
          </cell>
          <cell r="L332">
            <v>23716</v>
          </cell>
          <cell r="M332">
            <v>23031</v>
          </cell>
          <cell r="N332">
            <v>23443</v>
          </cell>
          <cell r="O332">
            <v>23245</v>
          </cell>
          <cell r="P332">
            <v>23109</v>
          </cell>
          <cell r="Q332">
            <v>22622</v>
          </cell>
          <cell r="R332">
            <v>22494</v>
          </cell>
          <cell r="S332">
            <v>24246</v>
          </cell>
          <cell r="T332">
            <v>26616</v>
          </cell>
          <cell r="U332">
            <v>29012</v>
          </cell>
          <cell r="V332">
            <v>30407</v>
          </cell>
          <cell r="W332">
            <v>29101</v>
          </cell>
          <cell r="X332">
            <v>29949</v>
          </cell>
          <cell r="Y332">
            <v>30923</v>
          </cell>
          <cell r="Z332">
            <v>30483</v>
          </cell>
          <cell r="AA332">
            <v>31385</v>
          </cell>
          <cell r="AB332">
            <v>32152</v>
          </cell>
          <cell r="AC332">
            <v>31762</v>
          </cell>
          <cell r="AD332">
            <v>32704</v>
          </cell>
          <cell r="AE332">
            <v>32007</v>
          </cell>
          <cell r="AF332">
            <v>33013</v>
          </cell>
          <cell r="AG332">
            <v>34758</v>
          </cell>
          <cell r="AH332">
            <v>34453</v>
          </cell>
          <cell r="AI332">
            <v>32324</v>
          </cell>
          <cell r="AJ332">
            <v>30180</v>
          </cell>
          <cell r="AK332">
            <v>28836</v>
          </cell>
          <cell r="AL332">
            <v>23119</v>
          </cell>
          <cell r="AM332">
            <v>34869</v>
          </cell>
          <cell r="AN332">
            <v>34722</v>
          </cell>
          <cell r="AO332">
            <v>34942</v>
          </cell>
          <cell r="AP332">
            <v>33457</v>
          </cell>
          <cell r="AQ332">
            <v>31524</v>
          </cell>
          <cell r="AR332">
            <v>29832</v>
          </cell>
          <cell r="AS332">
            <v>27916</v>
          </cell>
          <cell r="AT332">
            <v>28513</v>
          </cell>
          <cell r="AU332">
            <v>28322</v>
          </cell>
          <cell r="AV332">
            <v>26823</v>
          </cell>
          <cell r="AW332">
            <v>24793</v>
          </cell>
          <cell r="AX332">
            <v>24556</v>
          </cell>
          <cell r="AY332">
            <v>24866</v>
          </cell>
          <cell r="AZ332">
            <v>26016</v>
          </cell>
        </row>
        <row r="333">
          <cell r="A333" t="str">
            <v>Nombre de crÃ©ations d'entreprises - Hors micro-entrepreneurs - Commerce, transports, hÃ©bergement et restauration - Grand Est - DonnÃ©es trimestrielles brutes</v>
          </cell>
          <cell r="B333">
            <v>10756293</v>
          </cell>
          <cell r="C333">
            <v>45317.364583333336</v>
          </cell>
          <cell r="E333">
            <v>1540</v>
          </cell>
          <cell r="F333">
            <v>1391</v>
          </cell>
          <cell r="G333">
            <v>1222</v>
          </cell>
          <cell r="H333">
            <v>1335</v>
          </cell>
          <cell r="I333">
            <v>1959</v>
          </cell>
          <cell r="J333">
            <v>1772</v>
          </cell>
          <cell r="K333">
            <v>1747</v>
          </cell>
          <cell r="L333">
            <v>1809</v>
          </cell>
          <cell r="M333">
            <v>1866</v>
          </cell>
          <cell r="N333">
            <v>1856</v>
          </cell>
          <cell r="O333">
            <v>1544</v>
          </cell>
          <cell r="P333">
            <v>1705</v>
          </cell>
          <cell r="Q333">
            <v>1775</v>
          </cell>
          <cell r="R333">
            <v>1918</v>
          </cell>
          <cell r="S333">
            <v>1725</v>
          </cell>
          <cell r="T333">
            <v>2250</v>
          </cell>
          <cell r="U333">
            <v>2797</v>
          </cell>
          <cell r="V333">
            <v>2523</v>
          </cell>
          <cell r="W333">
            <v>1940</v>
          </cell>
          <cell r="X333">
            <v>2214</v>
          </cell>
          <cell r="Y333">
            <v>2758</v>
          </cell>
          <cell r="Z333">
            <v>2826</v>
          </cell>
          <cell r="AA333">
            <v>2360</v>
          </cell>
          <cell r="AB333">
            <v>2660</v>
          </cell>
          <cell r="AC333">
            <v>2977</v>
          </cell>
          <cell r="AD333">
            <v>3045</v>
          </cell>
          <cell r="AE333">
            <v>2564</v>
          </cell>
          <cell r="AF333">
            <v>2784</v>
          </cell>
          <cell r="AG333">
            <v>3434</v>
          </cell>
          <cell r="AH333">
            <v>3093</v>
          </cell>
          <cell r="AI333">
            <v>2608</v>
          </cell>
          <cell r="AJ333">
            <v>2454</v>
          </cell>
          <cell r="AK333">
            <v>2068</v>
          </cell>
          <cell r="AL333">
            <v>2220</v>
          </cell>
          <cell r="AM333">
            <v>2594</v>
          </cell>
          <cell r="AN333">
            <v>2615</v>
          </cell>
          <cell r="AO333">
            <v>2728</v>
          </cell>
          <cell r="AP333">
            <v>2613</v>
          </cell>
          <cell r="AQ333">
            <v>1905</v>
          </cell>
          <cell r="AR333">
            <v>2037</v>
          </cell>
          <cell r="AS333">
            <v>2026</v>
          </cell>
          <cell r="AT333">
            <v>1890</v>
          </cell>
          <cell r="AU333">
            <v>1571</v>
          </cell>
          <cell r="AV333">
            <v>1753</v>
          </cell>
          <cell r="AW333">
            <v>1543</v>
          </cell>
          <cell r="AX333">
            <v>1470</v>
          </cell>
          <cell r="AY333">
            <v>1294</v>
          </cell>
          <cell r="AZ333">
            <v>1553</v>
          </cell>
        </row>
        <row r="334">
          <cell r="A334" t="str">
            <v>Nombre de crÃ©ations d'entreprises - Hors micro-entrepreneurs - Commerce, transports, hÃ©bergement et restauration - Grand Est - DonnÃ©es trimestrielles CVS</v>
          </cell>
          <cell r="B334">
            <v>10756294</v>
          </cell>
          <cell r="C334">
            <v>45317.364583333336</v>
          </cell>
          <cell r="E334">
            <v>1439</v>
          </cell>
          <cell r="F334">
            <v>1326</v>
          </cell>
          <cell r="G334">
            <v>1353</v>
          </cell>
          <cell r="H334">
            <v>1368</v>
          </cell>
          <cell r="I334">
            <v>1827</v>
          </cell>
          <cell r="J334">
            <v>1684</v>
          </cell>
          <cell r="K334">
            <v>1946</v>
          </cell>
          <cell r="L334">
            <v>1856</v>
          </cell>
          <cell r="M334">
            <v>1734</v>
          </cell>
          <cell r="N334">
            <v>1756</v>
          </cell>
          <cell r="O334">
            <v>1738</v>
          </cell>
          <cell r="P334">
            <v>1751</v>
          </cell>
          <cell r="Q334">
            <v>1641</v>
          </cell>
          <cell r="R334">
            <v>1804</v>
          </cell>
          <cell r="S334">
            <v>1963</v>
          </cell>
          <cell r="T334">
            <v>2319</v>
          </cell>
          <cell r="U334">
            <v>2569</v>
          </cell>
          <cell r="V334">
            <v>2362</v>
          </cell>
          <cell r="W334">
            <v>2224</v>
          </cell>
          <cell r="X334">
            <v>2296</v>
          </cell>
          <cell r="Y334">
            <v>2515</v>
          </cell>
          <cell r="Z334">
            <v>2645</v>
          </cell>
          <cell r="AA334">
            <v>2702</v>
          </cell>
          <cell r="AB334">
            <v>2780</v>
          </cell>
          <cell r="AC334">
            <v>2702</v>
          </cell>
          <cell r="AD334">
            <v>2854</v>
          </cell>
          <cell r="AE334">
            <v>2922</v>
          </cell>
          <cell r="AF334">
            <v>2918</v>
          </cell>
          <cell r="AG334">
            <v>3121</v>
          </cell>
          <cell r="AH334">
            <v>2906</v>
          </cell>
          <cell r="AI334">
            <v>2955</v>
          </cell>
          <cell r="AJ334">
            <v>2564</v>
          </cell>
          <cell r="AK334">
            <v>1888</v>
          </cell>
          <cell r="AL334">
            <v>2092</v>
          </cell>
          <cell r="AM334">
            <v>2935</v>
          </cell>
          <cell r="AN334">
            <v>2704</v>
          </cell>
          <cell r="AO334">
            <v>2502</v>
          </cell>
          <cell r="AP334">
            <v>2479</v>
          </cell>
          <cell r="AQ334">
            <v>2154</v>
          </cell>
          <cell r="AR334">
            <v>2081</v>
          </cell>
          <cell r="AS334">
            <v>1867</v>
          </cell>
          <cell r="AT334">
            <v>1803</v>
          </cell>
          <cell r="AU334">
            <v>1782</v>
          </cell>
          <cell r="AV334">
            <v>1768</v>
          </cell>
          <cell r="AW334">
            <v>1427</v>
          </cell>
          <cell r="AX334">
            <v>1409</v>
          </cell>
          <cell r="AY334">
            <v>1471</v>
          </cell>
          <cell r="AZ334">
            <v>1554</v>
          </cell>
        </row>
        <row r="335">
          <cell r="A335" t="str">
            <v>Nombre de crÃ©ations d'entreprises - Hors micro-entrepreneurs - Commerce, transports, hÃ©bergement et restauration - Guadeloupe - DonnÃ©es trimestrielles brutes</v>
          </cell>
          <cell r="B335">
            <v>10756141</v>
          </cell>
          <cell r="C335">
            <v>45317.364583333336</v>
          </cell>
          <cell r="E335">
            <v>315</v>
          </cell>
          <cell r="F335">
            <v>226</v>
          </cell>
          <cell r="G335">
            <v>218</v>
          </cell>
          <cell r="H335">
            <v>304</v>
          </cell>
          <cell r="I335">
            <v>273</v>
          </cell>
          <cell r="J335">
            <v>247</v>
          </cell>
          <cell r="K335">
            <v>255</v>
          </cell>
          <cell r="L335">
            <v>250</v>
          </cell>
          <cell r="M335">
            <v>274</v>
          </cell>
          <cell r="N335">
            <v>256</v>
          </cell>
          <cell r="O335">
            <v>275</v>
          </cell>
          <cell r="P335">
            <v>358</v>
          </cell>
          <cell r="Q335">
            <v>281</v>
          </cell>
          <cell r="R335">
            <v>258</v>
          </cell>
          <cell r="S335">
            <v>269</v>
          </cell>
          <cell r="T335">
            <v>305</v>
          </cell>
          <cell r="U335">
            <v>247</v>
          </cell>
          <cell r="V335">
            <v>298</v>
          </cell>
          <cell r="W335">
            <v>245</v>
          </cell>
          <cell r="X335">
            <v>289</v>
          </cell>
          <cell r="Y335">
            <v>286</v>
          </cell>
          <cell r="Z335">
            <v>303</v>
          </cell>
          <cell r="AA335">
            <v>251</v>
          </cell>
          <cell r="AB335">
            <v>284</v>
          </cell>
          <cell r="AC335">
            <v>294</v>
          </cell>
          <cell r="AD335">
            <v>288</v>
          </cell>
          <cell r="AE335">
            <v>268</v>
          </cell>
          <cell r="AF335">
            <v>289</v>
          </cell>
          <cell r="AG335">
            <v>274</v>
          </cell>
          <cell r="AH335">
            <v>314</v>
          </cell>
          <cell r="AI335">
            <v>264</v>
          </cell>
          <cell r="AJ335">
            <v>269</v>
          </cell>
          <cell r="AK335">
            <v>220</v>
          </cell>
          <cell r="AL335">
            <v>178</v>
          </cell>
          <cell r="AM335">
            <v>316</v>
          </cell>
          <cell r="AN335">
            <v>306</v>
          </cell>
          <cell r="AO335">
            <v>308</v>
          </cell>
          <cell r="AP335">
            <v>301</v>
          </cell>
          <cell r="AQ335">
            <v>267</v>
          </cell>
          <cell r="AR335">
            <v>267</v>
          </cell>
          <cell r="AS335">
            <v>251</v>
          </cell>
          <cell r="AT335">
            <v>297</v>
          </cell>
          <cell r="AU335">
            <v>266</v>
          </cell>
          <cell r="AV335">
            <v>303</v>
          </cell>
          <cell r="AW335">
            <v>261</v>
          </cell>
          <cell r="AX335">
            <v>278</v>
          </cell>
          <cell r="AY335">
            <v>226</v>
          </cell>
          <cell r="AZ335">
            <v>245</v>
          </cell>
        </row>
        <row r="336">
          <cell r="A336" t="str">
            <v>Nombre de crÃ©ations d'entreprises - Hors micro-entrepreneurs - Commerce, transports, hÃ©bergement et restauration - Guadeloupe - DonnÃ©es trimestrielles CVS</v>
          </cell>
          <cell r="B336">
            <v>10756142</v>
          </cell>
          <cell r="C336">
            <v>45317.364583333336</v>
          </cell>
          <cell r="E336">
            <v>294</v>
          </cell>
          <cell r="F336">
            <v>252</v>
          </cell>
          <cell r="G336">
            <v>242</v>
          </cell>
          <cell r="H336">
            <v>266</v>
          </cell>
          <cell r="I336">
            <v>272</v>
          </cell>
          <cell r="J336">
            <v>273</v>
          </cell>
          <cell r="K336">
            <v>268</v>
          </cell>
          <cell r="L336">
            <v>227</v>
          </cell>
          <cell r="M336">
            <v>277</v>
          </cell>
          <cell r="N336">
            <v>276</v>
          </cell>
          <cell r="O336">
            <v>298</v>
          </cell>
          <cell r="P336">
            <v>324</v>
          </cell>
          <cell r="Q336">
            <v>288</v>
          </cell>
          <cell r="R336">
            <v>271</v>
          </cell>
          <cell r="S336">
            <v>286</v>
          </cell>
          <cell r="T336">
            <v>276</v>
          </cell>
          <cell r="U336">
            <v>260</v>
          </cell>
          <cell r="V336">
            <v>275</v>
          </cell>
          <cell r="W336">
            <v>264</v>
          </cell>
          <cell r="X336">
            <v>272</v>
          </cell>
          <cell r="Y336">
            <v>284</v>
          </cell>
          <cell r="Z336">
            <v>301</v>
          </cell>
          <cell r="AA336">
            <v>274</v>
          </cell>
          <cell r="AB336">
            <v>285</v>
          </cell>
          <cell r="AC336">
            <v>295</v>
          </cell>
          <cell r="AD336">
            <v>281</v>
          </cell>
          <cell r="AE336">
            <v>293</v>
          </cell>
          <cell r="AF336">
            <v>282</v>
          </cell>
          <cell r="AG336">
            <v>281</v>
          </cell>
          <cell r="AH336">
            <v>304</v>
          </cell>
          <cell r="AI336">
            <v>273</v>
          </cell>
          <cell r="AJ336">
            <v>274</v>
          </cell>
          <cell r="AK336">
            <v>220</v>
          </cell>
          <cell r="AL336">
            <v>172</v>
          </cell>
          <cell r="AM336">
            <v>333</v>
          </cell>
          <cell r="AN336">
            <v>302</v>
          </cell>
          <cell r="AO336">
            <v>317</v>
          </cell>
          <cell r="AP336">
            <v>281</v>
          </cell>
          <cell r="AQ336">
            <v>277</v>
          </cell>
          <cell r="AR336">
            <v>267</v>
          </cell>
          <cell r="AS336">
            <v>256</v>
          </cell>
          <cell r="AT336">
            <v>266</v>
          </cell>
          <cell r="AU336">
            <v>287</v>
          </cell>
          <cell r="AV336">
            <v>300</v>
          </cell>
          <cell r="AW336">
            <v>260</v>
          </cell>
          <cell r="AX336">
            <v>265</v>
          </cell>
          <cell r="AY336">
            <v>249</v>
          </cell>
          <cell r="AZ336">
            <v>249</v>
          </cell>
        </row>
        <row r="337">
          <cell r="A337" t="str">
            <v>Nombre de crÃ©ations d'entreprises - Hors micro-entrepreneurs - Commerce, transports, hÃ©bergement et restauration - Guyane - DonnÃ©es trimestrielles brutes</v>
          </cell>
          <cell r="B337">
            <v>10756163</v>
          </cell>
          <cell r="C337">
            <v>45317.364583333336</v>
          </cell>
          <cell r="E337">
            <v>72</v>
          </cell>
          <cell r="F337">
            <v>54</v>
          </cell>
          <cell r="G337">
            <v>62</v>
          </cell>
          <cell r="H337">
            <v>81</v>
          </cell>
          <cell r="I337">
            <v>82</v>
          </cell>
          <cell r="J337">
            <v>99</v>
          </cell>
          <cell r="K337">
            <v>79</v>
          </cell>
          <cell r="L337">
            <v>102</v>
          </cell>
          <cell r="M337">
            <v>82</v>
          </cell>
          <cell r="N337">
            <v>85</v>
          </cell>
          <cell r="O337">
            <v>74</v>
          </cell>
          <cell r="P337">
            <v>87</v>
          </cell>
          <cell r="Q337">
            <v>78</v>
          </cell>
          <cell r="R337">
            <v>73</v>
          </cell>
          <cell r="S337">
            <v>78</v>
          </cell>
          <cell r="T337">
            <v>64</v>
          </cell>
          <cell r="U337">
            <v>72</v>
          </cell>
          <cell r="V337">
            <v>76</v>
          </cell>
          <cell r="W337">
            <v>83</v>
          </cell>
          <cell r="X337">
            <v>77</v>
          </cell>
          <cell r="Y337">
            <v>77</v>
          </cell>
          <cell r="Z337">
            <v>55</v>
          </cell>
          <cell r="AA337">
            <v>68</v>
          </cell>
          <cell r="AB337">
            <v>66</v>
          </cell>
          <cell r="AC337">
            <v>81</v>
          </cell>
          <cell r="AD337">
            <v>88</v>
          </cell>
          <cell r="AE337">
            <v>72</v>
          </cell>
          <cell r="AF337">
            <v>89</v>
          </cell>
          <cell r="AG337">
            <v>124</v>
          </cell>
          <cell r="AH337">
            <v>110</v>
          </cell>
          <cell r="AI337">
            <v>84</v>
          </cell>
          <cell r="AJ337">
            <v>84</v>
          </cell>
          <cell r="AK337">
            <v>54</v>
          </cell>
          <cell r="AL337">
            <v>63</v>
          </cell>
          <cell r="AM337">
            <v>135</v>
          </cell>
          <cell r="AN337">
            <v>127</v>
          </cell>
          <cell r="AO337">
            <v>129</v>
          </cell>
          <cell r="AP337">
            <v>135</v>
          </cell>
          <cell r="AQ337">
            <v>129</v>
          </cell>
          <cell r="AR337">
            <v>131</v>
          </cell>
          <cell r="AS337">
            <v>107</v>
          </cell>
          <cell r="AT337">
            <v>97</v>
          </cell>
          <cell r="AU337">
            <v>102</v>
          </cell>
          <cell r="AV337">
            <v>95</v>
          </cell>
          <cell r="AW337">
            <v>93</v>
          </cell>
          <cell r="AX337">
            <v>90</v>
          </cell>
          <cell r="AY337">
            <v>98</v>
          </cell>
          <cell r="AZ337">
            <v>129</v>
          </cell>
        </row>
        <row r="338">
          <cell r="A338" t="str">
            <v>Nombre de crÃ©ations d'entreprises - Hors micro-entrepreneurs - Commerce, transports, hÃ©bergement et restauration - Guyane - DonnÃ©es trimestrielles CVS</v>
          </cell>
          <cell r="B338">
            <v>10756164</v>
          </cell>
          <cell r="C338">
            <v>45317.364583333336</v>
          </cell>
          <cell r="E338">
            <v>72</v>
          </cell>
          <cell r="F338">
            <v>54</v>
          </cell>
          <cell r="G338">
            <v>62</v>
          </cell>
          <cell r="H338">
            <v>81</v>
          </cell>
          <cell r="I338">
            <v>82</v>
          </cell>
          <cell r="J338">
            <v>99</v>
          </cell>
          <cell r="K338">
            <v>79</v>
          </cell>
          <cell r="L338">
            <v>102</v>
          </cell>
          <cell r="M338">
            <v>82</v>
          </cell>
          <cell r="N338">
            <v>85</v>
          </cell>
          <cell r="O338">
            <v>74</v>
          </cell>
          <cell r="P338">
            <v>87</v>
          </cell>
          <cell r="Q338">
            <v>78</v>
          </cell>
          <cell r="R338">
            <v>73</v>
          </cell>
          <cell r="S338">
            <v>78</v>
          </cell>
          <cell r="T338">
            <v>64</v>
          </cell>
          <cell r="U338">
            <v>72</v>
          </cell>
          <cell r="V338">
            <v>76</v>
          </cell>
          <cell r="W338">
            <v>83</v>
          </cell>
          <cell r="X338">
            <v>77</v>
          </cell>
          <cell r="Y338">
            <v>77</v>
          </cell>
          <cell r="Z338">
            <v>55</v>
          </cell>
          <cell r="AA338">
            <v>68</v>
          </cell>
          <cell r="AB338">
            <v>66</v>
          </cell>
          <cell r="AC338">
            <v>81</v>
          </cell>
          <cell r="AD338">
            <v>88</v>
          </cell>
          <cell r="AE338">
            <v>72</v>
          </cell>
          <cell r="AF338">
            <v>89</v>
          </cell>
          <cell r="AG338">
            <v>124</v>
          </cell>
          <cell r="AH338">
            <v>110</v>
          </cell>
          <cell r="AI338">
            <v>84</v>
          </cell>
          <cell r="AJ338">
            <v>84</v>
          </cell>
          <cell r="AK338">
            <v>54</v>
          </cell>
          <cell r="AL338">
            <v>63</v>
          </cell>
          <cell r="AM338">
            <v>135</v>
          </cell>
          <cell r="AN338">
            <v>127</v>
          </cell>
          <cell r="AO338">
            <v>129</v>
          </cell>
          <cell r="AP338">
            <v>135</v>
          </cell>
          <cell r="AQ338">
            <v>129</v>
          </cell>
          <cell r="AR338">
            <v>131</v>
          </cell>
          <cell r="AS338">
            <v>107</v>
          </cell>
          <cell r="AT338">
            <v>97</v>
          </cell>
          <cell r="AU338">
            <v>102</v>
          </cell>
          <cell r="AV338">
            <v>95</v>
          </cell>
          <cell r="AW338">
            <v>93</v>
          </cell>
          <cell r="AX338">
            <v>90</v>
          </cell>
          <cell r="AY338">
            <v>98</v>
          </cell>
          <cell r="AZ338">
            <v>129</v>
          </cell>
        </row>
        <row r="339">
          <cell r="A339" t="str">
            <v>Nombre de crÃ©ations d'entreprises - Hors micro-entrepreneurs - Commerce, transports, hÃ©bergement et restauration - Hauts-de-France - DonnÃ©es trimestrielles brutes</v>
          </cell>
          <cell r="B339">
            <v>10756273</v>
          </cell>
          <cell r="C339">
            <v>45317.364583333336</v>
          </cell>
          <cell r="E339">
            <v>1424</v>
          </cell>
          <cell r="F339">
            <v>1316</v>
          </cell>
          <cell r="G339">
            <v>1101</v>
          </cell>
          <cell r="H339">
            <v>1268</v>
          </cell>
          <cell r="I339">
            <v>1450</v>
          </cell>
          <cell r="J339">
            <v>1480</v>
          </cell>
          <cell r="K339">
            <v>1367</v>
          </cell>
          <cell r="L339">
            <v>1534</v>
          </cell>
          <cell r="M339">
            <v>1637</v>
          </cell>
          <cell r="N339">
            <v>1656</v>
          </cell>
          <cell r="O339">
            <v>1495</v>
          </cell>
          <cell r="P339">
            <v>1562</v>
          </cell>
          <cell r="Q339">
            <v>1518</v>
          </cell>
          <cell r="R339">
            <v>1707</v>
          </cell>
          <cell r="S339">
            <v>1499</v>
          </cell>
          <cell r="T339">
            <v>1854</v>
          </cell>
          <cell r="U339">
            <v>2352</v>
          </cell>
          <cell r="V339">
            <v>2249</v>
          </cell>
          <cell r="W339">
            <v>1730</v>
          </cell>
          <cell r="X339">
            <v>2056</v>
          </cell>
          <cell r="Y339">
            <v>2433</v>
          </cell>
          <cell r="Z339">
            <v>2283</v>
          </cell>
          <cell r="AA339">
            <v>2122</v>
          </cell>
          <cell r="AB339">
            <v>2347</v>
          </cell>
          <cell r="AC339">
            <v>2719</v>
          </cell>
          <cell r="AD339">
            <v>2718</v>
          </cell>
          <cell r="AE339">
            <v>2386</v>
          </cell>
          <cell r="AF339">
            <v>2540</v>
          </cell>
          <cell r="AG339">
            <v>3136</v>
          </cell>
          <cell r="AH339">
            <v>2817</v>
          </cell>
          <cell r="AI339">
            <v>2214</v>
          </cell>
          <cell r="AJ339">
            <v>2430</v>
          </cell>
          <cell r="AK339">
            <v>2481</v>
          </cell>
          <cell r="AL339">
            <v>2309</v>
          </cell>
          <cell r="AM339">
            <v>2530</v>
          </cell>
          <cell r="AN339">
            <v>2701</v>
          </cell>
          <cell r="AO339">
            <v>2862</v>
          </cell>
          <cell r="AP339">
            <v>2633</v>
          </cell>
          <cell r="AQ339">
            <v>1931</v>
          </cell>
          <cell r="AR339">
            <v>2032</v>
          </cell>
          <cell r="AS339">
            <v>2113</v>
          </cell>
          <cell r="AT339">
            <v>1901</v>
          </cell>
          <cell r="AU339">
            <v>1633</v>
          </cell>
          <cell r="AV339">
            <v>1785</v>
          </cell>
          <cell r="AW339">
            <v>1820</v>
          </cell>
          <cell r="AX339">
            <v>1693</v>
          </cell>
          <cell r="AY339">
            <v>1445</v>
          </cell>
          <cell r="AZ339">
            <v>1862</v>
          </cell>
        </row>
        <row r="340">
          <cell r="A340" t="str">
            <v>Nombre de crÃ©ations d'entreprises - Hors micro-entrepreneurs - Commerce, transports, hÃ©bergement et restauration - Hauts-de-France - DonnÃ©es trimestrielles CVS</v>
          </cell>
          <cell r="B340">
            <v>10756274</v>
          </cell>
          <cell r="C340">
            <v>45317.364583333336</v>
          </cell>
          <cell r="E340">
            <v>1299</v>
          </cell>
          <cell r="F340">
            <v>1279</v>
          </cell>
          <cell r="G340">
            <v>1283</v>
          </cell>
          <cell r="H340">
            <v>1335</v>
          </cell>
          <cell r="I340">
            <v>1349</v>
          </cell>
          <cell r="J340">
            <v>1493</v>
          </cell>
          <cell r="K340">
            <v>1558</v>
          </cell>
          <cell r="L340">
            <v>1541</v>
          </cell>
          <cell r="M340">
            <v>1587</v>
          </cell>
          <cell r="N340">
            <v>1603</v>
          </cell>
          <cell r="O340">
            <v>1595</v>
          </cell>
          <cell r="P340">
            <v>1578</v>
          </cell>
          <cell r="Q340">
            <v>1469</v>
          </cell>
          <cell r="R340">
            <v>1516</v>
          </cell>
          <cell r="S340">
            <v>1641</v>
          </cell>
          <cell r="T340">
            <v>1867</v>
          </cell>
          <cell r="U340">
            <v>2101</v>
          </cell>
          <cell r="V340">
            <v>2072</v>
          </cell>
          <cell r="W340">
            <v>2017</v>
          </cell>
          <cell r="X340">
            <v>2081</v>
          </cell>
          <cell r="Y340">
            <v>2201</v>
          </cell>
          <cell r="Z340">
            <v>2115</v>
          </cell>
          <cell r="AA340">
            <v>2384</v>
          </cell>
          <cell r="AB340">
            <v>2467</v>
          </cell>
          <cell r="AC340">
            <v>2460</v>
          </cell>
          <cell r="AD340">
            <v>2647</v>
          </cell>
          <cell r="AE340">
            <v>2789</v>
          </cell>
          <cell r="AF340">
            <v>2672</v>
          </cell>
          <cell r="AG340">
            <v>2905</v>
          </cell>
          <cell r="AH340">
            <v>2851</v>
          </cell>
          <cell r="AI340">
            <v>2535</v>
          </cell>
          <cell r="AJ340">
            <v>2431</v>
          </cell>
          <cell r="AK340">
            <v>2348</v>
          </cell>
          <cell r="AL340">
            <v>2063</v>
          </cell>
          <cell r="AM340">
            <v>2784</v>
          </cell>
          <cell r="AN340">
            <v>2700</v>
          </cell>
          <cell r="AO340">
            <v>2589</v>
          </cell>
          <cell r="AP340">
            <v>2448</v>
          </cell>
          <cell r="AQ340">
            <v>2210</v>
          </cell>
          <cell r="AR340">
            <v>2117</v>
          </cell>
          <cell r="AS340">
            <v>1868</v>
          </cell>
          <cell r="AT340">
            <v>1768</v>
          </cell>
          <cell r="AU340">
            <v>1916</v>
          </cell>
          <cell r="AV340">
            <v>1786</v>
          </cell>
          <cell r="AW340">
            <v>1640</v>
          </cell>
          <cell r="AX340">
            <v>1582</v>
          </cell>
          <cell r="AY340">
            <v>1635</v>
          </cell>
          <cell r="AZ340">
            <v>1933</v>
          </cell>
        </row>
        <row r="341">
          <cell r="A341" t="str">
            <v>Nombre de crÃ©ations d'entreprises - Hors micro-entrepreneurs - Commerce, transports, hÃ©bergement et restauration - La RÃ©union - DonnÃ©es trimestrielles brutes</v>
          </cell>
          <cell r="B341">
            <v>10756174</v>
          </cell>
          <cell r="C341">
            <v>45317.364583333336</v>
          </cell>
          <cell r="E341">
            <v>456</v>
          </cell>
          <cell r="F341">
            <v>444</v>
          </cell>
          <cell r="G341">
            <v>428</v>
          </cell>
          <cell r="H341">
            <v>406</v>
          </cell>
          <cell r="I341">
            <v>459</v>
          </cell>
          <cell r="J341">
            <v>469</v>
          </cell>
          <cell r="K341">
            <v>425</v>
          </cell>
          <cell r="L341">
            <v>394</v>
          </cell>
          <cell r="M341">
            <v>430</v>
          </cell>
          <cell r="N341">
            <v>444</v>
          </cell>
          <cell r="O341">
            <v>431</v>
          </cell>
          <cell r="P341">
            <v>520</v>
          </cell>
          <cell r="Q341">
            <v>417</v>
          </cell>
          <cell r="R341">
            <v>454</v>
          </cell>
          <cell r="S341">
            <v>427</v>
          </cell>
          <cell r="T341">
            <v>426</v>
          </cell>
          <cell r="U341">
            <v>547</v>
          </cell>
          <cell r="V341">
            <v>584</v>
          </cell>
          <cell r="W341">
            <v>462</v>
          </cell>
          <cell r="X341">
            <v>469</v>
          </cell>
          <cell r="Y341">
            <v>611</v>
          </cell>
          <cell r="Z341">
            <v>556</v>
          </cell>
          <cell r="AA341">
            <v>568</v>
          </cell>
          <cell r="AB341">
            <v>537</v>
          </cell>
          <cell r="AC341">
            <v>507</v>
          </cell>
          <cell r="AD341">
            <v>567</v>
          </cell>
          <cell r="AE341">
            <v>543</v>
          </cell>
          <cell r="AF341">
            <v>448</v>
          </cell>
          <cell r="AG341">
            <v>507</v>
          </cell>
          <cell r="AH341">
            <v>498</v>
          </cell>
          <cell r="AI341">
            <v>510</v>
          </cell>
          <cell r="AJ341">
            <v>502</v>
          </cell>
          <cell r="AK341">
            <v>467</v>
          </cell>
          <cell r="AL341">
            <v>525</v>
          </cell>
          <cell r="AM341">
            <v>495</v>
          </cell>
          <cell r="AN341">
            <v>511</v>
          </cell>
          <cell r="AO341">
            <v>442</v>
          </cell>
          <cell r="AP341">
            <v>477</v>
          </cell>
          <cell r="AQ341">
            <v>444</v>
          </cell>
          <cell r="AR341">
            <v>381</v>
          </cell>
          <cell r="AS341">
            <v>393</v>
          </cell>
          <cell r="AT341">
            <v>454</v>
          </cell>
          <cell r="AU341">
            <v>408</v>
          </cell>
          <cell r="AV341">
            <v>397</v>
          </cell>
          <cell r="AW341">
            <v>327</v>
          </cell>
          <cell r="AX341">
            <v>345</v>
          </cell>
          <cell r="AY341">
            <v>340</v>
          </cell>
          <cell r="AZ341">
            <v>379</v>
          </cell>
        </row>
        <row r="342">
          <cell r="A342" t="str">
            <v>Nombre de crÃ©ations d'entreprises - Hors micro-entrepreneurs - Commerce, transports, hÃ©bergement et restauration - La RÃ©union - DonnÃ©es trimestrielles CVS</v>
          </cell>
          <cell r="B342">
            <v>10756175</v>
          </cell>
          <cell r="C342">
            <v>45317.364583333336</v>
          </cell>
          <cell r="E342">
            <v>456</v>
          </cell>
          <cell r="F342">
            <v>444</v>
          </cell>
          <cell r="G342">
            <v>428</v>
          </cell>
          <cell r="H342">
            <v>406</v>
          </cell>
          <cell r="I342">
            <v>459</v>
          </cell>
          <cell r="J342">
            <v>469</v>
          </cell>
          <cell r="K342">
            <v>425</v>
          </cell>
          <cell r="L342">
            <v>394</v>
          </cell>
          <cell r="M342">
            <v>430</v>
          </cell>
          <cell r="N342">
            <v>444</v>
          </cell>
          <cell r="O342">
            <v>431</v>
          </cell>
          <cell r="P342">
            <v>520</v>
          </cell>
          <cell r="Q342">
            <v>417</v>
          </cell>
          <cell r="R342">
            <v>454</v>
          </cell>
          <cell r="S342">
            <v>427</v>
          </cell>
          <cell r="T342">
            <v>426</v>
          </cell>
          <cell r="U342">
            <v>547</v>
          </cell>
          <cell r="V342">
            <v>584</v>
          </cell>
          <cell r="W342">
            <v>462</v>
          </cell>
          <cell r="X342">
            <v>469</v>
          </cell>
          <cell r="Y342">
            <v>611</v>
          </cell>
          <cell r="Z342">
            <v>556</v>
          </cell>
          <cell r="AA342">
            <v>568</v>
          </cell>
          <cell r="AB342">
            <v>537</v>
          </cell>
          <cell r="AC342">
            <v>507</v>
          </cell>
          <cell r="AD342">
            <v>567</v>
          </cell>
          <cell r="AE342">
            <v>543</v>
          </cell>
          <cell r="AF342">
            <v>448</v>
          </cell>
          <cell r="AG342">
            <v>507</v>
          </cell>
          <cell r="AH342">
            <v>498</v>
          </cell>
          <cell r="AI342">
            <v>510</v>
          </cell>
          <cell r="AJ342">
            <v>502</v>
          </cell>
          <cell r="AK342">
            <v>467</v>
          </cell>
          <cell r="AL342">
            <v>525</v>
          </cell>
          <cell r="AM342">
            <v>495</v>
          </cell>
          <cell r="AN342">
            <v>511</v>
          </cell>
          <cell r="AO342">
            <v>442</v>
          </cell>
          <cell r="AP342">
            <v>477</v>
          </cell>
          <cell r="AQ342">
            <v>444</v>
          </cell>
          <cell r="AR342">
            <v>381</v>
          </cell>
          <cell r="AS342">
            <v>393</v>
          </cell>
          <cell r="AT342">
            <v>454</v>
          </cell>
          <cell r="AU342">
            <v>408</v>
          </cell>
          <cell r="AV342">
            <v>397</v>
          </cell>
          <cell r="AW342">
            <v>327</v>
          </cell>
          <cell r="AX342">
            <v>345</v>
          </cell>
          <cell r="AY342">
            <v>340</v>
          </cell>
          <cell r="AZ342">
            <v>379</v>
          </cell>
        </row>
        <row r="343">
          <cell r="A343" t="str">
            <v>Nombre de crÃ©ations d'entreprises - Hors micro-entrepreneurs - Commerce, transports, hÃ©bergement et restauration - Martinique - DonnÃ©es trimestrielles brutes</v>
          </cell>
          <cell r="B343">
            <v>10756152</v>
          </cell>
          <cell r="C343">
            <v>45317.364583333336</v>
          </cell>
          <cell r="E343">
            <v>181</v>
          </cell>
          <cell r="F343">
            <v>210</v>
          </cell>
          <cell r="G343">
            <v>141</v>
          </cell>
          <cell r="H343">
            <v>180</v>
          </cell>
          <cell r="I343">
            <v>187</v>
          </cell>
          <cell r="J343">
            <v>172</v>
          </cell>
          <cell r="K343">
            <v>153</v>
          </cell>
          <cell r="L343">
            <v>174</v>
          </cell>
          <cell r="M343">
            <v>185</v>
          </cell>
          <cell r="N343">
            <v>177</v>
          </cell>
          <cell r="O343">
            <v>170</v>
          </cell>
          <cell r="P343">
            <v>220</v>
          </cell>
          <cell r="Q343">
            <v>215</v>
          </cell>
          <cell r="R343">
            <v>234</v>
          </cell>
          <cell r="S343">
            <v>207</v>
          </cell>
          <cell r="T343">
            <v>236</v>
          </cell>
          <cell r="U343">
            <v>220</v>
          </cell>
          <cell r="V343">
            <v>234</v>
          </cell>
          <cell r="W343">
            <v>214</v>
          </cell>
          <cell r="X343">
            <v>231</v>
          </cell>
          <cell r="Y343">
            <v>222</v>
          </cell>
          <cell r="Z343">
            <v>233</v>
          </cell>
          <cell r="AA343">
            <v>196</v>
          </cell>
          <cell r="AB343">
            <v>238</v>
          </cell>
          <cell r="AC343">
            <v>241</v>
          </cell>
          <cell r="AD343">
            <v>217</v>
          </cell>
          <cell r="AE343">
            <v>179</v>
          </cell>
          <cell r="AF343">
            <v>263</v>
          </cell>
          <cell r="AG343">
            <v>227</v>
          </cell>
          <cell r="AH343">
            <v>237</v>
          </cell>
          <cell r="AI343">
            <v>224</v>
          </cell>
          <cell r="AJ343">
            <v>237</v>
          </cell>
          <cell r="AK343">
            <v>189</v>
          </cell>
          <cell r="AL343">
            <v>125</v>
          </cell>
          <cell r="AM343">
            <v>244</v>
          </cell>
          <cell r="AN343">
            <v>267</v>
          </cell>
          <cell r="AO343">
            <v>250</v>
          </cell>
          <cell r="AP343">
            <v>288</v>
          </cell>
          <cell r="AQ343">
            <v>226</v>
          </cell>
          <cell r="AR343">
            <v>221</v>
          </cell>
          <cell r="AS343">
            <v>186</v>
          </cell>
          <cell r="AT343">
            <v>220</v>
          </cell>
          <cell r="AU343">
            <v>219</v>
          </cell>
          <cell r="AV343">
            <v>221</v>
          </cell>
          <cell r="AW343">
            <v>188</v>
          </cell>
          <cell r="AX343">
            <v>191</v>
          </cell>
          <cell r="AY343">
            <v>158</v>
          </cell>
          <cell r="AZ343">
            <v>202</v>
          </cell>
        </row>
        <row r="344">
          <cell r="A344" t="str">
            <v>Nombre de crÃ©ations d'entreprises - Hors micro-entrepreneurs - Commerce, transports, hÃ©bergement et restauration - Martinique - DonnÃ©es trimestrielles CVS</v>
          </cell>
          <cell r="B344">
            <v>10756153</v>
          </cell>
          <cell r="C344">
            <v>45317.364583333336</v>
          </cell>
          <cell r="E344">
            <v>169</v>
          </cell>
          <cell r="F344">
            <v>210</v>
          </cell>
          <cell r="G344">
            <v>159</v>
          </cell>
          <cell r="H344">
            <v>172</v>
          </cell>
          <cell r="I344">
            <v>181</v>
          </cell>
          <cell r="J344">
            <v>172</v>
          </cell>
          <cell r="K344">
            <v>169</v>
          </cell>
          <cell r="L344">
            <v>170</v>
          </cell>
          <cell r="M344">
            <v>180</v>
          </cell>
          <cell r="N344">
            <v>177</v>
          </cell>
          <cell r="O344">
            <v>190</v>
          </cell>
          <cell r="P344">
            <v>209</v>
          </cell>
          <cell r="Q344">
            <v>212</v>
          </cell>
          <cell r="R344">
            <v>233</v>
          </cell>
          <cell r="S344">
            <v>226</v>
          </cell>
          <cell r="T344">
            <v>223</v>
          </cell>
          <cell r="U344">
            <v>221</v>
          </cell>
          <cell r="V344">
            <v>219</v>
          </cell>
          <cell r="W344">
            <v>237</v>
          </cell>
          <cell r="X344">
            <v>222</v>
          </cell>
          <cell r="Y344">
            <v>215</v>
          </cell>
          <cell r="Z344">
            <v>231</v>
          </cell>
          <cell r="AA344">
            <v>219</v>
          </cell>
          <cell r="AB344">
            <v>228</v>
          </cell>
          <cell r="AC344">
            <v>243</v>
          </cell>
          <cell r="AD344">
            <v>214</v>
          </cell>
          <cell r="AE344">
            <v>194</v>
          </cell>
          <cell r="AF344">
            <v>248</v>
          </cell>
          <cell r="AG344">
            <v>236</v>
          </cell>
          <cell r="AH344">
            <v>232</v>
          </cell>
          <cell r="AI344">
            <v>235</v>
          </cell>
          <cell r="AJ344">
            <v>229</v>
          </cell>
          <cell r="AK344">
            <v>197</v>
          </cell>
          <cell r="AL344">
            <v>121</v>
          </cell>
          <cell r="AM344">
            <v>255</v>
          </cell>
          <cell r="AN344">
            <v>254</v>
          </cell>
          <cell r="AO344">
            <v>267</v>
          </cell>
          <cell r="AP344">
            <v>266</v>
          </cell>
          <cell r="AQ344">
            <v>235</v>
          </cell>
          <cell r="AR344">
            <v>211</v>
          </cell>
          <cell r="AS344">
            <v>196</v>
          </cell>
          <cell r="AT344">
            <v>201</v>
          </cell>
          <cell r="AU344">
            <v>233</v>
          </cell>
          <cell r="AV344">
            <v>215</v>
          </cell>
          <cell r="AW344">
            <v>194</v>
          </cell>
          <cell r="AX344">
            <v>182</v>
          </cell>
          <cell r="AY344">
            <v>173</v>
          </cell>
          <cell r="AZ344">
            <v>197</v>
          </cell>
        </row>
        <row r="345">
          <cell r="A345" t="str">
            <v>Nombre de crÃ©ations d'entreprises - Hors micro-entrepreneurs - Commerce, transports, hÃ©bergement et restauration - Mayotte - DonnÃ©es trimestrielles brutes</v>
          </cell>
          <cell r="B345">
            <v>10756183</v>
          </cell>
          <cell r="C345">
            <v>45317.364583333336</v>
          </cell>
          <cell r="E345">
            <v>193</v>
          </cell>
          <cell r="F345">
            <v>122</v>
          </cell>
          <cell r="G345">
            <v>160</v>
          </cell>
          <cell r="H345">
            <v>127</v>
          </cell>
          <cell r="I345">
            <v>115</v>
          </cell>
          <cell r="J345">
            <v>129</v>
          </cell>
          <cell r="K345">
            <v>130</v>
          </cell>
          <cell r="L345">
            <v>139</v>
          </cell>
          <cell r="M345">
            <v>152</v>
          </cell>
          <cell r="N345">
            <v>130</v>
          </cell>
          <cell r="O345">
            <v>124</v>
          </cell>
          <cell r="P345">
            <v>129</v>
          </cell>
          <cell r="Q345">
            <v>132</v>
          </cell>
          <cell r="R345">
            <v>130</v>
          </cell>
          <cell r="S345">
            <v>110</v>
          </cell>
          <cell r="T345">
            <v>123</v>
          </cell>
          <cell r="U345">
            <v>142</v>
          </cell>
          <cell r="V345">
            <v>130</v>
          </cell>
          <cell r="W345">
            <v>113</v>
          </cell>
          <cell r="X345">
            <v>109</v>
          </cell>
          <cell r="Y345">
            <v>151</v>
          </cell>
          <cell r="Z345">
            <v>171</v>
          </cell>
          <cell r="AA345">
            <v>149</v>
          </cell>
          <cell r="AB345">
            <v>133</v>
          </cell>
          <cell r="AC345">
            <v>103</v>
          </cell>
          <cell r="AD345">
            <v>116</v>
          </cell>
          <cell r="AE345">
            <v>102</v>
          </cell>
          <cell r="AF345">
            <v>114</v>
          </cell>
          <cell r="AG345">
            <v>148</v>
          </cell>
          <cell r="AH345">
            <v>129</v>
          </cell>
          <cell r="AI345">
            <v>163</v>
          </cell>
          <cell r="AJ345">
            <v>154</v>
          </cell>
          <cell r="AK345">
            <v>107</v>
          </cell>
          <cell r="AL345">
            <v>109</v>
          </cell>
          <cell r="AM345">
            <v>198</v>
          </cell>
          <cell r="AN345">
            <v>171</v>
          </cell>
          <cell r="AO345">
            <v>149</v>
          </cell>
          <cell r="AP345">
            <v>230</v>
          </cell>
          <cell r="AQ345">
            <v>177</v>
          </cell>
          <cell r="AR345">
            <v>134</v>
          </cell>
          <cell r="AS345">
            <v>153</v>
          </cell>
          <cell r="AT345">
            <v>147</v>
          </cell>
          <cell r="AU345">
            <v>146</v>
          </cell>
          <cell r="AV345">
            <v>176</v>
          </cell>
          <cell r="AW345">
            <v>112</v>
          </cell>
          <cell r="AX345">
            <v>163</v>
          </cell>
          <cell r="AY345">
            <v>155</v>
          </cell>
          <cell r="AZ345">
            <v>176</v>
          </cell>
        </row>
        <row r="346">
          <cell r="A346" t="str">
            <v>Nombre de crÃ©ations d'entreprises - Hors micro-entrepreneurs - Commerce, transports, hÃ©bergement et restauration - Normandie - DonnÃ©es trimestrielles brutes</v>
          </cell>
          <cell r="B346">
            <v>10756253</v>
          </cell>
          <cell r="C346">
            <v>45317.364583333336</v>
          </cell>
          <cell r="E346">
            <v>846</v>
          </cell>
          <cell r="F346">
            <v>769</v>
          </cell>
          <cell r="G346">
            <v>614</v>
          </cell>
          <cell r="H346">
            <v>700</v>
          </cell>
          <cell r="I346">
            <v>951</v>
          </cell>
          <cell r="J346">
            <v>868</v>
          </cell>
          <cell r="K346">
            <v>748</v>
          </cell>
          <cell r="L346">
            <v>836</v>
          </cell>
          <cell r="M346">
            <v>928</v>
          </cell>
          <cell r="N346">
            <v>924</v>
          </cell>
          <cell r="O346">
            <v>774</v>
          </cell>
          <cell r="P346">
            <v>833</v>
          </cell>
          <cell r="Q346">
            <v>935</v>
          </cell>
          <cell r="R346">
            <v>914</v>
          </cell>
          <cell r="S346">
            <v>837</v>
          </cell>
          <cell r="T346">
            <v>854</v>
          </cell>
          <cell r="U346">
            <v>1153</v>
          </cell>
          <cell r="V346">
            <v>1084</v>
          </cell>
          <cell r="W346">
            <v>819</v>
          </cell>
          <cell r="X346">
            <v>1057</v>
          </cell>
          <cell r="Y346">
            <v>1259</v>
          </cell>
          <cell r="Z346">
            <v>1152</v>
          </cell>
          <cell r="AA346">
            <v>1013</v>
          </cell>
          <cell r="AB346">
            <v>1259</v>
          </cell>
          <cell r="AC346">
            <v>1284</v>
          </cell>
          <cell r="AD346">
            <v>1326</v>
          </cell>
          <cell r="AE346">
            <v>1140</v>
          </cell>
          <cell r="AF346">
            <v>1249</v>
          </cell>
          <cell r="AG346">
            <v>1281</v>
          </cell>
          <cell r="AH346">
            <v>1331</v>
          </cell>
          <cell r="AI346">
            <v>967</v>
          </cell>
          <cell r="AJ346">
            <v>1094</v>
          </cell>
          <cell r="AK346">
            <v>1103</v>
          </cell>
          <cell r="AL346">
            <v>1193</v>
          </cell>
          <cell r="AM346">
            <v>1283</v>
          </cell>
          <cell r="AN346">
            <v>1373</v>
          </cell>
          <cell r="AO346">
            <v>1392</v>
          </cell>
          <cell r="AP346">
            <v>1522</v>
          </cell>
          <cell r="AQ346">
            <v>1030</v>
          </cell>
          <cell r="AR346">
            <v>1118</v>
          </cell>
          <cell r="AS346">
            <v>1123</v>
          </cell>
          <cell r="AT346">
            <v>1060</v>
          </cell>
          <cell r="AU346">
            <v>1006</v>
          </cell>
          <cell r="AV346">
            <v>1057</v>
          </cell>
          <cell r="AW346">
            <v>903</v>
          </cell>
          <cell r="AX346">
            <v>829</v>
          </cell>
          <cell r="AY346">
            <v>771</v>
          </cell>
          <cell r="AZ346">
            <v>938</v>
          </cell>
        </row>
        <row r="347">
          <cell r="A347" t="str">
            <v>Nombre de crÃ©ations d'entreprises - Hors micro-entrepreneurs - Commerce, transports, hÃ©bergement et restauration - Normandie - DonnÃ©es trimestrielles CVS</v>
          </cell>
          <cell r="B347">
            <v>10756254</v>
          </cell>
          <cell r="C347">
            <v>45317.364583333336</v>
          </cell>
          <cell r="E347">
            <v>738</v>
          </cell>
          <cell r="F347">
            <v>731</v>
          </cell>
          <cell r="G347">
            <v>726</v>
          </cell>
          <cell r="H347">
            <v>740</v>
          </cell>
          <cell r="I347">
            <v>839</v>
          </cell>
          <cell r="J347">
            <v>858</v>
          </cell>
          <cell r="K347">
            <v>867</v>
          </cell>
          <cell r="L347">
            <v>884</v>
          </cell>
          <cell r="M347">
            <v>838</v>
          </cell>
          <cell r="N347">
            <v>888</v>
          </cell>
          <cell r="O347">
            <v>888</v>
          </cell>
          <cell r="P347">
            <v>845</v>
          </cell>
          <cell r="Q347">
            <v>853</v>
          </cell>
          <cell r="R347">
            <v>855</v>
          </cell>
          <cell r="S347">
            <v>948</v>
          </cell>
          <cell r="T347">
            <v>871</v>
          </cell>
          <cell r="U347">
            <v>1029</v>
          </cell>
          <cell r="V347">
            <v>1015</v>
          </cell>
          <cell r="W347">
            <v>963</v>
          </cell>
          <cell r="X347">
            <v>1055</v>
          </cell>
          <cell r="Y347">
            <v>1139</v>
          </cell>
          <cell r="Z347">
            <v>1092</v>
          </cell>
          <cell r="AA347">
            <v>1164</v>
          </cell>
          <cell r="AB347">
            <v>1281</v>
          </cell>
          <cell r="AC347">
            <v>1194</v>
          </cell>
          <cell r="AD347">
            <v>1258</v>
          </cell>
          <cell r="AE347">
            <v>1328</v>
          </cell>
          <cell r="AF347">
            <v>1237</v>
          </cell>
          <cell r="AG347">
            <v>1233</v>
          </cell>
          <cell r="AH347">
            <v>1301</v>
          </cell>
          <cell r="AI347">
            <v>1087</v>
          </cell>
          <cell r="AJ347">
            <v>1087</v>
          </cell>
          <cell r="AK347">
            <v>1097</v>
          </cell>
          <cell r="AL347">
            <v>1092</v>
          </cell>
          <cell r="AM347">
            <v>1393</v>
          </cell>
          <cell r="AN347">
            <v>1343</v>
          </cell>
          <cell r="AO347">
            <v>1369</v>
          </cell>
          <cell r="AP347">
            <v>1410</v>
          </cell>
          <cell r="AQ347">
            <v>1148</v>
          </cell>
          <cell r="AR347">
            <v>1093</v>
          </cell>
          <cell r="AS347">
            <v>1096</v>
          </cell>
          <cell r="AT347">
            <v>992</v>
          </cell>
          <cell r="AU347">
            <v>1124</v>
          </cell>
          <cell r="AV347">
            <v>1005</v>
          </cell>
          <cell r="AW347">
            <v>887</v>
          </cell>
          <cell r="AX347">
            <v>794</v>
          </cell>
          <cell r="AY347">
            <v>846</v>
          </cell>
          <cell r="AZ347">
            <v>909</v>
          </cell>
        </row>
        <row r="348">
          <cell r="A348" t="str">
            <v>Nombre de crÃ©ations d'entreprises - Hors micro-entrepreneurs - Commerce, transports, hÃ©bergement et restauration - Nouvelle-Aquitaine - DonnÃ©es trimestrielles brutes</v>
          </cell>
          <cell r="B348">
            <v>10756353</v>
          </cell>
          <cell r="C348">
            <v>45317.364583333336</v>
          </cell>
          <cell r="E348">
            <v>1910</v>
          </cell>
          <cell r="F348">
            <v>1924</v>
          </cell>
          <cell r="G348">
            <v>1476</v>
          </cell>
          <cell r="H348">
            <v>1581</v>
          </cell>
          <cell r="I348">
            <v>2184</v>
          </cell>
          <cell r="J348">
            <v>2237</v>
          </cell>
          <cell r="K348">
            <v>1657</v>
          </cell>
          <cell r="L348">
            <v>1958</v>
          </cell>
          <cell r="M348">
            <v>2085</v>
          </cell>
          <cell r="N348">
            <v>2157</v>
          </cell>
          <cell r="O348">
            <v>1669</v>
          </cell>
          <cell r="P348">
            <v>1708</v>
          </cell>
          <cell r="Q348">
            <v>1848</v>
          </cell>
          <cell r="R348">
            <v>2165</v>
          </cell>
          <cell r="S348">
            <v>1695</v>
          </cell>
          <cell r="T348">
            <v>1791</v>
          </cell>
          <cell r="U348">
            <v>2493</v>
          </cell>
          <cell r="V348">
            <v>2431</v>
          </cell>
          <cell r="W348">
            <v>1759</v>
          </cell>
          <cell r="X348">
            <v>2143</v>
          </cell>
          <cell r="Y348">
            <v>2618</v>
          </cell>
          <cell r="Z348">
            <v>2561</v>
          </cell>
          <cell r="AA348">
            <v>2086</v>
          </cell>
          <cell r="AB348">
            <v>2451</v>
          </cell>
          <cell r="AC348">
            <v>2611</v>
          </cell>
          <cell r="AD348">
            <v>2742</v>
          </cell>
          <cell r="AE348">
            <v>2115</v>
          </cell>
          <cell r="AF348">
            <v>2417</v>
          </cell>
          <cell r="AG348">
            <v>2876</v>
          </cell>
          <cell r="AH348">
            <v>2727</v>
          </cell>
          <cell r="AI348">
            <v>2301</v>
          </cell>
          <cell r="AJ348">
            <v>2400</v>
          </cell>
          <cell r="AK348">
            <v>2380</v>
          </cell>
          <cell r="AL348">
            <v>2521</v>
          </cell>
          <cell r="AM348">
            <v>2916</v>
          </cell>
          <cell r="AN348">
            <v>3055</v>
          </cell>
          <cell r="AO348">
            <v>3203</v>
          </cell>
          <cell r="AP348">
            <v>3103</v>
          </cell>
          <cell r="AQ348">
            <v>2036</v>
          </cell>
          <cell r="AR348">
            <v>2099</v>
          </cell>
          <cell r="AS348">
            <v>2244</v>
          </cell>
          <cell r="AT348">
            <v>2191</v>
          </cell>
          <cell r="AU348">
            <v>1698</v>
          </cell>
          <cell r="AV348">
            <v>1967</v>
          </cell>
          <cell r="AW348">
            <v>1967</v>
          </cell>
          <cell r="AX348">
            <v>2107</v>
          </cell>
          <cell r="AY348">
            <v>1569</v>
          </cell>
          <cell r="AZ348">
            <v>1824</v>
          </cell>
        </row>
        <row r="349">
          <cell r="A349" t="str">
            <v>Nombre de crÃ©ations d'entreprises - Hors micro-entrepreneurs - Commerce, transports, hÃ©bergement et restauration - Nouvelle-Aquitaine - DonnÃ©es trimestrielles CVS</v>
          </cell>
          <cell r="B349">
            <v>10756354</v>
          </cell>
          <cell r="C349">
            <v>45317.364583333336</v>
          </cell>
          <cell r="E349">
            <v>1779</v>
          </cell>
          <cell r="F349">
            <v>1664</v>
          </cell>
          <cell r="G349">
            <v>1698</v>
          </cell>
          <cell r="H349">
            <v>1745</v>
          </cell>
          <cell r="I349">
            <v>1980</v>
          </cell>
          <cell r="J349">
            <v>1976</v>
          </cell>
          <cell r="K349">
            <v>1992</v>
          </cell>
          <cell r="L349">
            <v>2074</v>
          </cell>
          <cell r="M349">
            <v>1877</v>
          </cell>
          <cell r="N349">
            <v>1900</v>
          </cell>
          <cell r="O349">
            <v>1965</v>
          </cell>
          <cell r="P349">
            <v>1800</v>
          </cell>
          <cell r="Q349">
            <v>1641</v>
          </cell>
          <cell r="R349">
            <v>1913</v>
          </cell>
          <cell r="S349">
            <v>1971</v>
          </cell>
          <cell r="T349">
            <v>1938</v>
          </cell>
          <cell r="U349">
            <v>2270</v>
          </cell>
          <cell r="V349">
            <v>2314</v>
          </cell>
          <cell r="W349">
            <v>2047</v>
          </cell>
          <cell r="X349">
            <v>2303</v>
          </cell>
          <cell r="Y349">
            <v>2449</v>
          </cell>
          <cell r="Z349">
            <v>2315</v>
          </cell>
          <cell r="AA349">
            <v>2386</v>
          </cell>
          <cell r="AB349">
            <v>2487</v>
          </cell>
          <cell r="AC349">
            <v>2466</v>
          </cell>
          <cell r="AD349">
            <v>2494</v>
          </cell>
          <cell r="AE349">
            <v>2337</v>
          </cell>
          <cell r="AF349">
            <v>2555</v>
          </cell>
          <cell r="AG349">
            <v>2687</v>
          </cell>
          <cell r="AH349">
            <v>2484</v>
          </cell>
          <cell r="AI349">
            <v>2625</v>
          </cell>
          <cell r="AJ349">
            <v>2490</v>
          </cell>
          <cell r="AK349">
            <v>2216</v>
          </cell>
          <cell r="AL349">
            <v>2285</v>
          </cell>
          <cell r="AM349">
            <v>3175</v>
          </cell>
          <cell r="AN349">
            <v>3183</v>
          </cell>
          <cell r="AO349">
            <v>3022</v>
          </cell>
          <cell r="AP349">
            <v>2838</v>
          </cell>
          <cell r="AQ349">
            <v>2348</v>
          </cell>
          <cell r="AR349">
            <v>2162</v>
          </cell>
          <cell r="AS349">
            <v>2056</v>
          </cell>
          <cell r="AT349">
            <v>2049</v>
          </cell>
          <cell r="AU349">
            <v>1955</v>
          </cell>
          <cell r="AV349">
            <v>2108</v>
          </cell>
          <cell r="AW349">
            <v>1831</v>
          </cell>
          <cell r="AX349">
            <v>1877</v>
          </cell>
          <cell r="AY349">
            <v>1835</v>
          </cell>
          <cell r="AZ349">
            <v>1848</v>
          </cell>
        </row>
        <row r="350">
          <cell r="A350" t="str">
            <v>Nombre de crÃ©ations d'entreprises - Hors micro-entrepreneurs - Commerce, transports, hÃ©bergement et restauration - Occitanie - DonnÃ©es trimestrielles brutes</v>
          </cell>
          <cell r="B350">
            <v>10756373</v>
          </cell>
          <cell r="C350">
            <v>45317.364583333336</v>
          </cell>
          <cell r="E350">
            <v>2239</v>
          </cell>
          <cell r="F350">
            <v>2299</v>
          </cell>
          <cell r="G350">
            <v>1664</v>
          </cell>
          <cell r="H350">
            <v>1788</v>
          </cell>
          <cell r="I350">
            <v>2504</v>
          </cell>
          <cell r="J350">
            <v>2380</v>
          </cell>
          <cell r="K350">
            <v>1858</v>
          </cell>
          <cell r="L350">
            <v>1940</v>
          </cell>
          <cell r="M350">
            <v>2274</v>
          </cell>
          <cell r="N350">
            <v>2433</v>
          </cell>
          <cell r="O350">
            <v>1773</v>
          </cell>
          <cell r="P350">
            <v>1817</v>
          </cell>
          <cell r="Q350">
            <v>1992</v>
          </cell>
          <cell r="R350">
            <v>2395</v>
          </cell>
          <cell r="S350">
            <v>1724</v>
          </cell>
          <cell r="T350">
            <v>1982</v>
          </cell>
          <cell r="U350">
            <v>2865</v>
          </cell>
          <cell r="V350">
            <v>2889</v>
          </cell>
          <cell r="W350">
            <v>2056</v>
          </cell>
          <cell r="X350">
            <v>2352</v>
          </cell>
          <cell r="Y350">
            <v>3058</v>
          </cell>
          <cell r="Z350">
            <v>2910</v>
          </cell>
          <cell r="AA350">
            <v>2244</v>
          </cell>
          <cell r="AB350">
            <v>2621</v>
          </cell>
          <cell r="AC350">
            <v>2752</v>
          </cell>
          <cell r="AD350">
            <v>3085</v>
          </cell>
          <cell r="AE350">
            <v>2225</v>
          </cell>
          <cell r="AF350">
            <v>2490</v>
          </cell>
          <cell r="AG350">
            <v>2927</v>
          </cell>
          <cell r="AH350">
            <v>3067</v>
          </cell>
          <cell r="AI350">
            <v>2358</v>
          </cell>
          <cell r="AJ350">
            <v>2391</v>
          </cell>
          <cell r="AK350">
            <v>2559</v>
          </cell>
          <cell r="AL350">
            <v>2277</v>
          </cell>
          <cell r="AM350">
            <v>2701</v>
          </cell>
          <cell r="AN350">
            <v>2854</v>
          </cell>
          <cell r="AO350">
            <v>3078</v>
          </cell>
          <cell r="AP350">
            <v>3246</v>
          </cell>
          <cell r="AQ350">
            <v>2176</v>
          </cell>
          <cell r="AR350">
            <v>2374</v>
          </cell>
          <cell r="AS350">
            <v>2496</v>
          </cell>
          <cell r="AT350">
            <v>2599</v>
          </cell>
          <cell r="AU350">
            <v>1930</v>
          </cell>
          <cell r="AV350">
            <v>2089</v>
          </cell>
          <cell r="AW350">
            <v>2129</v>
          </cell>
          <cell r="AX350">
            <v>2106</v>
          </cell>
          <cell r="AY350">
            <v>1822</v>
          </cell>
          <cell r="AZ350">
            <v>2069</v>
          </cell>
        </row>
        <row r="351">
          <cell r="A351" t="str">
            <v>Nombre de crÃ©ations d'entreprises - Hors micro-entrepreneurs - Commerce, transports, hÃ©bergement et restauration - Occitanie - DonnÃ©es trimestrielles CVS</v>
          </cell>
          <cell r="B351">
            <v>10756374</v>
          </cell>
          <cell r="C351">
            <v>45317.364583333336</v>
          </cell>
          <cell r="E351">
            <v>1959</v>
          </cell>
          <cell r="F351">
            <v>2007</v>
          </cell>
          <cell r="G351">
            <v>2100</v>
          </cell>
          <cell r="H351">
            <v>2043</v>
          </cell>
          <cell r="I351">
            <v>2235</v>
          </cell>
          <cell r="J351">
            <v>2260</v>
          </cell>
          <cell r="K351">
            <v>2232</v>
          </cell>
          <cell r="L351">
            <v>2176</v>
          </cell>
          <cell r="M351">
            <v>2132</v>
          </cell>
          <cell r="N351">
            <v>2120</v>
          </cell>
          <cell r="O351">
            <v>2010</v>
          </cell>
          <cell r="P351">
            <v>1964</v>
          </cell>
          <cell r="Q351">
            <v>1866</v>
          </cell>
          <cell r="R351">
            <v>1866</v>
          </cell>
          <cell r="S351">
            <v>1956</v>
          </cell>
          <cell r="T351">
            <v>2207</v>
          </cell>
          <cell r="U351">
            <v>2428</v>
          </cell>
          <cell r="V351">
            <v>2458</v>
          </cell>
          <cell r="W351">
            <v>2564</v>
          </cell>
          <cell r="X351">
            <v>2545</v>
          </cell>
          <cell r="Y351">
            <v>2724</v>
          </cell>
          <cell r="Z351">
            <v>2516</v>
          </cell>
          <cell r="AA351">
            <v>2507</v>
          </cell>
          <cell r="AB351">
            <v>3116</v>
          </cell>
          <cell r="AC351">
            <v>2523</v>
          </cell>
          <cell r="AD351">
            <v>2667</v>
          </cell>
          <cell r="AE351">
            <v>2713</v>
          </cell>
          <cell r="AF351">
            <v>2790</v>
          </cell>
          <cell r="AG351">
            <v>2780</v>
          </cell>
          <cell r="AH351">
            <v>2862</v>
          </cell>
          <cell r="AI351">
            <v>2739</v>
          </cell>
          <cell r="AJ351">
            <v>2598</v>
          </cell>
          <cell r="AK351">
            <v>2552</v>
          </cell>
          <cell r="AL351">
            <v>1737</v>
          </cell>
          <cell r="AM351">
            <v>3003</v>
          </cell>
          <cell r="AN351">
            <v>3029</v>
          </cell>
          <cell r="AO351">
            <v>2794</v>
          </cell>
          <cell r="AP351">
            <v>2753</v>
          </cell>
          <cell r="AQ351">
            <v>2645</v>
          </cell>
          <cell r="AR351">
            <v>2668</v>
          </cell>
          <cell r="AS351">
            <v>2213</v>
          </cell>
          <cell r="AT351">
            <v>2245</v>
          </cell>
          <cell r="AU351">
            <v>2403</v>
          </cell>
          <cell r="AV351">
            <v>2105</v>
          </cell>
          <cell r="AW351">
            <v>1956</v>
          </cell>
          <cell r="AX351">
            <v>1876</v>
          </cell>
          <cell r="AY351">
            <v>2060</v>
          </cell>
          <cell r="AZ351">
            <v>2281</v>
          </cell>
        </row>
        <row r="352">
          <cell r="A352" t="str">
            <v>Nombre de crÃ©ations d'entreprises - Hors micro-entrepreneurs - Commerce, transports, hÃ©bergement et restauration - Pays de la Loire - DonnÃ©es trimestrielles brutes</v>
          </cell>
          <cell r="B352">
            <v>10756313</v>
          </cell>
          <cell r="C352">
            <v>45317.364583333336</v>
          </cell>
          <cell r="E352">
            <v>1011</v>
          </cell>
          <cell r="F352">
            <v>936</v>
          </cell>
          <cell r="G352">
            <v>667</v>
          </cell>
          <cell r="H352">
            <v>768</v>
          </cell>
          <cell r="I352">
            <v>1123</v>
          </cell>
          <cell r="J352">
            <v>1029</v>
          </cell>
          <cell r="K352">
            <v>817</v>
          </cell>
          <cell r="L352">
            <v>954</v>
          </cell>
          <cell r="M352">
            <v>1066</v>
          </cell>
          <cell r="N352">
            <v>1051</v>
          </cell>
          <cell r="O352">
            <v>847</v>
          </cell>
          <cell r="P352">
            <v>1080</v>
          </cell>
          <cell r="Q352">
            <v>1109</v>
          </cell>
          <cell r="R352">
            <v>1242</v>
          </cell>
          <cell r="S352">
            <v>987</v>
          </cell>
          <cell r="T352">
            <v>1280</v>
          </cell>
          <cell r="U352">
            <v>1633</v>
          </cell>
          <cell r="V352">
            <v>1452</v>
          </cell>
          <cell r="W352">
            <v>1125</v>
          </cell>
          <cell r="X352">
            <v>1349</v>
          </cell>
          <cell r="Y352">
            <v>1839</v>
          </cell>
          <cell r="Z352">
            <v>1660</v>
          </cell>
          <cell r="AA352">
            <v>1358</v>
          </cell>
          <cell r="AB352">
            <v>1582</v>
          </cell>
          <cell r="AC352">
            <v>1506</v>
          </cell>
          <cell r="AD352">
            <v>1794</v>
          </cell>
          <cell r="AE352">
            <v>1186</v>
          </cell>
          <cell r="AF352">
            <v>1484</v>
          </cell>
          <cell r="AG352">
            <v>1833</v>
          </cell>
          <cell r="AH352">
            <v>1598</v>
          </cell>
          <cell r="AI352">
            <v>1181</v>
          </cell>
          <cell r="AJ352">
            <v>1406</v>
          </cell>
          <cell r="AK352">
            <v>1381</v>
          </cell>
          <cell r="AL352">
            <v>1452</v>
          </cell>
          <cell r="AM352">
            <v>1679</v>
          </cell>
          <cell r="AN352">
            <v>1931</v>
          </cell>
          <cell r="AO352">
            <v>1808</v>
          </cell>
          <cell r="AP352">
            <v>1779</v>
          </cell>
          <cell r="AQ352">
            <v>1351</v>
          </cell>
          <cell r="AR352">
            <v>1340</v>
          </cell>
          <cell r="AS352">
            <v>1183</v>
          </cell>
          <cell r="AT352">
            <v>1159</v>
          </cell>
          <cell r="AU352">
            <v>952</v>
          </cell>
          <cell r="AV352">
            <v>1067</v>
          </cell>
          <cell r="AW352">
            <v>1162</v>
          </cell>
          <cell r="AX352">
            <v>961</v>
          </cell>
          <cell r="AY352">
            <v>831</v>
          </cell>
          <cell r="AZ352">
            <v>958</v>
          </cell>
        </row>
        <row r="353">
          <cell r="A353" t="str">
            <v>Nombre de crÃ©ations d'entreprises - Hors micro-entrepreneurs - Commerce, transports, hÃ©bergement et restauration - Pays de la Loire - DonnÃ©es trimestrielles CVS</v>
          </cell>
          <cell r="B353">
            <v>10756314</v>
          </cell>
          <cell r="C353">
            <v>45317.364583333336</v>
          </cell>
          <cell r="E353">
            <v>899</v>
          </cell>
          <cell r="F353">
            <v>802</v>
          </cell>
          <cell r="G353">
            <v>823</v>
          </cell>
          <cell r="H353">
            <v>845</v>
          </cell>
          <cell r="I353">
            <v>955</v>
          </cell>
          <cell r="J353">
            <v>1052</v>
          </cell>
          <cell r="K353">
            <v>1041</v>
          </cell>
          <cell r="L353">
            <v>1053</v>
          </cell>
          <cell r="M353">
            <v>968</v>
          </cell>
          <cell r="N353">
            <v>1030</v>
          </cell>
          <cell r="O353">
            <v>990</v>
          </cell>
          <cell r="P353">
            <v>1054</v>
          </cell>
          <cell r="Q353">
            <v>1076</v>
          </cell>
          <cell r="R353">
            <v>1030</v>
          </cell>
          <cell r="S353">
            <v>1050</v>
          </cell>
          <cell r="T353">
            <v>1326</v>
          </cell>
          <cell r="U353">
            <v>1358</v>
          </cell>
          <cell r="V353">
            <v>1380</v>
          </cell>
          <cell r="W353">
            <v>1464</v>
          </cell>
          <cell r="X353">
            <v>1356</v>
          </cell>
          <cell r="Y353">
            <v>1599</v>
          </cell>
          <cell r="Z353">
            <v>1511</v>
          </cell>
          <cell r="AA353">
            <v>1572</v>
          </cell>
          <cell r="AB353">
            <v>1621</v>
          </cell>
          <cell r="AC353">
            <v>1367</v>
          </cell>
          <cell r="AD353">
            <v>1583</v>
          </cell>
          <cell r="AE353">
            <v>1449</v>
          </cell>
          <cell r="AF353">
            <v>1513</v>
          </cell>
          <cell r="AG353">
            <v>1638</v>
          </cell>
          <cell r="AH353">
            <v>1676</v>
          </cell>
          <cell r="AI353">
            <v>1504</v>
          </cell>
          <cell r="AJ353">
            <v>1410</v>
          </cell>
          <cell r="AK353">
            <v>1369</v>
          </cell>
          <cell r="AL353">
            <v>1231</v>
          </cell>
          <cell r="AM353">
            <v>1800</v>
          </cell>
          <cell r="AN353">
            <v>1827</v>
          </cell>
          <cell r="AO353">
            <v>1661</v>
          </cell>
          <cell r="AP353">
            <v>1556</v>
          </cell>
          <cell r="AQ353">
            <v>1696</v>
          </cell>
          <cell r="AR353">
            <v>1341</v>
          </cell>
          <cell r="AS353">
            <v>999</v>
          </cell>
          <cell r="AT353">
            <v>1123</v>
          </cell>
          <cell r="AU353">
            <v>1252</v>
          </cell>
          <cell r="AV353">
            <v>996</v>
          </cell>
          <cell r="AW353">
            <v>1030</v>
          </cell>
          <cell r="AX353">
            <v>908</v>
          </cell>
          <cell r="AY353">
            <v>976</v>
          </cell>
          <cell r="AZ353">
            <v>930</v>
          </cell>
        </row>
        <row r="354">
          <cell r="A354" t="str">
            <v>Nombre de crÃ©ations d'entreprises - Hors micro-entrepreneurs - Commerce, transports, hÃ©bergement et restauration - Provence-Alpes-CÃ´te d'Azur - DonnÃ©es trimestrielles brutes</v>
          </cell>
          <cell r="B354">
            <v>10756413</v>
          </cell>
          <cell r="C354">
            <v>45317.364583333336</v>
          </cell>
          <cell r="E354">
            <v>2509</v>
          </cell>
          <cell r="F354">
            <v>2250</v>
          </cell>
          <cell r="G354">
            <v>1787</v>
          </cell>
          <cell r="H354">
            <v>1992</v>
          </cell>
          <cell r="I354">
            <v>2735</v>
          </cell>
          <cell r="J354">
            <v>2569</v>
          </cell>
          <cell r="K354">
            <v>2006</v>
          </cell>
          <cell r="L354">
            <v>2096</v>
          </cell>
          <cell r="M354">
            <v>2483</v>
          </cell>
          <cell r="N354">
            <v>2563</v>
          </cell>
          <cell r="O354">
            <v>1811</v>
          </cell>
          <cell r="P354">
            <v>2090</v>
          </cell>
          <cell r="Q354">
            <v>2536</v>
          </cell>
          <cell r="R354">
            <v>2572</v>
          </cell>
          <cell r="S354">
            <v>2069</v>
          </cell>
          <cell r="T354">
            <v>2361</v>
          </cell>
          <cell r="U354">
            <v>3274</v>
          </cell>
          <cell r="V354">
            <v>3361</v>
          </cell>
          <cell r="W354">
            <v>2284</v>
          </cell>
          <cell r="X354">
            <v>2899</v>
          </cell>
          <cell r="Y354">
            <v>3500</v>
          </cell>
          <cell r="Z354">
            <v>3523</v>
          </cell>
          <cell r="AA354">
            <v>2695</v>
          </cell>
          <cell r="AB354">
            <v>3108</v>
          </cell>
          <cell r="AC354">
            <v>3498</v>
          </cell>
          <cell r="AD354">
            <v>3894</v>
          </cell>
          <cell r="AE354">
            <v>2812</v>
          </cell>
          <cell r="AF354">
            <v>3029</v>
          </cell>
          <cell r="AG354">
            <v>4074</v>
          </cell>
          <cell r="AH354">
            <v>3938</v>
          </cell>
          <cell r="AI354">
            <v>2591</v>
          </cell>
          <cell r="AJ354">
            <v>2526</v>
          </cell>
          <cell r="AK354">
            <v>2585</v>
          </cell>
          <cell r="AL354">
            <v>2115</v>
          </cell>
          <cell r="AM354">
            <v>2688</v>
          </cell>
          <cell r="AN354">
            <v>2932</v>
          </cell>
          <cell r="AO354">
            <v>3280</v>
          </cell>
          <cell r="AP354">
            <v>3471</v>
          </cell>
          <cell r="AQ354">
            <v>2330</v>
          </cell>
          <cell r="AR354">
            <v>2455</v>
          </cell>
          <cell r="AS354">
            <v>2651</v>
          </cell>
          <cell r="AT354">
            <v>2791</v>
          </cell>
          <cell r="AU354">
            <v>2202</v>
          </cell>
          <cell r="AV354">
            <v>2370</v>
          </cell>
          <cell r="AW354">
            <v>2421</v>
          </cell>
          <cell r="AX354">
            <v>2489</v>
          </cell>
          <cell r="AY354">
            <v>2141</v>
          </cell>
          <cell r="AZ354">
            <v>2411</v>
          </cell>
        </row>
        <row r="355">
          <cell r="A355" t="str">
            <v>Nombre de crÃ©ations d'entreprises - Hors micro-entrepreneurs - Commerce, transports, hÃ©bergement et restauration - Provence-Alpes-CÃ´te d'Azur - DonnÃ©es trimestrielles CVS</v>
          </cell>
          <cell r="B355">
            <v>10756414</v>
          </cell>
          <cell r="C355">
            <v>45317.364583333336</v>
          </cell>
          <cell r="E355">
            <v>2189</v>
          </cell>
          <cell r="F355">
            <v>2035</v>
          </cell>
          <cell r="G355">
            <v>2128</v>
          </cell>
          <cell r="H355">
            <v>2192</v>
          </cell>
          <cell r="I355">
            <v>2388</v>
          </cell>
          <cell r="J355">
            <v>2319</v>
          </cell>
          <cell r="K355">
            <v>2393</v>
          </cell>
          <cell r="L355">
            <v>2303</v>
          </cell>
          <cell r="M355">
            <v>2176</v>
          </cell>
          <cell r="N355">
            <v>2305</v>
          </cell>
          <cell r="O355">
            <v>2168</v>
          </cell>
          <cell r="P355">
            <v>2282</v>
          </cell>
          <cell r="Q355">
            <v>2244</v>
          </cell>
          <cell r="R355">
            <v>2293</v>
          </cell>
          <cell r="S355">
            <v>2492</v>
          </cell>
          <cell r="T355">
            <v>2557</v>
          </cell>
          <cell r="U355">
            <v>2932</v>
          </cell>
          <cell r="V355">
            <v>2974</v>
          </cell>
          <cell r="W355">
            <v>2749</v>
          </cell>
          <cell r="X355">
            <v>3119</v>
          </cell>
          <cell r="Y355">
            <v>3184</v>
          </cell>
          <cell r="Z355">
            <v>3092</v>
          </cell>
          <cell r="AA355">
            <v>3227</v>
          </cell>
          <cell r="AB355">
            <v>3329</v>
          </cell>
          <cell r="AC355">
            <v>3233</v>
          </cell>
          <cell r="AD355">
            <v>3401</v>
          </cell>
          <cell r="AE355">
            <v>3333</v>
          </cell>
          <cell r="AF355">
            <v>3226</v>
          </cell>
          <cell r="AG355">
            <v>3840</v>
          </cell>
          <cell r="AH355">
            <v>3422</v>
          </cell>
          <cell r="AI355">
            <v>3038</v>
          </cell>
          <cell r="AJ355">
            <v>2673</v>
          </cell>
          <cell r="AK355">
            <v>2474</v>
          </cell>
          <cell r="AL355">
            <v>1841</v>
          </cell>
          <cell r="AM355">
            <v>3113</v>
          </cell>
          <cell r="AN355">
            <v>3078</v>
          </cell>
          <cell r="AO355">
            <v>3177</v>
          </cell>
          <cell r="AP355">
            <v>3041</v>
          </cell>
          <cell r="AQ355">
            <v>2667</v>
          </cell>
          <cell r="AR355">
            <v>2557</v>
          </cell>
          <cell r="AS355">
            <v>2581</v>
          </cell>
          <cell r="AT355">
            <v>2469</v>
          </cell>
          <cell r="AU355">
            <v>2502</v>
          </cell>
          <cell r="AV355">
            <v>2444</v>
          </cell>
          <cell r="AW355">
            <v>2368</v>
          </cell>
          <cell r="AX355">
            <v>2220</v>
          </cell>
          <cell r="AY355">
            <v>2420</v>
          </cell>
          <cell r="AZ355">
            <v>2472</v>
          </cell>
        </row>
        <row r="356">
          <cell r="A356" t="str">
            <v>Nombre de crÃ©ations d'entreprises - Hors micro-entrepreneurs - Construction - Auvergne-RhÃ´ne-Alpes - DonnÃ©es trimestrielles brutes</v>
          </cell>
          <cell r="B356">
            <v>10756389</v>
          </cell>
          <cell r="C356">
            <v>45317.364583333336</v>
          </cell>
          <cell r="E356">
            <v>1704</v>
          </cell>
          <cell r="F356">
            <v>1358</v>
          </cell>
          <cell r="G356">
            <v>1171</v>
          </cell>
          <cell r="H356">
            <v>1233</v>
          </cell>
          <cell r="I356">
            <v>2079</v>
          </cell>
          <cell r="J356">
            <v>1750</v>
          </cell>
          <cell r="K356">
            <v>1333</v>
          </cell>
          <cell r="L356">
            <v>1483</v>
          </cell>
          <cell r="M356">
            <v>1958</v>
          </cell>
          <cell r="N356">
            <v>1566</v>
          </cell>
          <cell r="O356">
            <v>1293</v>
          </cell>
          <cell r="P356">
            <v>1405</v>
          </cell>
          <cell r="Q356">
            <v>1229</v>
          </cell>
          <cell r="R356">
            <v>1015</v>
          </cell>
          <cell r="S356">
            <v>868</v>
          </cell>
          <cell r="T356">
            <v>974</v>
          </cell>
          <cell r="U356">
            <v>1192</v>
          </cell>
          <cell r="V356">
            <v>1086</v>
          </cell>
          <cell r="W356">
            <v>862</v>
          </cell>
          <cell r="X356">
            <v>1105</v>
          </cell>
          <cell r="Y356">
            <v>1319</v>
          </cell>
          <cell r="Z356">
            <v>1148</v>
          </cell>
          <cell r="AA356">
            <v>976</v>
          </cell>
          <cell r="AB356">
            <v>1117</v>
          </cell>
          <cell r="AC356">
            <v>1313</v>
          </cell>
          <cell r="AD356">
            <v>1196</v>
          </cell>
          <cell r="AE356">
            <v>992</v>
          </cell>
          <cell r="AF356">
            <v>1157</v>
          </cell>
          <cell r="AG356">
            <v>1379</v>
          </cell>
          <cell r="AH356">
            <v>1253</v>
          </cell>
          <cell r="AI356">
            <v>1114</v>
          </cell>
          <cell r="AJ356">
            <v>1298</v>
          </cell>
          <cell r="AK356">
            <v>1435</v>
          </cell>
          <cell r="AL356">
            <v>826</v>
          </cell>
          <cell r="AM356">
            <v>1176</v>
          </cell>
          <cell r="AN356">
            <v>1362</v>
          </cell>
          <cell r="AO356">
            <v>1576</v>
          </cell>
          <cell r="AP356">
            <v>1486</v>
          </cell>
          <cell r="AQ356">
            <v>1202</v>
          </cell>
          <cell r="AR356">
            <v>1447</v>
          </cell>
          <cell r="AS356">
            <v>1636</v>
          </cell>
          <cell r="AT356">
            <v>1428</v>
          </cell>
          <cell r="AU356">
            <v>1227</v>
          </cell>
          <cell r="AV356">
            <v>1486</v>
          </cell>
          <cell r="AW356">
            <v>1322</v>
          </cell>
          <cell r="AX356">
            <v>964</v>
          </cell>
          <cell r="AY356">
            <v>763</v>
          </cell>
          <cell r="AZ356">
            <v>1113</v>
          </cell>
        </row>
        <row r="357">
          <cell r="A357" t="str">
            <v>Nombre de crÃ©ations d'entreprises - Hors micro-entrepreneurs - Construction - Auvergne-RhÃ´ne-Alpes - DonnÃ©es trimestrielles CVS</v>
          </cell>
          <cell r="B357">
            <v>10756390</v>
          </cell>
          <cell r="C357">
            <v>45317.364583333336</v>
          </cell>
          <cell r="E357">
            <v>1385</v>
          </cell>
          <cell r="F357">
            <v>1358</v>
          </cell>
          <cell r="G357">
            <v>1388</v>
          </cell>
          <cell r="H357">
            <v>1329</v>
          </cell>
          <cell r="I357">
            <v>1694</v>
          </cell>
          <cell r="J357">
            <v>1749</v>
          </cell>
          <cell r="K357">
            <v>1580</v>
          </cell>
          <cell r="L357">
            <v>1588</v>
          </cell>
          <cell r="M357">
            <v>1606</v>
          </cell>
          <cell r="N357">
            <v>1564</v>
          </cell>
          <cell r="O357">
            <v>1529</v>
          </cell>
          <cell r="P357">
            <v>1489</v>
          </cell>
          <cell r="Q357">
            <v>1021</v>
          </cell>
          <cell r="R357">
            <v>1011</v>
          </cell>
          <cell r="S357">
            <v>1024</v>
          </cell>
          <cell r="T357">
            <v>1017</v>
          </cell>
          <cell r="U357">
            <v>1008</v>
          </cell>
          <cell r="V357">
            <v>1077</v>
          </cell>
          <cell r="W357">
            <v>1013</v>
          </cell>
          <cell r="X357">
            <v>1140</v>
          </cell>
          <cell r="Y357">
            <v>1133</v>
          </cell>
          <cell r="Z357">
            <v>1132</v>
          </cell>
          <cell r="AA357">
            <v>1144</v>
          </cell>
          <cell r="AB357">
            <v>1143</v>
          </cell>
          <cell r="AC357">
            <v>1142</v>
          </cell>
          <cell r="AD357">
            <v>1174</v>
          </cell>
          <cell r="AE357">
            <v>1161</v>
          </cell>
          <cell r="AF357">
            <v>1179</v>
          </cell>
          <cell r="AG357">
            <v>1206</v>
          </cell>
          <cell r="AH357">
            <v>1226</v>
          </cell>
          <cell r="AI357">
            <v>1307</v>
          </cell>
          <cell r="AJ357">
            <v>1321</v>
          </cell>
          <cell r="AK357">
            <v>1256</v>
          </cell>
          <cell r="AL357">
            <v>804</v>
          </cell>
          <cell r="AM357">
            <v>1395</v>
          </cell>
          <cell r="AN357">
            <v>1387</v>
          </cell>
          <cell r="AO357">
            <v>1363</v>
          </cell>
          <cell r="AP357">
            <v>1448</v>
          </cell>
          <cell r="AQ357">
            <v>1456</v>
          </cell>
          <cell r="AR357">
            <v>1469</v>
          </cell>
          <cell r="AS357">
            <v>1388</v>
          </cell>
          <cell r="AT357">
            <v>1407</v>
          </cell>
          <cell r="AU357">
            <v>1517</v>
          </cell>
          <cell r="AV357">
            <v>1499</v>
          </cell>
          <cell r="AW357">
            <v>1100</v>
          </cell>
          <cell r="AX357">
            <v>965</v>
          </cell>
          <cell r="AY357">
            <v>959</v>
          </cell>
          <cell r="AZ357">
            <v>1111</v>
          </cell>
        </row>
        <row r="358">
          <cell r="A358" t="str">
            <v>Nombre de crÃ©ations d'entreprises - Hors micro-entrepreneurs - Construction - ÃŽle-de-France - DonnÃ©es trimestrielles brutes</v>
          </cell>
          <cell r="B358">
            <v>10756189</v>
          </cell>
          <cell r="C358">
            <v>45317.364583333336</v>
          </cell>
          <cell r="E358">
            <v>3104</v>
          </cell>
          <cell r="F358">
            <v>2512</v>
          </cell>
          <cell r="G358">
            <v>2105</v>
          </cell>
          <cell r="H358">
            <v>2516</v>
          </cell>
          <cell r="I358">
            <v>3164</v>
          </cell>
          <cell r="J358">
            <v>2786</v>
          </cell>
          <cell r="K358">
            <v>2047</v>
          </cell>
          <cell r="L358">
            <v>2765</v>
          </cell>
          <cell r="M358">
            <v>3209</v>
          </cell>
          <cell r="N358">
            <v>2626</v>
          </cell>
          <cell r="O358">
            <v>2118</v>
          </cell>
          <cell r="P358">
            <v>2557</v>
          </cell>
          <cell r="Q358">
            <v>2475</v>
          </cell>
          <cell r="R358">
            <v>2260</v>
          </cell>
          <cell r="S358">
            <v>2000</v>
          </cell>
          <cell r="T358">
            <v>2294</v>
          </cell>
          <cell r="U358">
            <v>2592</v>
          </cell>
          <cell r="V358">
            <v>2345</v>
          </cell>
          <cell r="W358">
            <v>1745</v>
          </cell>
          <cell r="X358">
            <v>2497</v>
          </cell>
          <cell r="Y358">
            <v>2704</v>
          </cell>
          <cell r="Z358">
            <v>2457</v>
          </cell>
          <cell r="AA358">
            <v>1900</v>
          </cell>
          <cell r="AB358">
            <v>2706</v>
          </cell>
          <cell r="AC358">
            <v>2641</v>
          </cell>
          <cell r="AD358">
            <v>2430</v>
          </cell>
          <cell r="AE358">
            <v>1966</v>
          </cell>
          <cell r="AF358">
            <v>2648</v>
          </cell>
          <cell r="AG358">
            <v>2991</v>
          </cell>
          <cell r="AH358">
            <v>2700</v>
          </cell>
          <cell r="AI358">
            <v>2245</v>
          </cell>
          <cell r="AJ358">
            <v>2821</v>
          </cell>
          <cell r="AK358">
            <v>2866</v>
          </cell>
          <cell r="AL358">
            <v>1720</v>
          </cell>
          <cell r="AM358">
            <v>2835</v>
          </cell>
          <cell r="AN358">
            <v>3183</v>
          </cell>
          <cell r="AO358">
            <v>3327</v>
          </cell>
          <cell r="AP358">
            <v>3027</v>
          </cell>
          <cell r="AQ358">
            <v>2331</v>
          </cell>
          <cell r="AR358">
            <v>3300</v>
          </cell>
          <cell r="AS358">
            <v>3471</v>
          </cell>
          <cell r="AT358">
            <v>3005</v>
          </cell>
          <cell r="AU358">
            <v>2658</v>
          </cell>
          <cell r="AV358">
            <v>3302</v>
          </cell>
          <cell r="AW358">
            <v>2689</v>
          </cell>
          <cell r="AX358">
            <v>2268</v>
          </cell>
          <cell r="AY358">
            <v>2367</v>
          </cell>
          <cell r="AZ358">
            <v>3072</v>
          </cell>
        </row>
        <row r="359">
          <cell r="A359" t="str">
            <v>Nombre de crÃ©ations d'entreprises - Hors micro-entrepreneurs - Construction - ÃŽle-de-France - DonnÃ©es trimestrielles CVS</v>
          </cell>
          <cell r="B359">
            <v>10756190</v>
          </cell>
          <cell r="C359">
            <v>45317.364583333336</v>
          </cell>
          <cell r="E359">
            <v>2654</v>
          </cell>
          <cell r="F359">
            <v>2495</v>
          </cell>
          <cell r="G359">
            <v>2534</v>
          </cell>
          <cell r="H359">
            <v>2520</v>
          </cell>
          <cell r="I359">
            <v>2649</v>
          </cell>
          <cell r="J359">
            <v>2931</v>
          </cell>
          <cell r="K359">
            <v>2557</v>
          </cell>
          <cell r="L359">
            <v>2753</v>
          </cell>
          <cell r="M359">
            <v>2783</v>
          </cell>
          <cell r="N359">
            <v>2675</v>
          </cell>
          <cell r="O359">
            <v>2561</v>
          </cell>
          <cell r="P359">
            <v>2356</v>
          </cell>
          <cell r="Q359">
            <v>2216</v>
          </cell>
          <cell r="R359">
            <v>2201</v>
          </cell>
          <cell r="S359">
            <v>2305</v>
          </cell>
          <cell r="T359">
            <v>2222</v>
          </cell>
          <cell r="U359">
            <v>2245</v>
          </cell>
          <cell r="V359">
            <v>2422</v>
          </cell>
          <cell r="W359">
            <v>2184</v>
          </cell>
          <cell r="X359">
            <v>2395</v>
          </cell>
          <cell r="Y359">
            <v>2387</v>
          </cell>
          <cell r="Z359">
            <v>2417</v>
          </cell>
          <cell r="AA359">
            <v>2368</v>
          </cell>
          <cell r="AB359">
            <v>2462</v>
          </cell>
          <cell r="AC359">
            <v>2414</v>
          </cell>
          <cell r="AD359">
            <v>2373</v>
          </cell>
          <cell r="AE359">
            <v>2365</v>
          </cell>
          <cell r="AF359">
            <v>2478</v>
          </cell>
          <cell r="AG359">
            <v>2699</v>
          </cell>
          <cell r="AH359">
            <v>2829</v>
          </cell>
          <cell r="AI359">
            <v>2767</v>
          </cell>
          <cell r="AJ359">
            <v>2612</v>
          </cell>
          <cell r="AK359">
            <v>2713</v>
          </cell>
          <cell r="AL359">
            <v>1720</v>
          </cell>
          <cell r="AM359">
            <v>3162</v>
          </cell>
          <cell r="AN359">
            <v>2887</v>
          </cell>
          <cell r="AO359">
            <v>3098</v>
          </cell>
          <cell r="AP359">
            <v>3013</v>
          </cell>
          <cell r="AQ359">
            <v>2771</v>
          </cell>
          <cell r="AR359">
            <v>2842</v>
          </cell>
          <cell r="AS359">
            <v>3184</v>
          </cell>
          <cell r="AT359">
            <v>3348</v>
          </cell>
          <cell r="AU359">
            <v>3048</v>
          </cell>
          <cell r="AV359">
            <v>2882</v>
          </cell>
          <cell r="AW359">
            <v>2574</v>
          </cell>
          <cell r="AX359">
            <v>2504</v>
          </cell>
          <cell r="AY359">
            <v>2639</v>
          </cell>
          <cell r="AZ359">
            <v>2550</v>
          </cell>
        </row>
        <row r="360">
          <cell r="A360" t="str">
            <v>Nombre de crÃ©ations d'entreprises - Hors micro-entrepreneurs - Construction - Bourgogne-Franche-ComtÃ© - DonnÃ©es trimestrielles brutes</v>
          </cell>
          <cell r="B360">
            <v>10756229</v>
          </cell>
          <cell r="C360">
            <v>45317.364583333336</v>
          </cell>
          <cell r="E360">
            <v>333</v>
          </cell>
          <cell r="F360">
            <v>339</v>
          </cell>
          <cell r="G360">
            <v>253</v>
          </cell>
          <cell r="H360">
            <v>218</v>
          </cell>
          <cell r="I360">
            <v>333</v>
          </cell>
          <cell r="J360">
            <v>338</v>
          </cell>
          <cell r="K360">
            <v>279</v>
          </cell>
          <cell r="L360">
            <v>272</v>
          </cell>
          <cell r="M360">
            <v>322</v>
          </cell>
          <cell r="N360">
            <v>325</v>
          </cell>
          <cell r="O360">
            <v>235</v>
          </cell>
          <cell r="P360">
            <v>218</v>
          </cell>
          <cell r="Q360">
            <v>257</v>
          </cell>
          <cell r="R360">
            <v>200</v>
          </cell>
          <cell r="S360">
            <v>166</v>
          </cell>
          <cell r="T360">
            <v>192</v>
          </cell>
          <cell r="U360">
            <v>245</v>
          </cell>
          <cell r="V360">
            <v>262</v>
          </cell>
          <cell r="W360">
            <v>196</v>
          </cell>
          <cell r="X360">
            <v>202</v>
          </cell>
          <cell r="Y360">
            <v>301</v>
          </cell>
          <cell r="Z360">
            <v>272</v>
          </cell>
          <cell r="AA360">
            <v>262</v>
          </cell>
          <cell r="AB360">
            <v>279</v>
          </cell>
          <cell r="AC360">
            <v>378</v>
          </cell>
          <cell r="AD360">
            <v>345</v>
          </cell>
          <cell r="AE360">
            <v>286</v>
          </cell>
          <cell r="AF360">
            <v>308</v>
          </cell>
          <cell r="AG360">
            <v>425</v>
          </cell>
          <cell r="AH360">
            <v>300</v>
          </cell>
          <cell r="AI360">
            <v>280</v>
          </cell>
          <cell r="AJ360">
            <v>268</v>
          </cell>
          <cell r="AK360">
            <v>288</v>
          </cell>
          <cell r="AL360">
            <v>185</v>
          </cell>
          <cell r="AM360">
            <v>257</v>
          </cell>
          <cell r="AN360">
            <v>269</v>
          </cell>
          <cell r="AO360">
            <v>311</v>
          </cell>
          <cell r="AP360">
            <v>315</v>
          </cell>
          <cell r="AQ360">
            <v>248</v>
          </cell>
          <cell r="AR360">
            <v>270</v>
          </cell>
          <cell r="AS360">
            <v>350</v>
          </cell>
          <cell r="AT360">
            <v>274</v>
          </cell>
          <cell r="AU360">
            <v>245</v>
          </cell>
          <cell r="AV360">
            <v>250</v>
          </cell>
          <cell r="AW360">
            <v>312</v>
          </cell>
          <cell r="AX360">
            <v>215</v>
          </cell>
          <cell r="AY360">
            <v>207</v>
          </cell>
          <cell r="AZ360">
            <v>246</v>
          </cell>
        </row>
        <row r="361">
          <cell r="A361" t="str">
            <v>Nombre de crÃ©ations d'entreprises - Hors micro-entrepreneurs - Construction - Bourgogne-Franche-ComtÃ© - DonnÃ©es trimestrielles CVS</v>
          </cell>
          <cell r="B361">
            <v>10756230</v>
          </cell>
          <cell r="C361">
            <v>45317.364583333336</v>
          </cell>
          <cell r="E361">
            <v>277</v>
          </cell>
          <cell r="F361">
            <v>315</v>
          </cell>
          <cell r="G361">
            <v>307</v>
          </cell>
          <cell r="H361">
            <v>245</v>
          </cell>
          <cell r="I361">
            <v>303</v>
          </cell>
          <cell r="J361">
            <v>317</v>
          </cell>
          <cell r="K361">
            <v>318</v>
          </cell>
          <cell r="L361">
            <v>323</v>
          </cell>
          <cell r="M361">
            <v>290</v>
          </cell>
          <cell r="N361">
            <v>310</v>
          </cell>
          <cell r="O361">
            <v>283</v>
          </cell>
          <cell r="P361">
            <v>241</v>
          </cell>
          <cell r="Q361">
            <v>231</v>
          </cell>
          <cell r="R361">
            <v>194</v>
          </cell>
          <cell r="S361">
            <v>187</v>
          </cell>
          <cell r="T361">
            <v>211</v>
          </cell>
          <cell r="U361">
            <v>224</v>
          </cell>
          <cell r="V361">
            <v>216</v>
          </cell>
          <cell r="W361">
            <v>232</v>
          </cell>
          <cell r="X361">
            <v>232</v>
          </cell>
          <cell r="Y361">
            <v>239</v>
          </cell>
          <cell r="Z361">
            <v>274</v>
          </cell>
          <cell r="AA361">
            <v>326</v>
          </cell>
          <cell r="AB361">
            <v>318</v>
          </cell>
          <cell r="AC361">
            <v>319</v>
          </cell>
          <cell r="AD361">
            <v>351</v>
          </cell>
          <cell r="AE361">
            <v>334</v>
          </cell>
          <cell r="AF361">
            <v>327</v>
          </cell>
          <cell r="AG361">
            <v>382</v>
          </cell>
          <cell r="AH361">
            <v>308</v>
          </cell>
          <cell r="AI361">
            <v>307</v>
          </cell>
          <cell r="AJ361">
            <v>300</v>
          </cell>
          <cell r="AK361">
            <v>248</v>
          </cell>
          <cell r="AL361">
            <v>192</v>
          </cell>
          <cell r="AM361">
            <v>282</v>
          </cell>
          <cell r="AN361">
            <v>280</v>
          </cell>
          <cell r="AO361">
            <v>278</v>
          </cell>
          <cell r="AP361">
            <v>293</v>
          </cell>
          <cell r="AQ361">
            <v>273</v>
          </cell>
          <cell r="AR361">
            <v>277</v>
          </cell>
          <cell r="AS361">
            <v>295</v>
          </cell>
          <cell r="AT361">
            <v>257</v>
          </cell>
          <cell r="AU361">
            <v>286</v>
          </cell>
          <cell r="AV361">
            <v>270</v>
          </cell>
          <cell r="AW361">
            <v>248</v>
          </cell>
          <cell r="AX361">
            <v>229</v>
          </cell>
          <cell r="AY361">
            <v>257</v>
          </cell>
          <cell r="AZ361">
            <v>263</v>
          </cell>
        </row>
        <row r="362">
          <cell r="A362" t="str">
            <v>Nombre de crÃ©ations d'entreprises - Hors micro-entrepreneurs - Construction - Bretagne - DonnÃ©es trimestrielles brutes</v>
          </cell>
          <cell r="B362">
            <v>10756329</v>
          </cell>
          <cell r="C362">
            <v>45317.364583333336</v>
          </cell>
          <cell r="E362">
            <v>402</v>
          </cell>
          <cell r="F362">
            <v>312</v>
          </cell>
          <cell r="G362">
            <v>262</v>
          </cell>
          <cell r="H362">
            <v>265</v>
          </cell>
          <cell r="I362">
            <v>413</v>
          </cell>
          <cell r="J362">
            <v>334</v>
          </cell>
          <cell r="K362">
            <v>284</v>
          </cell>
          <cell r="L362">
            <v>303</v>
          </cell>
          <cell r="M362">
            <v>406</v>
          </cell>
          <cell r="N362">
            <v>367</v>
          </cell>
          <cell r="O362">
            <v>297</v>
          </cell>
          <cell r="P362">
            <v>333</v>
          </cell>
          <cell r="Q362">
            <v>301</v>
          </cell>
          <cell r="R362">
            <v>268</v>
          </cell>
          <cell r="S362">
            <v>232</v>
          </cell>
          <cell r="T362">
            <v>273</v>
          </cell>
          <cell r="U362">
            <v>306</v>
          </cell>
          <cell r="V362">
            <v>299</v>
          </cell>
          <cell r="W362">
            <v>247</v>
          </cell>
          <cell r="X362">
            <v>300</v>
          </cell>
          <cell r="Y362">
            <v>344</v>
          </cell>
          <cell r="Z362">
            <v>297</v>
          </cell>
          <cell r="AA362">
            <v>288</v>
          </cell>
          <cell r="AB362">
            <v>301</v>
          </cell>
          <cell r="AC362">
            <v>381</v>
          </cell>
          <cell r="AD362">
            <v>326</v>
          </cell>
          <cell r="AE362">
            <v>322</v>
          </cell>
          <cell r="AF362">
            <v>319</v>
          </cell>
          <cell r="AG362">
            <v>395</v>
          </cell>
          <cell r="AH362">
            <v>342</v>
          </cell>
          <cell r="AI362">
            <v>334</v>
          </cell>
          <cell r="AJ362">
            <v>363</v>
          </cell>
          <cell r="AK362">
            <v>387</v>
          </cell>
          <cell r="AL362">
            <v>253</v>
          </cell>
          <cell r="AM362">
            <v>330</v>
          </cell>
          <cell r="AN362">
            <v>428</v>
          </cell>
          <cell r="AO362">
            <v>534</v>
          </cell>
          <cell r="AP362">
            <v>489</v>
          </cell>
          <cell r="AQ362">
            <v>442</v>
          </cell>
          <cell r="AR362">
            <v>445</v>
          </cell>
          <cell r="AS362">
            <v>554</v>
          </cell>
          <cell r="AT362">
            <v>464</v>
          </cell>
          <cell r="AU362">
            <v>444</v>
          </cell>
          <cell r="AV362">
            <v>487</v>
          </cell>
          <cell r="AW362">
            <v>448</v>
          </cell>
          <cell r="AX362">
            <v>321</v>
          </cell>
          <cell r="AY362">
            <v>349</v>
          </cell>
          <cell r="AZ362">
            <v>428</v>
          </cell>
        </row>
        <row r="363">
          <cell r="A363" t="str">
            <v>Nombre de crÃ©ations d'entreprises - Hors micro-entrepreneurs - Construction - Bretagne - DonnÃ©es trimestrielles CVS</v>
          </cell>
          <cell r="B363">
            <v>10756330</v>
          </cell>
          <cell r="C363">
            <v>45317.364583333336</v>
          </cell>
          <cell r="E363">
            <v>330</v>
          </cell>
          <cell r="F363">
            <v>307</v>
          </cell>
          <cell r="G363">
            <v>310</v>
          </cell>
          <cell r="H363">
            <v>286</v>
          </cell>
          <cell r="I363">
            <v>341</v>
          </cell>
          <cell r="J363">
            <v>329</v>
          </cell>
          <cell r="K363">
            <v>336</v>
          </cell>
          <cell r="L363">
            <v>323</v>
          </cell>
          <cell r="M363">
            <v>340</v>
          </cell>
          <cell r="N363">
            <v>361</v>
          </cell>
          <cell r="O363">
            <v>348</v>
          </cell>
          <cell r="P363">
            <v>351</v>
          </cell>
          <cell r="Q363">
            <v>256</v>
          </cell>
          <cell r="R363">
            <v>264</v>
          </cell>
          <cell r="S363">
            <v>268</v>
          </cell>
          <cell r="T363">
            <v>285</v>
          </cell>
          <cell r="U363">
            <v>264</v>
          </cell>
          <cell r="V363">
            <v>298</v>
          </cell>
          <cell r="W363">
            <v>280</v>
          </cell>
          <cell r="X363">
            <v>311</v>
          </cell>
          <cell r="Y363">
            <v>299</v>
          </cell>
          <cell r="Z363">
            <v>298</v>
          </cell>
          <cell r="AA363">
            <v>322</v>
          </cell>
          <cell r="AB363">
            <v>312</v>
          </cell>
          <cell r="AC363">
            <v>333</v>
          </cell>
          <cell r="AD363">
            <v>329</v>
          </cell>
          <cell r="AE363">
            <v>355</v>
          </cell>
          <cell r="AF363">
            <v>333</v>
          </cell>
          <cell r="AG363">
            <v>345</v>
          </cell>
          <cell r="AH363">
            <v>344</v>
          </cell>
          <cell r="AI363">
            <v>368</v>
          </cell>
          <cell r="AJ363">
            <v>383</v>
          </cell>
          <cell r="AK363">
            <v>336</v>
          </cell>
          <cell r="AL363">
            <v>255</v>
          </cell>
          <cell r="AM363">
            <v>363</v>
          </cell>
          <cell r="AN363">
            <v>451</v>
          </cell>
          <cell r="AO363">
            <v>465</v>
          </cell>
          <cell r="AP363">
            <v>492</v>
          </cell>
          <cell r="AQ363">
            <v>488</v>
          </cell>
          <cell r="AR363">
            <v>466</v>
          </cell>
          <cell r="AS363">
            <v>483</v>
          </cell>
          <cell r="AT363">
            <v>471</v>
          </cell>
          <cell r="AU363">
            <v>487</v>
          </cell>
          <cell r="AV363">
            <v>506</v>
          </cell>
          <cell r="AW363">
            <v>393</v>
          </cell>
          <cell r="AX363">
            <v>327</v>
          </cell>
          <cell r="AY363">
            <v>380</v>
          </cell>
          <cell r="AZ363">
            <v>444</v>
          </cell>
        </row>
        <row r="364">
          <cell r="A364" t="str">
            <v>Nombre de crÃ©ations d'entreprises - Hors micro-entrepreneurs - Construction - Centre-Val de Loire - DonnÃ©es trimestrielles brutes</v>
          </cell>
          <cell r="B364">
            <v>10756209</v>
          </cell>
          <cell r="C364">
            <v>45317.364583333336</v>
          </cell>
          <cell r="E364">
            <v>362</v>
          </cell>
          <cell r="F364">
            <v>266</v>
          </cell>
          <cell r="G364">
            <v>272</v>
          </cell>
          <cell r="H364">
            <v>263</v>
          </cell>
          <cell r="I364">
            <v>363</v>
          </cell>
          <cell r="J364">
            <v>349</v>
          </cell>
          <cell r="K364">
            <v>267</v>
          </cell>
          <cell r="L364">
            <v>332</v>
          </cell>
          <cell r="M364">
            <v>441</v>
          </cell>
          <cell r="N364">
            <v>336</v>
          </cell>
          <cell r="O364">
            <v>260</v>
          </cell>
          <cell r="P364">
            <v>300</v>
          </cell>
          <cell r="Q364">
            <v>234</v>
          </cell>
          <cell r="R364">
            <v>204</v>
          </cell>
          <cell r="S364">
            <v>206</v>
          </cell>
          <cell r="T364">
            <v>204</v>
          </cell>
          <cell r="U364">
            <v>243</v>
          </cell>
          <cell r="V364">
            <v>206</v>
          </cell>
          <cell r="W364">
            <v>161</v>
          </cell>
          <cell r="X364">
            <v>259</v>
          </cell>
          <cell r="Y364">
            <v>272</v>
          </cell>
          <cell r="Z364">
            <v>238</v>
          </cell>
          <cell r="AA364">
            <v>229</v>
          </cell>
          <cell r="AB364">
            <v>237</v>
          </cell>
          <cell r="AC364">
            <v>253</v>
          </cell>
          <cell r="AD364">
            <v>242</v>
          </cell>
          <cell r="AE364">
            <v>198</v>
          </cell>
          <cell r="AF364">
            <v>235</v>
          </cell>
          <cell r="AG364">
            <v>304</v>
          </cell>
          <cell r="AH364">
            <v>253</v>
          </cell>
          <cell r="AI364">
            <v>238</v>
          </cell>
          <cell r="AJ364">
            <v>285</v>
          </cell>
          <cell r="AK364">
            <v>265</v>
          </cell>
          <cell r="AL364">
            <v>194</v>
          </cell>
          <cell r="AM364">
            <v>257</v>
          </cell>
          <cell r="AN364">
            <v>282</v>
          </cell>
          <cell r="AO364">
            <v>367</v>
          </cell>
          <cell r="AP364">
            <v>311</v>
          </cell>
          <cell r="AQ364">
            <v>264</v>
          </cell>
          <cell r="AR364">
            <v>318</v>
          </cell>
          <cell r="AS364">
            <v>372</v>
          </cell>
          <cell r="AT364">
            <v>270</v>
          </cell>
          <cell r="AU364">
            <v>276</v>
          </cell>
          <cell r="AV364">
            <v>348</v>
          </cell>
          <cell r="AW364">
            <v>284</v>
          </cell>
          <cell r="AX364">
            <v>234</v>
          </cell>
          <cell r="AY364">
            <v>198</v>
          </cell>
          <cell r="AZ364">
            <v>275</v>
          </cell>
        </row>
        <row r="365">
          <cell r="A365" t="str">
            <v>Nombre de crÃ©ations d'entreprises - Hors micro-entrepreneurs - Construction - Centre-Val de Loire - DonnÃ©es trimestrielles CVS</v>
          </cell>
          <cell r="B365">
            <v>10756210</v>
          </cell>
          <cell r="C365">
            <v>45317.364583333336</v>
          </cell>
          <cell r="E365">
            <v>295</v>
          </cell>
          <cell r="F365">
            <v>271</v>
          </cell>
          <cell r="G365">
            <v>306</v>
          </cell>
          <cell r="H365">
            <v>291</v>
          </cell>
          <cell r="I365">
            <v>295</v>
          </cell>
          <cell r="J365">
            <v>355</v>
          </cell>
          <cell r="K365">
            <v>315</v>
          </cell>
          <cell r="L365">
            <v>363</v>
          </cell>
          <cell r="M365">
            <v>362</v>
          </cell>
          <cell r="N365">
            <v>339</v>
          </cell>
          <cell r="O365">
            <v>304</v>
          </cell>
          <cell r="P365">
            <v>315</v>
          </cell>
          <cell r="Q365">
            <v>195</v>
          </cell>
          <cell r="R365">
            <v>203</v>
          </cell>
          <cell r="S365">
            <v>234</v>
          </cell>
          <cell r="T365">
            <v>221</v>
          </cell>
          <cell r="U365">
            <v>204</v>
          </cell>
          <cell r="V365">
            <v>209</v>
          </cell>
          <cell r="W365">
            <v>188</v>
          </cell>
          <cell r="X365">
            <v>285</v>
          </cell>
          <cell r="Y365">
            <v>227</v>
          </cell>
          <cell r="Z365">
            <v>237</v>
          </cell>
          <cell r="AA365">
            <v>276</v>
          </cell>
          <cell r="AB365">
            <v>237</v>
          </cell>
          <cell r="AC365">
            <v>220</v>
          </cell>
          <cell r="AD365">
            <v>243</v>
          </cell>
          <cell r="AE365">
            <v>220</v>
          </cell>
          <cell r="AF365">
            <v>242</v>
          </cell>
          <cell r="AG365">
            <v>267</v>
          </cell>
          <cell r="AH365">
            <v>255</v>
          </cell>
          <cell r="AI365">
            <v>277</v>
          </cell>
          <cell r="AJ365">
            <v>286</v>
          </cell>
          <cell r="AK365">
            <v>235</v>
          </cell>
          <cell r="AL365">
            <v>198</v>
          </cell>
          <cell r="AM365">
            <v>287</v>
          </cell>
          <cell r="AN365">
            <v>279</v>
          </cell>
          <cell r="AO365">
            <v>329</v>
          </cell>
          <cell r="AP365">
            <v>298</v>
          </cell>
          <cell r="AQ365">
            <v>308</v>
          </cell>
          <cell r="AR365">
            <v>297</v>
          </cell>
          <cell r="AS365">
            <v>325</v>
          </cell>
          <cell r="AT365">
            <v>282</v>
          </cell>
          <cell r="AU365">
            <v>320</v>
          </cell>
          <cell r="AV365">
            <v>344</v>
          </cell>
          <cell r="AW365">
            <v>253</v>
          </cell>
          <cell r="AX365">
            <v>241</v>
          </cell>
          <cell r="AY365">
            <v>238</v>
          </cell>
          <cell r="AZ365">
            <v>249</v>
          </cell>
        </row>
        <row r="366">
          <cell r="A366" t="str">
            <v>Nombre de crÃ©ations d'entreprises - Hors micro-entrepreneurs - Construction - Corse - DonnÃ©es trimestrielles brutes</v>
          </cell>
          <cell r="B366">
            <v>10756427</v>
          </cell>
          <cell r="C366">
            <v>45317.364583333336</v>
          </cell>
          <cell r="E366">
            <v>107</v>
          </cell>
          <cell r="F366">
            <v>102</v>
          </cell>
          <cell r="G366">
            <v>77</v>
          </cell>
          <cell r="H366">
            <v>127</v>
          </cell>
          <cell r="I366">
            <v>144</v>
          </cell>
          <cell r="J366">
            <v>127</v>
          </cell>
          <cell r="K366">
            <v>90</v>
          </cell>
          <cell r="L366">
            <v>128</v>
          </cell>
          <cell r="M366">
            <v>125</v>
          </cell>
          <cell r="N366">
            <v>132</v>
          </cell>
          <cell r="O366">
            <v>99</v>
          </cell>
          <cell r="P366">
            <v>115</v>
          </cell>
          <cell r="Q366">
            <v>74</v>
          </cell>
          <cell r="R366">
            <v>74</v>
          </cell>
          <cell r="S366">
            <v>55</v>
          </cell>
          <cell r="T366">
            <v>71</v>
          </cell>
          <cell r="U366">
            <v>78</v>
          </cell>
          <cell r="V366">
            <v>71</v>
          </cell>
          <cell r="W366">
            <v>68</v>
          </cell>
          <cell r="X366">
            <v>92</v>
          </cell>
          <cell r="Y366">
            <v>96</v>
          </cell>
          <cell r="Z366">
            <v>108</v>
          </cell>
          <cell r="AA366">
            <v>63</v>
          </cell>
          <cell r="AB366">
            <v>97</v>
          </cell>
          <cell r="AC366">
            <v>87</v>
          </cell>
          <cell r="AD366">
            <v>101</v>
          </cell>
          <cell r="AE366">
            <v>61</v>
          </cell>
          <cell r="AF366">
            <v>113</v>
          </cell>
          <cell r="AG366">
            <v>155</v>
          </cell>
          <cell r="AH366">
            <v>137</v>
          </cell>
          <cell r="AI366">
            <v>127</v>
          </cell>
          <cell r="AJ366">
            <v>151</v>
          </cell>
          <cell r="AK366">
            <v>168</v>
          </cell>
          <cell r="AL366">
            <v>89</v>
          </cell>
          <cell r="AM366">
            <v>118</v>
          </cell>
          <cell r="AN366">
            <v>170</v>
          </cell>
          <cell r="AO366">
            <v>141</v>
          </cell>
          <cell r="AP366">
            <v>106</v>
          </cell>
          <cell r="AQ366">
            <v>84</v>
          </cell>
          <cell r="AR366">
            <v>96</v>
          </cell>
          <cell r="AS366">
            <v>99</v>
          </cell>
          <cell r="AT366">
            <v>87</v>
          </cell>
          <cell r="AU366">
            <v>86</v>
          </cell>
          <cell r="AV366">
            <v>82</v>
          </cell>
          <cell r="AW366">
            <v>91</v>
          </cell>
          <cell r="AX366">
            <v>94</v>
          </cell>
          <cell r="AY366">
            <v>51</v>
          </cell>
          <cell r="AZ366">
            <v>86</v>
          </cell>
        </row>
        <row r="367">
          <cell r="A367" t="str">
            <v>Nombre de crÃ©ations d'entreprises - Hors micro-entrepreneurs - Construction - Corse - DonnÃ©es trimestrielles CVS</v>
          </cell>
          <cell r="B367">
            <v>10756428</v>
          </cell>
          <cell r="C367">
            <v>45317.364583333336</v>
          </cell>
          <cell r="E367">
            <v>93</v>
          </cell>
          <cell r="F367">
            <v>98</v>
          </cell>
          <cell r="G367">
            <v>108</v>
          </cell>
          <cell r="H367">
            <v>125</v>
          </cell>
          <cell r="I367">
            <v>126</v>
          </cell>
          <cell r="J367">
            <v>122</v>
          </cell>
          <cell r="K367">
            <v>118</v>
          </cell>
          <cell r="L367">
            <v>115</v>
          </cell>
          <cell r="M367">
            <v>118</v>
          </cell>
          <cell r="N367">
            <v>127</v>
          </cell>
          <cell r="O367">
            <v>119</v>
          </cell>
          <cell r="P367">
            <v>115</v>
          </cell>
          <cell r="Q367">
            <v>70</v>
          </cell>
          <cell r="R367">
            <v>71</v>
          </cell>
          <cell r="S367">
            <v>74</v>
          </cell>
          <cell r="T367">
            <v>65</v>
          </cell>
          <cell r="U367">
            <v>70</v>
          </cell>
          <cell r="V367">
            <v>63</v>
          </cell>
          <cell r="W367">
            <v>81</v>
          </cell>
          <cell r="X367">
            <v>81</v>
          </cell>
          <cell r="Y367">
            <v>89</v>
          </cell>
          <cell r="Z367">
            <v>90</v>
          </cell>
          <cell r="AA367">
            <v>77</v>
          </cell>
          <cell r="AB367">
            <v>97</v>
          </cell>
          <cell r="AC367">
            <v>71</v>
          </cell>
          <cell r="AD367">
            <v>98</v>
          </cell>
          <cell r="AE367">
            <v>85</v>
          </cell>
          <cell r="AF367">
            <v>113</v>
          </cell>
          <cell r="AG367">
            <v>133</v>
          </cell>
          <cell r="AH367">
            <v>134</v>
          </cell>
          <cell r="AI367">
            <v>166</v>
          </cell>
          <cell r="AJ367">
            <v>137</v>
          </cell>
          <cell r="AK367">
            <v>149</v>
          </cell>
          <cell r="AL367">
            <v>86</v>
          </cell>
          <cell r="AM367">
            <v>160</v>
          </cell>
          <cell r="AN367">
            <v>157</v>
          </cell>
          <cell r="AO367">
            <v>130</v>
          </cell>
          <cell r="AP367">
            <v>111</v>
          </cell>
          <cell r="AQ367">
            <v>104</v>
          </cell>
          <cell r="AR367">
            <v>90</v>
          </cell>
          <cell r="AS367">
            <v>94</v>
          </cell>
          <cell r="AT367">
            <v>76</v>
          </cell>
          <cell r="AU367">
            <v>105</v>
          </cell>
          <cell r="AV367">
            <v>73</v>
          </cell>
          <cell r="AW367">
            <v>82</v>
          </cell>
          <cell r="AX367">
            <v>79</v>
          </cell>
          <cell r="AY367">
            <v>64</v>
          </cell>
          <cell r="AZ367">
            <v>86</v>
          </cell>
        </row>
        <row r="368">
          <cell r="A368" t="str">
            <v>Nombre de crÃ©ations d'entreprises - Hors micro-entrepreneurs - Construction - France - DonnÃ©es trimestrielles brutes</v>
          </cell>
          <cell r="B368">
            <v>10756112</v>
          </cell>
          <cell r="C368">
            <v>45317.364583333336</v>
          </cell>
          <cell r="E368">
            <v>12313</v>
          </cell>
          <cell r="F368">
            <v>9893</v>
          </cell>
          <cell r="G368">
            <v>8538</v>
          </cell>
          <cell r="H368">
            <v>9405</v>
          </cell>
          <cell r="I368">
            <v>13859</v>
          </cell>
          <cell r="J368">
            <v>12135</v>
          </cell>
          <cell r="K368">
            <v>9725</v>
          </cell>
          <cell r="L368">
            <v>11229</v>
          </cell>
          <cell r="M368">
            <v>13864</v>
          </cell>
          <cell r="N368">
            <v>11587</v>
          </cell>
          <cell r="O368">
            <v>9371</v>
          </cell>
          <cell r="P368">
            <v>10396</v>
          </cell>
          <cell r="Q368">
            <v>9964</v>
          </cell>
          <cell r="R368">
            <v>8412</v>
          </cell>
          <cell r="S368">
            <v>7417</v>
          </cell>
          <cell r="T368">
            <v>8252</v>
          </cell>
          <cell r="U368">
            <v>9943</v>
          </cell>
          <cell r="V368">
            <v>8962</v>
          </cell>
          <cell r="W368">
            <v>7134</v>
          </cell>
          <cell r="X368">
            <v>9128</v>
          </cell>
          <cell r="Y368">
            <v>10652</v>
          </cell>
          <cell r="Z368">
            <v>9365</v>
          </cell>
          <cell r="AA368">
            <v>7831</v>
          </cell>
          <cell r="AB368">
            <v>9570</v>
          </cell>
          <cell r="AC368">
            <v>10866</v>
          </cell>
          <cell r="AD368">
            <v>9723</v>
          </cell>
          <cell r="AE368">
            <v>8215</v>
          </cell>
          <cell r="AF368">
            <v>9781</v>
          </cell>
          <cell r="AG368">
            <v>11942</v>
          </cell>
          <cell r="AH368">
            <v>10358</v>
          </cell>
          <cell r="AI368">
            <v>9241</v>
          </cell>
          <cell r="AJ368">
            <v>10444</v>
          </cell>
          <cell r="AK368">
            <v>11018</v>
          </cell>
          <cell r="AL368">
            <v>6571</v>
          </cell>
          <cell r="AM368">
            <v>10001</v>
          </cell>
          <cell r="AN368">
            <v>11351</v>
          </cell>
          <cell r="AO368">
            <v>12848</v>
          </cell>
          <cell r="AP368">
            <v>11710</v>
          </cell>
          <cell r="AQ368">
            <v>9572</v>
          </cell>
          <cell r="AR368">
            <v>11624</v>
          </cell>
          <cell r="AS368">
            <v>13064</v>
          </cell>
          <cell r="AT368">
            <v>11094</v>
          </cell>
          <cell r="AU368">
            <v>9833</v>
          </cell>
          <cell r="AV368">
            <v>11584</v>
          </cell>
          <cell r="AW368">
            <v>10804</v>
          </cell>
          <cell r="AX368">
            <v>8656</v>
          </cell>
          <cell r="AY368">
            <v>8140</v>
          </cell>
          <cell r="AZ368">
            <v>10277</v>
          </cell>
        </row>
        <row r="369">
          <cell r="A369" t="str">
            <v>Nombre de crÃ©ations d'entreprises - Hors micro-entrepreneurs - Construction - France - DonnÃ©es trimestrielles CVS</v>
          </cell>
          <cell r="B369">
            <v>10756113</v>
          </cell>
          <cell r="C369">
            <v>45317.364583333336</v>
          </cell>
          <cell r="E369">
            <v>10137</v>
          </cell>
          <cell r="F369">
            <v>9783</v>
          </cell>
          <cell r="G369">
            <v>10139</v>
          </cell>
          <cell r="H369">
            <v>10048</v>
          </cell>
          <cell r="I369">
            <v>11474</v>
          </cell>
          <cell r="J369">
            <v>12001</v>
          </cell>
          <cell r="K369">
            <v>11618</v>
          </cell>
          <cell r="L369">
            <v>11970</v>
          </cell>
          <cell r="M369">
            <v>11538</v>
          </cell>
          <cell r="N369">
            <v>11445</v>
          </cell>
          <cell r="O369">
            <v>11235</v>
          </cell>
          <cell r="P369">
            <v>10835</v>
          </cell>
          <cell r="Q369">
            <v>8389</v>
          </cell>
          <cell r="R369">
            <v>8294</v>
          </cell>
          <cell r="S369">
            <v>8788</v>
          </cell>
          <cell r="T369">
            <v>8573</v>
          </cell>
          <cell r="U369">
            <v>8468</v>
          </cell>
          <cell r="V369">
            <v>8831</v>
          </cell>
          <cell r="W369">
            <v>8516</v>
          </cell>
          <cell r="X369">
            <v>9459</v>
          </cell>
          <cell r="Y369">
            <v>9054</v>
          </cell>
          <cell r="Z369">
            <v>9325</v>
          </cell>
          <cell r="AA369">
            <v>9374</v>
          </cell>
          <cell r="AB369">
            <v>9676</v>
          </cell>
          <cell r="AC369">
            <v>9381</v>
          </cell>
          <cell r="AD369">
            <v>9720</v>
          </cell>
          <cell r="AE369">
            <v>9611</v>
          </cell>
          <cell r="AF369">
            <v>9859</v>
          </cell>
          <cell r="AG369">
            <v>10346</v>
          </cell>
          <cell r="AH369">
            <v>10444</v>
          </cell>
          <cell r="AI369">
            <v>10833</v>
          </cell>
          <cell r="AJ369">
            <v>10504</v>
          </cell>
          <cell r="AK369">
            <v>9513</v>
          </cell>
          <cell r="AL369">
            <v>6704</v>
          </cell>
          <cell r="AM369">
            <v>11583</v>
          </cell>
          <cell r="AN369">
            <v>11323</v>
          </cell>
          <cell r="AO369">
            <v>11089</v>
          </cell>
          <cell r="AP369">
            <v>11855</v>
          </cell>
          <cell r="AQ369">
            <v>11161</v>
          </cell>
          <cell r="AR369">
            <v>11430</v>
          </cell>
          <cell r="AS369">
            <v>11168</v>
          </cell>
          <cell r="AT369">
            <v>11523</v>
          </cell>
          <cell r="AU369">
            <v>11494</v>
          </cell>
          <cell r="AV369">
            <v>11494</v>
          </cell>
          <cell r="AW369">
            <v>9240</v>
          </cell>
          <cell r="AX369">
            <v>9071</v>
          </cell>
          <cell r="AY369">
            <v>9598</v>
          </cell>
          <cell r="AZ369">
            <v>9988</v>
          </cell>
        </row>
        <row r="370">
          <cell r="A370" t="str">
            <v>Nombre de crÃ©ations d'entreprises - Hors micro-entrepreneurs - Construction - Grand Est - DonnÃ©es trimestrielles brutes</v>
          </cell>
          <cell r="B370">
            <v>10756289</v>
          </cell>
          <cell r="C370">
            <v>45317.364583333336</v>
          </cell>
          <cell r="E370">
            <v>617</v>
          </cell>
          <cell r="F370">
            <v>653</v>
          </cell>
          <cell r="G370">
            <v>519</v>
          </cell>
          <cell r="H370">
            <v>450</v>
          </cell>
          <cell r="I370">
            <v>827</v>
          </cell>
          <cell r="J370">
            <v>840</v>
          </cell>
          <cell r="K370">
            <v>698</v>
          </cell>
          <cell r="L370">
            <v>654</v>
          </cell>
          <cell r="M370">
            <v>859</v>
          </cell>
          <cell r="N370">
            <v>777</v>
          </cell>
          <cell r="O370">
            <v>565</v>
          </cell>
          <cell r="P370">
            <v>621</v>
          </cell>
          <cell r="Q370">
            <v>528</v>
          </cell>
          <cell r="R370">
            <v>503</v>
          </cell>
          <cell r="S370">
            <v>429</v>
          </cell>
          <cell r="T370">
            <v>409</v>
          </cell>
          <cell r="U370">
            <v>500</v>
          </cell>
          <cell r="V370">
            <v>505</v>
          </cell>
          <cell r="W370">
            <v>453</v>
          </cell>
          <cell r="X370">
            <v>491</v>
          </cell>
          <cell r="Y370">
            <v>569</v>
          </cell>
          <cell r="Z370">
            <v>600</v>
          </cell>
          <cell r="AA370">
            <v>432</v>
          </cell>
          <cell r="AB370">
            <v>471</v>
          </cell>
          <cell r="AC370">
            <v>582</v>
          </cell>
          <cell r="AD370">
            <v>585</v>
          </cell>
          <cell r="AE370">
            <v>495</v>
          </cell>
          <cell r="AF370">
            <v>540</v>
          </cell>
          <cell r="AG370">
            <v>621</v>
          </cell>
          <cell r="AH370">
            <v>617</v>
          </cell>
          <cell r="AI370">
            <v>569</v>
          </cell>
          <cell r="AJ370">
            <v>560</v>
          </cell>
          <cell r="AK370">
            <v>592</v>
          </cell>
          <cell r="AL370">
            <v>428</v>
          </cell>
          <cell r="AM370">
            <v>596</v>
          </cell>
          <cell r="AN370">
            <v>682</v>
          </cell>
          <cell r="AO370">
            <v>776</v>
          </cell>
          <cell r="AP370">
            <v>770</v>
          </cell>
          <cell r="AQ370">
            <v>581</v>
          </cell>
          <cell r="AR370">
            <v>729</v>
          </cell>
          <cell r="AS370">
            <v>796</v>
          </cell>
          <cell r="AT370">
            <v>704</v>
          </cell>
          <cell r="AU370">
            <v>651</v>
          </cell>
          <cell r="AV370">
            <v>611</v>
          </cell>
          <cell r="AW370">
            <v>633</v>
          </cell>
          <cell r="AX370">
            <v>498</v>
          </cell>
          <cell r="AY370">
            <v>451</v>
          </cell>
          <cell r="AZ370">
            <v>596</v>
          </cell>
        </row>
        <row r="371">
          <cell r="A371" t="str">
            <v>Nombre de crÃ©ations d'entreprises - Hors micro-entrepreneurs - Construction - Grand Est - DonnÃ©es trimestrielles CVS</v>
          </cell>
          <cell r="B371">
            <v>10756290</v>
          </cell>
          <cell r="C371">
            <v>45317.364583333336</v>
          </cell>
          <cell r="E371">
            <v>546</v>
          </cell>
          <cell r="F371">
            <v>572</v>
          </cell>
          <cell r="G371">
            <v>592</v>
          </cell>
          <cell r="H371">
            <v>516</v>
          </cell>
          <cell r="I371">
            <v>711</v>
          </cell>
          <cell r="J371">
            <v>769</v>
          </cell>
          <cell r="K371">
            <v>795</v>
          </cell>
          <cell r="L371">
            <v>764</v>
          </cell>
          <cell r="M371">
            <v>762</v>
          </cell>
          <cell r="N371">
            <v>682</v>
          </cell>
          <cell r="O371">
            <v>652</v>
          </cell>
          <cell r="P371">
            <v>669</v>
          </cell>
          <cell r="Q371">
            <v>469</v>
          </cell>
          <cell r="R371">
            <v>482</v>
          </cell>
          <cell r="S371">
            <v>479</v>
          </cell>
          <cell r="T371">
            <v>470</v>
          </cell>
          <cell r="U371">
            <v>452</v>
          </cell>
          <cell r="V371">
            <v>464</v>
          </cell>
          <cell r="W371">
            <v>485</v>
          </cell>
          <cell r="X371">
            <v>537</v>
          </cell>
          <cell r="Y371">
            <v>514</v>
          </cell>
          <cell r="Z371">
            <v>525</v>
          </cell>
          <cell r="AA371">
            <v>501</v>
          </cell>
          <cell r="AB371">
            <v>492</v>
          </cell>
          <cell r="AC371">
            <v>522</v>
          </cell>
          <cell r="AD371">
            <v>533</v>
          </cell>
          <cell r="AE371">
            <v>562</v>
          </cell>
          <cell r="AF371">
            <v>560</v>
          </cell>
          <cell r="AG371">
            <v>562</v>
          </cell>
          <cell r="AH371">
            <v>589</v>
          </cell>
          <cell r="AI371">
            <v>641</v>
          </cell>
          <cell r="AJ371">
            <v>588</v>
          </cell>
          <cell r="AK371">
            <v>561</v>
          </cell>
          <cell r="AL371">
            <v>423</v>
          </cell>
          <cell r="AM371">
            <v>654</v>
          </cell>
          <cell r="AN371">
            <v>727</v>
          </cell>
          <cell r="AO371">
            <v>744</v>
          </cell>
          <cell r="AP371">
            <v>707</v>
          </cell>
          <cell r="AQ371">
            <v>674</v>
          </cell>
          <cell r="AR371">
            <v>690</v>
          </cell>
          <cell r="AS371">
            <v>771</v>
          </cell>
          <cell r="AT371">
            <v>640</v>
          </cell>
          <cell r="AU371">
            <v>699</v>
          </cell>
          <cell r="AV371">
            <v>634</v>
          </cell>
          <cell r="AW371">
            <v>594</v>
          </cell>
          <cell r="AX371">
            <v>433</v>
          </cell>
          <cell r="AY371">
            <v>533</v>
          </cell>
          <cell r="AZ371">
            <v>599</v>
          </cell>
        </row>
        <row r="372">
          <cell r="A372" t="str">
            <v>Nombre de crÃ©ations d'entreprises - Hors micro-entrepreneurs - Construction - Guadeloupe - DonnÃ©es trimestrielles brutes</v>
          </cell>
          <cell r="B372">
            <v>10756137</v>
          </cell>
          <cell r="C372">
            <v>45317.364583333336</v>
          </cell>
          <cell r="E372">
            <v>105</v>
          </cell>
          <cell r="F372">
            <v>91</v>
          </cell>
          <cell r="G372">
            <v>68</v>
          </cell>
          <cell r="H372">
            <v>77</v>
          </cell>
          <cell r="I372">
            <v>95</v>
          </cell>
          <cell r="J372">
            <v>82</v>
          </cell>
          <cell r="K372">
            <v>72</v>
          </cell>
          <cell r="L372">
            <v>81</v>
          </cell>
          <cell r="M372">
            <v>79</v>
          </cell>
          <cell r="N372">
            <v>68</v>
          </cell>
          <cell r="O372">
            <v>73</v>
          </cell>
          <cell r="P372">
            <v>74</v>
          </cell>
          <cell r="Q372">
            <v>88</v>
          </cell>
          <cell r="R372">
            <v>86</v>
          </cell>
          <cell r="S372">
            <v>88</v>
          </cell>
          <cell r="T372">
            <v>96</v>
          </cell>
          <cell r="U372">
            <v>117</v>
          </cell>
          <cell r="V372">
            <v>109</v>
          </cell>
          <cell r="W372">
            <v>84</v>
          </cell>
          <cell r="X372">
            <v>65</v>
          </cell>
          <cell r="Y372">
            <v>104</v>
          </cell>
          <cell r="Z372">
            <v>87</v>
          </cell>
          <cell r="AA372">
            <v>84</v>
          </cell>
          <cell r="AB372">
            <v>93</v>
          </cell>
          <cell r="AC372">
            <v>133</v>
          </cell>
          <cell r="AD372">
            <v>119</v>
          </cell>
          <cell r="AE372">
            <v>103</v>
          </cell>
          <cell r="AF372">
            <v>119</v>
          </cell>
          <cell r="AG372">
            <v>138</v>
          </cell>
          <cell r="AH372">
            <v>112</v>
          </cell>
          <cell r="AI372">
            <v>136</v>
          </cell>
          <cell r="AJ372">
            <v>105</v>
          </cell>
          <cell r="AK372">
            <v>112</v>
          </cell>
          <cell r="AL372">
            <v>42</v>
          </cell>
          <cell r="AM372">
            <v>99</v>
          </cell>
          <cell r="AN372">
            <v>107</v>
          </cell>
          <cell r="AO372">
            <v>102</v>
          </cell>
          <cell r="AP372">
            <v>96</v>
          </cell>
          <cell r="AQ372">
            <v>96</v>
          </cell>
          <cell r="AR372">
            <v>85</v>
          </cell>
          <cell r="AS372">
            <v>122</v>
          </cell>
          <cell r="AT372">
            <v>114</v>
          </cell>
          <cell r="AU372">
            <v>90</v>
          </cell>
          <cell r="AV372">
            <v>100</v>
          </cell>
          <cell r="AW372">
            <v>88</v>
          </cell>
          <cell r="AX372">
            <v>100</v>
          </cell>
          <cell r="AY372">
            <v>83</v>
          </cell>
          <cell r="AZ372">
            <v>93</v>
          </cell>
        </row>
        <row r="373">
          <cell r="A373" t="str">
            <v>Nombre de crÃ©ations d'entreprises - Hors micro-entrepreneurs - Construction - Guadeloupe - DonnÃ©es trimestrielles CVS</v>
          </cell>
          <cell r="B373">
            <v>10756138</v>
          </cell>
          <cell r="C373">
            <v>45317.364583333336</v>
          </cell>
          <cell r="E373">
            <v>88</v>
          </cell>
          <cell r="F373">
            <v>91</v>
          </cell>
          <cell r="G373">
            <v>83</v>
          </cell>
          <cell r="H373">
            <v>84</v>
          </cell>
          <cell r="I373">
            <v>85</v>
          </cell>
          <cell r="J373">
            <v>87</v>
          </cell>
          <cell r="K373">
            <v>83</v>
          </cell>
          <cell r="L373">
            <v>83</v>
          </cell>
          <cell r="M373">
            <v>74</v>
          </cell>
          <cell r="N373">
            <v>77</v>
          </cell>
          <cell r="O373">
            <v>77</v>
          </cell>
          <cell r="P373">
            <v>80</v>
          </cell>
          <cell r="Q373">
            <v>86</v>
          </cell>
          <cell r="R373">
            <v>83</v>
          </cell>
          <cell r="S373">
            <v>94</v>
          </cell>
          <cell r="T373">
            <v>91</v>
          </cell>
          <cell r="U373">
            <v>102</v>
          </cell>
          <cell r="V373">
            <v>97</v>
          </cell>
          <cell r="W373">
            <v>98</v>
          </cell>
          <cell r="X373">
            <v>64</v>
          </cell>
          <cell r="Y373">
            <v>87</v>
          </cell>
          <cell r="Z373">
            <v>85</v>
          </cell>
          <cell r="AA373">
            <v>91</v>
          </cell>
          <cell r="AB373">
            <v>104</v>
          </cell>
          <cell r="AC373">
            <v>111</v>
          </cell>
          <cell r="AD373">
            <v>123</v>
          </cell>
          <cell r="AE373">
            <v>122</v>
          </cell>
          <cell r="AF373">
            <v>129</v>
          </cell>
          <cell r="AG373">
            <v>124</v>
          </cell>
          <cell r="AH373">
            <v>121</v>
          </cell>
          <cell r="AI373">
            <v>152</v>
          </cell>
          <cell r="AJ373">
            <v>107</v>
          </cell>
          <cell r="AK373">
            <v>105</v>
          </cell>
          <cell r="AL373">
            <v>40</v>
          </cell>
          <cell r="AM373">
            <v>104</v>
          </cell>
          <cell r="AN373">
            <v>100</v>
          </cell>
          <cell r="AO373">
            <v>100</v>
          </cell>
          <cell r="AP373">
            <v>93</v>
          </cell>
          <cell r="AQ373">
            <v>96</v>
          </cell>
          <cell r="AR373">
            <v>93</v>
          </cell>
          <cell r="AS373">
            <v>114</v>
          </cell>
          <cell r="AT373">
            <v>99</v>
          </cell>
          <cell r="AU373">
            <v>104</v>
          </cell>
          <cell r="AV373">
            <v>96</v>
          </cell>
          <cell r="AW373">
            <v>81</v>
          </cell>
          <cell r="AX373">
            <v>92</v>
          </cell>
          <cell r="AY373">
            <v>90</v>
          </cell>
          <cell r="AZ373">
            <v>100</v>
          </cell>
        </row>
        <row r="374">
          <cell r="A374" t="str">
            <v>Nombre de crÃ©ations d'entreprises - Hors micro-entrepreneurs - Construction - Guyane - DonnÃ©es trimestrielles brutes</v>
          </cell>
          <cell r="B374">
            <v>10756159</v>
          </cell>
          <cell r="C374">
            <v>45317.364583333336</v>
          </cell>
          <cell r="E374">
            <v>54</v>
          </cell>
          <cell r="F374">
            <v>73</v>
          </cell>
          <cell r="G374">
            <v>62</v>
          </cell>
          <cell r="H374">
            <v>58</v>
          </cell>
          <cell r="I374">
            <v>99</v>
          </cell>
          <cell r="J374">
            <v>84</v>
          </cell>
          <cell r="K374">
            <v>79</v>
          </cell>
          <cell r="L374">
            <v>77</v>
          </cell>
          <cell r="M374">
            <v>96</v>
          </cell>
          <cell r="N374">
            <v>63</v>
          </cell>
          <cell r="O374">
            <v>79</v>
          </cell>
          <cell r="P374">
            <v>70</v>
          </cell>
          <cell r="Q374">
            <v>51</v>
          </cell>
          <cell r="R374">
            <v>59</v>
          </cell>
          <cell r="S374">
            <v>56</v>
          </cell>
          <cell r="T374">
            <v>61</v>
          </cell>
          <cell r="U374">
            <v>48</v>
          </cell>
          <cell r="V374">
            <v>60</v>
          </cell>
          <cell r="W374">
            <v>56</v>
          </cell>
          <cell r="X374">
            <v>51</v>
          </cell>
          <cell r="Y374">
            <v>43</v>
          </cell>
          <cell r="Z374">
            <v>37</v>
          </cell>
          <cell r="AA374">
            <v>61</v>
          </cell>
          <cell r="AB374">
            <v>44</v>
          </cell>
          <cell r="AC374">
            <v>80</v>
          </cell>
          <cell r="AD374">
            <v>57</v>
          </cell>
          <cell r="AE374">
            <v>61</v>
          </cell>
          <cell r="AF374">
            <v>64</v>
          </cell>
          <cell r="AG374">
            <v>79</v>
          </cell>
          <cell r="AH374">
            <v>60</v>
          </cell>
          <cell r="AI374">
            <v>54</v>
          </cell>
          <cell r="AJ374">
            <v>57</v>
          </cell>
          <cell r="AK374">
            <v>60</v>
          </cell>
          <cell r="AL374">
            <v>32</v>
          </cell>
          <cell r="AM374">
            <v>53</v>
          </cell>
          <cell r="AN374">
            <v>59</v>
          </cell>
          <cell r="AO374">
            <v>78</v>
          </cell>
          <cell r="AP374">
            <v>81</v>
          </cell>
          <cell r="AQ374">
            <v>81</v>
          </cell>
          <cell r="AR374">
            <v>65</v>
          </cell>
          <cell r="AS374">
            <v>85</v>
          </cell>
          <cell r="AT374">
            <v>87</v>
          </cell>
          <cell r="AU374">
            <v>81</v>
          </cell>
          <cell r="AV374">
            <v>70</v>
          </cell>
          <cell r="AW374">
            <v>107</v>
          </cell>
          <cell r="AX374">
            <v>81</v>
          </cell>
          <cell r="AY374">
            <v>115</v>
          </cell>
          <cell r="AZ374">
            <v>95</v>
          </cell>
        </row>
        <row r="375">
          <cell r="A375" t="str">
            <v>Nombre de crÃ©ations d'entreprises - Hors micro-entrepreneurs - Construction - Guyane - DonnÃ©es trimestrielles CVS</v>
          </cell>
          <cell r="B375">
            <v>10756160</v>
          </cell>
          <cell r="C375">
            <v>45317.364583333336</v>
          </cell>
          <cell r="E375">
            <v>54</v>
          </cell>
          <cell r="F375">
            <v>73</v>
          </cell>
          <cell r="G375">
            <v>62</v>
          </cell>
          <cell r="H375">
            <v>58</v>
          </cell>
          <cell r="I375">
            <v>99</v>
          </cell>
          <cell r="J375">
            <v>84</v>
          </cell>
          <cell r="K375">
            <v>79</v>
          </cell>
          <cell r="L375">
            <v>77</v>
          </cell>
          <cell r="M375">
            <v>96</v>
          </cell>
          <cell r="N375">
            <v>63</v>
          </cell>
          <cell r="O375">
            <v>79</v>
          </cell>
          <cell r="P375">
            <v>70</v>
          </cell>
          <cell r="Q375">
            <v>51</v>
          </cell>
          <cell r="R375">
            <v>59</v>
          </cell>
          <cell r="S375">
            <v>56</v>
          </cell>
          <cell r="T375">
            <v>61</v>
          </cell>
          <cell r="U375">
            <v>48</v>
          </cell>
          <cell r="V375">
            <v>60</v>
          </cell>
          <cell r="W375">
            <v>56</v>
          </cell>
          <cell r="X375">
            <v>51</v>
          </cell>
          <cell r="Y375">
            <v>43</v>
          </cell>
          <cell r="Z375">
            <v>37</v>
          </cell>
          <cell r="AA375">
            <v>61</v>
          </cell>
          <cell r="AB375">
            <v>44</v>
          </cell>
          <cell r="AC375">
            <v>80</v>
          </cell>
          <cell r="AD375">
            <v>57</v>
          </cell>
          <cell r="AE375">
            <v>61</v>
          </cell>
          <cell r="AF375">
            <v>64</v>
          </cell>
          <cell r="AG375">
            <v>79</v>
          </cell>
          <cell r="AH375">
            <v>60</v>
          </cell>
          <cell r="AI375">
            <v>54</v>
          </cell>
          <cell r="AJ375">
            <v>57</v>
          </cell>
          <cell r="AK375">
            <v>60</v>
          </cell>
          <cell r="AL375">
            <v>32</v>
          </cell>
          <cell r="AM375">
            <v>53</v>
          </cell>
          <cell r="AN375">
            <v>59</v>
          </cell>
          <cell r="AO375">
            <v>78</v>
          </cell>
          <cell r="AP375">
            <v>81</v>
          </cell>
          <cell r="AQ375">
            <v>81</v>
          </cell>
          <cell r="AR375">
            <v>65</v>
          </cell>
          <cell r="AS375">
            <v>85</v>
          </cell>
          <cell r="AT375">
            <v>87</v>
          </cell>
          <cell r="AU375">
            <v>81</v>
          </cell>
          <cell r="AV375">
            <v>70</v>
          </cell>
          <cell r="AW375">
            <v>107</v>
          </cell>
          <cell r="AX375">
            <v>81</v>
          </cell>
          <cell r="AY375">
            <v>115</v>
          </cell>
          <cell r="AZ375">
            <v>95</v>
          </cell>
        </row>
        <row r="376">
          <cell r="A376" t="str">
            <v>Nombre de crÃ©ations d'entreprises - Hors micro-entrepreneurs - Construction - Hauts-de-France - DonnÃ©es trimestrielles brutes</v>
          </cell>
          <cell r="B376">
            <v>10756269</v>
          </cell>
          <cell r="C376">
            <v>45317.364583333336</v>
          </cell>
          <cell r="E376">
            <v>663</v>
          </cell>
          <cell r="F376">
            <v>605</v>
          </cell>
          <cell r="G376">
            <v>569</v>
          </cell>
          <cell r="H376">
            <v>580</v>
          </cell>
          <cell r="I376">
            <v>870</v>
          </cell>
          <cell r="J376">
            <v>810</v>
          </cell>
          <cell r="K376">
            <v>631</v>
          </cell>
          <cell r="L376">
            <v>698</v>
          </cell>
          <cell r="M376">
            <v>894</v>
          </cell>
          <cell r="N376">
            <v>772</v>
          </cell>
          <cell r="O376">
            <v>642</v>
          </cell>
          <cell r="P376">
            <v>752</v>
          </cell>
          <cell r="Q376">
            <v>594</v>
          </cell>
          <cell r="R376">
            <v>441</v>
          </cell>
          <cell r="S376">
            <v>387</v>
          </cell>
          <cell r="T376">
            <v>475</v>
          </cell>
          <cell r="U376">
            <v>507</v>
          </cell>
          <cell r="V376">
            <v>525</v>
          </cell>
          <cell r="W376">
            <v>418</v>
          </cell>
          <cell r="X376">
            <v>578</v>
          </cell>
          <cell r="Y376">
            <v>580</v>
          </cell>
          <cell r="Z376">
            <v>502</v>
          </cell>
          <cell r="AA376">
            <v>423</v>
          </cell>
          <cell r="AB376">
            <v>533</v>
          </cell>
          <cell r="AC376">
            <v>604</v>
          </cell>
          <cell r="AD376">
            <v>477</v>
          </cell>
          <cell r="AE376">
            <v>425</v>
          </cell>
          <cell r="AF376">
            <v>524</v>
          </cell>
          <cell r="AG376">
            <v>568</v>
          </cell>
          <cell r="AH376">
            <v>555</v>
          </cell>
          <cell r="AI376">
            <v>502</v>
          </cell>
          <cell r="AJ376">
            <v>531</v>
          </cell>
          <cell r="AK376">
            <v>573</v>
          </cell>
          <cell r="AL376">
            <v>342</v>
          </cell>
          <cell r="AM376">
            <v>529</v>
          </cell>
          <cell r="AN376">
            <v>660</v>
          </cell>
          <cell r="AO376">
            <v>679</v>
          </cell>
          <cell r="AP376">
            <v>607</v>
          </cell>
          <cell r="AQ376">
            <v>516</v>
          </cell>
          <cell r="AR376">
            <v>594</v>
          </cell>
          <cell r="AS376">
            <v>694</v>
          </cell>
          <cell r="AT376">
            <v>602</v>
          </cell>
          <cell r="AU376">
            <v>517</v>
          </cell>
          <cell r="AV376">
            <v>654</v>
          </cell>
          <cell r="AW376">
            <v>529</v>
          </cell>
          <cell r="AX376">
            <v>427</v>
          </cell>
          <cell r="AY376">
            <v>403</v>
          </cell>
          <cell r="AZ376">
            <v>570</v>
          </cell>
        </row>
        <row r="377">
          <cell r="A377" t="str">
            <v>Nombre de crÃ©ations d'entreprises - Hors micro-entrepreneurs - Construction - Hauts-de-France - DonnÃ©es trimestrielles CVS</v>
          </cell>
          <cell r="B377">
            <v>10756270</v>
          </cell>
          <cell r="C377">
            <v>45317.364583333336</v>
          </cell>
          <cell r="E377">
            <v>541</v>
          </cell>
          <cell r="F377">
            <v>622</v>
          </cell>
          <cell r="G377">
            <v>691</v>
          </cell>
          <cell r="H377">
            <v>591</v>
          </cell>
          <cell r="I377">
            <v>763</v>
          </cell>
          <cell r="J377">
            <v>772</v>
          </cell>
          <cell r="K377">
            <v>735</v>
          </cell>
          <cell r="L377">
            <v>724</v>
          </cell>
          <cell r="M377">
            <v>764</v>
          </cell>
          <cell r="N377">
            <v>775</v>
          </cell>
          <cell r="O377">
            <v>791</v>
          </cell>
          <cell r="P377">
            <v>794</v>
          </cell>
          <cell r="Q377">
            <v>502</v>
          </cell>
          <cell r="R377">
            <v>478</v>
          </cell>
          <cell r="S377">
            <v>475</v>
          </cell>
          <cell r="T377">
            <v>472</v>
          </cell>
          <cell r="U377">
            <v>469</v>
          </cell>
          <cell r="V377">
            <v>479</v>
          </cell>
          <cell r="W377">
            <v>481</v>
          </cell>
          <cell r="X377">
            <v>600</v>
          </cell>
          <cell r="Y377">
            <v>490</v>
          </cell>
          <cell r="Z377">
            <v>517</v>
          </cell>
          <cell r="AA377">
            <v>532</v>
          </cell>
          <cell r="AB377">
            <v>534</v>
          </cell>
          <cell r="AC377">
            <v>525</v>
          </cell>
          <cell r="AD377">
            <v>503</v>
          </cell>
          <cell r="AE377">
            <v>498</v>
          </cell>
          <cell r="AF377">
            <v>508</v>
          </cell>
          <cell r="AG377">
            <v>522</v>
          </cell>
          <cell r="AH377">
            <v>543</v>
          </cell>
          <cell r="AI377">
            <v>565</v>
          </cell>
          <cell r="AJ377">
            <v>523</v>
          </cell>
          <cell r="AK377">
            <v>494</v>
          </cell>
          <cell r="AL377">
            <v>378</v>
          </cell>
          <cell r="AM377">
            <v>639</v>
          </cell>
          <cell r="AN377">
            <v>628</v>
          </cell>
          <cell r="AO377">
            <v>629</v>
          </cell>
          <cell r="AP377">
            <v>621</v>
          </cell>
          <cell r="AQ377">
            <v>578</v>
          </cell>
          <cell r="AR377">
            <v>543</v>
          </cell>
          <cell r="AS377">
            <v>631</v>
          </cell>
          <cell r="AT377">
            <v>602</v>
          </cell>
          <cell r="AU377">
            <v>600</v>
          </cell>
          <cell r="AV377">
            <v>630</v>
          </cell>
          <cell r="AW377">
            <v>449</v>
          </cell>
          <cell r="AX377">
            <v>469</v>
          </cell>
          <cell r="AY377">
            <v>517</v>
          </cell>
          <cell r="AZ377">
            <v>528</v>
          </cell>
        </row>
        <row r="378">
          <cell r="A378" t="str">
            <v>Nombre de crÃ©ations d'entreprises - Hors micro-entrepreneurs - Construction - La RÃ©union - DonnÃ©es trimestrielles brutes</v>
          </cell>
          <cell r="B378">
            <v>10756170</v>
          </cell>
          <cell r="C378">
            <v>45317.364583333336</v>
          </cell>
          <cell r="E378">
            <v>176</v>
          </cell>
          <cell r="F378">
            <v>119</v>
          </cell>
          <cell r="G378">
            <v>156</v>
          </cell>
          <cell r="H378">
            <v>112</v>
          </cell>
          <cell r="I378">
            <v>187</v>
          </cell>
          <cell r="J378">
            <v>189</v>
          </cell>
          <cell r="K378">
            <v>166</v>
          </cell>
          <cell r="L378">
            <v>163</v>
          </cell>
          <cell r="M378">
            <v>209</v>
          </cell>
          <cell r="N378">
            <v>177</v>
          </cell>
          <cell r="O378">
            <v>191</v>
          </cell>
          <cell r="P378">
            <v>164</v>
          </cell>
          <cell r="Q378">
            <v>207</v>
          </cell>
          <cell r="R378">
            <v>158</v>
          </cell>
          <cell r="S378">
            <v>184</v>
          </cell>
          <cell r="T378">
            <v>127</v>
          </cell>
          <cell r="U378">
            <v>183</v>
          </cell>
          <cell r="V378">
            <v>160</v>
          </cell>
          <cell r="W378">
            <v>113</v>
          </cell>
          <cell r="X378">
            <v>97</v>
          </cell>
          <cell r="Y378">
            <v>152</v>
          </cell>
          <cell r="Z378">
            <v>148</v>
          </cell>
          <cell r="AA378">
            <v>133</v>
          </cell>
          <cell r="AB378">
            <v>123</v>
          </cell>
          <cell r="AC378">
            <v>151</v>
          </cell>
          <cell r="AD378">
            <v>110</v>
          </cell>
          <cell r="AE378">
            <v>119</v>
          </cell>
          <cell r="AF378">
            <v>113</v>
          </cell>
          <cell r="AG378">
            <v>144</v>
          </cell>
          <cell r="AH378">
            <v>121</v>
          </cell>
          <cell r="AI378">
            <v>130</v>
          </cell>
          <cell r="AJ378">
            <v>107</v>
          </cell>
          <cell r="AK378">
            <v>141</v>
          </cell>
          <cell r="AL378">
            <v>89</v>
          </cell>
          <cell r="AM378">
            <v>162</v>
          </cell>
          <cell r="AN378">
            <v>143</v>
          </cell>
          <cell r="AO378">
            <v>166</v>
          </cell>
          <cell r="AP378">
            <v>136</v>
          </cell>
          <cell r="AQ378">
            <v>161</v>
          </cell>
          <cell r="AR378">
            <v>132</v>
          </cell>
          <cell r="AS378">
            <v>154</v>
          </cell>
          <cell r="AT378">
            <v>137</v>
          </cell>
          <cell r="AU378">
            <v>163</v>
          </cell>
          <cell r="AV378">
            <v>120</v>
          </cell>
          <cell r="AW378">
            <v>137</v>
          </cell>
          <cell r="AX378">
            <v>152</v>
          </cell>
          <cell r="AY378">
            <v>164</v>
          </cell>
          <cell r="AZ378">
            <v>154</v>
          </cell>
        </row>
        <row r="379">
          <cell r="A379" t="str">
            <v>Nombre de crÃ©ations d'entreprises - Hors micro-entrepreneurs - Construction - La RÃ©union - DonnÃ©es trimestrielles CVS</v>
          </cell>
          <cell r="B379">
            <v>10756171</v>
          </cell>
          <cell r="C379">
            <v>45317.364583333336</v>
          </cell>
          <cell r="E379">
            <v>148</v>
          </cell>
          <cell r="F379">
            <v>125</v>
          </cell>
          <cell r="G379">
            <v>154</v>
          </cell>
          <cell r="H379">
            <v>144</v>
          </cell>
          <cell r="I379">
            <v>156</v>
          </cell>
          <cell r="J379">
            <v>200</v>
          </cell>
          <cell r="K379">
            <v>168</v>
          </cell>
          <cell r="L379">
            <v>190</v>
          </cell>
          <cell r="M379">
            <v>187</v>
          </cell>
          <cell r="N379">
            <v>186</v>
          </cell>
          <cell r="O379">
            <v>176</v>
          </cell>
          <cell r="P379">
            <v>197</v>
          </cell>
          <cell r="Q379">
            <v>186</v>
          </cell>
          <cell r="R379">
            <v>166</v>
          </cell>
          <cell r="S379">
            <v>175</v>
          </cell>
          <cell r="T379">
            <v>151</v>
          </cell>
          <cell r="U379">
            <v>157</v>
          </cell>
          <cell r="V379">
            <v>164</v>
          </cell>
          <cell r="W379">
            <v>103</v>
          </cell>
          <cell r="X379">
            <v>118</v>
          </cell>
          <cell r="Y379">
            <v>131</v>
          </cell>
          <cell r="Z379">
            <v>138</v>
          </cell>
          <cell r="AA379">
            <v>132</v>
          </cell>
          <cell r="AB379">
            <v>139</v>
          </cell>
          <cell r="AC379">
            <v>127</v>
          </cell>
          <cell r="AD379">
            <v>117</v>
          </cell>
          <cell r="AE379">
            <v>114</v>
          </cell>
          <cell r="AF379">
            <v>140</v>
          </cell>
          <cell r="AG379">
            <v>126</v>
          </cell>
          <cell r="AH379">
            <v>130</v>
          </cell>
          <cell r="AI379">
            <v>128</v>
          </cell>
          <cell r="AJ379">
            <v>118</v>
          </cell>
          <cell r="AK379">
            <v>129</v>
          </cell>
          <cell r="AL379">
            <v>97</v>
          </cell>
          <cell r="AM379">
            <v>148</v>
          </cell>
          <cell r="AN379">
            <v>162</v>
          </cell>
          <cell r="AO379">
            <v>158</v>
          </cell>
          <cell r="AP379">
            <v>140</v>
          </cell>
          <cell r="AQ379">
            <v>146</v>
          </cell>
          <cell r="AR379">
            <v>140</v>
          </cell>
          <cell r="AS379">
            <v>144</v>
          </cell>
          <cell r="AT379">
            <v>141</v>
          </cell>
          <cell r="AU379">
            <v>142</v>
          </cell>
          <cell r="AV379">
            <v>138</v>
          </cell>
          <cell r="AW379">
            <v>125</v>
          </cell>
          <cell r="AX379">
            <v>146</v>
          </cell>
          <cell r="AY379">
            <v>156</v>
          </cell>
          <cell r="AZ379">
            <v>166</v>
          </cell>
        </row>
        <row r="380">
          <cell r="A380" t="str">
            <v>Nombre de crÃ©ations d'entreprises - Hors micro-entrepreneurs - Construction - Martinique - DonnÃ©es trimestrielles brutes</v>
          </cell>
          <cell r="B380">
            <v>10756148</v>
          </cell>
          <cell r="C380">
            <v>45317.364583333336</v>
          </cell>
          <cell r="E380">
            <v>100</v>
          </cell>
          <cell r="F380">
            <v>93</v>
          </cell>
          <cell r="G380">
            <v>55</v>
          </cell>
          <cell r="H380">
            <v>81</v>
          </cell>
          <cell r="I380">
            <v>93</v>
          </cell>
          <cell r="J380">
            <v>75</v>
          </cell>
          <cell r="K380">
            <v>81</v>
          </cell>
          <cell r="L380">
            <v>88</v>
          </cell>
          <cell r="M380">
            <v>88</v>
          </cell>
          <cell r="N380">
            <v>72</v>
          </cell>
          <cell r="O380">
            <v>66</v>
          </cell>
          <cell r="P380">
            <v>63</v>
          </cell>
          <cell r="Q380">
            <v>89</v>
          </cell>
          <cell r="R380">
            <v>73</v>
          </cell>
          <cell r="S380">
            <v>83</v>
          </cell>
          <cell r="T380">
            <v>79</v>
          </cell>
          <cell r="U380">
            <v>115</v>
          </cell>
          <cell r="V380">
            <v>59</v>
          </cell>
          <cell r="W380">
            <v>72</v>
          </cell>
          <cell r="X380">
            <v>82</v>
          </cell>
          <cell r="Y380">
            <v>76</v>
          </cell>
          <cell r="Z380">
            <v>86</v>
          </cell>
          <cell r="AA380">
            <v>65</v>
          </cell>
          <cell r="AB380">
            <v>83</v>
          </cell>
          <cell r="AC380">
            <v>95</v>
          </cell>
          <cell r="AD380">
            <v>77</v>
          </cell>
          <cell r="AE380">
            <v>50</v>
          </cell>
          <cell r="AF380">
            <v>64</v>
          </cell>
          <cell r="AG380">
            <v>71</v>
          </cell>
          <cell r="AH380">
            <v>63</v>
          </cell>
          <cell r="AI380">
            <v>66</v>
          </cell>
          <cell r="AJ380">
            <v>58</v>
          </cell>
          <cell r="AK380">
            <v>105</v>
          </cell>
          <cell r="AL380">
            <v>33</v>
          </cell>
          <cell r="AM380">
            <v>78</v>
          </cell>
          <cell r="AN380">
            <v>111</v>
          </cell>
          <cell r="AO380">
            <v>73</v>
          </cell>
          <cell r="AP380">
            <v>107</v>
          </cell>
          <cell r="AQ380">
            <v>65</v>
          </cell>
          <cell r="AR380">
            <v>81</v>
          </cell>
          <cell r="AS380">
            <v>87</v>
          </cell>
          <cell r="AT380">
            <v>103</v>
          </cell>
          <cell r="AU380">
            <v>88</v>
          </cell>
          <cell r="AV380">
            <v>86</v>
          </cell>
          <cell r="AW380">
            <v>49</v>
          </cell>
          <cell r="AX380">
            <v>57</v>
          </cell>
          <cell r="AY380">
            <v>59</v>
          </cell>
          <cell r="AZ380">
            <v>83</v>
          </cell>
        </row>
        <row r="381">
          <cell r="A381" t="str">
            <v>Nombre de crÃ©ations d'entreprises - Hors micro-entrepreneurs - Construction - Martinique - DonnÃ©es trimestrielles CVS</v>
          </cell>
          <cell r="B381">
            <v>10756149</v>
          </cell>
          <cell r="C381">
            <v>45317.364583333336</v>
          </cell>
          <cell r="E381">
            <v>87</v>
          </cell>
          <cell r="F381">
            <v>97</v>
          </cell>
          <cell r="G381">
            <v>61</v>
          </cell>
          <cell r="H381">
            <v>82</v>
          </cell>
          <cell r="I381">
            <v>82</v>
          </cell>
          <cell r="J381">
            <v>78</v>
          </cell>
          <cell r="K381">
            <v>89</v>
          </cell>
          <cell r="L381">
            <v>89</v>
          </cell>
          <cell r="M381">
            <v>78</v>
          </cell>
          <cell r="N381">
            <v>74</v>
          </cell>
          <cell r="O381">
            <v>74</v>
          </cell>
          <cell r="P381">
            <v>64</v>
          </cell>
          <cell r="Q381">
            <v>78</v>
          </cell>
          <cell r="R381">
            <v>75</v>
          </cell>
          <cell r="S381">
            <v>93</v>
          </cell>
          <cell r="T381">
            <v>80</v>
          </cell>
          <cell r="U381">
            <v>100</v>
          </cell>
          <cell r="V381">
            <v>60</v>
          </cell>
          <cell r="W381">
            <v>82</v>
          </cell>
          <cell r="X381">
            <v>84</v>
          </cell>
          <cell r="Y381">
            <v>64</v>
          </cell>
          <cell r="Z381">
            <v>91</v>
          </cell>
          <cell r="AA381">
            <v>75</v>
          </cell>
          <cell r="AB381">
            <v>85</v>
          </cell>
          <cell r="AC381">
            <v>80</v>
          </cell>
          <cell r="AD381">
            <v>82</v>
          </cell>
          <cell r="AE381">
            <v>57</v>
          </cell>
          <cell r="AF381">
            <v>65</v>
          </cell>
          <cell r="AG381">
            <v>60</v>
          </cell>
          <cell r="AH381">
            <v>67</v>
          </cell>
          <cell r="AI381">
            <v>76</v>
          </cell>
          <cell r="AJ381">
            <v>59</v>
          </cell>
          <cell r="AK381">
            <v>88</v>
          </cell>
          <cell r="AL381">
            <v>35</v>
          </cell>
          <cell r="AM381">
            <v>91</v>
          </cell>
          <cell r="AN381">
            <v>110</v>
          </cell>
          <cell r="AO381">
            <v>61</v>
          </cell>
          <cell r="AP381">
            <v>112</v>
          </cell>
          <cell r="AQ381">
            <v>76</v>
          </cell>
          <cell r="AR381">
            <v>81</v>
          </cell>
          <cell r="AS381">
            <v>72</v>
          </cell>
          <cell r="AT381">
            <v>109</v>
          </cell>
          <cell r="AU381">
            <v>103</v>
          </cell>
          <cell r="AV381">
            <v>87</v>
          </cell>
          <cell r="AW381">
            <v>40</v>
          </cell>
          <cell r="AX381">
            <v>62</v>
          </cell>
          <cell r="AY381">
            <v>70</v>
          </cell>
          <cell r="AZ381">
            <v>83</v>
          </cell>
        </row>
        <row r="382">
          <cell r="A382" t="str">
            <v>Nombre de crÃ©ations d'entreprises - Hors micro-entrepreneurs - Construction - Mayotte - DonnÃ©es trimestrielles brutes</v>
          </cell>
          <cell r="B382">
            <v>10756181</v>
          </cell>
          <cell r="C382">
            <v>45317.364583333336</v>
          </cell>
          <cell r="E382">
            <v>25</v>
          </cell>
          <cell r="F382">
            <v>11</v>
          </cell>
          <cell r="G382">
            <v>31</v>
          </cell>
          <cell r="H382">
            <v>34</v>
          </cell>
          <cell r="I382">
            <v>17</v>
          </cell>
          <cell r="J382">
            <v>19</v>
          </cell>
          <cell r="K382">
            <v>23</v>
          </cell>
          <cell r="L382">
            <v>19</v>
          </cell>
          <cell r="M382">
            <v>31</v>
          </cell>
          <cell r="N382">
            <v>24</v>
          </cell>
          <cell r="O382">
            <v>17</v>
          </cell>
          <cell r="P382">
            <v>26</v>
          </cell>
          <cell r="Q382">
            <v>19</v>
          </cell>
          <cell r="R382">
            <v>20</v>
          </cell>
          <cell r="S382">
            <v>29</v>
          </cell>
          <cell r="T382">
            <v>36</v>
          </cell>
          <cell r="U382">
            <v>22</v>
          </cell>
          <cell r="V382">
            <v>28</v>
          </cell>
          <cell r="W382">
            <v>27</v>
          </cell>
          <cell r="X382">
            <v>25</v>
          </cell>
          <cell r="Y382">
            <v>35</v>
          </cell>
          <cell r="Z382">
            <v>27</v>
          </cell>
          <cell r="AA382">
            <v>21</v>
          </cell>
          <cell r="AB382">
            <v>29</v>
          </cell>
          <cell r="AC382">
            <v>13</v>
          </cell>
          <cell r="AD382">
            <v>30</v>
          </cell>
          <cell r="AE382">
            <v>19</v>
          </cell>
          <cell r="AF382">
            <v>25</v>
          </cell>
          <cell r="AG382">
            <v>30</v>
          </cell>
          <cell r="AH382">
            <v>27</v>
          </cell>
          <cell r="AI382">
            <v>28</v>
          </cell>
          <cell r="AJ382">
            <v>46</v>
          </cell>
          <cell r="AK382">
            <v>29</v>
          </cell>
          <cell r="AL382">
            <v>18</v>
          </cell>
          <cell r="AM382">
            <v>80</v>
          </cell>
          <cell r="AN382">
            <v>56</v>
          </cell>
          <cell r="AO382">
            <v>43</v>
          </cell>
          <cell r="AP382">
            <v>67</v>
          </cell>
          <cell r="AQ382">
            <v>65</v>
          </cell>
          <cell r="AR382">
            <v>62</v>
          </cell>
          <cell r="AS382">
            <v>58</v>
          </cell>
          <cell r="AT382">
            <v>41</v>
          </cell>
          <cell r="AU382">
            <v>62</v>
          </cell>
          <cell r="AV382">
            <v>35</v>
          </cell>
          <cell r="AW382">
            <v>26</v>
          </cell>
          <cell r="AX382">
            <v>41</v>
          </cell>
          <cell r="AY382">
            <v>44</v>
          </cell>
          <cell r="AZ382">
            <v>33</v>
          </cell>
        </row>
        <row r="383">
          <cell r="A383" t="str">
            <v>Nombre de crÃ©ations d'entreprises - Hors micro-entrepreneurs - Construction - Normandie - DonnÃ©es trimestrielles brutes</v>
          </cell>
          <cell r="B383">
            <v>10756249</v>
          </cell>
          <cell r="C383">
            <v>45317.364583333336</v>
          </cell>
          <cell r="E383">
            <v>396</v>
          </cell>
          <cell r="F383">
            <v>313</v>
          </cell>
          <cell r="G383">
            <v>265</v>
          </cell>
          <cell r="H383">
            <v>289</v>
          </cell>
          <cell r="I383">
            <v>469</v>
          </cell>
          <cell r="J383">
            <v>389</v>
          </cell>
          <cell r="K383">
            <v>375</v>
          </cell>
          <cell r="L383">
            <v>361</v>
          </cell>
          <cell r="M383">
            <v>476</v>
          </cell>
          <cell r="N383">
            <v>459</v>
          </cell>
          <cell r="O383">
            <v>370</v>
          </cell>
          <cell r="P383">
            <v>354</v>
          </cell>
          <cell r="Q383">
            <v>315</v>
          </cell>
          <cell r="R383">
            <v>269</v>
          </cell>
          <cell r="S383">
            <v>231</v>
          </cell>
          <cell r="T383">
            <v>230</v>
          </cell>
          <cell r="U383">
            <v>297</v>
          </cell>
          <cell r="V383">
            <v>269</v>
          </cell>
          <cell r="W383">
            <v>231</v>
          </cell>
          <cell r="X383">
            <v>256</v>
          </cell>
          <cell r="Y383">
            <v>319</v>
          </cell>
          <cell r="Z383">
            <v>268</v>
          </cell>
          <cell r="AA383">
            <v>242</v>
          </cell>
          <cell r="AB383">
            <v>320</v>
          </cell>
          <cell r="AC383">
            <v>310</v>
          </cell>
          <cell r="AD383">
            <v>319</v>
          </cell>
          <cell r="AE383">
            <v>272</v>
          </cell>
          <cell r="AF383">
            <v>308</v>
          </cell>
          <cell r="AG383">
            <v>418</v>
          </cell>
          <cell r="AH383">
            <v>294</v>
          </cell>
          <cell r="AI383">
            <v>328</v>
          </cell>
          <cell r="AJ383">
            <v>340</v>
          </cell>
          <cell r="AK383">
            <v>373</v>
          </cell>
          <cell r="AL383">
            <v>213</v>
          </cell>
          <cell r="AM383">
            <v>332</v>
          </cell>
          <cell r="AN383">
            <v>336</v>
          </cell>
          <cell r="AO383">
            <v>434</v>
          </cell>
          <cell r="AP383">
            <v>403</v>
          </cell>
          <cell r="AQ383">
            <v>352</v>
          </cell>
          <cell r="AR383">
            <v>403</v>
          </cell>
          <cell r="AS383">
            <v>437</v>
          </cell>
          <cell r="AT383">
            <v>380</v>
          </cell>
          <cell r="AU383">
            <v>312</v>
          </cell>
          <cell r="AV383">
            <v>349</v>
          </cell>
          <cell r="AW383">
            <v>341</v>
          </cell>
          <cell r="AX383">
            <v>266</v>
          </cell>
          <cell r="AY383">
            <v>276</v>
          </cell>
          <cell r="AZ383">
            <v>319</v>
          </cell>
        </row>
        <row r="384">
          <cell r="A384" t="str">
            <v>Nombre de crÃ©ations d'entreprises - Hors micro-entrepreneurs - Construction - Normandie - DonnÃ©es trimestrielles CVS</v>
          </cell>
          <cell r="B384">
            <v>10756250</v>
          </cell>
          <cell r="C384">
            <v>45317.364583333336</v>
          </cell>
          <cell r="E384">
            <v>330</v>
          </cell>
          <cell r="F384">
            <v>311</v>
          </cell>
          <cell r="G384">
            <v>298</v>
          </cell>
          <cell r="H384">
            <v>319</v>
          </cell>
          <cell r="I384">
            <v>391</v>
          </cell>
          <cell r="J384">
            <v>386</v>
          </cell>
          <cell r="K384">
            <v>422</v>
          </cell>
          <cell r="L384">
            <v>397</v>
          </cell>
          <cell r="M384">
            <v>399</v>
          </cell>
          <cell r="N384">
            <v>454</v>
          </cell>
          <cell r="O384">
            <v>416</v>
          </cell>
          <cell r="P384">
            <v>387</v>
          </cell>
          <cell r="Q384">
            <v>267</v>
          </cell>
          <cell r="R384">
            <v>264</v>
          </cell>
          <cell r="S384">
            <v>261</v>
          </cell>
          <cell r="T384">
            <v>249</v>
          </cell>
          <cell r="U384">
            <v>254</v>
          </cell>
          <cell r="V384">
            <v>263</v>
          </cell>
          <cell r="W384">
            <v>261</v>
          </cell>
          <cell r="X384">
            <v>274</v>
          </cell>
          <cell r="Y384">
            <v>277</v>
          </cell>
          <cell r="Z384">
            <v>260</v>
          </cell>
          <cell r="AA384">
            <v>273</v>
          </cell>
          <cell r="AB384">
            <v>341</v>
          </cell>
          <cell r="AC384">
            <v>272</v>
          </cell>
          <cell r="AD384">
            <v>309</v>
          </cell>
          <cell r="AE384">
            <v>306</v>
          </cell>
          <cell r="AF384">
            <v>325</v>
          </cell>
          <cell r="AG384">
            <v>374</v>
          </cell>
          <cell r="AH384">
            <v>280</v>
          </cell>
          <cell r="AI384">
            <v>369</v>
          </cell>
          <cell r="AJ384">
            <v>357</v>
          </cell>
          <cell r="AK384">
            <v>339</v>
          </cell>
          <cell r="AL384">
            <v>200</v>
          </cell>
          <cell r="AM384">
            <v>374</v>
          </cell>
          <cell r="AN384">
            <v>349</v>
          </cell>
          <cell r="AO384">
            <v>406</v>
          </cell>
          <cell r="AP384">
            <v>370</v>
          </cell>
          <cell r="AQ384">
            <v>400</v>
          </cell>
          <cell r="AR384">
            <v>415</v>
          </cell>
          <cell r="AS384">
            <v>417</v>
          </cell>
          <cell r="AT384">
            <v>343</v>
          </cell>
          <cell r="AU384">
            <v>358</v>
          </cell>
          <cell r="AV384">
            <v>355</v>
          </cell>
          <cell r="AW384">
            <v>333</v>
          </cell>
          <cell r="AX384">
            <v>236</v>
          </cell>
          <cell r="AY384">
            <v>320</v>
          </cell>
          <cell r="AZ384">
            <v>322</v>
          </cell>
        </row>
        <row r="385">
          <cell r="A385" t="str">
            <v>Nombre de crÃ©ations d'entreprises - Hors micro-entrepreneurs - Construction - Nouvelle-Aquitaine - DonnÃ©es trimestrielles brutes</v>
          </cell>
          <cell r="B385">
            <v>10756349</v>
          </cell>
          <cell r="C385">
            <v>45317.364583333336</v>
          </cell>
          <cell r="E385">
            <v>846</v>
          </cell>
          <cell r="F385">
            <v>648</v>
          </cell>
          <cell r="G385">
            <v>594</v>
          </cell>
          <cell r="H385">
            <v>707</v>
          </cell>
          <cell r="I385">
            <v>1130</v>
          </cell>
          <cell r="J385">
            <v>1051</v>
          </cell>
          <cell r="K385">
            <v>883</v>
          </cell>
          <cell r="L385">
            <v>934</v>
          </cell>
          <cell r="M385">
            <v>1131</v>
          </cell>
          <cell r="N385">
            <v>972</v>
          </cell>
          <cell r="O385">
            <v>794</v>
          </cell>
          <cell r="P385">
            <v>918</v>
          </cell>
          <cell r="Q385">
            <v>675</v>
          </cell>
          <cell r="R385">
            <v>615</v>
          </cell>
          <cell r="S385">
            <v>546</v>
          </cell>
          <cell r="T385">
            <v>617</v>
          </cell>
          <cell r="U385">
            <v>736</v>
          </cell>
          <cell r="V385">
            <v>661</v>
          </cell>
          <cell r="W385">
            <v>585</v>
          </cell>
          <cell r="X385">
            <v>662</v>
          </cell>
          <cell r="Y385">
            <v>830</v>
          </cell>
          <cell r="Z385">
            <v>745</v>
          </cell>
          <cell r="AA385">
            <v>648</v>
          </cell>
          <cell r="AB385">
            <v>726</v>
          </cell>
          <cell r="AC385">
            <v>901</v>
          </cell>
          <cell r="AD385">
            <v>765</v>
          </cell>
          <cell r="AE385">
            <v>772</v>
          </cell>
          <cell r="AF385">
            <v>777</v>
          </cell>
          <cell r="AG385">
            <v>995</v>
          </cell>
          <cell r="AH385">
            <v>849</v>
          </cell>
          <cell r="AI385">
            <v>753</v>
          </cell>
          <cell r="AJ385">
            <v>870</v>
          </cell>
          <cell r="AK385">
            <v>902</v>
          </cell>
          <cell r="AL385">
            <v>578</v>
          </cell>
          <cell r="AM385">
            <v>871</v>
          </cell>
          <cell r="AN385">
            <v>931</v>
          </cell>
          <cell r="AO385">
            <v>1074</v>
          </cell>
          <cell r="AP385">
            <v>936</v>
          </cell>
          <cell r="AQ385">
            <v>762</v>
          </cell>
          <cell r="AR385">
            <v>853</v>
          </cell>
          <cell r="AS385">
            <v>1039</v>
          </cell>
          <cell r="AT385">
            <v>816</v>
          </cell>
          <cell r="AU385">
            <v>742</v>
          </cell>
          <cell r="AV385">
            <v>832</v>
          </cell>
          <cell r="AW385">
            <v>954</v>
          </cell>
          <cell r="AX385">
            <v>750</v>
          </cell>
          <cell r="AY385">
            <v>591</v>
          </cell>
          <cell r="AZ385">
            <v>788</v>
          </cell>
        </row>
        <row r="386">
          <cell r="A386" t="str">
            <v>Nombre de crÃ©ations d'entreprises - Hors micro-entrepreneurs - Construction - Nouvelle-Aquitaine - DonnÃ©es trimestrielles CVS</v>
          </cell>
          <cell r="B386">
            <v>10756350</v>
          </cell>
          <cell r="C386">
            <v>45317.364583333336</v>
          </cell>
          <cell r="E386">
            <v>721</v>
          </cell>
          <cell r="F386">
            <v>629</v>
          </cell>
          <cell r="G386">
            <v>695</v>
          </cell>
          <cell r="H386">
            <v>750</v>
          </cell>
          <cell r="I386">
            <v>963</v>
          </cell>
          <cell r="J386">
            <v>1023</v>
          </cell>
          <cell r="K386">
            <v>1031</v>
          </cell>
          <cell r="L386">
            <v>989</v>
          </cell>
          <cell r="M386">
            <v>965</v>
          </cell>
          <cell r="N386">
            <v>948</v>
          </cell>
          <cell r="O386">
            <v>925</v>
          </cell>
          <cell r="P386">
            <v>969</v>
          </cell>
          <cell r="Q386">
            <v>576</v>
          </cell>
          <cell r="R386">
            <v>602</v>
          </cell>
          <cell r="S386">
            <v>636</v>
          </cell>
          <cell r="T386">
            <v>649</v>
          </cell>
          <cell r="U386">
            <v>628</v>
          </cell>
          <cell r="V386">
            <v>651</v>
          </cell>
          <cell r="W386">
            <v>680</v>
          </cell>
          <cell r="X386">
            <v>693</v>
          </cell>
          <cell r="Y386">
            <v>708</v>
          </cell>
          <cell r="Z386">
            <v>737</v>
          </cell>
          <cell r="AA386">
            <v>753</v>
          </cell>
          <cell r="AB386">
            <v>758</v>
          </cell>
          <cell r="AC386">
            <v>768</v>
          </cell>
          <cell r="AD386">
            <v>759</v>
          </cell>
          <cell r="AE386">
            <v>896</v>
          </cell>
          <cell r="AF386">
            <v>810</v>
          </cell>
          <cell r="AG386">
            <v>848</v>
          </cell>
          <cell r="AH386">
            <v>844</v>
          </cell>
          <cell r="AI386">
            <v>876</v>
          </cell>
          <cell r="AJ386">
            <v>905</v>
          </cell>
          <cell r="AK386">
            <v>768</v>
          </cell>
          <cell r="AL386">
            <v>575</v>
          </cell>
          <cell r="AM386">
            <v>1016</v>
          </cell>
          <cell r="AN386">
            <v>967</v>
          </cell>
          <cell r="AO386">
            <v>914</v>
          </cell>
          <cell r="AP386">
            <v>932</v>
          </cell>
          <cell r="AQ386">
            <v>891</v>
          </cell>
          <cell r="AR386">
            <v>884</v>
          </cell>
          <cell r="AS386">
            <v>883</v>
          </cell>
          <cell r="AT386">
            <v>812</v>
          </cell>
          <cell r="AU386">
            <v>870</v>
          </cell>
          <cell r="AV386">
            <v>862</v>
          </cell>
          <cell r="AW386">
            <v>809</v>
          </cell>
          <cell r="AX386">
            <v>747</v>
          </cell>
          <cell r="AY386">
            <v>696</v>
          </cell>
          <cell r="AZ386">
            <v>816</v>
          </cell>
        </row>
        <row r="387">
          <cell r="A387" t="str">
            <v>Nombre de crÃ©ations d'entreprises - Hors micro-entrepreneurs - Construction - Occitanie - DonnÃ©es trimestrielles brutes</v>
          </cell>
          <cell r="B387">
            <v>10756369</v>
          </cell>
          <cell r="C387">
            <v>45317.364583333336</v>
          </cell>
          <cell r="E387">
            <v>1360</v>
          </cell>
          <cell r="F387">
            <v>960</v>
          </cell>
          <cell r="G387">
            <v>834</v>
          </cell>
          <cell r="H387">
            <v>949</v>
          </cell>
          <cell r="I387">
            <v>1349</v>
          </cell>
          <cell r="J387">
            <v>1164</v>
          </cell>
          <cell r="K387">
            <v>929</v>
          </cell>
          <cell r="L387">
            <v>1133</v>
          </cell>
          <cell r="M387">
            <v>1355</v>
          </cell>
          <cell r="N387">
            <v>1068</v>
          </cell>
          <cell r="O387">
            <v>895</v>
          </cell>
          <cell r="P387">
            <v>919</v>
          </cell>
          <cell r="Q387">
            <v>1142</v>
          </cell>
          <cell r="R387">
            <v>875</v>
          </cell>
          <cell r="S387">
            <v>769</v>
          </cell>
          <cell r="T387">
            <v>855</v>
          </cell>
          <cell r="U387">
            <v>1077</v>
          </cell>
          <cell r="V387">
            <v>958</v>
          </cell>
          <cell r="W387">
            <v>785</v>
          </cell>
          <cell r="X387">
            <v>935</v>
          </cell>
          <cell r="Y387">
            <v>1116</v>
          </cell>
          <cell r="Z387">
            <v>927</v>
          </cell>
          <cell r="AA387">
            <v>823</v>
          </cell>
          <cell r="AB387">
            <v>956</v>
          </cell>
          <cell r="AC387">
            <v>1279</v>
          </cell>
          <cell r="AD387">
            <v>1053</v>
          </cell>
          <cell r="AE387">
            <v>857</v>
          </cell>
          <cell r="AF387">
            <v>1085</v>
          </cell>
          <cell r="AG387">
            <v>1405</v>
          </cell>
          <cell r="AH387">
            <v>1097</v>
          </cell>
          <cell r="AI387">
            <v>1018</v>
          </cell>
          <cell r="AJ387">
            <v>1117</v>
          </cell>
          <cell r="AK387">
            <v>1128</v>
          </cell>
          <cell r="AL387">
            <v>641</v>
          </cell>
          <cell r="AM387">
            <v>950</v>
          </cell>
          <cell r="AN387">
            <v>1074</v>
          </cell>
          <cell r="AO387">
            <v>1278</v>
          </cell>
          <cell r="AP387">
            <v>1095</v>
          </cell>
          <cell r="AQ387">
            <v>920</v>
          </cell>
          <cell r="AR387">
            <v>1080</v>
          </cell>
          <cell r="AS387">
            <v>1193</v>
          </cell>
          <cell r="AT387">
            <v>994</v>
          </cell>
          <cell r="AU387">
            <v>838</v>
          </cell>
          <cell r="AV387">
            <v>1042</v>
          </cell>
          <cell r="AW387">
            <v>1106</v>
          </cell>
          <cell r="AX387">
            <v>803</v>
          </cell>
          <cell r="AY387">
            <v>784</v>
          </cell>
          <cell r="AZ387">
            <v>1025</v>
          </cell>
        </row>
        <row r="388">
          <cell r="A388" t="str">
            <v>Nombre de crÃ©ations d'entreprises - Hors micro-entrepreneurs - Construction - Occitanie - DonnÃ©es trimestrielles CVS</v>
          </cell>
          <cell r="B388">
            <v>10756370</v>
          </cell>
          <cell r="C388">
            <v>45317.364583333336</v>
          </cell>
          <cell r="E388">
            <v>1110</v>
          </cell>
          <cell r="F388">
            <v>982</v>
          </cell>
          <cell r="G388">
            <v>977</v>
          </cell>
          <cell r="H388">
            <v>1005</v>
          </cell>
          <cell r="I388">
            <v>1103</v>
          </cell>
          <cell r="J388">
            <v>1188</v>
          </cell>
          <cell r="K388">
            <v>1090</v>
          </cell>
          <cell r="L388">
            <v>1195</v>
          </cell>
          <cell r="M388">
            <v>1114</v>
          </cell>
          <cell r="N388">
            <v>1086</v>
          </cell>
          <cell r="O388">
            <v>1053</v>
          </cell>
          <cell r="P388">
            <v>964</v>
          </cell>
          <cell r="Q388">
            <v>944</v>
          </cell>
          <cell r="R388">
            <v>886</v>
          </cell>
          <cell r="S388">
            <v>909</v>
          </cell>
          <cell r="T388">
            <v>892</v>
          </cell>
          <cell r="U388">
            <v>892</v>
          </cell>
          <cell r="V388">
            <v>971</v>
          </cell>
          <cell r="W388">
            <v>931</v>
          </cell>
          <cell r="X388">
            <v>970</v>
          </cell>
          <cell r="Y388">
            <v>924</v>
          </cell>
          <cell r="Z388">
            <v>942</v>
          </cell>
          <cell r="AA388">
            <v>978</v>
          </cell>
          <cell r="AB388">
            <v>986</v>
          </cell>
          <cell r="AC388">
            <v>1058</v>
          </cell>
          <cell r="AD388">
            <v>1076</v>
          </cell>
          <cell r="AE388">
            <v>1018</v>
          </cell>
          <cell r="AF388">
            <v>1112</v>
          </cell>
          <cell r="AG388">
            <v>1164</v>
          </cell>
          <cell r="AH388">
            <v>1127</v>
          </cell>
          <cell r="AI388">
            <v>1211</v>
          </cell>
          <cell r="AJ388">
            <v>1132</v>
          </cell>
          <cell r="AK388">
            <v>937</v>
          </cell>
          <cell r="AL388">
            <v>665</v>
          </cell>
          <cell r="AM388">
            <v>1128</v>
          </cell>
          <cell r="AN388">
            <v>1074</v>
          </cell>
          <cell r="AO388">
            <v>1067</v>
          </cell>
          <cell r="AP388">
            <v>1147</v>
          </cell>
          <cell r="AQ388">
            <v>1093</v>
          </cell>
          <cell r="AR388">
            <v>1062</v>
          </cell>
          <cell r="AS388">
            <v>1003</v>
          </cell>
          <cell r="AT388">
            <v>1049</v>
          </cell>
          <cell r="AU388">
            <v>997</v>
          </cell>
          <cell r="AV388">
            <v>1010</v>
          </cell>
          <cell r="AW388">
            <v>934</v>
          </cell>
          <cell r="AX388">
            <v>853</v>
          </cell>
          <cell r="AY388">
            <v>936</v>
          </cell>
          <cell r="AZ388">
            <v>984</v>
          </cell>
        </row>
        <row r="389">
          <cell r="A389" t="str">
            <v>Nombre de crÃ©ations d'entreprises - Hors micro-entrepreneurs - Construction - Pays de la Loire - DonnÃ©es trimestrielles brutes</v>
          </cell>
          <cell r="B389">
            <v>10756309</v>
          </cell>
          <cell r="C389">
            <v>45317.364583333336</v>
          </cell>
          <cell r="E389">
            <v>453</v>
          </cell>
          <cell r="F389">
            <v>366</v>
          </cell>
          <cell r="G389">
            <v>312</v>
          </cell>
          <cell r="H389">
            <v>366</v>
          </cell>
          <cell r="I389">
            <v>476</v>
          </cell>
          <cell r="J389">
            <v>422</v>
          </cell>
          <cell r="K389">
            <v>370</v>
          </cell>
          <cell r="L389">
            <v>388</v>
          </cell>
          <cell r="M389">
            <v>484</v>
          </cell>
          <cell r="N389">
            <v>399</v>
          </cell>
          <cell r="O389">
            <v>363</v>
          </cell>
          <cell r="P389">
            <v>343</v>
          </cell>
          <cell r="Q389">
            <v>346</v>
          </cell>
          <cell r="R389">
            <v>271</v>
          </cell>
          <cell r="S389">
            <v>239</v>
          </cell>
          <cell r="T389">
            <v>236</v>
          </cell>
          <cell r="U389">
            <v>349</v>
          </cell>
          <cell r="V389">
            <v>299</v>
          </cell>
          <cell r="W389">
            <v>237</v>
          </cell>
          <cell r="X389">
            <v>378</v>
          </cell>
          <cell r="Y389">
            <v>471</v>
          </cell>
          <cell r="Z389">
            <v>377</v>
          </cell>
          <cell r="AA389">
            <v>311</v>
          </cell>
          <cell r="AB389">
            <v>377</v>
          </cell>
          <cell r="AC389">
            <v>425</v>
          </cell>
          <cell r="AD389">
            <v>354</v>
          </cell>
          <cell r="AE389">
            <v>302</v>
          </cell>
          <cell r="AF389">
            <v>359</v>
          </cell>
          <cell r="AG389">
            <v>465</v>
          </cell>
          <cell r="AH389">
            <v>415</v>
          </cell>
          <cell r="AI389">
            <v>418</v>
          </cell>
          <cell r="AJ389">
            <v>438</v>
          </cell>
          <cell r="AK389">
            <v>389</v>
          </cell>
          <cell r="AL389">
            <v>271</v>
          </cell>
          <cell r="AM389">
            <v>345</v>
          </cell>
          <cell r="AN389">
            <v>405</v>
          </cell>
          <cell r="AO389">
            <v>519</v>
          </cell>
          <cell r="AP389">
            <v>454</v>
          </cell>
          <cell r="AQ389">
            <v>433</v>
          </cell>
          <cell r="AR389">
            <v>507</v>
          </cell>
          <cell r="AS389">
            <v>588</v>
          </cell>
          <cell r="AT389">
            <v>441</v>
          </cell>
          <cell r="AU389">
            <v>414</v>
          </cell>
          <cell r="AV389">
            <v>489</v>
          </cell>
          <cell r="AW389">
            <v>511</v>
          </cell>
          <cell r="AX389">
            <v>390</v>
          </cell>
          <cell r="AY389">
            <v>396</v>
          </cell>
          <cell r="AZ389">
            <v>334</v>
          </cell>
        </row>
        <row r="390">
          <cell r="A390" t="str">
            <v>Nombre de crÃ©ations d'entreprises - Hors micro-entrepreneurs - Construction - Pays de la Loire - DonnÃ©es trimestrielles CVS</v>
          </cell>
          <cell r="B390">
            <v>10756310</v>
          </cell>
          <cell r="C390">
            <v>45317.364583333336</v>
          </cell>
          <cell r="E390">
            <v>373</v>
          </cell>
          <cell r="F390">
            <v>365</v>
          </cell>
          <cell r="G390">
            <v>367</v>
          </cell>
          <cell r="H390">
            <v>393</v>
          </cell>
          <cell r="I390">
            <v>402</v>
          </cell>
          <cell r="J390">
            <v>421</v>
          </cell>
          <cell r="K390">
            <v>418</v>
          </cell>
          <cell r="L390">
            <v>418</v>
          </cell>
          <cell r="M390">
            <v>410</v>
          </cell>
          <cell r="N390">
            <v>398</v>
          </cell>
          <cell r="O390">
            <v>415</v>
          </cell>
          <cell r="P390">
            <v>372</v>
          </cell>
          <cell r="Q390">
            <v>272</v>
          </cell>
          <cell r="R390">
            <v>271</v>
          </cell>
          <cell r="S390">
            <v>291</v>
          </cell>
          <cell r="T390">
            <v>260</v>
          </cell>
          <cell r="U390">
            <v>277</v>
          </cell>
          <cell r="V390">
            <v>289</v>
          </cell>
          <cell r="W390">
            <v>290</v>
          </cell>
          <cell r="X390">
            <v>400</v>
          </cell>
          <cell r="Y390">
            <v>392</v>
          </cell>
          <cell r="Z390">
            <v>381</v>
          </cell>
          <cell r="AA390">
            <v>366</v>
          </cell>
          <cell r="AB390">
            <v>402</v>
          </cell>
          <cell r="AC390">
            <v>348</v>
          </cell>
          <cell r="AD390">
            <v>361</v>
          </cell>
          <cell r="AE390">
            <v>360</v>
          </cell>
          <cell r="AF390">
            <v>373</v>
          </cell>
          <cell r="AG390">
            <v>392</v>
          </cell>
          <cell r="AH390">
            <v>424</v>
          </cell>
          <cell r="AI390">
            <v>470</v>
          </cell>
          <cell r="AJ390">
            <v>452</v>
          </cell>
          <cell r="AK390">
            <v>315</v>
          </cell>
          <cell r="AL390">
            <v>283</v>
          </cell>
          <cell r="AM390">
            <v>400</v>
          </cell>
          <cell r="AN390">
            <v>411</v>
          </cell>
          <cell r="AO390">
            <v>448</v>
          </cell>
          <cell r="AP390">
            <v>466</v>
          </cell>
          <cell r="AQ390">
            <v>485</v>
          </cell>
          <cell r="AR390">
            <v>514</v>
          </cell>
          <cell r="AS390">
            <v>516</v>
          </cell>
          <cell r="AT390">
            <v>448</v>
          </cell>
          <cell r="AU390">
            <v>471</v>
          </cell>
          <cell r="AV390">
            <v>491</v>
          </cell>
          <cell r="AW390">
            <v>436</v>
          </cell>
          <cell r="AX390">
            <v>405</v>
          </cell>
          <cell r="AY390">
            <v>455</v>
          </cell>
          <cell r="AZ390">
            <v>341</v>
          </cell>
        </row>
        <row r="391">
          <cell r="A391" t="str">
            <v>Nombre de crÃ©ations d'entreprises - Hors micro-entrepreneurs - Construction - Provence-Alpes-CÃ´te d'Azur - DonnÃ©es trimestrielles brutes</v>
          </cell>
          <cell r="B391">
            <v>10756409</v>
          </cell>
          <cell r="C391">
            <v>45317.364583333336</v>
          </cell>
          <cell r="E391">
            <v>1506</v>
          </cell>
          <cell r="F391">
            <v>1072</v>
          </cell>
          <cell r="G391">
            <v>933</v>
          </cell>
          <cell r="H391">
            <v>1080</v>
          </cell>
          <cell r="I391">
            <v>1751</v>
          </cell>
          <cell r="J391">
            <v>1326</v>
          </cell>
          <cell r="K391">
            <v>1118</v>
          </cell>
          <cell r="L391">
            <v>1350</v>
          </cell>
          <cell r="M391">
            <v>1701</v>
          </cell>
          <cell r="N391">
            <v>1384</v>
          </cell>
          <cell r="O391">
            <v>1014</v>
          </cell>
          <cell r="P391">
            <v>1164</v>
          </cell>
          <cell r="Q391">
            <v>1340</v>
          </cell>
          <cell r="R391">
            <v>1021</v>
          </cell>
          <cell r="S391">
            <v>849</v>
          </cell>
          <cell r="T391">
            <v>1023</v>
          </cell>
          <cell r="U391">
            <v>1336</v>
          </cell>
          <cell r="V391">
            <v>1060</v>
          </cell>
          <cell r="W391">
            <v>794</v>
          </cell>
          <cell r="X391">
            <v>1053</v>
          </cell>
          <cell r="Y391">
            <v>1321</v>
          </cell>
          <cell r="Z391">
            <v>1041</v>
          </cell>
          <cell r="AA391">
            <v>870</v>
          </cell>
          <cell r="AB391">
            <v>1078</v>
          </cell>
          <cell r="AC391">
            <v>1240</v>
          </cell>
          <cell r="AD391">
            <v>1137</v>
          </cell>
          <cell r="AE391">
            <v>915</v>
          </cell>
          <cell r="AF391">
            <v>1023</v>
          </cell>
          <cell r="AG391">
            <v>1359</v>
          </cell>
          <cell r="AH391">
            <v>1163</v>
          </cell>
          <cell r="AI391">
            <v>901</v>
          </cell>
          <cell r="AJ391">
            <v>1029</v>
          </cell>
          <cell r="AK391">
            <v>1205</v>
          </cell>
          <cell r="AL391">
            <v>617</v>
          </cell>
          <cell r="AM391">
            <v>933</v>
          </cell>
          <cell r="AN391">
            <v>1093</v>
          </cell>
          <cell r="AO391">
            <v>1370</v>
          </cell>
          <cell r="AP391">
            <v>1224</v>
          </cell>
          <cell r="AQ391">
            <v>969</v>
          </cell>
          <cell r="AR391">
            <v>1157</v>
          </cell>
          <cell r="AS391">
            <v>1329</v>
          </cell>
          <cell r="AT391">
            <v>1147</v>
          </cell>
          <cell r="AU391">
            <v>939</v>
          </cell>
          <cell r="AV391">
            <v>1241</v>
          </cell>
          <cell r="AW391">
            <v>1177</v>
          </cell>
          <cell r="AX391">
            <v>995</v>
          </cell>
          <cell r="AY391">
            <v>839</v>
          </cell>
          <cell r="AZ391">
            <v>967</v>
          </cell>
        </row>
        <row r="392">
          <cell r="A392" t="str">
            <v>Nombre de crÃ©ations d'entreprises - Hors micro-entrepreneurs - Construction - Provence-Alpes-CÃ´te d'Azur - DonnÃ©es trimestrielles CVS</v>
          </cell>
          <cell r="B392">
            <v>10756410</v>
          </cell>
          <cell r="C392">
            <v>45317.364583333336</v>
          </cell>
          <cell r="E392">
            <v>1253</v>
          </cell>
          <cell r="F392">
            <v>1087</v>
          </cell>
          <cell r="G392">
            <v>1114</v>
          </cell>
          <cell r="H392">
            <v>1076</v>
          </cell>
          <cell r="I392">
            <v>1435</v>
          </cell>
          <cell r="J392">
            <v>1341</v>
          </cell>
          <cell r="K392">
            <v>1361</v>
          </cell>
          <cell r="L392">
            <v>1385</v>
          </cell>
          <cell r="M392">
            <v>1359</v>
          </cell>
          <cell r="N392">
            <v>1393</v>
          </cell>
          <cell r="O392">
            <v>1273</v>
          </cell>
          <cell r="P392">
            <v>1171</v>
          </cell>
          <cell r="Q392">
            <v>1075</v>
          </cell>
          <cell r="R392">
            <v>1017</v>
          </cell>
          <cell r="S392">
            <v>1048</v>
          </cell>
          <cell r="T392">
            <v>1050</v>
          </cell>
          <cell r="U392">
            <v>1098</v>
          </cell>
          <cell r="V392">
            <v>1100</v>
          </cell>
          <cell r="W392">
            <v>1000</v>
          </cell>
          <cell r="X392">
            <v>1073</v>
          </cell>
          <cell r="Y392">
            <v>1112</v>
          </cell>
          <cell r="Z392">
            <v>1073</v>
          </cell>
          <cell r="AA392">
            <v>1057</v>
          </cell>
          <cell r="AB392">
            <v>1088</v>
          </cell>
          <cell r="AC392">
            <v>1075</v>
          </cell>
          <cell r="AD392">
            <v>1103</v>
          </cell>
          <cell r="AE392">
            <v>1092</v>
          </cell>
          <cell r="AF392">
            <v>1020</v>
          </cell>
          <cell r="AG392">
            <v>1163</v>
          </cell>
          <cell r="AH392">
            <v>1121</v>
          </cell>
          <cell r="AI392">
            <v>1086</v>
          </cell>
          <cell r="AJ392">
            <v>1051</v>
          </cell>
          <cell r="AK392">
            <v>1033</v>
          </cell>
          <cell r="AL392">
            <v>594</v>
          </cell>
          <cell r="AM392">
            <v>1126</v>
          </cell>
          <cell r="AN392">
            <v>1106</v>
          </cell>
          <cell r="AO392">
            <v>1166</v>
          </cell>
          <cell r="AP392">
            <v>1197</v>
          </cell>
          <cell r="AQ392">
            <v>1185</v>
          </cell>
          <cell r="AR392">
            <v>1172</v>
          </cell>
          <cell r="AS392">
            <v>1147</v>
          </cell>
          <cell r="AT392">
            <v>1169</v>
          </cell>
          <cell r="AU392">
            <v>1147</v>
          </cell>
          <cell r="AV392">
            <v>1227</v>
          </cell>
          <cell r="AW392">
            <v>1048</v>
          </cell>
          <cell r="AX392">
            <v>1020</v>
          </cell>
          <cell r="AY392">
            <v>990</v>
          </cell>
          <cell r="AZ392">
            <v>940</v>
          </cell>
        </row>
        <row r="393">
          <cell r="A393" t="str">
            <v>Nombre de crÃ©ations d'entreprises - Hors micro-entrepreneurs - Enseignements, santÃ©, action sociale - Auvergne-RhÃ´ne-Alpes - DonnÃ©es trimestrielles brutes</v>
          </cell>
          <cell r="B393">
            <v>10756395</v>
          </cell>
          <cell r="C393">
            <v>45317.364583333336</v>
          </cell>
          <cell r="E393">
            <v>1191</v>
          </cell>
          <cell r="F393">
            <v>828</v>
          </cell>
          <cell r="G393">
            <v>1186</v>
          </cell>
          <cell r="H393">
            <v>1232</v>
          </cell>
          <cell r="I393">
            <v>1216</v>
          </cell>
          <cell r="J393">
            <v>952</v>
          </cell>
          <cell r="K393">
            <v>1334</v>
          </cell>
          <cell r="L393">
            <v>1179</v>
          </cell>
          <cell r="M393">
            <v>1351</v>
          </cell>
          <cell r="N393">
            <v>942</v>
          </cell>
          <cell r="O393">
            <v>1419</v>
          </cell>
          <cell r="P393">
            <v>1321</v>
          </cell>
          <cell r="Q393">
            <v>1251</v>
          </cell>
          <cell r="R393">
            <v>976</v>
          </cell>
          <cell r="S393">
            <v>1510</v>
          </cell>
          <cell r="T393">
            <v>1310</v>
          </cell>
          <cell r="U393">
            <v>1241</v>
          </cell>
          <cell r="V393">
            <v>997</v>
          </cell>
          <cell r="W393">
            <v>1407</v>
          </cell>
          <cell r="X393">
            <v>1295</v>
          </cell>
          <cell r="Y393">
            <v>1278</v>
          </cell>
          <cell r="Z393">
            <v>966</v>
          </cell>
          <cell r="AA393">
            <v>1411</v>
          </cell>
          <cell r="AB393">
            <v>1325</v>
          </cell>
          <cell r="AC393">
            <v>1329</v>
          </cell>
          <cell r="AD393">
            <v>1013</v>
          </cell>
          <cell r="AE393">
            <v>1193</v>
          </cell>
          <cell r="AF393">
            <v>1302</v>
          </cell>
          <cell r="AG393">
            <v>1210</v>
          </cell>
          <cell r="AH393">
            <v>1081</v>
          </cell>
          <cell r="AI393">
            <v>1464</v>
          </cell>
          <cell r="AJ393">
            <v>1200</v>
          </cell>
          <cell r="AK393">
            <v>1120</v>
          </cell>
          <cell r="AL393">
            <v>711</v>
          </cell>
          <cell r="AM393">
            <v>1440</v>
          </cell>
          <cell r="AN393">
            <v>1236</v>
          </cell>
          <cell r="AO393">
            <v>1228</v>
          </cell>
          <cell r="AP393">
            <v>1063</v>
          </cell>
          <cell r="AQ393">
            <v>1523</v>
          </cell>
          <cell r="AR393">
            <v>1279</v>
          </cell>
          <cell r="AS393">
            <v>1333</v>
          </cell>
          <cell r="AT393">
            <v>1135</v>
          </cell>
          <cell r="AU393">
            <v>1591</v>
          </cell>
          <cell r="AV393">
            <v>1272</v>
          </cell>
          <cell r="AW393">
            <v>1126</v>
          </cell>
          <cell r="AX393">
            <v>916</v>
          </cell>
          <cell r="AY393">
            <v>1389</v>
          </cell>
          <cell r="AZ393">
            <v>1250</v>
          </cell>
        </row>
        <row r="394">
          <cell r="A394" t="str">
            <v>Nombre de crÃ©ations d'entreprises - Hors micro-entrepreneurs - Enseignements, santÃ©, action sociale - ÃŽle-de-France - DonnÃ©es trimestrielles brutes</v>
          </cell>
          <cell r="B394">
            <v>10756195</v>
          </cell>
          <cell r="C394">
            <v>45317.364583333336</v>
          </cell>
          <cell r="E394">
            <v>1141</v>
          </cell>
          <cell r="F394">
            <v>868</v>
          </cell>
          <cell r="G394">
            <v>975</v>
          </cell>
          <cell r="H394">
            <v>1208</v>
          </cell>
          <cell r="I394">
            <v>1197</v>
          </cell>
          <cell r="J394">
            <v>932</v>
          </cell>
          <cell r="K394">
            <v>1414</v>
          </cell>
          <cell r="L394">
            <v>1459</v>
          </cell>
          <cell r="M394">
            <v>1143</v>
          </cell>
          <cell r="N394">
            <v>1003</v>
          </cell>
          <cell r="O394">
            <v>1393</v>
          </cell>
          <cell r="P394">
            <v>1334</v>
          </cell>
          <cell r="Q394">
            <v>1310</v>
          </cell>
          <cell r="R394">
            <v>1222</v>
          </cell>
          <cell r="S394">
            <v>1562</v>
          </cell>
          <cell r="T394">
            <v>1491</v>
          </cell>
          <cell r="U394">
            <v>1445</v>
          </cell>
          <cell r="V394">
            <v>1273</v>
          </cell>
          <cell r="W394">
            <v>1496</v>
          </cell>
          <cell r="X394">
            <v>1488</v>
          </cell>
          <cell r="Y394">
            <v>1623</v>
          </cell>
          <cell r="Z394">
            <v>1272</v>
          </cell>
          <cell r="AA394">
            <v>1578</v>
          </cell>
          <cell r="AB394">
            <v>1504</v>
          </cell>
          <cell r="AC394">
            <v>1628</v>
          </cell>
          <cell r="AD394">
            <v>1364</v>
          </cell>
          <cell r="AE394">
            <v>1482</v>
          </cell>
          <cell r="AF394">
            <v>1417</v>
          </cell>
          <cell r="AG394">
            <v>1644</v>
          </cell>
          <cell r="AH394">
            <v>1403</v>
          </cell>
          <cell r="AI394">
            <v>1732</v>
          </cell>
          <cell r="AJ394">
            <v>1520</v>
          </cell>
          <cell r="AK394">
            <v>1438</v>
          </cell>
          <cell r="AL394">
            <v>1008</v>
          </cell>
          <cell r="AM394">
            <v>1773</v>
          </cell>
          <cell r="AN394">
            <v>1781</v>
          </cell>
          <cell r="AO394">
            <v>1761</v>
          </cell>
          <cell r="AP394">
            <v>1639</v>
          </cell>
          <cell r="AQ394">
            <v>1955</v>
          </cell>
          <cell r="AR394">
            <v>2084</v>
          </cell>
          <cell r="AS394">
            <v>2217</v>
          </cell>
          <cell r="AT394">
            <v>1822</v>
          </cell>
          <cell r="AU394">
            <v>2225</v>
          </cell>
          <cell r="AV394">
            <v>2382</v>
          </cell>
          <cell r="AW394">
            <v>1856</v>
          </cell>
          <cell r="AX394">
            <v>1663</v>
          </cell>
          <cell r="AY394">
            <v>2196</v>
          </cell>
          <cell r="AZ394">
            <v>2221</v>
          </cell>
        </row>
        <row r="395">
          <cell r="A395" t="str">
            <v>Nombre de crÃ©ations d'entreprises - Hors micro-entrepreneurs - Enseignements, santÃ©, action sociale - Bourgogne-Franche-ComtÃ© - DonnÃ©es trimestrielles brutes</v>
          </cell>
          <cell r="B395">
            <v>10756235</v>
          </cell>
          <cell r="C395">
            <v>45317.364583333336</v>
          </cell>
          <cell r="E395">
            <v>288</v>
          </cell>
          <cell r="F395">
            <v>206</v>
          </cell>
          <cell r="G395">
            <v>302</v>
          </cell>
          <cell r="H395">
            <v>286</v>
          </cell>
          <cell r="I395">
            <v>276</v>
          </cell>
          <cell r="J395">
            <v>195</v>
          </cell>
          <cell r="K395">
            <v>336</v>
          </cell>
          <cell r="L395">
            <v>268</v>
          </cell>
          <cell r="M395">
            <v>232</v>
          </cell>
          <cell r="N395">
            <v>229</v>
          </cell>
          <cell r="O395">
            <v>354</v>
          </cell>
          <cell r="P395">
            <v>285</v>
          </cell>
          <cell r="Q395">
            <v>224</v>
          </cell>
          <cell r="R395">
            <v>231</v>
          </cell>
          <cell r="S395">
            <v>437</v>
          </cell>
          <cell r="T395">
            <v>264</v>
          </cell>
          <cell r="U395">
            <v>334</v>
          </cell>
          <cell r="V395">
            <v>294</v>
          </cell>
          <cell r="W395">
            <v>375</v>
          </cell>
          <cell r="X395">
            <v>274</v>
          </cell>
          <cell r="Y395">
            <v>269</v>
          </cell>
          <cell r="Z395">
            <v>255</v>
          </cell>
          <cell r="AA395">
            <v>386</v>
          </cell>
          <cell r="AB395">
            <v>286</v>
          </cell>
          <cell r="AC395">
            <v>300</v>
          </cell>
          <cell r="AD395">
            <v>224</v>
          </cell>
          <cell r="AE395">
            <v>290</v>
          </cell>
          <cell r="AF395">
            <v>273</v>
          </cell>
          <cell r="AG395">
            <v>319</v>
          </cell>
          <cell r="AH395">
            <v>256</v>
          </cell>
          <cell r="AI395">
            <v>339</v>
          </cell>
          <cell r="AJ395">
            <v>275</v>
          </cell>
          <cell r="AK395">
            <v>210</v>
          </cell>
          <cell r="AL395">
            <v>177</v>
          </cell>
          <cell r="AM395">
            <v>408</v>
          </cell>
          <cell r="AN395">
            <v>316</v>
          </cell>
          <cell r="AO395">
            <v>307</v>
          </cell>
          <cell r="AP395">
            <v>285</v>
          </cell>
          <cell r="AQ395">
            <v>478</v>
          </cell>
          <cell r="AR395">
            <v>303</v>
          </cell>
          <cell r="AS395">
            <v>308</v>
          </cell>
          <cell r="AT395">
            <v>267</v>
          </cell>
          <cell r="AU395">
            <v>451</v>
          </cell>
          <cell r="AV395">
            <v>306</v>
          </cell>
          <cell r="AW395">
            <v>285</v>
          </cell>
          <cell r="AX395">
            <v>242</v>
          </cell>
          <cell r="AY395">
            <v>391</v>
          </cell>
          <cell r="AZ395">
            <v>334</v>
          </cell>
        </row>
        <row r="396">
          <cell r="A396" t="str">
            <v>Nombre de crÃ©ations d'entreprises - Hors micro-entrepreneurs - Enseignements, santÃ©, action sociale - Bretagne - DonnÃ©es trimestrielles brutes</v>
          </cell>
          <cell r="B396">
            <v>10756335</v>
          </cell>
          <cell r="C396">
            <v>45317.364583333336</v>
          </cell>
          <cell r="E396">
            <v>373</v>
          </cell>
          <cell r="F396">
            <v>303</v>
          </cell>
          <cell r="G396">
            <v>495</v>
          </cell>
          <cell r="H396">
            <v>378</v>
          </cell>
          <cell r="I396">
            <v>394</v>
          </cell>
          <cell r="J396">
            <v>381</v>
          </cell>
          <cell r="K396">
            <v>476</v>
          </cell>
          <cell r="L396">
            <v>411</v>
          </cell>
          <cell r="M396">
            <v>375</v>
          </cell>
          <cell r="N396">
            <v>350</v>
          </cell>
          <cell r="O396">
            <v>550</v>
          </cell>
          <cell r="P396">
            <v>417</v>
          </cell>
          <cell r="Q396">
            <v>413</v>
          </cell>
          <cell r="R396">
            <v>409</v>
          </cell>
          <cell r="S396">
            <v>517</v>
          </cell>
          <cell r="T396">
            <v>482</v>
          </cell>
          <cell r="U396">
            <v>415</v>
          </cell>
          <cell r="V396">
            <v>412</v>
          </cell>
          <cell r="W396">
            <v>593</v>
          </cell>
          <cell r="X396">
            <v>454</v>
          </cell>
          <cell r="Y396">
            <v>444</v>
          </cell>
          <cell r="Z396">
            <v>425</v>
          </cell>
          <cell r="AA396">
            <v>559</v>
          </cell>
          <cell r="AB396">
            <v>425</v>
          </cell>
          <cell r="AC396">
            <v>407</v>
          </cell>
          <cell r="AD396">
            <v>407</v>
          </cell>
          <cell r="AE396">
            <v>484</v>
          </cell>
          <cell r="AF396">
            <v>451</v>
          </cell>
          <cell r="AG396">
            <v>473</v>
          </cell>
          <cell r="AH396">
            <v>365</v>
          </cell>
          <cell r="AI396">
            <v>565</v>
          </cell>
          <cell r="AJ396">
            <v>439</v>
          </cell>
          <cell r="AK396">
            <v>398</v>
          </cell>
          <cell r="AL396">
            <v>279</v>
          </cell>
          <cell r="AM396">
            <v>628</v>
          </cell>
          <cell r="AN396">
            <v>422</v>
          </cell>
          <cell r="AO396">
            <v>441</v>
          </cell>
          <cell r="AP396">
            <v>476</v>
          </cell>
          <cell r="AQ396">
            <v>604</v>
          </cell>
          <cell r="AR396">
            <v>513</v>
          </cell>
          <cell r="AS396">
            <v>504</v>
          </cell>
          <cell r="AT396">
            <v>448</v>
          </cell>
          <cell r="AU396">
            <v>620</v>
          </cell>
          <cell r="AV396">
            <v>494</v>
          </cell>
          <cell r="AW396">
            <v>426</v>
          </cell>
          <cell r="AX396">
            <v>378</v>
          </cell>
          <cell r="AY396">
            <v>511</v>
          </cell>
          <cell r="AZ396">
            <v>456</v>
          </cell>
        </row>
        <row r="397">
          <cell r="A397" t="str">
            <v>Nombre de crÃ©ations d'entreprises - Hors micro-entrepreneurs - Enseignements, santÃ©, action sociale - Centre-Val de Loire - DonnÃ©es trimestrielles brutes</v>
          </cell>
          <cell r="B397">
            <v>10756215</v>
          </cell>
          <cell r="C397">
            <v>45317.364583333336</v>
          </cell>
          <cell r="E397">
            <v>165</v>
          </cell>
          <cell r="F397">
            <v>150</v>
          </cell>
          <cell r="G397">
            <v>200</v>
          </cell>
          <cell r="H397">
            <v>232</v>
          </cell>
          <cell r="I397">
            <v>226</v>
          </cell>
          <cell r="J397">
            <v>170</v>
          </cell>
          <cell r="K397">
            <v>271</v>
          </cell>
          <cell r="L397">
            <v>218</v>
          </cell>
          <cell r="M397">
            <v>206</v>
          </cell>
          <cell r="N397">
            <v>166</v>
          </cell>
          <cell r="O397">
            <v>262</v>
          </cell>
          <cell r="P397">
            <v>222</v>
          </cell>
          <cell r="Q397">
            <v>195</v>
          </cell>
          <cell r="R397">
            <v>174</v>
          </cell>
          <cell r="S397">
            <v>315</v>
          </cell>
          <cell r="T397">
            <v>261</v>
          </cell>
          <cell r="U397">
            <v>222</v>
          </cell>
          <cell r="V397">
            <v>182</v>
          </cell>
          <cell r="W397">
            <v>279</v>
          </cell>
          <cell r="X397">
            <v>236</v>
          </cell>
          <cell r="Y397">
            <v>218</v>
          </cell>
          <cell r="Z397">
            <v>179</v>
          </cell>
          <cell r="AA397">
            <v>268</v>
          </cell>
          <cell r="AB397">
            <v>237</v>
          </cell>
          <cell r="AC397">
            <v>202</v>
          </cell>
          <cell r="AD397">
            <v>187</v>
          </cell>
          <cell r="AE397">
            <v>259</v>
          </cell>
          <cell r="AF397">
            <v>231</v>
          </cell>
          <cell r="AG397">
            <v>228</v>
          </cell>
          <cell r="AH397">
            <v>209</v>
          </cell>
          <cell r="AI397">
            <v>297</v>
          </cell>
          <cell r="AJ397">
            <v>231</v>
          </cell>
          <cell r="AK397">
            <v>197</v>
          </cell>
          <cell r="AL397">
            <v>152</v>
          </cell>
          <cell r="AM397">
            <v>299</v>
          </cell>
          <cell r="AN397">
            <v>234</v>
          </cell>
          <cell r="AO397">
            <v>254</v>
          </cell>
          <cell r="AP397">
            <v>211</v>
          </cell>
          <cell r="AQ397">
            <v>404</v>
          </cell>
          <cell r="AR397">
            <v>277</v>
          </cell>
          <cell r="AS397">
            <v>294</v>
          </cell>
          <cell r="AT397">
            <v>230</v>
          </cell>
          <cell r="AU397">
            <v>372</v>
          </cell>
          <cell r="AV397">
            <v>294</v>
          </cell>
          <cell r="AW397">
            <v>224</v>
          </cell>
          <cell r="AX397">
            <v>188</v>
          </cell>
          <cell r="AY397">
            <v>347</v>
          </cell>
          <cell r="AZ397">
            <v>252</v>
          </cell>
        </row>
        <row r="398">
          <cell r="A398" t="str">
            <v>Nombre de crÃ©ations d'entreprises - Hors micro-entrepreneurs - Enseignements, santÃ©, action sociale - France - DonnÃ©es trimestrielles brutes</v>
          </cell>
          <cell r="B398">
            <v>10756118</v>
          </cell>
          <cell r="C398">
            <v>45317.364583333336</v>
          </cell>
          <cell r="E398">
            <v>7608</v>
          </cell>
          <cell r="F398">
            <v>5796</v>
          </cell>
          <cell r="G398">
            <v>8260</v>
          </cell>
          <cell r="H398">
            <v>7750</v>
          </cell>
          <cell r="I398">
            <v>7804</v>
          </cell>
          <cell r="J398">
            <v>6455</v>
          </cell>
          <cell r="K398">
            <v>9135</v>
          </cell>
          <cell r="L398">
            <v>8528</v>
          </cell>
          <cell r="M398">
            <v>7947</v>
          </cell>
          <cell r="N398">
            <v>6771</v>
          </cell>
          <cell r="O398">
            <v>9964</v>
          </cell>
          <cell r="P398">
            <v>8776</v>
          </cell>
          <cell r="Q398">
            <v>8297</v>
          </cell>
          <cell r="R398">
            <v>7303</v>
          </cell>
          <cell r="S398">
            <v>10720</v>
          </cell>
          <cell r="T398">
            <v>9367</v>
          </cell>
          <cell r="U398">
            <v>8799</v>
          </cell>
          <cell r="V398">
            <v>7738</v>
          </cell>
          <cell r="W398">
            <v>10368</v>
          </cell>
          <cell r="X398">
            <v>9144</v>
          </cell>
          <cell r="Y398">
            <v>9225</v>
          </cell>
          <cell r="Z398">
            <v>7582</v>
          </cell>
          <cell r="AA398">
            <v>10378</v>
          </cell>
          <cell r="AB398">
            <v>9149</v>
          </cell>
          <cell r="AC398">
            <v>9314</v>
          </cell>
          <cell r="AD398">
            <v>7938</v>
          </cell>
          <cell r="AE398">
            <v>9372</v>
          </cell>
          <cell r="AF398">
            <v>8917</v>
          </cell>
          <cell r="AG398">
            <v>9492</v>
          </cell>
          <cell r="AH398">
            <v>7983</v>
          </cell>
          <cell r="AI398">
            <v>11007</v>
          </cell>
          <cell r="AJ398">
            <v>8840</v>
          </cell>
          <cell r="AK398">
            <v>8279</v>
          </cell>
          <cell r="AL398">
            <v>5775</v>
          </cell>
          <cell r="AM398">
            <v>11077</v>
          </cell>
          <cell r="AN398">
            <v>9761</v>
          </cell>
          <cell r="AO398">
            <v>9780</v>
          </cell>
          <cell r="AP398">
            <v>9058</v>
          </cell>
          <cell r="AQ398">
            <v>12435</v>
          </cell>
          <cell r="AR398">
            <v>10306</v>
          </cell>
          <cell r="AS398">
            <v>11079</v>
          </cell>
          <cell r="AT398">
            <v>9389</v>
          </cell>
          <cell r="AU398">
            <v>12759</v>
          </cell>
          <cell r="AV398">
            <v>10572</v>
          </cell>
          <cell r="AW398">
            <v>9441</v>
          </cell>
          <cell r="AX398">
            <v>8280</v>
          </cell>
          <cell r="AY398">
            <v>11688</v>
          </cell>
          <cell r="AZ398">
            <v>10159</v>
          </cell>
        </row>
        <row r="399">
          <cell r="A399" t="str">
            <v>Nombre de crÃ©ations d'entreprises - Hors micro-entrepreneurs - Enseignements, santÃ©, action sociale - France - DonnÃ©es trimestrielles CVS</v>
          </cell>
          <cell r="B399">
            <v>10756119</v>
          </cell>
          <cell r="C399">
            <v>45317.364583333336</v>
          </cell>
          <cell r="E399">
            <v>7532</v>
          </cell>
          <cell r="F399">
            <v>7178</v>
          </cell>
          <cell r="G399">
            <v>7134</v>
          </cell>
          <cell r="H399">
            <v>7530</v>
          </cell>
          <cell r="I399">
            <v>7906</v>
          </cell>
          <cell r="J399">
            <v>7969</v>
          </cell>
          <cell r="K399">
            <v>7785</v>
          </cell>
          <cell r="L399">
            <v>8376</v>
          </cell>
          <cell r="M399">
            <v>8115</v>
          </cell>
          <cell r="N399">
            <v>8299</v>
          </cell>
          <cell r="O399">
            <v>8562</v>
          </cell>
          <cell r="P399">
            <v>8552</v>
          </cell>
          <cell r="Q399">
            <v>8520</v>
          </cell>
          <cell r="R399">
            <v>8867</v>
          </cell>
          <cell r="S399">
            <v>9121</v>
          </cell>
          <cell r="T399">
            <v>9177</v>
          </cell>
          <cell r="U399">
            <v>9062</v>
          </cell>
          <cell r="V399">
            <v>9019</v>
          </cell>
          <cell r="W399">
            <v>8945</v>
          </cell>
          <cell r="X399">
            <v>9123</v>
          </cell>
          <cell r="Y399">
            <v>9220</v>
          </cell>
          <cell r="Z399">
            <v>9047</v>
          </cell>
          <cell r="AA399">
            <v>9072</v>
          </cell>
          <cell r="AB399">
            <v>9209</v>
          </cell>
          <cell r="AC399">
            <v>9369</v>
          </cell>
          <cell r="AD399">
            <v>9391</v>
          </cell>
          <cell r="AE399">
            <v>8121</v>
          </cell>
          <cell r="AF399">
            <v>8935</v>
          </cell>
          <cell r="AG399">
            <v>9655</v>
          </cell>
          <cell r="AH399">
            <v>9391</v>
          </cell>
          <cell r="AI399">
            <v>9419</v>
          </cell>
          <cell r="AJ399">
            <v>8966</v>
          </cell>
          <cell r="AK399">
            <v>8418</v>
          </cell>
          <cell r="AL399">
            <v>6783</v>
          </cell>
          <cell r="AM399">
            <v>9434</v>
          </cell>
          <cell r="AN399">
            <v>9751</v>
          </cell>
          <cell r="AO399">
            <v>10122</v>
          </cell>
          <cell r="AP399">
            <v>10476</v>
          </cell>
          <cell r="AQ399">
            <v>10495</v>
          </cell>
          <cell r="AR399">
            <v>10221</v>
          </cell>
          <cell r="AS399">
            <v>11481</v>
          </cell>
          <cell r="AT399">
            <v>10954</v>
          </cell>
          <cell r="AU399">
            <v>10799</v>
          </cell>
          <cell r="AV399">
            <v>10504</v>
          </cell>
          <cell r="AW399">
            <v>9770</v>
          </cell>
          <cell r="AX399">
            <v>9943</v>
          </cell>
          <cell r="AY399">
            <v>9953</v>
          </cell>
          <cell r="AZ399">
            <v>10030</v>
          </cell>
        </row>
        <row r="400">
          <cell r="A400" t="str">
            <v>Nombre de crÃ©ations d'entreprises - Hors micro-entrepreneurs - Enseignements, santÃ©, action sociale - Grand Est - DonnÃ©es trimestrielles brutes</v>
          </cell>
          <cell r="B400">
            <v>10756295</v>
          </cell>
          <cell r="C400">
            <v>45317.364583333336</v>
          </cell>
          <cell r="E400">
            <v>594</v>
          </cell>
          <cell r="F400">
            <v>457</v>
          </cell>
          <cell r="G400">
            <v>670</v>
          </cell>
          <cell r="H400">
            <v>536</v>
          </cell>
          <cell r="I400">
            <v>568</v>
          </cell>
          <cell r="J400">
            <v>468</v>
          </cell>
          <cell r="K400">
            <v>735</v>
          </cell>
          <cell r="L400">
            <v>605</v>
          </cell>
          <cell r="M400">
            <v>569</v>
          </cell>
          <cell r="N400">
            <v>514</v>
          </cell>
          <cell r="O400">
            <v>783</v>
          </cell>
          <cell r="P400">
            <v>660</v>
          </cell>
          <cell r="Q400">
            <v>603</v>
          </cell>
          <cell r="R400">
            <v>556</v>
          </cell>
          <cell r="S400">
            <v>820</v>
          </cell>
          <cell r="T400">
            <v>658</v>
          </cell>
          <cell r="U400">
            <v>591</v>
          </cell>
          <cell r="V400">
            <v>604</v>
          </cell>
          <cell r="W400">
            <v>804</v>
          </cell>
          <cell r="X400">
            <v>566</v>
          </cell>
          <cell r="Y400">
            <v>702</v>
          </cell>
          <cell r="Z400">
            <v>621</v>
          </cell>
          <cell r="AA400">
            <v>806</v>
          </cell>
          <cell r="AB400">
            <v>657</v>
          </cell>
          <cell r="AC400">
            <v>638</v>
          </cell>
          <cell r="AD400">
            <v>574</v>
          </cell>
          <cell r="AE400">
            <v>680</v>
          </cell>
          <cell r="AF400">
            <v>649</v>
          </cell>
          <cell r="AG400">
            <v>656</v>
          </cell>
          <cell r="AH400">
            <v>571</v>
          </cell>
          <cell r="AI400">
            <v>852</v>
          </cell>
          <cell r="AJ400">
            <v>739</v>
          </cell>
          <cell r="AK400">
            <v>674</v>
          </cell>
          <cell r="AL400">
            <v>345</v>
          </cell>
          <cell r="AM400">
            <v>876</v>
          </cell>
          <cell r="AN400">
            <v>702</v>
          </cell>
          <cell r="AO400">
            <v>718</v>
          </cell>
          <cell r="AP400">
            <v>651</v>
          </cell>
          <cell r="AQ400">
            <v>976</v>
          </cell>
          <cell r="AR400">
            <v>662</v>
          </cell>
          <cell r="AS400">
            <v>782</v>
          </cell>
          <cell r="AT400">
            <v>689</v>
          </cell>
          <cell r="AU400">
            <v>939</v>
          </cell>
          <cell r="AV400">
            <v>717</v>
          </cell>
          <cell r="AW400">
            <v>676</v>
          </cell>
          <cell r="AX400">
            <v>565</v>
          </cell>
          <cell r="AY400">
            <v>832</v>
          </cell>
          <cell r="AZ400">
            <v>678</v>
          </cell>
        </row>
        <row r="401">
          <cell r="A401" t="str">
            <v>Nombre de crÃ©ations d'entreprises - Hors micro-entrepreneurs - Enseignements, santÃ©, action sociale - Hauts-de-France - DonnÃ©es trimestrielles brutes</v>
          </cell>
          <cell r="B401">
            <v>10756275</v>
          </cell>
          <cell r="C401">
            <v>45317.364583333336</v>
          </cell>
          <cell r="E401">
            <v>562</v>
          </cell>
          <cell r="F401">
            <v>403</v>
          </cell>
          <cell r="G401">
            <v>729</v>
          </cell>
          <cell r="H401">
            <v>499</v>
          </cell>
          <cell r="I401">
            <v>481</v>
          </cell>
          <cell r="J401">
            <v>526</v>
          </cell>
          <cell r="K401">
            <v>771</v>
          </cell>
          <cell r="L401">
            <v>649</v>
          </cell>
          <cell r="M401">
            <v>546</v>
          </cell>
          <cell r="N401">
            <v>503</v>
          </cell>
          <cell r="O401">
            <v>794</v>
          </cell>
          <cell r="P401">
            <v>620</v>
          </cell>
          <cell r="Q401">
            <v>632</v>
          </cell>
          <cell r="R401">
            <v>507</v>
          </cell>
          <cell r="S401">
            <v>845</v>
          </cell>
          <cell r="T401">
            <v>660</v>
          </cell>
          <cell r="U401">
            <v>623</v>
          </cell>
          <cell r="V401">
            <v>588</v>
          </cell>
          <cell r="W401">
            <v>799</v>
          </cell>
          <cell r="X401">
            <v>683</v>
          </cell>
          <cell r="Y401">
            <v>604</v>
          </cell>
          <cell r="Z401">
            <v>528</v>
          </cell>
          <cell r="AA401">
            <v>857</v>
          </cell>
          <cell r="AB401">
            <v>650</v>
          </cell>
          <cell r="AC401">
            <v>657</v>
          </cell>
          <cell r="AD401">
            <v>549</v>
          </cell>
          <cell r="AE401">
            <v>784</v>
          </cell>
          <cell r="AF401">
            <v>647</v>
          </cell>
          <cell r="AG401">
            <v>658</v>
          </cell>
          <cell r="AH401">
            <v>610</v>
          </cell>
          <cell r="AI401">
            <v>831</v>
          </cell>
          <cell r="AJ401">
            <v>642</v>
          </cell>
          <cell r="AK401">
            <v>548</v>
          </cell>
          <cell r="AL401">
            <v>404</v>
          </cell>
          <cell r="AM401">
            <v>890</v>
          </cell>
          <cell r="AN401">
            <v>726</v>
          </cell>
          <cell r="AO401">
            <v>771</v>
          </cell>
          <cell r="AP401">
            <v>720</v>
          </cell>
          <cell r="AQ401">
            <v>1045</v>
          </cell>
          <cell r="AR401">
            <v>750</v>
          </cell>
          <cell r="AS401">
            <v>746</v>
          </cell>
          <cell r="AT401">
            <v>651</v>
          </cell>
          <cell r="AU401">
            <v>1043</v>
          </cell>
          <cell r="AV401">
            <v>682</v>
          </cell>
          <cell r="AW401">
            <v>617</v>
          </cell>
          <cell r="AX401">
            <v>531</v>
          </cell>
          <cell r="AY401">
            <v>931</v>
          </cell>
          <cell r="AZ401">
            <v>708</v>
          </cell>
        </row>
        <row r="402">
          <cell r="A402" t="str">
            <v>Nombre de crÃ©ations d'entreprises - Hors micro-entrepreneurs - Enseignements, santÃ©, action sociale - Normandie - DonnÃ©es trimestrielles brutes</v>
          </cell>
          <cell r="B402">
            <v>10756255</v>
          </cell>
          <cell r="C402">
            <v>45317.364583333336</v>
          </cell>
          <cell r="E402">
            <v>227</v>
          </cell>
          <cell r="F402">
            <v>196</v>
          </cell>
          <cell r="G402">
            <v>308</v>
          </cell>
          <cell r="H402">
            <v>272</v>
          </cell>
          <cell r="I402">
            <v>247</v>
          </cell>
          <cell r="J402">
            <v>249</v>
          </cell>
          <cell r="K402">
            <v>345</v>
          </cell>
          <cell r="L402">
            <v>236</v>
          </cell>
          <cell r="M402">
            <v>282</v>
          </cell>
          <cell r="N402">
            <v>252</v>
          </cell>
          <cell r="O402">
            <v>386</v>
          </cell>
          <cell r="P402">
            <v>306</v>
          </cell>
          <cell r="Q402">
            <v>290</v>
          </cell>
          <cell r="R402">
            <v>246</v>
          </cell>
          <cell r="S402">
            <v>424</v>
          </cell>
          <cell r="T402">
            <v>318</v>
          </cell>
          <cell r="U402">
            <v>322</v>
          </cell>
          <cell r="V402">
            <v>286</v>
          </cell>
          <cell r="W402">
            <v>405</v>
          </cell>
          <cell r="X402">
            <v>364</v>
          </cell>
          <cell r="Y402">
            <v>311</v>
          </cell>
          <cell r="Z402">
            <v>315</v>
          </cell>
          <cell r="AA402">
            <v>397</v>
          </cell>
          <cell r="AB402">
            <v>353</v>
          </cell>
          <cell r="AC402">
            <v>333</v>
          </cell>
          <cell r="AD402">
            <v>278</v>
          </cell>
          <cell r="AE402">
            <v>363</v>
          </cell>
          <cell r="AF402">
            <v>326</v>
          </cell>
          <cell r="AG402">
            <v>315</v>
          </cell>
          <cell r="AH402">
            <v>278</v>
          </cell>
          <cell r="AI402">
            <v>406</v>
          </cell>
          <cell r="AJ402">
            <v>304</v>
          </cell>
          <cell r="AK402">
            <v>305</v>
          </cell>
          <cell r="AL402">
            <v>203</v>
          </cell>
          <cell r="AM402">
            <v>494</v>
          </cell>
          <cell r="AN402">
            <v>384</v>
          </cell>
          <cell r="AO402">
            <v>356</v>
          </cell>
          <cell r="AP402">
            <v>351</v>
          </cell>
          <cell r="AQ402">
            <v>575</v>
          </cell>
          <cell r="AR402">
            <v>358</v>
          </cell>
          <cell r="AS402">
            <v>348</v>
          </cell>
          <cell r="AT402">
            <v>365</v>
          </cell>
          <cell r="AU402">
            <v>589</v>
          </cell>
          <cell r="AV402">
            <v>356</v>
          </cell>
          <cell r="AW402">
            <v>333</v>
          </cell>
          <cell r="AX402">
            <v>319</v>
          </cell>
          <cell r="AY402">
            <v>518</v>
          </cell>
          <cell r="AZ402">
            <v>390</v>
          </cell>
        </row>
        <row r="403">
          <cell r="A403" t="str">
            <v>Nombre de crÃ©ations d'entreprises - Hors micro-entrepreneurs - Enseignements, santÃ©, action sociale - Nouvelle-Aquitaine - DonnÃ©es trimestrielles brutes</v>
          </cell>
          <cell r="B403">
            <v>10756355</v>
          </cell>
          <cell r="C403">
            <v>45317.364583333336</v>
          </cell>
          <cell r="E403">
            <v>692</v>
          </cell>
          <cell r="F403">
            <v>550</v>
          </cell>
          <cell r="G403">
            <v>836</v>
          </cell>
          <cell r="H403">
            <v>734</v>
          </cell>
          <cell r="I403">
            <v>733</v>
          </cell>
          <cell r="J403">
            <v>601</v>
          </cell>
          <cell r="K403">
            <v>887</v>
          </cell>
          <cell r="L403">
            <v>843</v>
          </cell>
          <cell r="M403">
            <v>778</v>
          </cell>
          <cell r="N403">
            <v>634</v>
          </cell>
          <cell r="O403">
            <v>1025</v>
          </cell>
          <cell r="P403">
            <v>844</v>
          </cell>
          <cell r="Q403">
            <v>879</v>
          </cell>
          <cell r="R403">
            <v>705</v>
          </cell>
          <cell r="S403">
            <v>1156</v>
          </cell>
          <cell r="T403">
            <v>946</v>
          </cell>
          <cell r="U403">
            <v>759</v>
          </cell>
          <cell r="V403">
            <v>796</v>
          </cell>
          <cell r="W403">
            <v>1089</v>
          </cell>
          <cell r="X403">
            <v>966</v>
          </cell>
          <cell r="Y403">
            <v>846</v>
          </cell>
          <cell r="Z403">
            <v>788</v>
          </cell>
          <cell r="AA403">
            <v>1053</v>
          </cell>
          <cell r="AB403">
            <v>910</v>
          </cell>
          <cell r="AC403">
            <v>892</v>
          </cell>
          <cell r="AD403">
            <v>714</v>
          </cell>
          <cell r="AE403">
            <v>955</v>
          </cell>
          <cell r="AF403">
            <v>904</v>
          </cell>
          <cell r="AG403">
            <v>873</v>
          </cell>
          <cell r="AH403">
            <v>737</v>
          </cell>
          <cell r="AI403">
            <v>1070</v>
          </cell>
          <cell r="AJ403">
            <v>791</v>
          </cell>
          <cell r="AK403">
            <v>814</v>
          </cell>
          <cell r="AL403">
            <v>509</v>
          </cell>
          <cell r="AM403">
            <v>1052</v>
          </cell>
          <cell r="AN403">
            <v>855</v>
          </cell>
          <cell r="AO403">
            <v>843</v>
          </cell>
          <cell r="AP403">
            <v>904</v>
          </cell>
          <cell r="AQ403">
            <v>1162</v>
          </cell>
          <cell r="AR403">
            <v>893</v>
          </cell>
          <cell r="AS403">
            <v>928</v>
          </cell>
          <cell r="AT403">
            <v>889</v>
          </cell>
          <cell r="AU403">
            <v>1188</v>
          </cell>
          <cell r="AV403">
            <v>856</v>
          </cell>
          <cell r="AW403">
            <v>802</v>
          </cell>
          <cell r="AX403">
            <v>724</v>
          </cell>
          <cell r="AY403">
            <v>1077</v>
          </cell>
          <cell r="AZ403">
            <v>860</v>
          </cell>
        </row>
        <row r="404">
          <cell r="A404" t="str">
            <v>Nombre de crÃ©ations d'entreprises - Hors micro-entrepreneurs - Enseignements, santÃ©, action sociale - Occitanie - DonnÃ©es trimestrielles brutes</v>
          </cell>
          <cell r="B404">
            <v>10756375</v>
          </cell>
          <cell r="C404">
            <v>45317.364583333336</v>
          </cell>
          <cell r="E404">
            <v>898</v>
          </cell>
          <cell r="F404">
            <v>627</v>
          </cell>
          <cell r="G404">
            <v>965</v>
          </cell>
          <cell r="H404">
            <v>850</v>
          </cell>
          <cell r="I404">
            <v>838</v>
          </cell>
          <cell r="J404">
            <v>709</v>
          </cell>
          <cell r="K404">
            <v>911</v>
          </cell>
          <cell r="L404">
            <v>915</v>
          </cell>
          <cell r="M404">
            <v>976</v>
          </cell>
          <cell r="N404">
            <v>786</v>
          </cell>
          <cell r="O404">
            <v>1066</v>
          </cell>
          <cell r="P404">
            <v>982</v>
          </cell>
          <cell r="Q404">
            <v>935</v>
          </cell>
          <cell r="R404">
            <v>766</v>
          </cell>
          <cell r="S404">
            <v>1090</v>
          </cell>
          <cell r="T404">
            <v>1065</v>
          </cell>
          <cell r="U404">
            <v>1056</v>
          </cell>
          <cell r="V404">
            <v>811</v>
          </cell>
          <cell r="W404">
            <v>1075</v>
          </cell>
          <cell r="X404">
            <v>1035</v>
          </cell>
          <cell r="Y404">
            <v>1044</v>
          </cell>
          <cell r="Z404">
            <v>806</v>
          </cell>
          <cell r="AA404">
            <v>1082</v>
          </cell>
          <cell r="AB404">
            <v>913</v>
          </cell>
          <cell r="AC404">
            <v>1020</v>
          </cell>
          <cell r="AD404">
            <v>912</v>
          </cell>
          <cell r="AE404">
            <v>1041</v>
          </cell>
          <cell r="AF404">
            <v>903</v>
          </cell>
          <cell r="AG404">
            <v>1064</v>
          </cell>
          <cell r="AH404">
            <v>774</v>
          </cell>
          <cell r="AI404">
            <v>1132</v>
          </cell>
          <cell r="AJ404">
            <v>844</v>
          </cell>
          <cell r="AK404">
            <v>918</v>
          </cell>
          <cell r="AL404">
            <v>661</v>
          </cell>
          <cell r="AM404">
            <v>1171</v>
          </cell>
          <cell r="AN404">
            <v>1012</v>
          </cell>
          <cell r="AO404">
            <v>1177</v>
          </cell>
          <cell r="AP404">
            <v>1012</v>
          </cell>
          <cell r="AQ404">
            <v>1340</v>
          </cell>
          <cell r="AR404">
            <v>1112</v>
          </cell>
          <cell r="AS404">
            <v>1342</v>
          </cell>
          <cell r="AT404">
            <v>977</v>
          </cell>
          <cell r="AU404">
            <v>1331</v>
          </cell>
          <cell r="AV404">
            <v>1056</v>
          </cell>
          <cell r="AW404">
            <v>1115</v>
          </cell>
          <cell r="AX404">
            <v>985</v>
          </cell>
          <cell r="AY404">
            <v>1155</v>
          </cell>
          <cell r="AZ404">
            <v>1091</v>
          </cell>
        </row>
        <row r="405">
          <cell r="A405" t="str">
            <v>Nombre de crÃ©ations d'entreprises - Hors micro-entrepreneurs - Enseignements, santÃ©, action sociale - Pays de la Loire - DonnÃ©es trimestrielles brutes</v>
          </cell>
          <cell r="B405">
            <v>10756315</v>
          </cell>
          <cell r="C405">
            <v>45317.364583333336</v>
          </cell>
          <cell r="E405">
            <v>316</v>
          </cell>
          <cell r="F405">
            <v>286</v>
          </cell>
          <cell r="G405">
            <v>389</v>
          </cell>
          <cell r="H405">
            <v>335</v>
          </cell>
          <cell r="I405">
            <v>325</v>
          </cell>
          <cell r="J405">
            <v>323</v>
          </cell>
          <cell r="K405">
            <v>438</v>
          </cell>
          <cell r="L405">
            <v>416</v>
          </cell>
          <cell r="M405">
            <v>311</v>
          </cell>
          <cell r="N405">
            <v>302</v>
          </cell>
          <cell r="O405">
            <v>540</v>
          </cell>
          <cell r="P405">
            <v>422</v>
          </cell>
          <cell r="Q405">
            <v>278</v>
          </cell>
          <cell r="R405">
            <v>304</v>
          </cell>
          <cell r="S405">
            <v>550</v>
          </cell>
          <cell r="T405">
            <v>435</v>
          </cell>
          <cell r="U405">
            <v>335</v>
          </cell>
          <cell r="V405">
            <v>323</v>
          </cell>
          <cell r="W405">
            <v>569</v>
          </cell>
          <cell r="X405">
            <v>406</v>
          </cell>
          <cell r="Y405">
            <v>434</v>
          </cell>
          <cell r="Z405">
            <v>307</v>
          </cell>
          <cell r="AA405">
            <v>583</v>
          </cell>
          <cell r="AB405">
            <v>400</v>
          </cell>
          <cell r="AC405">
            <v>393</v>
          </cell>
          <cell r="AD405">
            <v>350</v>
          </cell>
          <cell r="AE405">
            <v>413</v>
          </cell>
          <cell r="AF405">
            <v>394</v>
          </cell>
          <cell r="AG405">
            <v>467</v>
          </cell>
          <cell r="AH405">
            <v>352</v>
          </cell>
          <cell r="AI405">
            <v>603</v>
          </cell>
          <cell r="AJ405">
            <v>448</v>
          </cell>
          <cell r="AK405">
            <v>289</v>
          </cell>
          <cell r="AL405">
            <v>301</v>
          </cell>
          <cell r="AM405">
            <v>535</v>
          </cell>
          <cell r="AN405">
            <v>475</v>
          </cell>
          <cell r="AO405">
            <v>471</v>
          </cell>
          <cell r="AP405">
            <v>373</v>
          </cell>
          <cell r="AQ405">
            <v>614</v>
          </cell>
          <cell r="AR405">
            <v>487</v>
          </cell>
          <cell r="AS405">
            <v>466</v>
          </cell>
          <cell r="AT405">
            <v>367</v>
          </cell>
          <cell r="AU405">
            <v>632</v>
          </cell>
          <cell r="AV405">
            <v>514</v>
          </cell>
          <cell r="AW405">
            <v>414</v>
          </cell>
          <cell r="AX405">
            <v>358</v>
          </cell>
          <cell r="AY405">
            <v>581</v>
          </cell>
          <cell r="AZ405">
            <v>440</v>
          </cell>
        </row>
        <row r="406">
          <cell r="A406" t="str">
            <v>Nombre de crÃ©ations d'entreprises - Hors micro-entrepreneurs - Enseignements, santÃ©, action sociale - Provence-Alpes-CÃ´te d'Azur - DonnÃ©es trimestrielles brutes</v>
          </cell>
          <cell r="B406">
            <v>10756415</v>
          </cell>
          <cell r="C406">
            <v>45317.364583333336</v>
          </cell>
          <cell r="E406">
            <v>788</v>
          </cell>
          <cell r="F406">
            <v>567</v>
          </cell>
          <cell r="G406">
            <v>815</v>
          </cell>
          <cell r="H406">
            <v>761</v>
          </cell>
          <cell r="I406">
            <v>874</v>
          </cell>
          <cell r="J406">
            <v>613</v>
          </cell>
          <cell r="K406">
            <v>748</v>
          </cell>
          <cell r="L406">
            <v>920</v>
          </cell>
          <cell r="M406">
            <v>783</v>
          </cell>
          <cell r="N406">
            <v>706</v>
          </cell>
          <cell r="O406">
            <v>921</v>
          </cell>
          <cell r="P406">
            <v>916</v>
          </cell>
          <cell r="Q406">
            <v>878</v>
          </cell>
          <cell r="R406">
            <v>807</v>
          </cell>
          <cell r="S406">
            <v>1018</v>
          </cell>
          <cell r="T406">
            <v>949</v>
          </cell>
          <cell r="U406">
            <v>990</v>
          </cell>
          <cell r="V406">
            <v>759</v>
          </cell>
          <cell r="W406">
            <v>975</v>
          </cell>
          <cell r="X406">
            <v>964</v>
          </cell>
          <cell r="Y406">
            <v>957</v>
          </cell>
          <cell r="Z406">
            <v>707</v>
          </cell>
          <cell r="AA406">
            <v>905</v>
          </cell>
          <cell r="AB406">
            <v>972</v>
          </cell>
          <cell r="AC406">
            <v>1005</v>
          </cell>
          <cell r="AD406">
            <v>923</v>
          </cell>
          <cell r="AE406">
            <v>998</v>
          </cell>
          <cell r="AF406">
            <v>957</v>
          </cell>
          <cell r="AG406">
            <v>1048</v>
          </cell>
          <cell r="AH406">
            <v>887</v>
          </cell>
          <cell r="AI406">
            <v>1130</v>
          </cell>
          <cell r="AJ406">
            <v>892</v>
          </cell>
          <cell r="AK406">
            <v>851</v>
          </cell>
          <cell r="AL406">
            <v>686</v>
          </cell>
          <cell r="AM406">
            <v>985</v>
          </cell>
          <cell r="AN406">
            <v>1076</v>
          </cell>
          <cell r="AO406">
            <v>974</v>
          </cell>
          <cell r="AP406">
            <v>913</v>
          </cell>
          <cell r="AQ406">
            <v>1161</v>
          </cell>
          <cell r="AR406">
            <v>1057</v>
          </cell>
          <cell r="AS406">
            <v>1256</v>
          </cell>
          <cell r="AT406">
            <v>1058</v>
          </cell>
          <cell r="AU406">
            <v>1214</v>
          </cell>
          <cell r="AV406">
            <v>1056</v>
          </cell>
          <cell r="AW406">
            <v>1052</v>
          </cell>
          <cell r="AX406">
            <v>911</v>
          </cell>
          <cell r="AY406">
            <v>1176</v>
          </cell>
          <cell r="AZ406">
            <v>1004</v>
          </cell>
        </row>
        <row r="407">
          <cell r="A407" t="str">
            <v>Nombre de crÃ©ations d'entreprises - Hors micro-entrepreneurs - Ensemble - Auvergne-RhÃ´ne-Alpes - DonnÃ©es trimestrielles brutes</v>
          </cell>
          <cell r="B407">
            <v>10756391</v>
          </cell>
          <cell r="C407">
            <v>45317.364583333336</v>
          </cell>
          <cell r="E407">
            <v>9499</v>
          </cell>
          <cell r="F407">
            <v>7782</v>
          </cell>
          <cell r="G407">
            <v>7079</v>
          </cell>
          <cell r="H407">
            <v>8169</v>
          </cell>
          <cell r="I407">
            <v>10286</v>
          </cell>
          <cell r="J407">
            <v>9295</v>
          </cell>
          <cell r="K407">
            <v>8258</v>
          </cell>
          <cell r="L407">
            <v>9457</v>
          </cell>
          <cell r="M407">
            <v>10559</v>
          </cell>
          <cell r="N407">
            <v>9225</v>
          </cell>
          <cell r="O407">
            <v>8384</v>
          </cell>
          <cell r="P407">
            <v>9360</v>
          </cell>
          <cell r="Q407">
            <v>8818</v>
          </cell>
          <cell r="R407">
            <v>8087</v>
          </cell>
          <cell r="S407">
            <v>7670</v>
          </cell>
          <cell r="T407">
            <v>8718</v>
          </cell>
          <cell r="U407">
            <v>10012</v>
          </cell>
          <cell r="V407">
            <v>8919</v>
          </cell>
          <cell r="W407">
            <v>7804</v>
          </cell>
          <cell r="X407">
            <v>9430</v>
          </cell>
          <cell r="Y407">
            <v>10685</v>
          </cell>
          <cell r="Z407">
            <v>9476</v>
          </cell>
          <cell r="AA407">
            <v>8798</v>
          </cell>
          <cell r="AB407">
            <v>10374</v>
          </cell>
          <cell r="AC407">
            <v>10983</v>
          </cell>
          <cell r="AD407">
            <v>9911</v>
          </cell>
          <cell r="AE407">
            <v>8832</v>
          </cell>
          <cell r="AF407">
            <v>10249</v>
          </cell>
          <cell r="AG407">
            <v>11291</v>
          </cell>
          <cell r="AH407">
            <v>9978</v>
          </cell>
          <cell r="AI407">
            <v>9344</v>
          </cell>
          <cell r="AJ407">
            <v>10139</v>
          </cell>
          <cell r="AK407">
            <v>10251</v>
          </cell>
          <cell r="AL407">
            <v>7546</v>
          </cell>
          <cell r="AM407">
            <v>10281</v>
          </cell>
          <cell r="AN407">
            <v>11790</v>
          </cell>
          <cell r="AO407">
            <v>12331</v>
          </cell>
          <cell r="AP407">
            <v>12056</v>
          </cell>
          <cell r="AQ407">
            <v>10733</v>
          </cell>
          <cell r="AR407">
            <v>12239</v>
          </cell>
          <cell r="AS407">
            <v>12715</v>
          </cell>
          <cell r="AT407">
            <v>11803</v>
          </cell>
          <cell r="AU407">
            <v>10951</v>
          </cell>
          <cell r="AV407">
            <v>12521</v>
          </cell>
          <cell r="AW407">
            <v>10831</v>
          </cell>
          <cell r="AX407">
            <v>10014</v>
          </cell>
          <cell r="AY407">
            <v>9381</v>
          </cell>
          <cell r="AZ407">
            <v>11792</v>
          </cell>
        </row>
        <row r="408">
          <cell r="A408" t="str">
            <v>Nombre de crÃ©ations d'entreprises - Hors micro-entrepreneurs - Ensemble - Auvergne-RhÃ´ne-Alpes - DonnÃ©es trimestrielles CVS</v>
          </cell>
          <cell r="B408">
            <v>10756392</v>
          </cell>
          <cell r="C408">
            <v>45317.364583333336</v>
          </cell>
          <cell r="E408">
            <v>8296</v>
          </cell>
          <cell r="F408">
            <v>7971</v>
          </cell>
          <cell r="G408">
            <v>8090</v>
          </cell>
          <cell r="H408">
            <v>8262</v>
          </cell>
          <cell r="I408">
            <v>9023</v>
          </cell>
          <cell r="J408">
            <v>9853</v>
          </cell>
          <cell r="K408">
            <v>9453</v>
          </cell>
          <cell r="L408">
            <v>9504</v>
          </cell>
          <cell r="M408">
            <v>9551</v>
          </cell>
          <cell r="N408">
            <v>9751</v>
          </cell>
          <cell r="O408">
            <v>9312</v>
          </cell>
          <cell r="P408">
            <v>9040</v>
          </cell>
          <cell r="Q408">
            <v>8126</v>
          </cell>
          <cell r="R408">
            <v>8122</v>
          </cell>
          <cell r="S408">
            <v>8253</v>
          </cell>
          <cell r="T408">
            <v>8511</v>
          </cell>
          <cell r="U408">
            <v>8957</v>
          </cell>
          <cell r="V408">
            <v>9050</v>
          </cell>
          <cell r="W408">
            <v>8948</v>
          </cell>
          <cell r="X408">
            <v>9308</v>
          </cell>
          <cell r="Y408">
            <v>9527</v>
          </cell>
          <cell r="Z408">
            <v>9586</v>
          </cell>
          <cell r="AA408">
            <v>9911</v>
          </cell>
          <cell r="AB408">
            <v>10112</v>
          </cell>
          <cell r="AC408">
            <v>10045</v>
          </cell>
          <cell r="AD408">
            <v>10041</v>
          </cell>
          <cell r="AE408">
            <v>9844</v>
          </cell>
          <cell r="AF408">
            <v>10103</v>
          </cell>
          <cell r="AG408">
            <v>10429</v>
          </cell>
          <cell r="AH408">
            <v>10443</v>
          </cell>
          <cell r="AI408">
            <v>10488</v>
          </cell>
          <cell r="AJ408">
            <v>9929</v>
          </cell>
          <cell r="AK408">
            <v>9626</v>
          </cell>
          <cell r="AL408">
            <v>7487</v>
          </cell>
          <cell r="AM408">
            <v>10942</v>
          </cell>
          <cell r="AN408">
            <v>11422</v>
          </cell>
          <cell r="AO408">
            <v>11597</v>
          </cell>
          <cell r="AP408">
            <v>11738</v>
          </cell>
          <cell r="AQ408">
            <v>11820</v>
          </cell>
          <cell r="AR408">
            <v>11896</v>
          </cell>
          <cell r="AS408">
            <v>11612</v>
          </cell>
          <cell r="AT408">
            <v>11831</v>
          </cell>
          <cell r="AU408">
            <v>12324</v>
          </cell>
          <cell r="AV408">
            <v>12209</v>
          </cell>
          <cell r="AW408">
            <v>9801</v>
          </cell>
          <cell r="AX408">
            <v>10069</v>
          </cell>
          <cell r="AY408">
            <v>10542</v>
          </cell>
          <cell r="AZ408">
            <v>11350</v>
          </cell>
        </row>
        <row r="409">
          <cell r="A409" t="str">
            <v>Nombre de crÃ©ations d'entreprises - Hors micro-entrepreneurs - Ensemble - ÃŽle-de-France - DonnÃ©es trimestrielles brutes</v>
          </cell>
          <cell r="B409">
            <v>10756191</v>
          </cell>
          <cell r="C409">
            <v>45317.364583333336</v>
          </cell>
          <cell r="E409">
            <v>18979</v>
          </cell>
          <cell r="F409">
            <v>15709</v>
          </cell>
          <cell r="G409">
            <v>13800</v>
          </cell>
          <cell r="H409">
            <v>17040</v>
          </cell>
          <cell r="I409">
            <v>19127</v>
          </cell>
          <cell r="J409">
            <v>16678</v>
          </cell>
          <cell r="K409">
            <v>14975</v>
          </cell>
          <cell r="L409">
            <v>18737</v>
          </cell>
          <cell r="M409">
            <v>20200</v>
          </cell>
          <cell r="N409">
            <v>17728</v>
          </cell>
          <cell r="O409">
            <v>16034</v>
          </cell>
          <cell r="P409">
            <v>19704</v>
          </cell>
          <cell r="Q409">
            <v>19380</v>
          </cell>
          <cell r="R409">
            <v>18325</v>
          </cell>
          <cell r="S409">
            <v>17270</v>
          </cell>
          <cell r="T409">
            <v>21020</v>
          </cell>
          <cell r="U409">
            <v>22776</v>
          </cell>
          <cell r="V409">
            <v>20983</v>
          </cell>
          <cell r="W409">
            <v>17541</v>
          </cell>
          <cell r="X409">
            <v>22724</v>
          </cell>
          <cell r="Y409">
            <v>23975</v>
          </cell>
          <cell r="Z409">
            <v>20904</v>
          </cell>
          <cell r="AA409">
            <v>18742</v>
          </cell>
          <cell r="AB409">
            <v>23737</v>
          </cell>
          <cell r="AC409">
            <v>24543</v>
          </cell>
          <cell r="AD409">
            <v>21703</v>
          </cell>
          <cell r="AE409">
            <v>19301</v>
          </cell>
          <cell r="AF409">
            <v>23881</v>
          </cell>
          <cell r="AG409">
            <v>26131</v>
          </cell>
          <cell r="AH409">
            <v>22801</v>
          </cell>
          <cell r="AI409">
            <v>20958</v>
          </cell>
          <cell r="AJ409">
            <v>25803</v>
          </cell>
          <cell r="AK409">
            <v>25162</v>
          </cell>
          <cell r="AL409">
            <v>16451</v>
          </cell>
          <cell r="AM409">
            <v>24061</v>
          </cell>
          <cell r="AN409">
            <v>28574</v>
          </cell>
          <cell r="AO409">
            <v>29977</v>
          </cell>
          <cell r="AP409">
            <v>28492</v>
          </cell>
          <cell r="AQ409">
            <v>24297</v>
          </cell>
          <cell r="AR409">
            <v>29793</v>
          </cell>
          <cell r="AS409">
            <v>31913</v>
          </cell>
          <cell r="AT409">
            <v>28479</v>
          </cell>
          <cell r="AU409">
            <v>26259</v>
          </cell>
          <cell r="AV409">
            <v>31441</v>
          </cell>
          <cell r="AW409">
            <v>29210</v>
          </cell>
          <cell r="AX409">
            <v>26962</v>
          </cell>
          <cell r="AY409">
            <v>26162</v>
          </cell>
          <cell r="AZ409">
            <v>31638</v>
          </cell>
        </row>
        <row r="410">
          <cell r="A410" t="str">
            <v>Nombre de crÃ©ations d'entreprises - Hors micro-entrepreneurs - Ensemble - ÃŽle-de-France - DonnÃ©es trimestrielles CVS</v>
          </cell>
          <cell r="B410">
            <v>10756192</v>
          </cell>
          <cell r="C410">
            <v>45317.364583333336</v>
          </cell>
          <cell r="E410">
            <v>16823</v>
          </cell>
          <cell r="F410">
            <v>16277</v>
          </cell>
          <cell r="G410">
            <v>16115</v>
          </cell>
          <cell r="H410">
            <v>16202</v>
          </cell>
          <cell r="I410">
            <v>16963</v>
          </cell>
          <cell r="J410">
            <v>17419</v>
          </cell>
          <cell r="K410">
            <v>17463</v>
          </cell>
          <cell r="L410">
            <v>17852</v>
          </cell>
          <cell r="M410">
            <v>18057</v>
          </cell>
          <cell r="N410">
            <v>18435</v>
          </cell>
          <cell r="O410">
            <v>18599</v>
          </cell>
          <cell r="P410">
            <v>18507</v>
          </cell>
          <cell r="Q410">
            <v>17411</v>
          </cell>
          <cell r="R410">
            <v>18943</v>
          </cell>
          <cell r="S410">
            <v>19798</v>
          </cell>
          <cell r="T410">
            <v>19882</v>
          </cell>
          <cell r="U410">
            <v>20603</v>
          </cell>
          <cell r="V410">
            <v>21690</v>
          </cell>
          <cell r="W410">
            <v>20329</v>
          </cell>
          <cell r="X410">
            <v>21507</v>
          </cell>
          <cell r="Y410">
            <v>21615</v>
          </cell>
          <cell r="Z410">
            <v>21608</v>
          </cell>
          <cell r="AA410">
            <v>21757</v>
          </cell>
          <cell r="AB410">
            <v>22323</v>
          </cell>
          <cell r="AC410">
            <v>22203</v>
          </cell>
          <cell r="AD410">
            <v>22453</v>
          </cell>
          <cell r="AE410">
            <v>22239</v>
          </cell>
          <cell r="AF410">
            <v>22471</v>
          </cell>
          <cell r="AG410">
            <v>23734</v>
          </cell>
          <cell r="AH410">
            <v>23792</v>
          </cell>
          <cell r="AI410">
            <v>24085</v>
          </cell>
          <cell r="AJ410">
            <v>24253</v>
          </cell>
          <cell r="AK410">
            <v>22977</v>
          </cell>
          <cell r="AL410">
            <v>17122</v>
          </cell>
          <cell r="AM410">
            <v>27032</v>
          </cell>
          <cell r="AN410">
            <v>26718</v>
          </cell>
          <cell r="AO410">
            <v>27675</v>
          </cell>
          <cell r="AP410">
            <v>29520</v>
          </cell>
          <cell r="AQ410">
            <v>27369</v>
          </cell>
          <cell r="AR410">
            <v>27600</v>
          </cell>
          <cell r="AS410">
            <v>29463</v>
          </cell>
          <cell r="AT410">
            <v>29951</v>
          </cell>
          <cell r="AU410">
            <v>29512</v>
          </cell>
          <cell r="AV410">
            <v>29112</v>
          </cell>
          <cell r="AW410">
            <v>27126</v>
          </cell>
          <cell r="AX410">
            <v>28389</v>
          </cell>
          <cell r="AY410">
            <v>29282</v>
          </cell>
          <cell r="AZ410">
            <v>29163</v>
          </cell>
        </row>
        <row r="411">
          <cell r="A411" t="str">
            <v>Nombre de crÃ©ations d'entreprises - Hors micro-entrepreneurs - Ensemble - Bourgogne-Franche-ComtÃ© - DonnÃ©es trimestrielles brutes</v>
          </cell>
          <cell r="B411">
            <v>10756231</v>
          </cell>
          <cell r="C411">
            <v>45317.364583333336</v>
          </cell>
          <cell r="E411">
            <v>2172</v>
          </cell>
          <cell r="F411">
            <v>2038</v>
          </cell>
          <cell r="G411">
            <v>1845</v>
          </cell>
          <cell r="H411">
            <v>1981</v>
          </cell>
          <cell r="I411">
            <v>2476</v>
          </cell>
          <cell r="J411">
            <v>2356</v>
          </cell>
          <cell r="K411">
            <v>2212</v>
          </cell>
          <cell r="L411">
            <v>2248</v>
          </cell>
          <cell r="M411">
            <v>2416</v>
          </cell>
          <cell r="N411">
            <v>2331</v>
          </cell>
          <cell r="O411">
            <v>2197</v>
          </cell>
          <cell r="P411">
            <v>2316</v>
          </cell>
          <cell r="Q411">
            <v>2326</v>
          </cell>
          <cell r="R411">
            <v>2263</v>
          </cell>
          <cell r="S411">
            <v>2158</v>
          </cell>
          <cell r="T411">
            <v>2407</v>
          </cell>
          <cell r="U411">
            <v>2827</v>
          </cell>
          <cell r="V411">
            <v>2710</v>
          </cell>
          <cell r="W411">
            <v>2250</v>
          </cell>
          <cell r="X411">
            <v>2576</v>
          </cell>
          <cell r="Y411">
            <v>3003</v>
          </cell>
          <cell r="Z411">
            <v>2848</v>
          </cell>
          <cell r="AA411">
            <v>2822</v>
          </cell>
          <cell r="AB411">
            <v>2847</v>
          </cell>
          <cell r="AC411">
            <v>3218</v>
          </cell>
          <cell r="AD411">
            <v>3092</v>
          </cell>
          <cell r="AE411">
            <v>2663</v>
          </cell>
          <cell r="AF411">
            <v>2962</v>
          </cell>
          <cell r="AG411">
            <v>3396</v>
          </cell>
          <cell r="AH411">
            <v>2927</v>
          </cell>
          <cell r="AI411">
            <v>2668</v>
          </cell>
          <cell r="AJ411">
            <v>2818</v>
          </cell>
          <cell r="AK411">
            <v>2617</v>
          </cell>
          <cell r="AL411">
            <v>2166</v>
          </cell>
          <cell r="AM411">
            <v>2905</v>
          </cell>
          <cell r="AN411">
            <v>2930</v>
          </cell>
          <cell r="AO411">
            <v>3190</v>
          </cell>
          <cell r="AP411">
            <v>3303</v>
          </cell>
          <cell r="AQ411">
            <v>2804</v>
          </cell>
          <cell r="AR411">
            <v>2947</v>
          </cell>
          <cell r="AS411">
            <v>3048</v>
          </cell>
          <cell r="AT411">
            <v>2926</v>
          </cell>
          <cell r="AU411">
            <v>2929</v>
          </cell>
          <cell r="AV411">
            <v>2934</v>
          </cell>
          <cell r="AW411">
            <v>2835</v>
          </cell>
          <cell r="AX411">
            <v>2668</v>
          </cell>
          <cell r="AY411">
            <v>2656</v>
          </cell>
          <cell r="AZ411">
            <v>2919</v>
          </cell>
        </row>
        <row r="412">
          <cell r="A412" t="str">
            <v>Nombre de crÃ©ations d'entreprises - Hors micro-entrepreneurs - Ensemble - Bourgogne-Franche-ComtÃ© - DonnÃ©es trimestrielles CVS</v>
          </cell>
          <cell r="B412">
            <v>10756232</v>
          </cell>
          <cell r="C412">
            <v>45317.364583333336</v>
          </cell>
          <cell r="E412">
            <v>1955</v>
          </cell>
          <cell r="F412">
            <v>2029</v>
          </cell>
          <cell r="G412">
            <v>2031</v>
          </cell>
          <cell r="H412">
            <v>2025</v>
          </cell>
          <cell r="I412">
            <v>2310</v>
          </cell>
          <cell r="J412">
            <v>2337</v>
          </cell>
          <cell r="K412">
            <v>2371</v>
          </cell>
          <cell r="L412">
            <v>2329</v>
          </cell>
          <cell r="M412">
            <v>2241</v>
          </cell>
          <cell r="N412">
            <v>2311</v>
          </cell>
          <cell r="O412">
            <v>2395</v>
          </cell>
          <cell r="P412">
            <v>2364</v>
          </cell>
          <cell r="Q412">
            <v>2153</v>
          </cell>
          <cell r="R412">
            <v>2249</v>
          </cell>
          <cell r="S412">
            <v>2328</v>
          </cell>
          <cell r="T412">
            <v>2446</v>
          </cell>
          <cell r="U412">
            <v>2649</v>
          </cell>
          <cell r="V412">
            <v>2611</v>
          </cell>
          <cell r="W412">
            <v>2453</v>
          </cell>
          <cell r="X412">
            <v>2638</v>
          </cell>
          <cell r="Y412">
            <v>2746</v>
          </cell>
          <cell r="Z412">
            <v>2837</v>
          </cell>
          <cell r="AA412">
            <v>3069</v>
          </cell>
          <cell r="AB412">
            <v>2949</v>
          </cell>
          <cell r="AC412">
            <v>2951</v>
          </cell>
          <cell r="AD412">
            <v>3088</v>
          </cell>
          <cell r="AE412">
            <v>2894</v>
          </cell>
          <cell r="AF412">
            <v>3021</v>
          </cell>
          <cell r="AG412">
            <v>3164</v>
          </cell>
          <cell r="AH412">
            <v>2925</v>
          </cell>
          <cell r="AI412">
            <v>2841</v>
          </cell>
          <cell r="AJ412">
            <v>2899</v>
          </cell>
          <cell r="AK412">
            <v>2416</v>
          </cell>
          <cell r="AL412">
            <v>2148</v>
          </cell>
          <cell r="AM412">
            <v>3080</v>
          </cell>
          <cell r="AN412">
            <v>2957</v>
          </cell>
          <cell r="AO412">
            <v>3014</v>
          </cell>
          <cell r="AP412">
            <v>3294</v>
          </cell>
          <cell r="AQ412">
            <v>2954</v>
          </cell>
          <cell r="AR412">
            <v>2962</v>
          </cell>
          <cell r="AS412">
            <v>2871</v>
          </cell>
          <cell r="AT412">
            <v>2897</v>
          </cell>
          <cell r="AU412">
            <v>3097</v>
          </cell>
          <cell r="AV412">
            <v>2918</v>
          </cell>
          <cell r="AW412">
            <v>2665</v>
          </cell>
          <cell r="AX412">
            <v>2688</v>
          </cell>
          <cell r="AY412">
            <v>2821</v>
          </cell>
          <cell r="AZ412">
            <v>2919</v>
          </cell>
        </row>
        <row r="413">
          <cell r="A413" t="str">
            <v>Nombre de crÃ©ations d'entreprises - Hors micro-entrepreneurs - Ensemble - Bretagne - DonnÃ©es trimestrielles brutes</v>
          </cell>
          <cell r="B413">
            <v>10756331</v>
          </cell>
          <cell r="C413">
            <v>45317.364583333336</v>
          </cell>
          <cell r="E413">
            <v>2892</v>
          </cell>
          <cell r="F413">
            <v>2544</v>
          </cell>
          <cell r="G413">
            <v>2311</v>
          </cell>
          <cell r="H413">
            <v>2509</v>
          </cell>
          <cell r="I413">
            <v>3190</v>
          </cell>
          <cell r="J413">
            <v>2891</v>
          </cell>
          <cell r="K413">
            <v>2528</v>
          </cell>
          <cell r="L413">
            <v>2798</v>
          </cell>
          <cell r="M413">
            <v>3157</v>
          </cell>
          <cell r="N413">
            <v>2926</v>
          </cell>
          <cell r="O413">
            <v>2622</v>
          </cell>
          <cell r="P413">
            <v>2755</v>
          </cell>
          <cell r="Q413">
            <v>2919</v>
          </cell>
          <cell r="R413">
            <v>2925</v>
          </cell>
          <cell r="S413">
            <v>2613</v>
          </cell>
          <cell r="T413">
            <v>3043</v>
          </cell>
          <cell r="U413">
            <v>3301</v>
          </cell>
          <cell r="V413">
            <v>3123</v>
          </cell>
          <cell r="W413">
            <v>2776</v>
          </cell>
          <cell r="X413">
            <v>3251</v>
          </cell>
          <cell r="Y413">
            <v>3565</v>
          </cell>
          <cell r="Z413">
            <v>3330</v>
          </cell>
          <cell r="AA413">
            <v>3048</v>
          </cell>
          <cell r="AB413">
            <v>3279</v>
          </cell>
          <cell r="AC413">
            <v>3679</v>
          </cell>
          <cell r="AD413">
            <v>3415</v>
          </cell>
          <cell r="AE413">
            <v>3038</v>
          </cell>
          <cell r="AF413">
            <v>3291</v>
          </cell>
          <cell r="AG413">
            <v>3846</v>
          </cell>
          <cell r="AH413">
            <v>3470</v>
          </cell>
          <cell r="AI413">
            <v>3219</v>
          </cell>
          <cell r="AJ413">
            <v>3509</v>
          </cell>
          <cell r="AK413">
            <v>3641</v>
          </cell>
          <cell r="AL413">
            <v>2730</v>
          </cell>
          <cell r="AM413">
            <v>3747</v>
          </cell>
          <cell r="AN413">
            <v>3998</v>
          </cell>
          <cell r="AO413">
            <v>4219</v>
          </cell>
          <cell r="AP413">
            <v>4531</v>
          </cell>
          <cell r="AQ413">
            <v>3994</v>
          </cell>
          <cell r="AR413">
            <v>4281</v>
          </cell>
          <cell r="AS413">
            <v>4608</v>
          </cell>
          <cell r="AT413">
            <v>4440</v>
          </cell>
          <cell r="AU413">
            <v>3938</v>
          </cell>
          <cell r="AV413">
            <v>4234</v>
          </cell>
          <cell r="AW413">
            <v>3874</v>
          </cell>
          <cell r="AX413">
            <v>3764</v>
          </cell>
          <cell r="AY413">
            <v>3448</v>
          </cell>
          <cell r="AZ413">
            <v>4065</v>
          </cell>
        </row>
        <row r="414">
          <cell r="A414" t="str">
            <v>Nombre de crÃ©ations d'entreprises - Hors micro-entrepreneurs - Ensemble - Bretagne - DonnÃ©es trimestrielles CVS</v>
          </cell>
          <cell r="B414">
            <v>10756332</v>
          </cell>
          <cell r="C414">
            <v>45317.364583333336</v>
          </cell>
          <cell r="E414">
            <v>2574</v>
          </cell>
          <cell r="F414">
            <v>2528</v>
          </cell>
          <cell r="G414">
            <v>2604</v>
          </cell>
          <cell r="H414">
            <v>2626</v>
          </cell>
          <cell r="I414">
            <v>2853</v>
          </cell>
          <cell r="J414">
            <v>2852</v>
          </cell>
          <cell r="K414">
            <v>2872</v>
          </cell>
          <cell r="L414">
            <v>2805</v>
          </cell>
          <cell r="M414">
            <v>2887</v>
          </cell>
          <cell r="N414">
            <v>2936</v>
          </cell>
          <cell r="O414">
            <v>2858</v>
          </cell>
          <cell r="P414">
            <v>2840</v>
          </cell>
          <cell r="Q414">
            <v>2711</v>
          </cell>
          <cell r="R414">
            <v>2853</v>
          </cell>
          <cell r="S414">
            <v>2921</v>
          </cell>
          <cell r="T414">
            <v>3019</v>
          </cell>
          <cell r="U414">
            <v>2987</v>
          </cell>
          <cell r="V414">
            <v>3049</v>
          </cell>
          <cell r="W414">
            <v>3074</v>
          </cell>
          <cell r="X414">
            <v>3243</v>
          </cell>
          <cell r="Y414">
            <v>3278</v>
          </cell>
          <cell r="Z414">
            <v>3185</v>
          </cell>
          <cell r="AA414">
            <v>3340</v>
          </cell>
          <cell r="AB414">
            <v>3307</v>
          </cell>
          <cell r="AC414">
            <v>3339</v>
          </cell>
          <cell r="AD414">
            <v>3385</v>
          </cell>
          <cell r="AE414">
            <v>3368</v>
          </cell>
          <cell r="AF414">
            <v>3396</v>
          </cell>
          <cell r="AG414">
            <v>3559</v>
          </cell>
          <cell r="AH414">
            <v>3438</v>
          </cell>
          <cell r="AI414">
            <v>3549</v>
          </cell>
          <cell r="AJ414">
            <v>3463</v>
          </cell>
          <cell r="AK414">
            <v>3423</v>
          </cell>
          <cell r="AL414">
            <v>2676</v>
          </cell>
          <cell r="AM414">
            <v>4074</v>
          </cell>
          <cell r="AN414">
            <v>3925</v>
          </cell>
          <cell r="AO414">
            <v>4023</v>
          </cell>
          <cell r="AP414">
            <v>4560</v>
          </cell>
          <cell r="AQ414">
            <v>4250</v>
          </cell>
          <cell r="AR414">
            <v>4241</v>
          </cell>
          <cell r="AS414">
            <v>4403</v>
          </cell>
          <cell r="AT414">
            <v>4404</v>
          </cell>
          <cell r="AU414">
            <v>4221</v>
          </cell>
          <cell r="AV414">
            <v>4087</v>
          </cell>
          <cell r="AW414">
            <v>3708</v>
          </cell>
          <cell r="AX414">
            <v>3670</v>
          </cell>
          <cell r="AY414">
            <v>3690</v>
          </cell>
          <cell r="AZ414">
            <v>3936</v>
          </cell>
        </row>
        <row r="415">
          <cell r="A415" t="str">
            <v>Nombre de crÃ©ations d'entreprises - Hors micro-entrepreneurs - Ensemble - Centre-Val de Loire - DonnÃ©es trimestrielles brutes</v>
          </cell>
          <cell r="B415">
            <v>10756211</v>
          </cell>
          <cell r="C415">
            <v>45317.364583333336</v>
          </cell>
          <cell r="E415">
            <v>2077</v>
          </cell>
          <cell r="F415">
            <v>1875</v>
          </cell>
          <cell r="G415">
            <v>1688</v>
          </cell>
          <cell r="H415">
            <v>1841</v>
          </cell>
          <cell r="I415">
            <v>2357</v>
          </cell>
          <cell r="J415">
            <v>2147</v>
          </cell>
          <cell r="K415">
            <v>1889</v>
          </cell>
          <cell r="L415">
            <v>2209</v>
          </cell>
          <cell r="M415">
            <v>2392</v>
          </cell>
          <cell r="N415">
            <v>2049</v>
          </cell>
          <cell r="O415">
            <v>2003</v>
          </cell>
          <cell r="P415">
            <v>2209</v>
          </cell>
          <cell r="Q415">
            <v>1995</v>
          </cell>
          <cell r="R415">
            <v>1908</v>
          </cell>
          <cell r="S415">
            <v>1905</v>
          </cell>
          <cell r="T415">
            <v>2096</v>
          </cell>
          <cell r="U415">
            <v>2341</v>
          </cell>
          <cell r="V415">
            <v>2177</v>
          </cell>
          <cell r="W415">
            <v>1930</v>
          </cell>
          <cell r="X415">
            <v>2392</v>
          </cell>
          <cell r="Y415">
            <v>2580</v>
          </cell>
          <cell r="Z415">
            <v>2225</v>
          </cell>
          <cell r="AA415">
            <v>2147</v>
          </cell>
          <cell r="AB415">
            <v>2443</v>
          </cell>
          <cell r="AC415">
            <v>2567</v>
          </cell>
          <cell r="AD415">
            <v>2461</v>
          </cell>
          <cell r="AE415">
            <v>2262</v>
          </cell>
          <cell r="AF415">
            <v>2505</v>
          </cell>
          <cell r="AG415">
            <v>2805</v>
          </cell>
          <cell r="AH415">
            <v>2462</v>
          </cell>
          <cell r="AI415">
            <v>2172</v>
          </cell>
          <cell r="AJ415">
            <v>2362</v>
          </cell>
          <cell r="AK415">
            <v>2427</v>
          </cell>
          <cell r="AL415">
            <v>2028</v>
          </cell>
          <cell r="AM415">
            <v>2673</v>
          </cell>
          <cell r="AN415">
            <v>2861</v>
          </cell>
          <cell r="AO415">
            <v>2992</v>
          </cell>
          <cell r="AP415">
            <v>3015</v>
          </cell>
          <cell r="AQ415">
            <v>2722</v>
          </cell>
          <cell r="AR415">
            <v>2941</v>
          </cell>
          <cell r="AS415">
            <v>3054</v>
          </cell>
          <cell r="AT415">
            <v>2768</v>
          </cell>
          <cell r="AU415">
            <v>2642</v>
          </cell>
          <cell r="AV415">
            <v>2955</v>
          </cell>
          <cell r="AW415">
            <v>2517</v>
          </cell>
          <cell r="AX415">
            <v>2481</v>
          </cell>
          <cell r="AY415">
            <v>2408</v>
          </cell>
          <cell r="AZ415">
            <v>2798</v>
          </cell>
        </row>
        <row r="416">
          <cell r="A416" t="str">
            <v>Nombre de crÃ©ations d'entreprises - Hors micro-entrepreneurs - Ensemble - Centre-Val de Loire - DonnÃ©es trimestrielles CVS</v>
          </cell>
          <cell r="B416">
            <v>10756212</v>
          </cell>
          <cell r="C416">
            <v>45317.364583333336</v>
          </cell>
          <cell r="E416">
            <v>1876</v>
          </cell>
          <cell r="F416">
            <v>1876</v>
          </cell>
          <cell r="G416">
            <v>1866</v>
          </cell>
          <cell r="H416">
            <v>1875</v>
          </cell>
          <cell r="I416">
            <v>2116</v>
          </cell>
          <cell r="J416">
            <v>2242</v>
          </cell>
          <cell r="K416">
            <v>2140</v>
          </cell>
          <cell r="L416">
            <v>2229</v>
          </cell>
          <cell r="M416">
            <v>2192</v>
          </cell>
          <cell r="N416">
            <v>2181</v>
          </cell>
          <cell r="O416">
            <v>2190</v>
          </cell>
          <cell r="P416">
            <v>2148</v>
          </cell>
          <cell r="Q416">
            <v>1906</v>
          </cell>
          <cell r="R416">
            <v>1908</v>
          </cell>
          <cell r="S416">
            <v>2006</v>
          </cell>
          <cell r="T416">
            <v>2027</v>
          </cell>
          <cell r="U416">
            <v>2121</v>
          </cell>
          <cell r="V416">
            <v>2203</v>
          </cell>
          <cell r="W416">
            <v>2176</v>
          </cell>
          <cell r="X416">
            <v>2349</v>
          </cell>
          <cell r="Y416">
            <v>2342</v>
          </cell>
          <cell r="Z416">
            <v>2229</v>
          </cell>
          <cell r="AA416">
            <v>2358</v>
          </cell>
          <cell r="AB416">
            <v>2380</v>
          </cell>
          <cell r="AC416">
            <v>2381</v>
          </cell>
          <cell r="AD416">
            <v>2439</v>
          </cell>
          <cell r="AE416">
            <v>2485</v>
          </cell>
          <cell r="AF416">
            <v>2496</v>
          </cell>
          <cell r="AG416">
            <v>2625</v>
          </cell>
          <cell r="AH416">
            <v>2558</v>
          </cell>
          <cell r="AI416">
            <v>2421</v>
          </cell>
          <cell r="AJ416">
            <v>2312</v>
          </cell>
          <cell r="AK416">
            <v>2368</v>
          </cell>
          <cell r="AL416">
            <v>1983</v>
          </cell>
          <cell r="AM416">
            <v>2776</v>
          </cell>
          <cell r="AN416">
            <v>2695</v>
          </cell>
          <cell r="AO416">
            <v>2958</v>
          </cell>
          <cell r="AP416">
            <v>2924</v>
          </cell>
          <cell r="AQ416">
            <v>2872</v>
          </cell>
          <cell r="AR416">
            <v>2822</v>
          </cell>
          <cell r="AS416">
            <v>2932</v>
          </cell>
          <cell r="AT416">
            <v>2809</v>
          </cell>
          <cell r="AU416">
            <v>2864</v>
          </cell>
          <cell r="AV416">
            <v>2793</v>
          </cell>
          <cell r="AW416">
            <v>2471</v>
          </cell>
          <cell r="AX416">
            <v>2514</v>
          </cell>
          <cell r="AY416">
            <v>2525</v>
          </cell>
          <cell r="AZ416">
            <v>2609</v>
          </cell>
        </row>
        <row r="417">
          <cell r="A417" t="str">
            <v>Nombre de crÃ©ations d'entreprises - Hors micro-entrepreneurs - Ensemble - Corse - DonnÃ©es trimestrielles brutes</v>
          </cell>
          <cell r="B417">
            <v>10756429</v>
          </cell>
          <cell r="C417">
            <v>45317.364583333336</v>
          </cell>
          <cell r="E417">
            <v>486</v>
          </cell>
          <cell r="F417">
            <v>506</v>
          </cell>
          <cell r="G417">
            <v>335</v>
          </cell>
          <cell r="H417">
            <v>469</v>
          </cell>
          <cell r="I417">
            <v>580</v>
          </cell>
          <cell r="J417">
            <v>598</v>
          </cell>
          <cell r="K417">
            <v>447</v>
          </cell>
          <cell r="L417">
            <v>493</v>
          </cell>
          <cell r="M417">
            <v>578</v>
          </cell>
          <cell r="N417">
            <v>626</v>
          </cell>
          <cell r="O417">
            <v>460</v>
          </cell>
          <cell r="P417">
            <v>494</v>
          </cell>
          <cell r="Q417">
            <v>449</v>
          </cell>
          <cell r="R417">
            <v>500</v>
          </cell>
          <cell r="S417">
            <v>367</v>
          </cell>
          <cell r="T417">
            <v>473</v>
          </cell>
          <cell r="U417">
            <v>564</v>
          </cell>
          <cell r="V417">
            <v>634</v>
          </cell>
          <cell r="W417">
            <v>405</v>
          </cell>
          <cell r="X417">
            <v>522</v>
          </cell>
          <cell r="Y417">
            <v>615</v>
          </cell>
          <cell r="Z417">
            <v>673</v>
          </cell>
          <cell r="AA417">
            <v>432</v>
          </cell>
          <cell r="AB417">
            <v>598</v>
          </cell>
          <cell r="AC417">
            <v>641</v>
          </cell>
          <cell r="AD417">
            <v>677</v>
          </cell>
          <cell r="AE417">
            <v>490</v>
          </cell>
          <cell r="AF417">
            <v>608</v>
          </cell>
          <cell r="AG417">
            <v>828</v>
          </cell>
          <cell r="AH417">
            <v>831</v>
          </cell>
          <cell r="AI417">
            <v>640</v>
          </cell>
          <cell r="AJ417">
            <v>754</v>
          </cell>
          <cell r="AK417">
            <v>739</v>
          </cell>
          <cell r="AL417">
            <v>455</v>
          </cell>
          <cell r="AM417">
            <v>694</v>
          </cell>
          <cell r="AN417">
            <v>814</v>
          </cell>
          <cell r="AO417">
            <v>759</v>
          </cell>
          <cell r="AP417">
            <v>731</v>
          </cell>
          <cell r="AQ417">
            <v>542</v>
          </cell>
          <cell r="AR417">
            <v>611</v>
          </cell>
          <cell r="AS417">
            <v>719</v>
          </cell>
          <cell r="AT417">
            <v>672</v>
          </cell>
          <cell r="AU417">
            <v>540</v>
          </cell>
          <cell r="AV417">
            <v>550</v>
          </cell>
          <cell r="AW417">
            <v>630</v>
          </cell>
          <cell r="AX417">
            <v>617</v>
          </cell>
          <cell r="AY417">
            <v>456</v>
          </cell>
          <cell r="AZ417">
            <v>609</v>
          </cell>
        </row>
        <row r="418">
          <cell r="A418" t="str">
            <v>Nombre de crÃ©ations d'entreprises - Hors micro-entrepreneurs - Ensemble - Corse - DonnÃ©es trimestrielles CVS</v>
          </cell>
          <cell r="B418">
            <v>10756430</v>
          </cell>
          <cell r="C418">
            <v>45317.364583333336</v>
          </cell>
          <cell r="E418">
            <v>421</v>
          </cell>
          <cell r="F418">
            <v>448</v>
          </cell>
          <cell r="G418">
            <v>451</v>
          </cell>
          <cell r="H418">
            <v>502</v>
          </cell>
          <cell r="I418">
            <v>525</v>
          </cell>
          <cell r="J418">
            <v>541</v>
          </cell>
          <cell r="K418">
            <v>571</v>
          </cell>
          <cell r="L418">
            <v>506</v>
          </cell>
          <cell r="M418">
            <v>545</v>
          </cell>
          <cell r="N418">
            <v>581</v>
          </cell>
          <cell r="O418">
            <v>556</v>
          </cell>
          <cell r="P418">
            <v>526</v>
          </cell>
          <cell r="Q418">
            <v>427</v>
          </cell>
          <cell r="R418">
            <v>429</v>
          </cell>
          <cell r="S418">
            <v>461</v>
          </cell>
          <cell r="T418">
            <v>470</v>
          </cell>
          <cell r="U418">
            <v>507</v>
          </cell>
          <cell r="V418">
            <v>526</v>
          </cell>
          <cell r="W418">
            <v>527</v>
          </cell>
          <cell r="X418">
            <v>539</v>
          </cell>
          <cell r="Y418">
            <v>549</v>
          </cell>
          <cell r="Z418">
            <v>568</v>
          </cell>
          <cell r="AA418">
            <v>544</v>
          </cell>
          <cell r="AB418">
            <v>642</v>
          </cell>
          <cell r="AC418">
            <v>570</v>
          </cell>
          <cell r="AD418">
            <v>606</v>
          </cell>
          <cell r="AE418">
            <v>623</v>
          </cell>
          <cell r="AF418">
            <v>651</v>
          </cell>
          <cell r="AG418">
            <v>759</v>
          </cell>
          <cell r="AH418">
            <v>756</v>
          </cell>
          <cell r="AI418">
            <v>798</v>
          </cell>
          <cell r="AJ418">
            <v>768</v>
          </cell>
          <cell r="AK418">
            <v>680</v>
          </cell>
          <cell r="AL418">
            <v>395</v>
          </cell>
          <cell r="AM418">
            <v>849</v>
          </cell>
          <cell r="AN418">
            <v>810</v>
          </cell>
          <cell r="AO418">
            <v>714</v>
          </cell>
          <cell r="AP418">
            <v>656</v>
          </cell>
          <cell r="AQ418">
            <v>643</v>
          </cell>
          <cell r="AR418">
            <v>636</v>
          </cell>
          <cell r="AS418">
            <v>659</v>
          </cell>
          <cell r="AT418">
            <v>592</v>
          </cell>
          <cell r="AU418">
            <v>676</v>
          </cell>
          <cell r="AV418">
            <v>551</v>
          </cell>
          <cell r="AW418">
            <v>564</v>
          </cell>
          <cell r="AX418">
            <v>545</v>
          </cell>
          <cell r="AY418">
            <v>557</v>
          </cell>
          <cell r="AZ418">
            <v>626</v>
          </cell>
        </row>
        <row r="419">
          <cell r="A419" t="str">
            <v>Nombre de crÃ©ations d'entreprises - Hors micro-entrepreneurs - Ensemble - France - DonnÃ©es trimestrielles brutes</v>
          </cell>
          <cell r="B419">
            <v>10756114</v>
          </cell>
          <cell r="C419">
            <v>45317.364583333336</v>
          </cell>
          <cell r="E419">
            <v>76024</v>
          </cell>
          <cell r="F419">
            <v>64729</v>
          </cell>
          <cell r="G419">
            <v>57859</v>
          </cell>
          <cell r="H419">
            <v>65428</v>
          </cell>
          <cell r="I419">
            <v>80753</v>
          </cell>
          <cell r="J419">
            <v>73066</v>
          </cell>
          <cell r="K419">
            <v>65987</v>
          </cell>
          <cell r="L419">
            <v>75152</v>
          </cell>
          <cell r="M419">
            <v>82613</v>
          </cell>
          <cell r="N419">
            <v>75072</v>
          </cell>
          <cell r="O419">
            <v>67707</v>
          </cell>
          <cell r="P419">
            <v>75933</v>
          </cell>
          <cell r="Q419">
            <v>74814</v>
          </cell>
          <cell r="R419">
            <v>70881</v>
          </cell>
          <cell r="S419">
            <v>66689</v>
          </cell>
          <cell r="T419">
            <v>75944</v>
          </cell>
          <cell r="U419">
            <v>86313</v>
          </cell>
          <cell r="V419">
            <v>80394</v>
          </cell>
          <cell r="W419">
            <v>69149</v>
          </cell>
          <cell r="X419">
            <v>82424</v>
          </cell>
          <cell r="Y419">
            <v>92149</v>
          </cell>
          <cell r="Z419">
            <v>83236</v>
          </cell>
          <cell r="AA419">
            <v>76170</v>
          </cell>
          <cell r="AB419">
            <v>88562</v>
          </cell>
          <cell r="AC419">
            <v>95147</v>
          </cell>
          <cell r="AD419">
            <v>88226</v>
          </cell>
          <cell r="AE419">
            <v>77564</v>
          </cell>
          <cell r="AF419">
            <v>89132</v>
          </cell>
          <cell r="AG419">
            <v>101580</v>
          </cell>
          <cell r="AH419">
            <v>90146</v>
          </cell>
          <cell r="AI419">
            <v>83026</v>
          </cell>
          <cell r="AJ419">
            <v>91075</v>
          </cell>
          <cell r="AK419">
            <v>90668</v>
          </cell>
          <cell r="AL419">
            <v>66246</v>
          </cell>
          <cell r="AM419">
            <v>92090</v>
          </cell>
          <cell r="AN419">
            <v>102850</v>
          </cell>
          <cell r="AO419">
            <v>109060</v>
          </cell>
          <cell r="AP419">
            <v>107340</v>
          </cell>
          <cell r="AQ419">
            <v>91997</v>
          </cell>
          <cell r="AR419">
            <v>103326</v>
          </cell>
          <cell r="AS419">
            <v>110316</v>
          </cell>
          <cell r="AT419">
            <v>101766</v>
          </cell>
          <cell r="AU419">
            <v>95227</v>
          </cell>
          <cell r="AV419">
            <v>107554</v>
          </cell>
          <cell r="AW419">
            <v>99846</v>
          </cell>
          <cell r="AX419">
            <v>92323</v>
          </cell>
          <cell r="AY419">
            <v>88276</v>
          </cell>
          <cell r="AZ419">
            <v>103585</v>
          </cell>
        </row>
        <row r="420">
          <cell r="A420" t="str">
            <v>Nombre de crÃ©ations d'entreprises - Hors micro-entrepreneurs - Ensemble - France - DonnÃ©es trimestrielles CVS</v>
          </cell>
          <cell r="B420">
            <v>10756115</v>
          </cell>
          <cell r="C420">
            <v>45317.364583333336</v>
          </cell>
          <cell r="E420">
            <v>67647</v>
          </cell>
          <cell r="F420">
            <v>65048</v>
          </cell>
          <cell r="G420">
            <v>65227</v>
          </cell>
          <cell r="H420">
            <v>66407</v>
          </cell>
          <cell r="I420">
            <v>72124</v>
          </cell>
          <cell r="J420">
            <v>75206</v>
          </cell>
          <cell r="K420">
            <v>75041</v>
          </cell>
          <cell r="L420">
            <v>75688</v>
          </cell>
          <cell r="M420">
            <v>75116</v>
          </cell>
          <cell r="N420">
            <v>76550</v>
          </cell>
          <cell r="O420">
            <v>75277</v>
          </cell>
          <cell r="P420">
            <v>74427</v>
          </cell>
          <cell r="Q420">
            <v>69345</v>
          </cell>
          <cell r="R420">
            <v>69517</v>
          </cell>
          <cell r="S420">
            <v>72460</v>
          </cell>
          <cell r="T420">
            <v>74918</v>
          </cell>
          <cell r="U420">
            <v>77460</v>
          </cell>
          <cell r="V420">
            <v>80491</v>
          </cell>
          <cell r="W420">
            <v>79130</v>
          </cell>
          <cell r="X420">
            <v>81912</v>
          </cell>
          <cell r="Y420">
            <v>82932</v>
          </cell>
          <cell r="Z420">
            <v>83301</v>
          </cell>
          <cell r="AA420">
            <v>85452</v>
          </cell>
          <cell r="AB420">
            <v>87520</v>
          </cell>
          <cell r="AC420">
            <v>87374</v>
          </cell>
          <cell r="AD420">
            <v>88344</v>
          </cell>
          <cell r="AE420">
            <v>86494</v>
          </cell>
          <cell r="AF420">
            <v>88706</v>
          </cell>
          <cell r="AG420">
            <v>93877</v>
          </cell>
          <cell r="AH420">
            <v>93103</v>
          </cell>
          <cell r="AI420">
            <v>92534</v>
          </cell>
          <cell r="AJ420">
            <v>89464</v>
          </cell>
          <cell r="AK420">
            <v>85673</v>
          </cell>
          <cell r="AL420">
            <v>64748</v>
          </cell>
          <cell r="AM420">
            <v>98321</v>
          </cell>
          <cell r="AN420">
            <v>99416</v>
          </cell>
          <cell r="AO420">
            <v>101998</v>
          </cell>
          <cell r="AP420">
            <v>105501</v>
          </cell>
          <cell r="AQ420">
            <v>100792</v>
          </cell>
          <cell r="AR420">
            <v>100175</v>
          </cell>
          <cell r="AS420">
            <v>102009</v>
          </cell>
          <cell r="AT420">
            <v>103581</v>
          </cell>
          <cell r="AU420">
            <v>105625</v>
          </cell>
          <cell r="AV420">
            <v>103126</v>
          </cell>
          <cell r="AW420">
            <v>93485</v>
          </cell>
          <cell r="AX420">
            <v>94370</v>
          </cell>
          <cell r="AY420">
            <v>96226</v>
          </cell>
          <cell r="AZ420">
            <v>98837</v>
          </cell>
        </row>
        <row r="421">
          <cell r="A421" t="str">
            <v>Nombre de crÃ©ations d'entreprises - Hors micro-entrepreneurs - Ensemble - Grand Est - DonnÃ©es trimestrielles brutes</v>
          </cell>
          <cell r="B421">
            <v>10756291</v>
          </cell>
          <cell r="C421">
            <v>45317.364583333336</v>
          </cell>
          <cell r="E421">
            <v>4494</v>
          </cell>
          <cell r="F421">
            <v>4001</v>
          </cell>
          <cell r="G421">
            <v>3748</v>
          </cell>
          <cell r="H421">
            <v>3745</v>
          </cell>
          <cell r="I421">
            <v>5354</v>
          </cell>
          <cell r="J421">
            <v>4738</v>
          </cell>
          <cell r="K421">
            <v>4817</v>
          </cell>
          <cell r="L421">
            <v>4995</v>
          </cell>
          <cell r="M421">
            <v>5329</v>
          </cell>
          <cell r="N421">
            <v>4983</v>
          </cell>
          <cell r="O421">
            <v>4534</v>
          </cell>
          <cell r="P421">
            <v>4861</v>
          </cell>
          <cell r="Q421">
            <v>4611</v>
          </cell>
          <cell r="R421">
            <v>4436</v>
          </cell>
          <cell r="S421">
            <v>4404</v>
          </cell>
          <cell r="T421">
            <v>5041</v>
          </cell>
          <cell r="U421">
            <v>5718</v>
          </cell>
          <cell r="V421">
            <v>5354</v>
          </cell>
          <cell r="W421">
            <v>4674</v>
          </cell>
          <cell r="X421">
            <v>5032</v>
          </cell>
          <cell r="Y421">
            <v>6038</v>
          </cell>
          <cell r="Z421">
            <v>5837</v>
          </cell>
          <cell r="AA421">
            <v>5318</v>
          </cell>
          <cell r="AB421">
            <v>5822</v>
          </cell>
          <cell r="AC421">
            <v>6313</v>
          </cell>
          <cell r="AD421">
            <v>6123</v>
          </cell>
          <cell r="AE421">
            <v>5468</v>
          </cell>
          <cell r="AF421">
            <v>5870</v>
          </cell>
          <cell r="AG421">
            <v>6859</v>
          </cell>
          <cell r="AH421">
            <v>6144</v>
          </cell>
          <cell r="AI421">
            <v>6033</v>
          </cell>
          <cell r="AJ421">
            <v>5943</v>
          </cell>
          <cell r="AK421">
            <v>5391</v>
          </cell>
          <cell r="AL421">
            <v>4430</v>
          </cell>
          <cell r="AM421">
            <v>6204</v>
          </cell>
          <cell r="AN421">
            <v>6251</v>
          </cell>
          <cell r="AO421">
            <v>6767</v>
          </cell>
          <cell r="AP421">
            <v>6611</v>
          </cell>
          <cell r="AQ421">
            <v>5805</v>
          </cell>
          <cell r="AR421">
            <v>6211</v>
          </cell>
          <cell r="AS421">
            <v>6524</v>
          </cell>
          <cell r="AT421">
            <v>6077</v>
          </cell>
          <cell r="AU421">
            <v>5817</v>
          </cell>
          <cell r="AV421">
            <v>6015</v>
          </cell>
          <cell r="AW421">
            <v>5680</v>
          </cell>
          <cell r="AX421">
            <v>5130</v>
          </cell>
          <cell r="AY421">
            <v>5143</v>
          </cell>
          <cell r="AZ421">
            <v>5632</v>
          </cell>
        </row>
        <row r="422">
          <cell r="A422" t="str">
            <v>Nombre de crÃ©ations d'entreprises - Hors micro-entrepreneurs - Ensemble - Grand Est - DonnÃ©es trimestrielles CVS</v>
          </cell>
          <cell r="B422">
            <v>10756292</v>
          </cell>
          <cell r="C422">
            <v>45317.364583333336</v>
          </cell>
          <cell r="E422">
            <v>4138</v>
          </cell>
          <cell r="F422">
            <v>4025</v>
          </cell>
          <cell r="G422">
            <v>3992</v>
          </cell>
          <cell r="H422">
            <v>3813</v>
          </cell>
          <cell r="I422">
            <v>5001</v>
          </cell>
          <cell r="J422">
            <v>4748</v>
          </cell>
          <cell r="K422">
            <v>5157</v>
          </cell>
          <cell r="L422">
            <v>5166</v>
          </cell>
          <cell r="M422">
            <v>4999</v>
          </cell>
          <cell r="N422">
            <v>4954</v>
          </cell>
          <cell r="O422">
            <v>4901</v>
          </cell>
          <cell r="P422">
            <v>4874</v>
          </cell>
          <cell r="Q422">
            <v>4320</v>
          </cell>
          <cell r="R422">
            <v>4467</v>
          </cell>
          <cell r="S422">
            <v>4679</v>
          </cell>
          <cell r="T422">
            <v>5142</v>
          </cell>
          <cell r="U422">
            <v>5358</v>
          </cell>
          <cell r="V422">
            <v>5194</v>
          </cell>
          <cell r="W422">
            <v>5061</v>
          </cell>
          <cell r="X422">
            <v>5225</v>
          </cell>
          <cell r="Y422">
            <v>5517</v>
          </cell>
          <cell r="Z422">
            <v>5752</v>
          </cell>
          <cell r="AA422">
            <v>5882</v>
          </cell>
          <cell r="AB422">
            <v>5933</v>
          </cell>
          <cell r="AC422">
            <v>5852</v>
          </cell>
          <cell r="AD422">
            <v>6053</v>
          </cell>
          <cell r="AE422">
            <v>5890</v>
          </cell>
          <cell r="AF422">
            <v>6005</v>
          </cell>
          <cell r="AG422">
            <v>6414</v>
          </cell>
          <cell r="AH422">
            <v>6101</v>
          </cell>
          <cell r="AI422">
            <v>6445</v>
          </cell>
          <cell r="AJ422">
            <v>6110</v>
          </cell>
          <cell r="AK422">
            <v>5084</v>
          </cell>
          <cell r="AL422">
            <v>4467</v>
          </cell>
          <cell r="AM422">
            <v>6537</v>
          </cell>
          <cell r="AN422">
            <v>6372</v>
          </cell>
          <cell r="AO422">
            <v>6454</v>
          </cell>
          <cell r="AP422">
            <v>6391</v>
          </cell>
          <cell r="AQ422">
            <v>6127</v>
          </cell>
          <cell r="AR422">
            <v>6156</v>
          </cell>
          <cell r="AS422">
            <v>6194</v>
          </cell>
          <cell r="AT422">
            <v>6003</v>
          </cell>
          <cell r="AU422">
            <v>6093</v>
          </cell>
          <cell r="AV422">
            <v>6140</v>
          </cell>
          <cell r="AW422">
            <v>5340</v>
          </cell>
          <cell r="AX422">
            <v>5167</v>
          </cell>
          <cell r="AY422">
            <v>5505</v>
          </cell>
          <cell r="AZ422">
            <v>5626</v>
          </cell>
        </row>
        <row r="423">
          <cell r="A423" t="str">
            <v>Nombre de crÃ©ations d'entreprises - Hors micro-entrepreneurs - Ensemble - Guadeloupe - DonnÃ©es trimestrielles brutes</v>
          </cell>
          <cell r="B423">
            <v>10756139</v>
          </cell>
          <cell r="C423">
            <v>45317.364583333336</v>
          </cell>
          <cell r="E423">
            <v>839</v>
          </cell>
          <cell r="F423">
            <v>657</v>
          </cell>
          <cell r="G423">
            <v>646</v>
          </cell>
          <cell r="H423">
            <v>761</v>
          </cell>
          <cell r="I423">
            <v>706</v>
          </cell>
          <cell r="J423">
            <v>693</v>
          </cell>
          <cell r="K423">
            <v>750</v>
          </cell>
          <cell r="L423">
            <v>660</v>
          </cell>
          <cell r="M423">
            <v>689</v>
          </cell>
          <cell r="N423">
            <v>677</v>
          </cell>
          <cell r="O423">
            <v>619</v>
          </cell>
          <cell r="P423">
            <v>838</v>
          </cell>
          <cell r="Q423">
            <v>766</v>
          </cell>
          <cell r="R423">
            <v>685</v>
          </cell>
          <cell r="S423">
            <v>697</v>
          </cell>
          <cell r="T423">
            <v>786</v>
          </cell>
          <cell r="U423">
            <v>778</v>
          </cell>
          <cell r="V423">
            <v>747</v>
          </cell>
          <cell r="W423">
            <v>736</v>
          </cell>
          <cell r="X423">
            <v>757</v>
          </cell>
          <cell r="Y423">
            <v>814</v>
          </cell>
          <cell r="Z423">
            <v>835</v>
          </cell>
          <cell r="AA423">
            <v>701</v>
          </cell>
          <cell r="AB423">
            <v>855</v>
          </cell>
          <cell r="AC423">
            <v>1067</v>
          </cell>
          <cell r="AD423">
            <v>942</v>
          </cell>
          <cell r="AE423">
            <v>766</v>
          </cell>
          <cell r="AF423">
            <v>1233</v>
          </cell>
          <cell r="AG423">
            <v>1070</v>
          </cell>
          <cell r="AH423">
            <v>978</v>
          </cell>
          <cell r="AI423">
            <v>923</v>
          </cell>
          <cell r="AJ423">
            <v>1022</v>
          </cell>
          <cell r="AK423">
            <v>790</v>
          </cell>
          <cell r="AL423">
            <v>546</v>
          </cell>
          <cell r="AM423">
            <v>920</v>
          </cell>
          <cell r="AN423">
            <v>1079</v>
          </cell>
          <cell r="AO423">
            <v>888</v>
          </cell>
          <cell r="AP423">
            <v>927</v>
          </cell>
          <cell r="AQ423">
            <v>875</v>
          </cell>
          <cell r="AR423">
            <v>970</v>
          </cell>
          <cell r="AS423">
            <v>885</v>
          </cell>
          <cell r="AT423">
            <v>1049</v>
          </cell>
          <cell r="AU423">
            <v>942</v>
          </cell>
          <cell r="AV423">
            <v>1100</v>
          </cell>
          <cell r="AW423">
            <v>908</v>
          </cell>
          <cell r="AX423">
            <v>995</v>
          </cell>
          <cell r="AY423">
            <v>851</v>
          </cell>
          <cell r="AZ423">
            <v>976</v>
          </cell>
        </row>
        <row r="424">
          <cell r="A424" t="str">
            <v>Nombre de crÃ©ations d'entreprises - Hors micro-entrepreneurs - Ensemble - Guadeloupe - DonnÃ©es trimestrielles CVS</v>
          </cell>
          <cell r="B424">
            <v>10756140</v>
          </cell>
          <cell r="C424">
            <v>45317.364583333336</v>
          </cell>
          <cell r="E424">
            <v>788</v>
          </cell>
          <cell r="F424">
            <v>700</v>
          </cell>
          <cell r="G424">
            <v>699</v>
          </cell>
          <cell r="H424">
            <v>714</v>
          </cell>
          <cell r="I424">
            <v>684</v>
          </cell>
          <cell r="J424">
            <v>742</v>
          </cell>
          <cell r="K424">
            <v>797</v>
          </cell>
          <cell r="L424">
            <v>622</v>
          </cell>
          <cell r="M424">
            <v>677</v>
          </cell>
          <cell r="N424">
            <v>725</v>
          </cell>
          <cell r="O424">
            <v>664</v>
          </cell>
          <cell r="P424">
            <v>782</v>
          </cell>
          <cell r="Q424">
            <v>758</v>
          </cell>
          <cell r="R424">
            <v>714</v>
          </cell>
          <cell r="S424">
            <v>742</v>
          </cell>
          <cell r="T424">
            <v>724</v>
          </cell>
          <cell r="U424">
            <v>759</v>
          </cell>
          <cell r="V424">
            <v>728</v>
          </cell>
          <cell r="W424">
            <v>804</v>
          </cell>
          <cell r="X424">
            <v>714</v>
          </cell>
          <cell r="Y424">
            <v>771</v>
          </cell>
          <cell r="Z424">
            <v>851</v>
          </cell>
          <cell r="AA424">
            <v>775</v>
          </cell>
          <cell r="AB424">
            <v>824</v>
          </cell>
          <cell r="AC424">
            <v>1015</v>
          </cell>
          <cell r="AD424">
            <v>972</v>
          </cell>
          <cell r="AE424">
            <v>849</v>
          </cell>
          <cell r="AF424">
            <v>1162</v>
          </cell>
          <cell r="AG424">
            <v>1033</v>
          </cell>
          <cell r="AH424">
            <v>1013</v>
          </cell>
          <cell r="AI424">
            <v>1003</v>
          </cell>
          <cell r="AJ424">
            <v>966</v>
          </cell>
          <cell r="AK424">
            <v>764</v>
          </cell>
          <cell r="AL424">
            <v>562</v>
          </cell>
          <cell r="AM424">
            <v>991</v>
          </cell>
          <cell r="AN424">
            <v>999</v>
          </cell>
          <cell r="AO424">
            <v>879</v>
          </cell>
          <cell r="AP424">
            <v>933</v>
          </cell>
          <cell r="AQ424">
            <v>939</v>
          </cell>
          <cell r="AR424">
            <v>905</v>
          </cell>
          <cell r="AS424">
            <v>861</v>
          </cell>
          <cell r="AT424">
            <v>1046</v>
          </cell>
          <cell r="AU424">
            <v>1034</v>
          </cell>
          <cell r="AV424">
            <v>1025</v>
          </cell>
          <cell r="AW424">
            <v>877</v>
          </cell>
          <cell r="AX424">
            <v>1015</v>
          </cell>
          <cell r="AY424">
            <v>940</v>
          </cell>
          <cell r="AZ424">
            <v>918</v>
          </cell>
        </row>
        <row r="425">
          <cell r="A425" t="str">
            <v>Nombre de crÃ©ations d'entreprises - Hors micro-entrepreneurs - Ensemble - Guyane - DonnÃ©es trimestrielles brutes</v>
          </cell>
          <cell r="B425">
            <v>10756161</v>
          </cell>
          <cell r="C425">
            <v>45317.364583333336</v>
          </cell>
          <cell r="E425">
            <v>239</v>
          </cell>
          <cell r="F425">
            <v>360</v>
          </cell>
          <cell r="G425">
            <v>280</v>
          </cell>
          <cell r="H425">
            <v>409</v>
          </cell>
          <cell r="I425">
            <v>342</v>
          </cell>
          <cell r="J425">
            <v>296</v>
          </cell>
          <cell r="K425">
            <v>302</v>
          </cell>
          <cell r="L425">
            <v>439</v>
          </cell>
          <cell r="M425">
            <v>370</v>
          </cell>
          <cell r="N425">
            <v>291</v>
          </cell>
          <cell r="O425">
            <v>354</v>
          </cell>
          <cell r="P425">
            <v>419</v>
          </cell>
          <cell r="Q425">
            <v>302</v>
          </cell>
          <cell r="R425">
            <v>235</v>
          </cell>
          <cell r="S425">
            <v>236</v>
          </cell>
          <cell r="T425">
            <v>305</v>
          </cell>
          <cell r="U425">
            <v>236</v>
          </cell>
          <cell r="V425">
            <v>253</v>
          </cell>
          <cell r="W425">
            <v>256</v>
          </cell>
          <cell r="X425">
            <v>262</v>
          </cell>
          <cell r="Y425">
            <v>229</v>
          </cell>
          <cell r="Z425">
            <v>179</v>
          </cell>
          <cell r="AA425">
            <v>268</v>
          </cell>
          <cell r="AB425">
            <v>286</v>
          </cell>
          <cell r="AC425">
            <v>313</v>
          </cell>
          <cell r="AD425">
            <v>269</v>
          </cell>
          <cell r="AE425">
            <v>275</v>
          </cell>
          <cell r="AF425">
            <v>377</v>
          </cell>
          <cell r="AG425">
            <v>367</v>
          </cell>
          <cell r="AH425">
            <v>299</v>
          </cell>
          <cell r="AI425">
            <v>318</v>
          </cell>
          <cell r="AJ425">
            <v>273</v>
          </cell>
          <cell r="AK425">
            <v>231</v>
          </cell>
          <cell r="AL425">
            <v>182</v>
          </cell>
          <cell r="AM425">
            <v>336</v>
          </cell>
          <cell r="AN425">
            <v>366</v>
          </cell>
          <cell r="AO425">
            <v>392</v>
          </cell>
          <cell r="AP425">
            <v>382</v>
          </cell>
          <cell r="AQ425">
            <v>411</v>
          </cell>
          <cell r="AR425">
            <v>388</v>
          </cell>
          <cell r="AS425">
            <v>357</v>
          </cell>
          <cell r="AT425">
            <v>407</v>
          </cell>
          <cell r="AU425">
            <v>382</v>
          </cell>
          <cell r="AV425">
            <v>394</v>
          </cell>
          <cell r="AW425">
            <v>403</v>
          </cell>
          <cell r="AX425">
            <v>361</v>
          </cell>
          <cell r="AY425">
            <v>409</v>
          </cell>
          <cell r="AZ425">
            <v>455</v>
          </cell>
        </row>
        <row r="426">
          <cell r="A426" t="str">
            <v>Nombre de crÃ©ations d'entreprises - Hors micro-entrepreneurs - Ensemble - Guyane - DonnÃ©es trimestrielles CVS</v>
          </cell>
          <cell r="B426">
            <v>10756162</v>
          </cell>
          <cell r="C426">
            <v>45317.364583333336</v>
          </cell>
          <cell r="E426">
            <v>238</v>
          </cell>
          <cell r="F426">
            <v>477</v>
          </cell>
          <cell r="G426">
            <v>301</v>
          </cell>
          <cell r="H426">
            <v>326</v>
          </cell>
          <cell r="I426">
            <v>349</v>
          </cell>
          <cell r="J426">
            <v>345</v>
          </cell>
          <cell r="K426">
            <v>312</v>
          </cell>
          <cell r="L426">
            <v>370</v>
          </cell>
          <cell r="M426">
            <v>377</v>
          </cell>
          <cell r="N426">
            <v>354</v>
          </cell>
          <cell r="O426">
            <v>366</v>
          </cell>
          <cell r="P426">
            <v>350</v>
          </cell>
          <cell r="Q426">
            <v>310</v>
          </cell>
          <cell r="R426">
            <v>274</v>
          </cell>
          <cell r="S426">
            <v>237</v>
          </cell>
          <cell r="T426">
            <v>258</v>
          </cell>
          <cell r="U426">
            <v>245</v>
          </cell>
          <cell r="V426">
            <v>274</v>
          </cell>
          <cell r="W426">
            <v>260</v>
          </cell>
          <cell r="X426">
            <v>233</v>
          </cell>
          <cell r="Y426">
            <v>229</v>
          </cell>
          <cell r="Z426">
            <v>207</v>
          </cell>
          <cell r="AA426">
            <v>267</v>
          </cell>
          <cell r="AB426">
            <v>267</v>
          </cell>
          <cell r="AC426">
            <v>315</v>
          </cell>
          <cell r="AD426">
            <v>299</v>
          </cell>
          <cell r="AE426">
            <v>277</v>
          </cell>
          <cell r="AF426">
            <v>346</v>
          </cell>
          <cell r="AG426">
            <v>366</v>
          </cell>
          <cell r="AH426">
            <v>327</v>
          </cell>
          <cell r="AI426">
            <v>306</v>
          </cell>
          <cell r="AJ426">
            <v>265</v>
          </cell>
          <cell r="AK426">
            <v>228</v>
          </cell>
          <cell r="AL426">
            <v>197</v>
          </cell>
          <cell r="AM426">
            <v>334</v>
          </cell>
          <cell r="AN426">
            <v>347</v>
          </cell>
          <cell r="AO426">
            <v>389</v>
          </cell>
          <cell r="AP426">
            <v>413</v>
          </cell>
          <cell r="AQ426">
            <v>399</v>
          </cell>
          <cell r="AR426">
            <v>383</v>
          </cell>
          <cell r="AS426">
            <v>350</v>
          </cell>
          <cell r="AT426">
            <v>434</v>
          </cell>
          <cell r="AU426">
            <v>386</v>
          </cell>
          <cell r="AV426">
            <v>372</v>
          </cell>
          <cell r="AW426">
            <v>385</v>
          </cell>
          <cell r="AX426">
            <v>397</v>
          </cell>
          <cell r="AY426">
            <v>404</v>
          </cell>
          <cell r="AZ426">
            <v>452</v>
          </cell>
        </row>
        <row r="427">
          <cell r="A427" t="str">
            <v>Nombre de crÃ©ations d'entreprises - Hors micro-entrepreneurs - Ensemble - Hauts-de-France - DonnÃ©es trimestrielles brutes</v>
          </cell>
          <cell r="B427">
            <v>10756271</v>
          </cell>
          <cell r="C427">
            <v>45317.364583333336</v>
          </cell>
          <cell r="E427">
            <v>4415</v>
          </cell>
          <cell r="F427">
            <v>3832</v>
          </cell>
          <cell r="G427">
            <v>3808</v>
          </cell>
          <cell r="H427">
            <v>3898</v>
          </cell>
          <cell r="I427">
            <v>4722</v>
          </cell>
          <cell r="J427">
            <v>4470</v>
          </cell>
          <cell r="K427">
            <v>4322</v>
          </cell>
          <cell r="L427">
            <v>4798</v>
          </cell>
          <cell r="M427">
            <v>5160</v>
          </cell>
          <cell r="N427">
            <v>4785</v>
          </cell>
          <cell r="O427">
            <v>4496</v>
          </cell>
          <cell r="P427">
            <v>4816</v>
          </cell>
          <cell r="Q427">
            <v>4376</v>
          </cell>
          <cell r="R427">
            <v>4163</v>
          </cell>
          <cell r="S427">
            <v>4082</v>
          </cell>
          <cell r="T427">
            <v>4538</v>
          </cell>
          <cell r="U427">
            <v>5192</v>
          </cell>
          <cell r="V427">
            <v>4913</v>
          </cell>
          <cell r="W427">
            <v>4319</v>
          </cell>
          <cell r="X427">
            <v>5114</v>
          </cell>
          <cell r="Y427">
            <v>5419</v>
          </cell>
          <cell r="Z427">
            <v>4999</v>
          </cell>
          <cell r="AA427">
            <v>5001</v>
          </cell>
          <cell r="AB427">
            <v>5549</v>
          </cell>
          <cell r="AC427">
            <v>6032</v>
          </cell>
          <cell r="AD427">
            <v>5532</v>
          </cell>
          <cell r="AE427">
            <v>5240</v>
          </cell>
          <cell r="AF427">
            <v>5701</v>
          </cell>
          <cell r="AG427">
            <v>6518</v>
          </cell>
          <cell r="AH427">
            <v>5756</v>
          </cell>
          <cell r="AI427">
            <v>5396</v>
          </cell>
          <cell r="AJ427">
            <v>5782</v>
          </cell>
          <cell r="AK427">
            <v>5690</v>
          </cell>
          <cell r="AL427">
            <v>4516</v>
          </cell>
          <cell r="AM427">
            <v>5879</v>
          </cell>
          <cell r="AN427">
            <v>6493</v>
          </cell>
          <cell r="AO427">
            <v>6851</v>
          </cell>
          <cell r="AP427">
            <v>6315</v>
          </cell>
          <cell r="AQ427">
            <v>5739</v>
          </cell>
          <cell r="AR427">
            <v>6051</v>
          </cell>
          <cell r="AS427">
            <v>6390</v>
          </cell>
          <cell r="AT427">
            <v>5847</v>
          </cell>
          <cell r="AU427">
            <v>5803</v>
          </cell>
          <cell r="AV427">
            <v>6168</v>
          </cell>
          <cell r="AW427">
            <v>5594</v>
          </cell>
          <cell r="AX427">
            <v>5283</v>
          </cell>
          <cell r="AY427">
            <v>5278</v>
          </cell>
          <cell r="AZ427">
            <v>6140</v>
          </cell>
        </row>
        <row r="428">
          <cell r="A428" t="str">
            <v>Nombre de crÃ©ations d'entreprises - Hors micro-entrepreneurs - Ensemble - Hauts-de-France - DonnÃ©es trimestrielles CVS</v>
          </cell>
          <cell r="B428">
            <v>10756272</v>
          </cell>
          <cell r="C428">
            <v>45317.364583333336</v>
          </cell>
          <cell r="E428">
            <v>4060</v>
          </cell>
          <cell r="F428">
            <v>3971</v>
          </cell>
          <cell r="G428">
            <v>4138</v>
          </cell>
          <cell r="H428">
            <v>3902</v>
          </cell>
          <cell r="I428">
            <v>4404</v>
          </cell>
          <cell r="J428">
            <v>4606</v>
          </cell>
          <cell r="K428">
            <v>4651</v>
          </cell>
          <cell r="L428">
            <v>4741</v>
          </cell>
          <cell r="M428">
            <v>4867</v>
          </cell>
          <cell r="N428">
            <v>4900</v>
          </cell>
          <cell r="O428">
            <v>4783</v>
          </cell>
          <cell r="P428">
            <v>4782</v>
          </cell>
          <cell r="Q428">
            <v>4125</v>
          </cell>
          <cell r="R428">
            <v>4173</v>
          </cell>
          <cell r="S428">
            <v>4347</v>
          </cell>
          <cell r="T428">
            <v>4461</v>
          </cell>
          <cell r="U428">
            <v>4797</v>
          </cell>
          <cell r="V428">
            <v>4853</v>
          </cell>
          <cell r="W428">
            <v>4704</v>
          </cell>
          <cell r="X428">
            <v>5067</v>
          </cell>
          <cell r="Y428">
            <v>4992</v>
          </cell>
          <cell r="Z428">
            <v>5009</v>
          </cell>
          <cell r="AA428">
            <v>5408</v>
          </cell>
          <cell r="AB428">
            <v>5568</v>
          </cell>
          <cell r="AC428">
            <v>5590</v>
          </cell>
          <cell r="AD428">
            <v>5657</v>
          </cell>
          <cell r="AE428">
            <v>5747</v>
          </cell>
          <cell r="AF428">
            <v>5716</v>
          </cell>
          <cell r="AG428">
            <v>6140</v>
          </cell>
          <cell r="AH428">
            <v>5955</v>
          </cell>
          <cell r="AI428">
            <v>5807</v>
          </cell>
          <cell r="AJ428">
            <v>5670</v>
          </cell>
          <cell r="AK428">
            <v>5383</v>
          </cell>
          <cell r="AL428">
            <v>4481</v>
          </cell>
          <cell r="AM428">
            <v>6261</v>
          </cell>
          <cell r="AN428">
            <v>6355</v>
          </cell>
          <cell r="AO428">
            <v>6434</v>
          </cell>
          <cell r="AP428">
            <v>6327</v>
          </cell>
          <cell r="AQ428">
            <v>6095</v>
          </cell>
          <cell r="AR428">
            <v>5974</v>
          </cell>
          <cell r="AS428">
            <v>5988</v>
          </cell>
          <cell r="AT428">
            <v>5905</v>
          </cell>
          <cell r="AU428">
            <v>6186</v>
          </cell>
          <cell r="AV428">
            <v>6032</v>
          </cell>
          <cell r="AW428">
            <v>5241</v>
          </cell>
          <cell r="AX428">
            <v>5411</v>
          </cell>
          <cell r="AY428">
            <v>5593</v>
          </cell>
          <cell r="AZ428">
            <v>6057</v>
          </cell>
        </row>
        <row r="429">
          <cell r="A429" t="str">
            <v>Nombre de crÃ©ations d'entreprises - Hors micro-entrepreneurs - Ensemble - La RÃ©union - DonnÃ©es trimestrielles brutes</v>
          </cell>
          <cell r="B429">
            <v>10756172</v>
          </cell>
          <cell r="C429">
            <v>45317.364583333336</v>
          </cell>
          <cell r="E429">
            <v>1217</v>
          </cell>
          <cell r="F429">
            <v>1183</v>
          </cell>
          <cell r="G429">
            <v>1134</v>
          </cell>
          <cell r="H429">
            <v>1184</v>
          </cell>
          <cell r="I429">
            <v>1256</v>
          </cell>
          <cell r="J429">
            <v>1373</v>
          </cell>
          <cell r="K429">
            <v>1232</v>
          </cell>
          <cell r="L429">
            <v>1124</v>
          </cell>
          <cell r="M429">
            <v>1314</v>
          </cell>
          <cell r="N429">
            <v>1272</v>
          </cell>
          <cell r="O429">
            <v>1299</v>
          </cell>
          <cell r="P429">
            <v>1355</v>
          </cell>
          <cell r="Q429">
            <v>1225</v>
          </cell>
          <cell r="R429">
            <v>1212</v>
          </cell>
          <cell r="S429">
            <v>1322</v>
          </cell>
          <cell r="T429">
            <v>1136</v>
          </cell>
          <cell r="U429">
            <v>1301</v>
          </cell>
          <cell r="V429">
            <v>1335</v>
          </cell>
          <cell r="W429">
            <v>1330</v>
          </cell>
          <cell r="X429">
            <v>1097</v>
          </cell>
          <cell r="Y429">
            <v>1430</v>
          </cell>
          <cell r="Z429">
            <v>1273</v>
          </cell>
          <cell r="AA429">
            <v>1418</v>
          </cell>
          <cell r="AB429">
            <v>1282</v>
          </cell>
          <cell r="AC429">
            <v>1354</v>
          </cell>
          <cell r="AD429">
            <v>1442</v>
          </cell>
          <cell r="AE429">
            <v>1284</v>
          </cell>
          <cell r="AF429">
            <v>1057</v>
          </cell>
          <cell r="AG429">
            <v>1212</v>
          </cell>
          <cell r="AH429">
            <v>1261</v>
          </cell>
          <cell r="AI429">
            <v>1347</v>
          </cell>
          <cell r="AJ429">
            <v>1207</v>
          </cell>
          <cell r="AK429">
            <v>1384</v>
          </cell>
          <cell r="AL429">
            <v>1133</v>
          </cell>
          <cell r="AM429">
            <v>1377</v>
          </cell>
          <cell r="AN429">
            <v>1387</v>
          </cell>
          <cell r="AO429">
            <v>1325</v>
          </cell>
          <cell r="AP429">
            <v>1308</v>
          </cell>
          <cell r="AQ429">
            <v>1386</v>
          </cell>
          <cell r="AR429">
            <v>1251</v>
          </cell>
          <cell r="AS429">
            <v>1334</v>
          </cell>
          <cell r="AT429">
            <v>1287</v>
          </cell>
          <cell r="AU429">
            <v>1370</v>
          </cell>
          <cell r="AV429">
            <v>1383</v>
          </cell>
          <cell r="AW429">
            <v>1223</v>
          </cell>
          <cell r="AX429">
            <v>1268</v>
          </cell>
          <cell r="AY429">
            <v>1254</v>
          </cell>
          <cell r="AZ429">
            <v>1303</v>
          </cell>
        </row>
        <row r="430">
          <cell r="A430" t="str">
            <v>Nombre de crÃ©ations d'entreprises - Hors micro-entrepreneurs - Ensemble - La RÃ©union - DonnÃ©es trimestrielles CVS</v>
          </cell>
          <cell r="B430">
            <v>10756173</v>
          </cell>
          <cell r="C430">
            <v>45317.364583333336</v>
          </cell>
          <cell r="E430">
            <v>1183</v>
          </cell>
          <cell r="F430">
            <v>1161</v>
          </cell>
          <cell r="G430">
            <v>1127</v>
          </cell>
          <cell r="H430">
            <v>1256</v>
          </cell>
          <cell r="I430">
            <v>1228</v>
          </cell>
          <cell r="J430">
            <v>1360</v>
          </cell>
          <cell r="K430">
            <v>1223</v>
          </cell>
          <cell r="L430">
            <v>1202</v>
          </cell>
          <cell r="M430">
            <v>1292</v>
          </cell>
          <cell r="N430">
            <v>1269</v>
          </cell>
          <cell r="O430">
            <v>1265</v>
          </cell>
          <cell r="P430">
            <v>1440</v>
          </cell>
          <cell r="Q430">
            <v>1199</v>
          </cell>
          <cell r="R430">
            <v>1220</v>
          </cell>
          <cell r="S430">
            <v>1260</v>
          </cell>
          <cell r="T430">
            <v>1225</v>
          </cell>
          <cell r="U430">
            <v>1266</v>
          </cell>
          <cell r="V430">
            <v>1324</v>
          </cell>
          <cell r="W430">
            <v>1264</v>
          </cell>
          <cell r="X430">
            <v>1210</v>
          </cell>
          <cell r="Y430">
            <v>1375</v>
          </cell>
          <cell r="Z430">
            <v>1277</v>
          </cell>
          <cell r="AA430">
            <v>1372</v>
          </cell>
          <cell r="AB430">
            <v>1368</v>
          </cell>
          <cell r="AC430">
            <v>1328</v>
          </cell>
          <cell r="AD430">
            <v>1465</v>
          </cell>
          <cell r="AE430">
            <v>1197</v>
          </cell>
          <cell r="AF430">
            <v>1142</v>
          </cell>
          <cell r="AG430">
            <v>1213</v>
          </cell>
          <cell r="AH430">
            <v>1288</v>
          </cell>
          <cell r="AI430">
            <v>1271</v>
          </cell>
          <cell r="AJ430">
            <v>1264</v>
          </cell>
          <cell r="AK430">
            <v>1398</v>
          </cell>
          <cell r="AL430">
            <v>1159</v>
          </cell>
          <cell r="AM430">
            <v>1289</v>
          </cell>
          <cell r="AN430">
            <v>1421</v>
          </cell>
          <cell r="AO430">
            <v>1360</v>
          </cell>
          <cell r="AP430">
            <v>1297</v>
          </cell>
          <cell r="AQ430">
            <v>1321</v>
          </cell>
          <cell r="AR430">
            <v>1247</v>
          </cell>
          <cell r="AS430">
            <v>1359</v>
          </cell>
          <cell r="AT430">
            <v>1296</v>
          </cell>
          <cell r="AU430">
            <v>1317</v>
          </cell>
          <cell r="AV430">
            <v>1394</v>
          </cell>
          <cell r="AW430">
            <v>1241</v>
          </cell>
          <cell r="AX430">
            <v>1280</v>
          </cell>
          <cell r="AY430">
            <v>1237</v>
          </cell>
          <cell r="AZ430">
            <v>1285</v>
          </cell>
        </row>
        <row r="431">
          <cell r="A431" t="str">
            <v>Nombre de crÃ©ations d'entreprises - Hors micro-entrepreneurs - Ensemble - Martinique - DonnÃ©es trimestrielles brutes</v>
          </cell>
          <cell r="B431">
            <v>10756150</v>
          </cell>
          <cell r="C431">
            <v>45317.364583333336</v>
          </cell>
          <cell r="E431">
            <v>814</v>
          </cell>
          <cell r="F431">
            <v>960</v>
          </cell>
          <cell r="G431">
            <v>626</v>
          </cell>
          <cell r="H431">
            <v>831</v>
          </cell>
          <cell r="I431">
            <v>922</v>
          </cell>
          <cell r="J431">
            <v>1081</v>
          </cell>
          <cell r="K431">
            <v>824</v>
          </cell>
          <cell r="L431">
            <v>810</v>
          </cell>
          <cell r="M431">
            <v>837</v>
          </cell>
          <cell r="N431">
            <v>978</v>
          </cell>
          <cell r="O431">
            <v>818</v>
          </cell>
          <cell r="P431">
            <v>880</v>
          </cell>
          <cell r="Q431">
            <v>976</v>
          </cell>
          <cell r="R431">
            <v>768</v>
          </cell>
          <cell r="S431">
            <v>784</v>
          </cell>
          <cell r="T431">
            <v>981</v>
          </cell>
          <cell r="U431">
            <v>1017</v>
          </cell>
          <cell r="V431">
            <v>856</v>
          </cell>
          <cell r="W431">
            <v>939</v>
          </cell>
          <cell r="X431">
            <v>996</v>
          </cell>
          <cell r="Y431">
            <v>1087</v>
          </cell>
          <cell r="Z431">
            <v>1043</v>
          </cell>
          <cell r="AA431">
            <v>861</v>
          </cell>
          <cell r="AB431">
            <v>1144</v>
          </cell>
          <cell r="AC431">
            <v>1323</v>
          </cell>
          <cell r="AD431">
            <v>960</v>
          </cell>
          <cell r="AE431">
            <v>828</v>
          </cell>
          <cell r="AF431">
            <v>1227</v>
          </cell>
          <cell r="AG431">
            <v>1066</v>
          </cell>
          <cell r="AH431">
            <v>877</v>
          </cell>
          <cell r="AI431">
            <v>1073</v>
          </cell>
          <cell r="AJ431">
            <v>999</v>
          </cell>
          <cell r="AK431">
            <v>1108</v>
          </cell>
          <cell r="AL431">
            <v>680</v>
          </cell>
          <cell r="AM431">
            <v>1194</v>
          </cell>
          <cell r="AN431">
            <v>1279</v>
          </cell>
          <cell r="AO431">
            <v>1646</v>
          </cell>
          <cell r="AP431">
            <v>1886</v>
          </cell>
          <cell r="AQ431">
            <v>1002</v>
          </cell>
          <cell r="AR431">
            <v>1262</v>
          </cell>
          <cell r="AS431">
            <v>1637</v>
          </cell>
          <cell r="AT431">
            <v>1423</v>
          </cell>
          <cell r="AU431">
            <v>1577</v>
          </cell>
          <cell r="AV431">
            <v>2238</v>
          </cell>
          <cell r="AW431">
            <v>2306</v>
          </cell>
          <cell r="AX431">
            <v>979</v>
          </cell>
          <cell r="AY431">
            <v>964</v>
          </cell>
          <cell r="AZ431">
            <v>1842</v>
          </cell>
        </row>
        <row r="432">
          <cell r="A432" t="str">
            <v>Nombre de crÃ©ations d'entreprises - Hors micro-entrepreneurs - Ensemble - Martinique - DonnÃ©es trimestrielles CVS</v>
          </cell>
          <cell r="B432">
            <v>10756151</v>
          </cell>
          <cell r="C432">
            <v>45317.364583333336</v>
          </cell>
          <cell r="E432">
            <v>723</v>
          </cell>
          <cell r="F432">
            <v>946</v>
          </cell>
          <cell r="G432">
            <v>826</v>
          </cell>
          <cell r="H432">
            <v>831</v>
          </cell>
          <cell r="I432">
            <v>897</v>
          </cell>
          <cell r="J432">
            <v>1001</v>
          </cell>
          <cell r="K432">
            <v>878</v>
          </cell>
          <cell r="L432">
            <v>769</v>
          </cell>
          <cell r="M432">
            <v>818</v>
          </cell>
          <cell r="N432">
            <v>899</v>
          </cell>
          <cell r="O432">
            <v>875</v>
          </cell>
          <cell r="P432">
            <v>945</v>
          </cell>
          <cell r="Q432">
            <v>873</v>
          </cell>
          <cell r="R432">
            <v>847</v>
          </cell>
          <cell r="S432">
            <v>989</v>
          </cell>
          <cell r="T432">
            <v>937</v>
          </cell>
          <cell r="U432">
            <v>945</v>
          </cell>
          <cell r="V432">
            <v>786</v>
          </cell>
          <cell r="W432">
            <v>948</v>
          </cell>
          <cell r="X432">
            <v>891</v>
          </cell>
          <cell r="Y432">
            <v>980</v>
          </cell>
          <cell r="Z432">
            <v>1073</v>
          </cell>
          <cell r="AA432">
            <v>964</v>
          </cell>
          <cell r="AB432">
            <v>1141</v>
          </cell>
          <cell r="AC432">
            <v>1090</v>
          </cell>
          <cell r="AD432">
            <v>1174</v>
          </cell>
          <cell r="AE432">
            <v>1023</v>
          </cell>
          <cell r="AF432">
            <v>1140</v>
          </cell>
          <cell r="AG432">
            <v>869</v>
          </cell>
          <cell r="AH432">
            <v>1063</v>
          </cell>
          <cell r="AI432">
            <v>1154</v>
          </cell>
          <cell r="AJ432">
            <v>854</v>
          </cell>
          <cell r="AK432">
            <v>789</v>
          </cell>
          <cell r="AL432">
            <v>1025</v>
          </cell>
          <cell r="AM432">
            <v>1464</v>
          </cell>
          <cell r="AN432">
            <v>1132</v>
          </cell>
          <cell r="AO432">
            <v>1277</v>
          </cell>
          <cell r="AP432">
            <v>2369</v>
          </cell>
          <cell r="AQ432">
            <v>1200</v>
          </cell>
          <cell r="AR432">
            <v>1033</v>
          </cell>
          <cell r="AS432">
            <v>1242</v>
          </cell>
          <cell r="AT432">
            <v>1770</v>
          </cell>
          <cell r="AU432">
            <v>1794</v>
          </cell>
          <cell r="AV432">
            <v>1941</v>
          </cell>
          <cell r="AW432">
            <v>1754</v>
          </cell>
          <cell r="AX432">
            <v>1418</v>
          </cell>
          <cell r="AY432">
            <v>1338</v>
          </cell>
          <cell r="AZ432">
            <v>1603</v>
          </cell>
        </row>
        <row r="433">
          <cell r="A433" t="str">
            <v>Nombre de crÃ©ations d'entreprises - Hors micro-entrepreneurs - Ensemble - Mayotte - DonnÃ©es trimestrielles brutes</v>
          </cell>
          <cell r="B433">
            <v>10756182</v>
          </cell>
          <cell r="C433">
            <v>45317.364583333336</v>
          </cell>
          <cell r="E433">
            <v>263</v>
          </cell>
          <cell r="F433">
            <v>173</v>
          </cell>
          <cell r="G433">
            <v>260</v>
          </cell>
          <cell r="H433">
            <v>200</v>
          </cell>
          <cell r="I433">
            <v>198</v>
          </cell>
          <cell r="J433">
            <v>196</v>
          </cell>
          <cell r="K433">
            <v>219</v>
          </cell>
          <cell r="L433">
            <v>209</v>
          </cell>
          <cell r="M433">
            <v>236</v>
          </cell>
          <cell r="N433">
            <v>211</v>
          </cell>
          <cell r="O433">
            <v>206</v>
          </cell>
          <cell r="P433">
            <v>218</v>
          </cell>
          <cell r="Q433">
            <v>198</v>
          </cell>
          <cell r="R433">
            <v>217</v>
          </cell>
          <cell r="S433">
            <v>193</v>
          </cell>
          <cell r="T433">
            <v>233</v>
          </cell>
          <cell r="U433">
            <v>213</v>
          </cell>
          <cell r="V433">
            <v>205</v>
          </cell>
          <cell r="W433">
            <v>198</v>
          </cell>
          <cell r="X433">
            <v>197</v>
          </cell>
          <cell r="Y433">
            <v>257</v>
          </cell>
          <cell r="Z433">
            <v>244</v>
          </cell>
          <cell r="AA433">
            <v>225</v>
          </cell>
          <cell r="AB433">
            <v>231</v>
          </cell>
          <cell r="AC433">
            <v>160</v>
          </cell>
          <cell r="AD433">
            <v>214</v>
          </cell>
          <cell r="AE433">
            <v>191</v>
          </cell>
          <cell r="AF433">
            <v>203</v>
          </cell>
          <cell r="AG433">
            <v>258</v>
          </cell>
          <cell r="AH433">
            <v>220</v>
          </cell>
          <cell r="AI433">
            <v>269</v>
          </cell>
          <cell r="AJ433">
            <v>270</v>
          </cell>
          <cell r="AK433">
            <v>208</v>
          </cell>
          <cell r="AL433">
            <v>190</v>
          </cell>
          <cell r="AM433">
            <v>376</v>
          </cell>
          <cell r="AN433">
            <v>332</v>
          </cell>
          <cell r="AO433">
            <v>294</v>
          </cell>
          <cell r="AP433">
            <v>400</v>
          </cell>
          <cell r="AQ433">
            <v>331</v>
          </cell>
          <cell r="AR433">
            <v>289</v>
          </cell>
          <cell r="AS433">
            <v>291</v>
          </cell>
          <cell r="AT433">
            <v>284</v>
          </cell>
          <cell r="AU433">
            <v>293</v>
          </cell>
          <cell r="AV433">
            <v>315</v>
          </cell>
          <cell r="AW433">
            <v>218</v>
          </cell>
          <cell r="AX433">
            <v>275</v>
          </cell>
          <cell r="AY433">
            <v>259</v>
          </cell>
          <cell r="AZ433">
            <v>304</v>
          </cell>
        </row>
        <row r="434">
          <cell r="A434" t="str">
            <v>Nombre de crÃ©ations d'entreprises - Hors micro-entrepreneurs - Ensemble - Normandie - DonnÃ©es trimestrielles brutes</v>
          </cell>
          <cell r="B434">
            <v>10756251</v>
          </cell>
          <cell r="C434">
            <v>45317.364583333336</v>
          </cell>
          <cell r="E434">
            <v>2528</v>
          </cell>
          <cell r="F434">
            <v>2114</v>
          </cell>
          <cell r="G434">
            <v>1957</v>
          </cell>
          <cell r="H434">
            <v>2133</v>
          </cell>
          <cell r="I434">
            <v>2802</v>
          </cell>
          <cell r="J434">
            <v>2513</v>
          </cell>
          <cell r="K434">
            <v>2391</v>
          </cell>
          <cell r="L434">
            <v>2527</v>
          </cell>
          <cell r="M434">
            <v>2942</v>
          </cell>
          <cell r="N434">
            <v>2740</v>
          </cell>
          <cell r="O434">
            <v>2424</v>
          </cell>
          <cell r="P434">
            <v>2652</v>
          </cell>
          <cell r="Q434">
            <v>2576</v>
          </cell>
          <cell r="R434">
            <v>2391</v>
          </cell>
          <cell r="S434">
            <v>2372</v>
          </cell>
          <cell r="T434">
            <v>2336</v>
          </cell>
          <cell r="U434">
            <v>2716</v>
          </cell>
          <cell r="V434">
            <v>2560</v>
          </cell>
          <cell r="W434">
            <v>2275</v>
          </cell>
          <cell r="X434">
            <v>2794</v>
          </cell>
          <cell r="Y434">
            <v>3017</v>
          </cell>
          <cell r="Z434">
            <v>2717</v>
          </cell>
          <cell r="AA434">
            <v>2587</v>
          </cell>
          <cell r="AB434">
            <v>3090</v>
          </cell>
          <cell r="AC434">
            <v>3133</v>
          </cell>
          <cell r="AD434">
            <v>3005</v>
          </cell>
          <cell r="AE434">
            <v>2796</v>
          </cell>
          <cell r="AF434">
            <v>3095</v>
          </cell>
          <cell r="AG434">
            <v>3241</v>
          </cell>
          <cell r="AH434">
            <v>3023</v>
          </cell>
          <cell r="AI434">
            <v>2738</v>
          </cell>
          <cell r="AJ434">
            <v>3009</v>
          </cell>
          <cell r="AK434">
            <v>3058</v>
          </cell>
          <cell r="AL434">
            <v>2547</v>
          </cell>
          <cell r="AM434">
            <v>3383</v>
          </cell>
          <cell r="AN434">
            <v>3602</v>
          </cell>
          <cell r="AO434">
            <v>3655</v>
          </cell>
          <cell r="AP434">
            <v>3895</v>
          </cell>
          <cell r="AQ434">
            <v>3413</v>
          </cell>
          <cell r="AR434">
            <v>3543</v>
          </cell>
          <cell r="AS434">
            <v>3710</v>
          </cell>
          <cell r="AT434">
            <v>3418</v>
          </cell>
          <cell r="AU434">
            <v>3467</v>
          </cell>
          <cell r="AV434">
            <v>3499</v>
          </cell>
          <cell r="AW434">
            <v>3245</v>
          </cell>
          <cell r="AX434">
            <v>3017</v>
          </cell>
          <cell r="AY434">
            <v>3080</v>
          </cell>
          <cell r="AZ434">
            <v>3470</v>
          </cell>
        </row>
        <row r="435">
          <cell r="A435" t="str">
            <v>Nombre de crÃ©ations d'entreprises - Hors micro-entrepreneurs - Ensemble - Normandie - DonnÃ©es trimestrielles CVS</v>
          </cell>
          <cell r="B435">
            <v>10756252</v>
          </cell>
          <cell r="C435">
            <v>45317.364583333336</v>
          </cell>
          <cell r="E435">
            <v>2223</v>
          </cell>
          <cell r="F435">
            <v>2095</v>
          </cell>
          <cell r="G435">
            <v>2186</v>
          </cell>
          <cell r="H435">
            <v>2189</v>
          </cell>
          <cell r="I435">
            <v>2487</v>
          </cell>
          <cell r="J435">
            <v>2591</v>
          </cell>
          <cell r="K435">
            <v>2633</v>
          </cell>
          <cell r="L435">
            <v>2639</v>
          </cell>
          <cell r="M435">
            <v>2686</v>
          </cell>
          <cell r="N435">
            <v>2805</v>
          </cell>
          <cell r="O435">
            <v>2677</v>
          </cell>
          <cell r="P435">
            <v>2643</v>
          </cell>
          <cell r="Q435">
            <v>2411</v>
          </cell>
          <cell r="R435">
            <v>2436</v>
          </cell>
          <cell r="S435">
            <v>2529</v>
          </cell>
          <cell r="T435">
            <v>2309</v>
          </cell>
          <cell r="U435">
            <v>2512</v>
          </cell>
          <cell r="V435">
            <v>2502</v>
          </cell>
          <cell r="W435">
            <v>2500</v>
          </cell>
          <cell r="X435">
            <v>2733</v>
          </cell>
          <cell r="Y435">
            <v>2772</v>
          </cell>
          <cell r="Z435">
            <v>2707</v>
          </cell>
          <cell r="AA435">
            <v>2837</v>
          </cell>
          <cell r="AB435">
            <v>3071</v>
          </cell>
          <cell r="AC435">
            <v>2937</v>
          </cell>
          <cell r="AD435">
            <v>2968</v>
          </cell>
          <cell r="AE435">
            <v>3088</v>
          </cell>
          <cell r="AF435">
            <v>3018</v>
          </cell>
          <cell r="AG435">
            <v>3096</v>
          </cell>
          <cell r="AH435">
            <v>3086</v>
          </cell>
          <cell r="AI435">
            <v>2943</v>
          </cell>
          <cell r="AJ435">
            <v>2991</v>
          </cell>
          <cell r="AK435">
            <v>3015</v>
          </cell>
          <cell r="AL435">
            <v>2547</v>
          </cell>
          <cell r="AM435">
            <v>3503</v>
          </cell>
          <cell r="AN435">
            <v>3513</v>
          </cell>
          <cell r="AO435">
            <v>3654</v>
          </cell>
          <cell r="AP435">
            <v>3805</v>
          </cell>
          <cell r="AQ435">
            <v>3543</v>
          </cell>
          <cell r="AR435">
            <v>3458</v>
          </cell>
          <cell r="AS435">
            <v>3710</v>
          </cell>
          <cell r="AT435">
            <v>3330</v>
          </cell>
          <cell r="AU435">
            <v>3583</v>
          </cell>
          <cell r="AV435">
            <v>3384</v>
          </cell>
          <cell r="AW435">
            <v>3213</v>
          </cell>
          <cell r="AX435">
            <v>2982</v>
          </cell>
          <cell r="AY435">
            <v>3169</v>
          </cell>
          <cell r="AZ435">
            <v>3448</v>
          </cell>
        </row>
        <row r="436">
          <cell r="A436" t="str">
            <v>Nombre de crÃ©ations d'entreprises - Hors micro-entrepreneurs - Ensemble - Nouvelle-Aquitaine - DonnÃ©es trimestrielles brutes</v>
          </cell>
          <cell r="B436">
            <v>10756351</v>
          </cell>
          <cell r="C436">
            <v>45317.364583333336</v>
          </cell>
          <cell r="E436">
            <v>6109</v>
          </cell>
          <cell r="F436">
            <v>5377</v>
          </cell>
          <cell r="G436">
            <v>4755</v>
          </cell>
          <cell r="H436">
            <v>5301</v>
          </cell>
          <cell r="I436">
            <v>7027</v>
          </cell>
          <cell r="J436">
            <v>6442</v>
          </cell>
          <cell r="K436">
            <v>5683</v>
          </cell>
          <cell r="L436">
            <v>6519</v>
          </cell>
          <cell r="M436">
            <v>7070</v>
          </cell>
          <cell r="N436">
            <v>6521</v>
          </cell>
          <cell r="O436">
            <v>5913</v>
          </cell>
          <cell r="P436">
            <v>6140</v>
          </cell>
          <cell r="Q436">
            <v>5974</v>
          </cell>
          <cell r="R436">
            <v>5839</v>
          </cell>
          <cell r="S436">
            <v>5425</v>
          </cell>
          <cell r="T436">
            <v>5708</v>
          </cell>
          <cell r="U436">
            <v>6635</v>
          </cell>
          <cell r="V436">
            <v>6453</v>
          </cell>
          <cell r="W436">
            <v>5615</v>
          </cell>
          <cell r="X436">
            <v>6530</v>
          </cell>
          <cell r="Y436">
            <v>7323</v>
          </cell>
          <cell r="Z436">
            <v>6830</v>
          </cell>
          <cell r="AA436">
            <v>6233</v>
          </cell>
          <cell r="AB436">
            <v>7058</v>
          </cell>
          <cell r="AC436">
            <v>7589</v>
          </cell>
          <cell r="AD436">
            <v>7022</v>
          </cell>
          <cell r="AE436">
            <v>6326</v>
          </cell>
          <cell r="AF436">
            <v>6975</v>
          </cell>
          <cell r="AG436">
            <v>8079</v>
          </cell>
          <cell r="AH436">
            <v>7219</v>
          </cell>
          <cell r="AI436">
            <v>6902</v>
          </cell>
          <cell r="AJ436">
            <v>7418</v>
          </cell>
          <cell r="AK436">
            <v>7450</v>
          </cell>
          <cell r="AL436">
            <v>5818</v>
          </cell>
          <cell r="AM436">
            <v>7957</v>
          </cell>
          <cell r="AN436">
            <v>8622</v>
          </cell>
          <cell r="AO436">
            <v>9128</v>
          </cell>
          <cell r="AP436">
            <v>8843</v>
          </cell>
          <cell r="AQ436">
            <v>7335</v>
          </cell>
          <cell r="AR436">
            <v>7927</v>
          </cell>
          <cell r="AS436">
            <v>8610</v>
          </cell>
          <cell r="AT436">
            <v>8042</v>
          </cell>
          <cell r="AU436">
            <v>7463</v>
          </cell>
          <cell r="AV436">
            <v>8158</v>
          </cell>
          <cell r="AW436">
            <v>7793</v>
          </cell>
          <cell r="AX436">
            <v>7543</v>
          </cell>
          <cell r="AY436">
            <v>6816</v>
          </cell>
          <cell r="AZ436">
            <v>7592</v>
          </cell>
        </row>
        <row r="437">
          <cell r="A437" t="str">
            <v>Nombre de crÃ©ations d'entreprises - Hors micro-entrepreneurs - Ensemble - Nouvelle-Aquitaine - DonnÃ©es trimestrielles CVS</v>
          </cell>
          <cell r="B437">
            <v>10756352</v>
          </cell>
          <cell r="C437">
            <v>45317.364583333336</v>
          </cell>
          <cell r="E437">
            <v>5481</v>
          </cell>
          <cell r="F437">
            <v>5316</v>
          </cell>
          <cell r="G437">
            <v>5339</v>
          </cell>
          <cell r="H437">
            <v>5500</v>
          </cell>
          <cell r="I437">
            <v>6340</v>
          </cell>
          <cell r="J437">
            <v>6362</v>
          </cell>
          <cell r="K437">
            <v>6402</v>
          </cell>
          <cell r="L437">
            <v>6606</v>
          </cell>
          <cell r="M437">
            <v>6463</v>
          </cell>
          <cell r="N437">
            <v>6446</v>
          </cell>
          <cell r="O437">
            <v>6508</v>
          </cell>
          <cell r="P437">
            <v>6211</v>
          </cell>
          <cell r="Q437">
            <v>5471</v>
          </cell>
          <cell r="R437">
            <v>5794</v>
          </cell>
          <cell r="S437">
            <v>5955</v>
          </cell>
          <cell r="T437">
            <v>5766</v>
          </cell>
          <cell r="U437">
            <v>6078</v>
          </cell>
          <cell r="V437">
            <v>6395</v>
          </cell>
          <cell r="W437">
            <v>6127</v>
          </cell>
          <cell r="X437">
            <v>6632</v>
          </cell>
          <cell r="Y437">
            <v>6749</v>
          </cell>
          <cell r="Z437">
            <v>6655</v>
          </cell>
          <cell r="AA437">
            <v>6879</v>
          </cell>
          <cell r="AB437">
            <v>7035</v>
          </cell>
          <cell r="AC437">
            <v>7006</v>
          </cell>
          <cell r="AD437">
            <v>6981</v>
          </cell>
          <cell r="AE437">
            <v>6904</v>
          </cell>
          <cell r="AF437">
            <v>7090</v>
          </cell>
          <cell r="AG437">
            <v>7516</v>
          </cell>
          <cell r="AH437">
            <v>7168</v>
          </cell>
          <cell r="AI437">
            <v>7550</v>
          </cell>
          <cell r="AJ437">
            <v>7428</v>
          </cell>
          <cell r="AK437">
            <v>6943</v>
          </cell>
          <cell r="AL437">
            <v>5773</v>
          </cell>
          <cell r="AM437">
            <v>8531</v>
          </cell>
          <cell r="AN437">
            <v>8669</v>
          </cell>
          <cell r="AO437">
            <v>8636</v>
          </cell>
          <cell r="AP437">
            <v>8666</v>
          </cell>
          <cell r="AQ437">
            <v>7918</v>
          </cell>
          <cell r="AR437">
            <v>7865</v>
          </cell>
          <cell r="AS437">
            <v>8087</v>
          </cell>
          <cell r="AT437">
            <v>7908</v>
          </cell>
          <cell r="AU437">
            <v>8006</v>
          </cell>
          <cell r="AV437">
            <v>8240</v>
          </cell>
          <cell r="AW437">
            <v>7276</v>
          </cell>
          <cell r="AX437">
            <v>7312</v>
          </cell>
          <cell r="AY437">
            <v>7454</v>
          </cell>
          <cell r="AZ437">
            <v>7549</v>
          </cell>
        </row>
        <row r="438">
          <cell r="A438" t="str">
            <v>Nombre de crÃ©ations d'entreprises - Hors micro-entrepreneurs - Ensemble - Occitanie - DonnÃ©es trimestrielles brutes</v>
          </cell>
          <cell r="B438">
            <v>10756371</v>
          </cell>
          <cell r="C438">
            <v>45317.364583333336</v>
          </cell>
          <cell r="E438">
            <v>7502</v>
          </cell>
          <cell r="F438">
            <v>6275</v>
          </cell>
          <cell r="G438">
            <v>5484</v>
          </cell>
          <cell r="H438">
            <v>5846</v>
          </cell>
          <cell r="I438">
            <v>7399</v>
          </cell>
          <cell r="J438">
            <v>6728</v>
          </cell>
          <cell r="K438">
            <v>5882</v>
          </cell>
          <cell r="L438">
            <v>6664</v>
          </cell>
          <cell r="M438">
            <v>7662</v>
          </cell>
          <cell r="N438">
            <v>7073</v>
          </cell>
          <cell r="O438">
            <v>6024</v>
          </cell>
          <cell r="P438">
            <v>6452</v>
          </cell>
          <cell r="Q438">
            <v>6901</v>
          </cell>
          <cell r="R438">
            <v>6637</v>
          </cell>
          <cell r="S438">
            <v>5843</v>
          </cell>
          <cell r="T438">
            <v>6521</v>
          </cell>
          <cell r="U438">
            <v>7925</v>
          </cell>
          <cell r="V438">
            <v>7425</v>
          </cell>
          <cell r="W438">
            <v>6239</v>
          </cell>
          <cell r="X438">
            <v>7164</v>
          </cell>
          <cell r="Y438">
            <v>8303</v>
          </cell>
          <cell r="Z438">
            <v>7514</v>
          </cell>
          <cell r="AA438">
            <v>6610</v>
          </cell>
          <cell r="AB438">
            <v>7425</v>
          </cell>
          <cell r="AC438">
            <v>8538</v>
          </cell>
          <cell r="AD438">
            <v>7942</v>
          </cell>
          <cell r="AE438">
            <v>6802</v>
          </cell>
          <cell r="AF438">
            <v>7696</v>
          </cell>
          <cell r="AG438">
            <v>9175</v>
          </cell>
          <cell r="AH438">
            <v>8158</v>
          </cell>
          <cell r="AI438">
            <v>7562</v>
          </cell>
          <cell r="AJ438">
            <v>7799</v>
          </cell>
          <cell r="AK438">
            <v>8118</v>
          </cell>
          <cell r="AL438">
            <v>5740</v>
          </cell>
          <cell r="AM438">
            <v>7899</v>
          </cell>
          <cell r="AN438">
            <v>8530</v>
          </cell>
          <cell r="AO438">
            <v>9587</v>
          </cell>
          <cell r="AP438">
            <v>9637</v>
          </cell>
          <cell r="AQ438">
            <v>7894</v>
          </cell>
          <cell r="AR438">
            <v>8805</v>
          </cell>
          <cell r="AS438">
            <v>9699</v>
          </cell>
          <cell r="AT438">
            <v>8873</v>
          </cell>
          <cell r="AU438">
            <v>8205</v>
          </cell>
          <cell r="AV438">
            <v>8803</v>
          </cell>
          <cell r="AW438">
            <v>8633</v>
          </cell>
          <cell r="AX438">
            <v>7974</v>
          </cell>
          <cell r="AY438">
            <v>7499</v>
          </cell>
          <cell r="AZ438">
            <v>8464</v>
          </cell>
        </row>
        <row r="439">
          <cell r="A439" t="str">
            <v>Nombre de crÃ©ations d'entreprises - Hors micro-entrepreneurs - Ensemble - Occitanie - DonnÃ©es trimestrielles CVS</v>
          </cell>
          <cell r="B439">
            <v>10756372</v>
          </cell>
          <cell r="C439">
            <v>45317.364583333336</v>
          </cell>
          <cell r="E439">
            <v>6574</v>
          </cell>
          <cell r="F439">
            <v>6148</v>
          </cell>
          <cell r="G439">
            <v>6350</v>
          </cell>
          <cell r="H439">
            <v>6137</v>
          </cell>
          <cell r="I439">
            <v>6553</v>
          </cell>
          <cell r="J439">
            <v>6755</v>
          </cell>
          <cell r="K439">
            <v>6680</v>
          </cell>
          <cell r="L439">
            <v>6894</v>
          </cell>
          <cell r="M439">
            <v>6935</v>
          </cell>
          <cell r="N439">
            <v>6847</v>
          </cell>
          <cell r="O439">
            <v>6675</v>
          </cell>
          <cell r="P439">
            <v>6606</v>
          </cell>
          <cell r="Q439">
            <v>6224</v>
          </cell>
          <cell r="R439">
            <v>6232</v>
          </cell>
          <cell r="S439">
            <v>6530</v>
          </cell>
          <cell r="T439">
            <v>6754</v>
          </cell>
          <cell r="U439">
            <v>6921</v>
          </cell>
          <cell r="V439">
            <v>7123</v>
          </cell>
          <cell r="W439">
            <v>7145</v>
          </cell>
          <cell r="X439">
            <v>7369</v>
          </cell>
          <cell r="Y439">
            <v>7377</v>
          </cell>
          <cell r="Z439">
            <v>7247</v>
          </cell>
          <cell r="AA439">
            <v>7319</v>
          </cell>
          <cell r="AB439">
            <v>7959</v>
          </cell>
          <cell r="AC439">
            <v>7625</v>
          </cell>
          <cell r="AD439">
            <v>7727</v>
          </cell>
          <cell r="AE439">
            <v>7764</v>
          </cell>
          <cell r="AF439">
            <v>8043</v>
          </cell>
          <cell r="AG439">
            <v>8327</v>
          </cell>
          <cell r="AH439">
            <v>8136</v>
          </cell>
          <cell r="AI439">
            <v>8436</v>
          </cell>
          <cell r="AJ439">
            <v>8003</v>
          </cell>
          <cell r="AK439">
            <v>7512</v>
          </cell>
          <cell r="AL439">
            <v>5320</v>
          </cell>
          <cell r="AM439">
            <v>8702</v>
          </cell>
          <cell r="AN439">
            <v>8722</v>
          </cell>
          <cell r="AO439">
            <v>8614</v>
          </cell>
          <cell r="AP439">
            <v>9391</v>
          </cell>
          <cell r="AQ439">
            <v>8880</v>
          </cell>
          <cell r="AR439">
            <v>9018</v>
          </cell>
          <cell r="AS439">
            <v>8772</v>
          </cell>
          <cell r="AT439">
            <v>8707</v>
          </cell>
          <cell r="AU439">
            <v>9115</v>
          </cell>
          <cell r="AV439">
            <v>8719</v>
          </cell>
          <cell r="AW439">
            <v>7888</v>
          </cell>
          <cell r="AX439">
            <v>7912</v>
          </cell>
          <cell r="AY439">
            <v>8200</v>
          </cell>
          <cell r="AZ439">
            <v>8584</v>
          </cell>
        </row>
        <row r="440">
          <cell r="A440" t="str">
            <v>Nombre de crÃ©ations d'entreprises - Hors micro-entrepreneurs - Ensemble - Pays de la Loire - DonnÃ©es trimestrielles brutes</v>
          </cell>
          <cell r="B440">
            <v>10756311</v>
          </cell>
          <cell r="C440">
            <v>45317.364583333336</v>
          </cell>
          <cell r="E440">
            <v>3251</v>
          </cell>
          <cell r="F440">
            <v>2917</v>
          </cell>
          <cell r="G440">
            <v>2476</v>
          </cell>
          <cell r="H440">
            <v>2805</v>
          </cell>
          <cell r="I440">
            <v>3451</v>
          </cell>
          <cell r="J440">
            <v>3119</v>
          </cell>
          <cell r="K440">
            <v>2812</v>
          </cell>
          <cell r="L440">
            <v>3269</v>
          </cell>
          <cell r="M440">
            <v>3403</v>
          </cell>
          <cell r="N440">
            <v>3164</v>
          </cell>
          <cell r="O440">
            <v>3106</v>
          </cell>
          <cell r="P440">
            <v>3335</v>
          </cell>
          <cell r="Q440">
            <v>3206</v>
          </cell>
          <cell r="R440">
            <v>3171</v>
          </cell>
          <cell r="S440">
            <v>3061</v>
          </cell>
          <cell r="T440">
            <v>3393</v>
          </cell>
          <cell r="U440">
            <v>3920</v>
          </cell>
          <cell r="V440">
            <v>3538</v>
          </cell>
          <cell r="W440">
            <v>3221</v>
          </cell>
          <cell r="X440">
            <v>3717</v>
          </cell>
          <cell r="Y440">
            <v>4543</v>
          </cell>
          <cell r="Z440">
            <v>4037</v>
          </cell>
          <cell r="AA440">
            <v>3687</v>
          </cell>
          <cell r="AB440">
            <v>4069</v>
          </cell>
          <cell r="AC440">
            <v>4105</v>
          </cell>
          <cell r="AD440">
            <v>4212</v>
          </cell>
          <cell r="AE440">
            <v>3390</v>
          </cell>
          <cell r="AF440">
            <v>3969</v>
          </cell>
          <cell r="AG440">
            <v>4819</v>
          </cell>
          <cell r="AH440">
            <v>4163</v>
          </cell>
          <cell r="AI440">
            <v>3889</v>
          </cell>
          <cell r="AJ440">
            <v>4205</v>
          </cell>
          <cell r="AK440">
            <v>3965</v>
          </cell>
          <cell r="AL440">
            <v>3348</v>
          </cell>
          <cell r="AM440">
            <v>4308</v>
          </cell>
          <cell r="AN440">
            <v>5015</v>
          </cell>
          <cell r="AO440">
            <v>5071</v>
          </cell>
          <cell r="AP440">
            <v>4984</v>
          </cell>
          <cell r="AQ440">
            <v>4529</v>
          </cell>
          <cell r="AR440">
            <v>4834</v>
          </cell>
          <cell r="AS440">
            <v>4774</v>
          </cell>
          <cell r="AT440">
            <v>4412</v>
          </cell>
          <cell r="AU440">
            <v>4274</v>
          </cell>
          <cell r="AV440">
            <v>5325</v>
          </cell>
          <cell r="AW440">
            <v>4634</v>
          </cell>
          <cell r="AX440">
            <v>4220</v>
          </cell>
          <cell r="AY440">
            <v>4055</v>
          </cell>
          <cell r="AZ440">
            <v>4460</v>
          </cell>
        </row>
        <row r="441">
          <cell r="A441" t="str">
            <v>Nombre de crÃ©ations d'entreprises - Hors micro-entrepreneurs - Ensemble - Pays de la Loire - DonnÃ©es trimestrielles CVS</v>
          </cell>
          <cell r="B441">
            <v>10756312</v>
          </cell>
          <cell r="C441">
            <v>45317.364583333336</v>
          </cell>
          <cell r="E441">
            <v>2960</v>
          </cell>
          <cell r="F441">
            <v>2830</v>
          </cell>
          <cell r="G441">
            <v>2786</v>
          </cell>
          <cell r="H441">
            <v>2901</v>
          </cell>
          <cell r="I441">
            <v>3087</v>
          </cell>
          <cell r="J441">
            <v>3329</v>
          </cell>
          <cell r="K441">
            <v>3188</v>
          </cell>
          <cell r="L441">
            <v>3357</v>
          </cell>
          <cell r="M441">
            <v>3211</v>
          </cell>
          <cell r="N441">
            <v>3291</v>
          </cell>
          <cell r="O441">
            <v>3303</v>
          </cell>
          <cell r="P441">
            <v>3224</v>
          </cell>
          <cell r="Q441">
            <v>3122</v>
          </cell>
          <cell r="R441">
            <v>3033</v>
          </cell>
          <cell r="S441">
            <v>3124</v>
          </cell>
          <cell r="T441">
            <v>3412</v>
          </cell>
          <cell r="U441">
            <v>3454</v>
          </cell>
          <cell r="V441">
            <v>3522</v>
          </cell>
          <cell r="W441">
            <v>3640</v>
          </cell>
          <cell r="X441">
            <v>3682</v>
          </cell>
          <cell r="Y441">
            <v>4081</v>
          </cell>
          <cell r="Z441">
            <v>3869</v>
          </cell>
          <cell r="AA441">
            <v>4024</v>
          </cell>
          <cell r="AB441">
            <v>4088</v>
          </cell>
          <cell r="AC441">
            <v>3724</v>
          </cell>
          <cell r="AD441">
            <v>4065</v>
          </cell>
          <cell r="AE441">
            <v>3842</v>
          </cell>
          <cell r="AF441">
            <v>4006</v>
          </cell>
          <cell r="AG441">
            <v>4382</v>
          </cell>
          <cell r="AH441">
            <v>4467</v>
          </cell>
          <cell r="AI441">
            <v>4448</v>
          </cell>
          <cell r="AJ441">
            <v>4157</v>
          </cell>
          <cell r="AK441">
            <v>3865</v>
          </cell>
          <cell r="AL441">
            <v>3171</v>
          </cell>
          <cell r="AM441">
            <v>4488</v>
          </cell>
          <cell r="AN441">
            <v>4792</v>
          </cell>
          <cell r="AO441">
            <v>4810</v>
          </cell>
          <cell r="AP441">
            <v>4782</v>
          </cell>
          <cell r="AQ441">
            <v>5103</v>
          </cell>
          <cell r="AR441">
            <v>4625</v>
          </cell>
          <cell r="AS441">
            <v>4377</v>
          </cell>
          <cell r="AT441">
            <v>4398</v>
          </cell>
          <cell r="AU441">
            <v>4814</v>
          </cell>
          <cell r="AV441">
            <v>5011</v>
          </cell>
          <cell r="AW441">
            <v>4267</v>
          </cell>
          <cell r="AX441">
            <v>4118</v>
          </cell>
          <cell r="AY441">
            <v>4488</v>
          </cell>
          <cell r="AZ441">
            <v>4265</v>
          </cell>
        </row>
        <row r="442">
          <cell r="A442" t="str">
            <v>Nombre de crÃ©ations d'entreprises - Hors micro-entrepreneurs - Ensemble - Provence-Alpes-CÃ´te d'Azur - DonnÃ©es trimestrielles brutes</v>
          </cell>
          <cell r="B442">
            <v>10756411</v>
          </cell>
          <cell r="C442">
            <v>45317.364583333336</v>
          </cell>
          <cell r="E442">
            <v>8248</v>
          </cell>
          <cell r="F442">
            <v>6426</v>
          </cell>
          <cell r="G442">
            <v>5627</v>
          </cell>
          <cell r="H442">
            <v>6306</v>
          </cell>
          <cell r="I442">
            <v>8558</v>
          </cell>
          <cell r="J442">
            <v>7452</v>
          </cell>
          <cell r="K442">
            <v>6444</v>
          </cell>
          <cell r="L442">
            <v>7196</v>
          </cell>
          <cell r="M442">
            <v>8299</v>
          </cell>
          <cell r="N442">
            <v>7492</v>
          </cell>
          <cell r="O442">
            <v>6214</v>
          </cell>
          <cell r="P442">
            <v>7129</v>
          </cell>
          <cell r="Q442">
            <v>7816</v>
          </cell>
          <cell r="R442">
            <v>7119</v>
          </cell>
          <cell r="S442">
            <v>6287</v>
          </cell>
          <cell r="T442">
            <v>7209</v>
          </cell>
          <cell r="U442">
            <v>8841</v>
          </cell>
          <cell r="V442">
            <v>8209</v>
          </cell>
          <cell r="W442">
            <v>6641</v>
          </cell>
          <cell r="X442">
            <v>7869</v>
          </cell>
          <cell r="Y442">
            <v>9266</v>
          </cell>
          <cell r="Z442">
            <v>8272</v>
          </cell>
          <cell r="AA442">
            <v>7272</v>
          </cell>
          <cell r="AB442">
            <v>8473</v>
          </cell>
          <cell r="AC442">
            <v>9589</v>
          </cell>
          <cell r="AD442">
            <v>9304</v>
          </cell>
          <cell r="AE442">
            <v>7612</v>
          </cell>
          <cell r="AF442">
            <v>8233</v>
          </cell>
          <cell r="AG442">
            <v>10619</v>
          </cell>
          <cell r="AH442">
            <v>9579</v>
          </cell>
          <cell r="AI442">
            <v>7575</v>
          </cell>
          <cell r="AJ442">
            <v>7763</v>
          </cell>
          <cell r="AK442">
            <v>8438</v>
          </cell>
          <cell r="AL442">
            <v>5740</v>
          </cell>
          <cell r="AM442">
            <v>7896</v>
          </cell>
          <cell r="AN442">
            <v>8927</v>
          </cell>
          <cell r="AO442">
            <v>9988</v>
          </cell>
          <cell r="AP442">
            <v>10024</v>
          </cell>
          <cell r="AQ442">
            <v>8185</v>
          </cell>
          <cell r="AR442">
            <v>8983</v>
          </cell>
          <cell r="AS442">
            <v>10048</v>
          </cell>
          <cell r="AT442">
            <v>9559</v>
          </cell>
          <cell r="AU442">
            <v>8375</v>
          </cell>
          <cell r="AV442">
            <v>9521</v>
          </cell>
          <cell r="AW442">
            <v>9312</v>
          </cell>
          <cell r="AX442">
            <v>8772</v>
          </cell>
          <cell r="AY442">
            <v>8157</v>
          </cell>
          <cell r="AZ442">
            <v>9126</v>
          </cell>
        </row>
        <row r="443">
          <cell r="A443" t="str">
            <v>Nombre de crÃ©ations d'entreprises - Hors micro-entrepreneurs - Ensemble - Provence-Alpes-CÃ´te d'Azur - DonnÃ©es trimestrielles CVS</v>
          </cell>
          <cell r="B443">
            <v>10756412</v>
          </cell>
          <cell r="C443">
            <v>45317.364583333336</v>
          </cell>
          <cell r="E443">
            <v>7215</v>
          </cell>
          <cell r="F443">
            <v>6262</v>
          </cell>
          <cell r="G443">
            <v>6476</v>
          </cell>
          <cell r="H443">
            <v>6620</v>
          </cell>
          <cell r="I443">
            <v>7389</v>
          </cell>
          <cell r="J443">
            <v>7365</v>
          </cell>
          <cell r="K443">
            <v>7560</v>
          </cell>
          <cell r="L443">
            <v>7452</v>
          </cell>
          <cell r="M443">
            <v>7286</v>
          </cell>
          <cell r="N443">
            <v>7419</v>
          </cell>
          <cell r="O443">
            <v>7148</v>
          </cell>
          <cell r="P443">
            <v>7257</v>
          </cell>
          <cell r="Q443">
            <v>6996</v>
          </cell>
          <cell r="R443">
            <v>6934</v>
          </cell>
          <cell r="S443">
            <v>7161</v>
          </cell>
          <cell r="T443">
            <v>7397</v>
          </cell>
          <cell r="U443">
            <v>7817</v>
          </cell>
          <cell r="V443">
            <v>7918</v>
          </cell>
          <cell r="W443">
            <v>7633</v>
          </cell>
          <cell r="X443">
            <v>8134</v>
          </cell>
          <cell r="Y443">
            <v>8257</v>
          </cell>
          <cell r="Z443">
            <v>7730</v>
          </cell>
          <cell r="AA443">
            <v>8458</v>
          </cell>
          <cell r="AB443">
            <v>8620</v>
          </cell>
          <cell r="AC443">
            <v>8583</v>
          </cell>
          <cell r="AD443">
            <v>8795</v>
          </cell>
          <cell r="AE443">
            <v>8747</v>
          </cell>
          <cell r="AF443">
            <v>8561</v>
          </cell>
          <cell r="AG443">
            <v>9622</v>
          </cell>
          <cell r="AH443">
            <v>9184</v>
          </cell>
          <cell r="AI443">
            <v>8772</v>
          </cell>
          <cell r="AJ443">
            <v>7915</v>
          </cell>
          <cell r="AK443">
            <v>7820</v>
          </cell>
          <cell r="AL443">
            <v>5523</v>
          </cell>
          <cell r="AM443">
            <v>8760</v>
          </cell>
          <cell r="AN443">
            <v>9049</v>
          </cell>
          <cell r="AO443">
            <v>9397</v>
          </cell>
          <cell r="AP443">
            <v>9496</v>
          </cell>
          <cell r="AQ443">
            <v>9064</v>
          </cell>
          <cell r="AR443">
            <v>8919</v>
          </cell>
          <cell r="AS443">
            <v>9314</v>
          </cell>
          <cell r="AT443">
            <v>9316</v>
          </cell>
          <cell r="AU443">
            <v>9156</v>
          </cell>
          <cell r="AV443">
            <v>9609</v>
          </cell>
          <cell r="AW443">
            <v>8621</v>
          </cell>
          <cell r="AX443">
            <v>8451</v>
          </cell>
          <cell r="AY443">
            <v>8981</v>
          </cell>
          <cell r="AZ443">
            <v>9003</v>
          </cell>
        </row>
        <row r="444">
          <cell r="A444" t="str">
            <v>Nombre de crÃ©ations d'entreprises - Hors micro-entrepreneurs - HÃ©bergement et restauration - Auvergne-RhÃ´ne-Alpes - DonnÃ©es trimestrielles brutes</v>
          </cell>
          <cell r="B444">
            <v>10756397</v>
          </cell>
          <cell r="C444">
            <v>45317.364583333336</v>
          </cell>
          <cell r="E444">
            <v>617</v>
          </cell>
          <cell r="F444">
            <v>642</v>
          </cell>
          <cell r="G444">
            <v>465</v>
          </cell>
          <cell r="H444">
            <v>491</v>
          </cell>
          <cell r="I444">
            <v>634</v>
          </cell>
          <cell r="J444">
            <v>714</v>
          </cell>
          <cell r="K444">
            <v>573</v>
          </cell>
          <cell r="L444">
            <v>591</v>
          </cell>
          <cell r="M444">
            <v>591</v>
          </cell>
          <cell r="N444">
            <v>724</v>
          </cell>
          <cell r="O444">
            <v>609</v>
          </cell>
          <cell r="P444">
            <v>657</v>
          </cell>
          <cell r="Q444">
            <v>599</v>
          </cell>
          <cell r="R444">
            <v>731</v>
          </cell>
          <cell r="S444">
            <v>530</v>
          </cell>
          <cell r="T444">
            <v>636</v>
          </cell>
          <cell r="U444">
            <v>615</v>
          </cell>
          <cell r="V444">
            <v>750</v>
          </cell>
          <cell r="W444">
            <v>566</v>
          </cell>
          <cell r="X444">
            <v>610</v>
          </cell>
          <cell r="Y444">
            <v>677</v>
          </cell>
          <cell r="Z444">
            <v>728</v>
          </cell>
          <cell r="AA444">
            <v>593</v>
          </cell>
          <cell r="AB444">
            <v>710</v>
          </cell>
          <cell r="AC444">
            <v>690</v>
          </cell>
          <cell r="AD444">
            <v>681</v>
          </cell>
          <cell r="AE444">
            <v>525</v>
          </cell>
          <cell r="AF444">
            <v>593</v>
          </cell>
          <cell r="AG444">
            <v>634</v>
          </cell>
          <cell r="AH444">
            <v>684</v>
          </cell>
          <cell r="AI444">
            <v>541</v>
          </cell>
          <cell r="AJ444">
            <v>606</v>
          </cell>
          <cell r="AK444">
            <v>611</v>
          </cell>
          <cell r="AL444">
            <v>395</v>
          </cell>
          <cell r="AM444">
            <v>609</v>
          </cell>
          <cell r="AN444">
            <v>609</v>
          </cell>
          <cell r="AO444">
            <v>601</v>
          </cell>
          <cell r="AP444">
            <v>750</v>
          </cell>
          <cell r="AQ444">
            <v>638</v>
          </cell>
          <cell r="AR444">
            <v>684</v>
          </cell>
          <cell r="AS444">
            <v>709</v>
          </cell>
          <cell r="AT444">
            <v>761</v>
          </cell>
          <cell r="AU444">
            <v>609</v>
          </cell>
          <cell r="AV444">
            <v>698</v>
          </cell>
          <cell r="AW444">
            <v>671</v>
          </cell>
          <cell r="AX444">
            <v>744</v>
          </cell>
          <cell r="AY444">
            <v>642</v>
          </cell>
          <cell r="AZ444">
            <v>767</v>
          </cell>
        </row>
        <row r="445">
          <cell r="A445" t="str">
            <v>Nombre de crÃ©ations d'entreprises - Hors micro-entrepreneurs - HÃ©bergement et restauration - ÃŽle-de-France - DonnÃ©es trimestrielles brutes</v>
          </cell>
          <cell r="B445">
            <v>10756197</v>
          </cell>
          <cell r="C445">
            <v>45317.364583333336</v>
          </cell>
          <cell r="E445">
            <v>789</v>
          </cell>
          <cell r="F445">
            <v>734</v>
          </cell>
          <cell r="G445">
            <v>639</v>
          </cell>
          <cell r="H445">
            <v>782</v>
          </cell>
          <cell r="I445">
            <v>930</v>
          </cell>
          <cell r="J445">
            <v>853</v>
          </cell>
          <cell r="K445">
            <v>794</v>
          </cell>
          <cell r="L445">
            <v>879</v>
          </cell>
          <cell r="M445">
            <v>956</v>
          </cell>
          <cell r="N445">
            <v>960</v>
          </cell>
          <cell r="O445">
            <v>907</v>
          </cell>
          <cell r="P445">
            <v>984</v>
          </cell>
          <cell r="Q445">
            <v>922</v>
          </cell>
          <cell r="R445">
            <v>971</v>
          </cell>
          <cell r="S445">
            <v>972</v>
          </cell>
          <cell r="T445">
            <v>988</v>
          </cell>
          <cell r="U445">
            <v>1059</v>
          </cell>
          <cell r="V445">
            <v>1109</v>
          </cell>
          <cell r="W445">
            <v>902</v>
          </cell>
          <cell r="X445">
            <v>1066</v>
          </cell>
          <cell r="Y445">
            <v>1062</v>
          </cell>
          <cell r="Z445">
            <v>1201</v>
          </cell>
          <cell r="AA445">
            <v>992</v>
          </cell>
          <cell r="AB445">
            <v>1108</v>
          </cell>
          <cell r="AC445">
            <v>1057</v>
          </cell>
          <cell r="AD445">
            <v>1007</v>
          </cell>
          <cell r="AE445">
            <v>890</v>
          </cell>
          <cell r="AF445">
            <v>1002</v>
          </cell>
          <cell r="AG445">
            <v>1098</v>
          </cell>
          <cell r="AH445">
            <v>1055</v>
          </cell>
          <cell r="AI445">
            <v>971</v>
          </cell>
          <cell r="AJ445">
            <v>1082</v>
          </cell>
          <cell r="AK445">
            <v>1039</v>
          </cell>
          <cell r="AL445">
            <v>529</v>
          </cell>
          <cell r="AM445">
            <v>1042</v>
          </cell>
          <cell r="AN445">
            <v>984</v>
          </cell>
          <cell r="AO445">
            <v>1036</v>
          </cell>
          <cell r="AP445">
            <v>1120</v>
          </cell>
          <cell r="AQ445">
            <v>955</v>
          </cell>
          <cell r="AR445">
            <v>1105</v>
          </cell>
          <cell r="AS445">
            <v>1250</v>
          </cell>
          <cell r="AT445">
            <v>1160</v>
          </cell>
          <cell r="AU445">
            <v>999</v>
          </cell>
          <cell r="AV445">
            <v>1196</v>
          </cell>
          <cell r="AW445">
            <v>1171</v>
          </cell>
          <cell r="AX445">
            <v>1311</v>
          </cell>
          <cell r="AY445">
            <v>1121</v>
          </cell>
          <cell r="AZ445">
            <v>1330</v>
          </cell>
        </row>
        <row r="446">
          <cell r="A446" t="str">
            <v>Nombre de crÃ©ations d'entreprises - Hors micro-entrepreneurs - HÃ©bergement et restauration - Bourgogne-Franche-ComtÃ© - DonnÃ©es trimestrielles brutes</v>
          </cell>
          <cell r="B446">
            <v>10756237</v>
          </cell>
          <cell r="C446">
            <v>45317.364583333336</v>
          </cell>
          <cell r="E446">
            <v>150</v>
          </cell>
          <cell r="F446">
            <v>158</v>
          </cell>
          <cell r="G446">
            <v>146</v>
          </cell>
          <cell r="H446">
            <v>118</v>
          </cell>
          <cell r="I446">
            <v>165</v>
          </cell>
          <cell r="J446">
            <v>171</v>
          </cell>
          <cell r="K446">
            <v>135</v>
          </cell>
          <cell r="L446">
            <v>167</v>
          </cell>
          <cell r="M446">
            <v>169</v>
          </cell>
          <cell r="N446">
            <v>218</v>
          </cell>
          <cell r="O446">
            <v>195</v>
          </cell>
          <cell r="P446">
            <v>180</v>
          </cell>
          <cell r="Q446">
            <v>174</v>
          </cell>
          <cell r="R446">
            <v>196</v>
          </cell>
          <cell r="S446">
            <v>153</v>
          </cell>
          <cell r="T446">
            <v>168</v>
          </cell>
          <cell r="U446">
            <v>198</v>
          </cell>
          <cell r="V446">
            <v>195</v>
          </cell>
          <cell r="W446">
            <v>177</v>
          </cell>
          <cell r="X446">
            <v>168</v>
          </cell>
          <cell r="Y446">
            <v>207</v>
          </cell>
          <cell r="Z446">
            <v>237</v>
          </cell>
          <cell r="AA446">
            <v>201</v>
          </cell>
          <cell r="AB446">
            <v>159</v>
          </cell>
          <cell r="AC446">
            <v>233</v>
          </cell>
          <cell r="AD446">
            <v>214</v>
          </cell>
          <cell r="AE446">
            <v>156</v>
          </cell>
          <cell r="AF446">
            <v>167</v>
          </cell>
          <cell r="AG446">
            <v>199</v>
          </cell>
          <cell r="AH446">
            <v>221</v>
          </cell>
          <cell r="AI446">
            <v>190</v>
          </cell>
          <cell r="AJ446">
            <v>193</v>
          </cell>
          <cell r="AK446">
            <v>181</v>
          </cell>
          <cell r="AL446">
            <v>119</v>
          </cell>
          <cell r="AM446">
            <v>196</v>
          </cell>
          <cell r="AN446">
            <v>179</v>
          </cell>
          <cell r="AO446">
            <v>132</v>
          </cell>
          <cell r="AP446">
            <v>246</v>
          </cell>
          <cell r="AQ446">
            <v>200</v>
          </cell>
          <cell r="AR446">
            <v>181</v>
          </cell>
          <cell r="AS446">
            <v>181</v>
          </cell>
          <cell r="AT446">
            <v>232</v>
          </cell>
          <cell r="AU446">
            <v>175</v>
          </cell>
          <cell r="AV446">
            <v>175</v>
          </cell>
          <cell r="AW446">
            <v>169</v>
          </cell>
          <cell r="AX446">
            <v>203</v>
          </cell>
          <cell r="AY446">
            <v>147</v>
          </cell>
          <cell r="AZ446">
            <v>185</v>
          </cell>
        </row>
        <row r="447">
          <cell r="A447" t="str">
            <v>Nombre de crÃ©ations d'entreprises - Hors micro-entrepreneurs - HÃ©bergement et restauration - Bretagne - DonnÃ©es trimestrielles brutes</v>
          </cell>
          <cell r="B447">
            <v>10756337</v>
          </cell>
          <cell r="C447">
            <v>45317.364583333336</v>
          </cell>
          <cell r="E447">
            <v>195</v>
          </cell>
          <cell r="F447">
            <v>214</v>
          </cell>
          <cell r="G447">
            <v>164</v>
          </cell>
          <cell r="H447">
            <v>135</v>
          </cell>
          <cell r="I447">
            <v>216</v>
          </cell>
          <cell r="J447">
            <v>257</v>
          </cell>
          <cell r="K447">
            <v>156</v>
          </cell>
          <cell r="L447">
            <v>145</v>
          </cell>
          <cell r="M447">
            <v>184</v>
          </cell>
          <cell r="N447">
            <v>250</v>
          </cell>
          <cell r="O447">
            <v>169</v>
          </cell>
          <cell r="P447">
            <v>183</v>
          </cell>
          <cell r="Q447">
            <v>193</v>
          </cell>
          <cell r="R447">
            <v>263</v>
          </cell>
          <cell r="S447">
            <v>185</v>
          </cell>
          <cell r="T447">
            <v>161</v>
          </cell>
          <cell r="U447">
            <v>237</v>
          </cell>
          <cell r="V447">
            <v>248</v>
          </cell>
          <cell r="W447">
            <v>170</v>
          </cell>
          <cell r="X447">
            <v>152</v>
          </cell>
          <cell r="Y447">
            <v>242</v>
          </cell>
          <cell r="Z447">
            <v>280</v>
          </cell>
          <cell r="AA447">
            <v>187</v>
          </cell>
          <cell r="AB447">
            <v>179</v>
          </cell>
          <cell r="AC447">
            <v>193</v>
          </cell>
          <cell r="AD447">
            <v>245</v>
          </cell>
          <cell r="AE447">
            <v>183</v>
          </cell>
          <cell r="AF447">
            <v>166</v>
          </cell>
          <cell r="AG447">
            <v>259</v>
          </cell>
          <cell r="AH447">
            <v>329</v>
          </cell>
          <cell r="AI447">
            <v>221</v>
          </cell>
          <cell r="AJ447">
            <v>212</v>
          </cell>
          <cell r="AK447">
            <v>233</v>
          </cell>
          <cell r="AL447">
            <v>173</v>
          </cell>
          <cell r="AM447">
            <v>260</v>
          </cell>
          <cell r="AN447">
            <v>205</v>
          </cell>
          <cell r="AO447">
            <v>207</v>
          </cell>
          <cell r="AP447">
            <v>369</v>
          </cell>
          <cell r="AQ447">
            <v>306</v>
          </cell>
          <cell r="AR447">
            <v>193</v>
          </cell>
          <cell r="AS447">
            <v>330</v>
          </cell>
          <cell r="AT447">
            <v>394</v>
          </cell>
          <cell r="AU447">
            <v>235</v>
          </cell>
          <cell r="AV447">
            <v>222</v>
          </cell>
          <cell r="AW447">
            <v>235</v>
          </cell>
          <cell r="AX447">
            <v>258</v>
          </cell>
          <cell r="AY447">
            <v>202</v>
          </cell>
          <cell r="AZ447">
            <v>259</v>
          </cell>
        </row>
        <row r="448">
          <cell r="A448" t="str">
            <v>Nombre de crÃ©ations d'entreprises - Hors micro-entrepreneurs - HÃ©bergement et restauration - Centre-Val de Loire - DonnÃ©es trimestrielles brutes</v>
          </cell>
          <cell r="B448">
            <v>10756217</v>
          </cell>
          <cell r="C448">
            <v>45317.364583333336</v>
          </cell>
          <cell r="E448">
            <v>151</v>
          </cell>
          <cell r="F448">
            <v>135</v>
          </cell>
          <cell r="G448">
            <v>97</v>
          </cell>
          <cell r="H448">
            <v>101</v>
          </cell>
          <cell r="I448">
            <v>133</v>
          </cell>
          <cell r="J448">
            <v>165</v>
          </cell>
          <cell r="K448">
            <v>136</v>
          </cell>
          <cell r="L448">
            <v>138</v>
          </cell>
          <cell r="M448">
            <v>174</v>
          </cell>
          <cell r="N448">
            <v>170</v>
          </cell>
          <cell r="O448">
            <v>170</v>
          </cell>
          <cell r="P448">
            <v>152</v>
          </cell>
          <cell r="Q448">
            <v>150</v>
          </cell>
          <cell r="R448">
            <v>162</v>
          </cell>
          <cell r="S448">
            <v>135</v>
          </cell>
          <cell r="T448">
            <v>102</v>
          </cell>
          <cell r="U448">
            <v>150</v>
          </cell>
          <cell r="V448">
            <v>163</v>
          </cell>
          <cell r="W448">
            <v>149</v>
          </cell>
          <cell r="X448">
            <v>127</v>
          </cell>
          <cell r="Y448">
            <v>178</v>
          </cell>
          <cell r="Z448">
            <v>166</v>
          </cell>
          <cell r="AA448">
            <v>151</v>
          </cell>
          <cell r="AB448">
            <v>148</v>
          </cell>
          <cell r="AC448">
            <v>139</v>
          </cell>
          <cell r="AD448">
            <v>188</v>
          </cell>
          <cell r="AE448">
            <v>119</v>
          </cell>
          <cell r="AF448">
            <v>140</v>
          </cell>
          <cell r="AG448">
            <v>149</v>
          </cell>
          <cell r="AH448">
            <v>216</v>
          </cell>
          <cell r="AI448">
            <v>134</v>
          </cell>
          <cell r="AJ448">
            <v>137</v>
          </cell>
          <cell r="AK448">
            <v>181</v>
          </cell>
          <cell r="AL448">
            <v>117</v>
          </cell>
          <cell r="AM448">
            <v>191</v>
          </cell>
          <cell r="AN448">
            <v>126</v>
          </cell>
          <cell r="AO448">
            <v>153</v>
          </cell>
          <cell r="AP448">
            <v>196</v>
          </cell>
          <cell r="AQ448">
            <v>181</v>
          </cell>
          <cell r="AR448">
            <v>170</v>
          </cell>
          <cell r="AS448">
            <v>197</v>
          </cell>
          <cell r="AT448">
            <v>212</v>
          </cell>
          <cell r="AU448">
            <v>151</v>
          </cell>
          <cell r="AV448">
            <v>168</v>
          </cell>
          <cell r="AW448">
            <v>138</v>
          </cell>
          <cell r="AX448">
            <v>189</v>
          </cell>
          <cell r="AY448">
            <v>160</v>
          </cell>
          <cell r="AZ448">
            <v>190</v>
          </cell>
        </row>
        <row r="449">
          <cell r="A449" t="str">
            <v>Nombre de crÃ©ations d'entreprises - Hors micro-entrepreneurs - HÃ©bergement et restauration - France - DonnÃ©es trimestrielles brutes</v>
          </cell>
          <cell r="B449">
            <v>10756122</v>
          </cell>
          <cell r="C449">
            <v>45317.364583333336</v>
          </cell>
          <cell r="E449">
            <v>4780</v>
          </cell>
          <cell r="F449">
            <v>5108</v>
          </cell>
          <cell r="G449">
            <v>3706</v>
          </cell>
          <cell r="H449">
            <v>3931</v>
          </cell>
          <cell r="I449">
            <v>5107</v>
          </cell>
          <cell r="J449">
            <v>5682</v>
          </cell>
          <cell r="K449">
            <v>4354</v>
          </cell>
          <cell r="L449">
            <v>4405</v>
          </cell>
          <cell r="M449">
            <v>5099</v>
          </cell>
          <cell r="N449">
            <v>6086</v>
          </cell>
          <cell r="O449">
            <v>4976</v>
          </cell>
          <cell r="P449">
            <v>4906</v>
          </cell>
          <cell r="Q449">
            <v>4962</v>
          </cell>
          <cell r="R449">
            <v>5761</v>
          </cell>
          <cell r="S449">
            <v>4621</v>
          </cell>
          <cell r="T449">
            <v>4712</v>
          </cell>
          <cell r="U449">
            <v>5511</v>
          </cell>
          <cell r="V449">
            <v>6335</v>
          </cell>
          <cell r="W449">
            <v>4782</v>
          </cell>
          <cell r="X449">
            <v>4968</v>
          </cell>
          <cell r="Y449">
            <v>5805</v>
          </cell>
          <cell r="Z449">
            <v>6588</v>
          </cell>
          <cell r="AA449">
            <v>5071</v>
          </cell>
          <cell r="AB449">
            <v>5243</v>
          </cell>
          <cell r="AC449">
            <v>5413</v>
          </cell>
          <cell r="AD449">
            <v>6070</v>
          </cell>
          <cell r="AE449">
            <v>4497</v>
          </cell>
          <cell r="AF449">
            <v>4859</v>
          </cell>
          <cell r="AG449">
            <v>5824</v>
          </cell>
          <cell r="AH449">
            <v>6620</v>
          </cell>
          <cell r="AI449">
            <v>5022</v>
          </cell>
          <cell r="AJ449">
            <v>5165</v>
          </cell>
          <cell r="AK449">
            <v>5426</v>
          </cell>
          <cell r="AL449">
            <v>3319</v>
          </cell>
          <cell r="AM449">
            <v>5648</v>
          </cell>
          <cell r="AN449">
            <v>4867</v>
          </cell>
          <cell r="AO449">
            <v>4993</v>
          </cell>
          <cell r="AP449">
            <v>6518</v>
          </cell>
          <cell r="AQ449">
            <v>5161</v>
          </cell>
          <cell r="AR449">
            <v>5289</v>
          </cell>
          <cell r="AS449">
            <v>6007</v>
          </cell>
          <cell r="AT449">
            <v>6652</v>
          </cell>
          <cell r="AU449">
            <v>5100</v>
          </cell>
          <cell r="AV449">
            <v>5533</v>
          </cell>
          <cell r="AW449">
            <v>5779</v>
          </cell>
          <cell r="AX449">
            <v>6448</v>
          </cell>
          <cell r="AY449">
            <v>5251</v>
          </cell>
          <cell r="AZ449">
            <v>6043</v>
          </cell>
        </row>
        <row r="450">
          <cell r="A450" t="str">
            <v>Nombre de crÃ©ations d'entreprises - Hors micro-entrepreneurs - HÃ©bergement et restauration - France - DonnÃ©es trimestrielles CVS</v>
          </cell>
          <cell r="B450">
            <v>10756123</v>
          </cell>
          <cell r="C450">
            <v>45317.364583333336</v>
          </cell>
          <cell r="E450">
            <v>4633</v>
          </cell>
          <cell r="F450">
            <v>4230</v>
          </cell>
          <cell r="G450">
            <v>4058</v>
          </cell>
          <cell r="H450">
            <v>4412</v>
          </cell>
          <cell r="I450">
            <v>4871</v>
          </cell>
          <cell r="J450">
            <v>4903</v>
          </cell>
          <cell r="K450">
            <v>4978</v>
          </cell>
          <cell r="L450">
            <v>5029</v>
          </cell>
          <cell r="M450">
            <v>4904</v>
          </cell>
          <cell r="N450">
            <v>5424</v>
          </cell>
          <cell r="O450">
            <v>5664</v>
          </cell>
          <cell r="P450">
            <v>5331</v>
          </cell>
          <cell r="Q450">
            <v>4987</v>
          </cell>
          <cell r="R450">
            <v>4920</v>
          </cell>
          <cell r="S450">
            <v>4944</v>
          </cell>
          <cell r="T450">
            <v>5143</v>
          </cell>
          <cell r="U450">
            <v>5403</v>
          </cell>
          <cell r="V450">
            <v>5492</v>
          </cell>
          <cell r="W450">
            <v>5486</v>
          </cell>
          <cell r="X450">
            <v>5503</v>
          </cell>
          <cell r="Y450">
            <v>5588</v>
          </cell>
          <cell r="Z450">
            <v>5700</v>
          </cell>
          <cell r="AA450">
            <v>5717</v>
          </cell>
          <cell r="AB450">
            <v>5598</v>
          </cell>
          <cell r="AC450">
            <v>5347</v>
          </cell>
          <cell r="AD450">
            <v>5061</v>
          </cell>
          <cell r="AE450">
            <v>4925</v>
          </cell>
          <cell r="AF450">
            <v>5283</v>
          </cell>
          <cell r="AG450">
            <v>5665</v>
          </cell>
          <cell r="AH450">
            <v>5773</v>
          </cell>
          <cell r="AI450">
            <v>5728</v>
          </cell>
          <cell r="AJ450">
            <v>5677</v>
          </cell>
          <cell r="AK450">
            <v>5450</v>
          </cell>
          <cell r="AL450">
            <v>2881</v>
          </cell>
          <cell r="AM450">
            <v>5989</v>
          </cell>
          <cell r="AN450">
            <v>5114</v>
          </cell>
          <cell r="AO450">
            <v>5142</v>
          </cell>
          <cell r="AP450">
            <v>5439</v>
          </cell>
          <cell r="AQ450">
            <v>5626</v>
          </cell>
          <cell r="AR450">
            <v>5576</v>
          </cell>
          <cell r="AS450">
            <v>5956</v>
          </cell>
          <cell r="AT450">
            <v>5892</v>
          </cell>
          <cell r="AU450">
            <v>5772</v>
          </cell>
          <cell r="AV450">
            <v>5804</v>
          </cell>
          <cell r="AW450">
            <v>5757</v>
          </cell>
          <cell r="AX450">
            <v>5725</v>
          </cell>
          <cell r="AY450">
            <v>5847</v>
          </cell>
          <cell r="AZ450">
            <v>6103</v>
          </cell>
        </row>
        <row r="451">
          <cell r="A451" t="str">
            <v>Nombre de crÃ©ations d'entreprises - Hors micro-entrepreneurs - HÃ©bergement et restauration - Grand Est - DonnÃ©es trimestrielles brutes</v>
          </cell>
          <cell r="B451">
            <v>10756297</v>
          </cell>
          <cell r="C451">
            <v>45317.364583333336</v>
          </cell>
          <cell r="E451">
            <v>282</v>
          </cell>
          <cell r="F451">
            <v>330</v>
          </cell>
          <cell r="G451">
            <v>246</v>
          </cell>
          <cell r="H451">
            <v>251</v>
          </cell>
          <cell r="I451">
            <v>321</v>
          </cell>
          <cell r="J451">
            <v>327</v>
          </cell>
          <cell r="K451">
            <v>279</v>
          </cell>
          <cell r="L451">
            <v>294</v>
          </cell>
          <cell r="M451">
            <v>323</v>
          </cell>
          <cell r="N451">
            <v>383</v>
          </cell>
          <cell r="O451">
            <v>321</v>
          </cell>
          <cell r="P451">
            <v>309</v>
          </cell>
          <cell r="Q451">
            <v>308</v>
          </cell>
          <cell r="R451">
            <v>275</v>
          </cell>
          <cell r="S451">
            <v>284</v>
          </cell>
          <cell r="T451">
            <v>323</v>
          </cell>
          <cell r="U451">
            <v>348</v>
          </cell>
          <cell r="V451">
            <v>377</v>
          </cell>
          <cell r="W451">
            <v>332</v>
          </cell>
          <cell r="X451">
            <v>337</v>
          </cell>
          <cell r="Y451">
            <v>382</v>
          </cell>
          <cell r="Z451">
            <v>408</v>
          </cell>
          <cell r="AA451">
            <v>346</v>
          </cell>
          <cell r="AB451">
            <v>368</v>
          </cell>
          <cell r="AC451">
            <v>334</v>
          </cell>
          <cell r="AD451">
            <v>375</v>
          </cell>
          <cell r="AE451">
            <v>309</v>
          </cell>
          <cell r="AF451">
            <v>304</v>
          </cell>
          <cell r="AG451">
            <v>408</v>
          </cell>
          <cell r="AH451">
            <v>393</v>
          </cell>
          <cell r="AI451">
            <v>378</v>
          </cell>
          <cell r="AJ451">
            <v>362</v>
          </cell>
          <cell r="AK451">
            <v>332</v>
          </cell>
          <cell r="AL451">
            <v>190</v>
          </cell>
          <cell r="AM451">
            <v>361</v>
          </cell>
          <cell r="AN451">
            <v>288</v>
          </cell>
          <cell r="AO451">
            <v>273</v>
          </cell>
          <cell r="AP451">
            <v>382</v>
          </cell>
          <cell r="AQ451">
            <v>379</v>
          </cell>
          <cell r="AR451">
            <v>362</v>
          </cell>
          <cell r="AS451">
            <v>346</v>
          </cell>
          <cell r="AT451">
            <v>440</v>
          </cell>
          <cell r="AU451">
            <v>347</v>
          </cell>
          <cell r="AV451">
            <v>336</v>
          </cell>
          <cell r="AW451">
            <v>360</v>
          </cell>
          <cell r="AX451">
            <v>310</v>
          </cell>
          <cell r="AY451">
            <v>312</v>
          </cell>
          <cell r="AZ451">
            <v>364</v>
          </cell>
        </row>
        <row r="452">
          <cell r="A452" t="str">
            <v>Nombre de crÃ©ations d'entreprises - Hors micro-entrepreneurs - HÃ©bergement et restauration - Hauts-de-France - DonnÃ©es trimestrielles brutes</v>
          </cell>
          <cell r="B452">
            <v>10756277</v>
          </cell>
          <cell r="C452">
            <v>45317.364583333336</v>
          </cell>
          <cell r="E452">
            <v>314</v>
          </cell>
          <cell r="F452">
            <v>317</v>
          </cell>
          <cell r="G452">
            <v>283</v>
          </cell>
          <cell r="H452">
            <v>281</v>
          </cell>
          <cell r="I452">
            <v>328</v>
          </cell>
          <cell r="J452">
            <v>317</v>
          </cell>
          <cell r="K452">
            <v>295</v>
          </cell>
          <cell r="L452">
            <v>303</v>
          </cell>
          <cell r="M452">
            <v>361</v>
          </cell>
          <cell r="N452">
            <v>383</v>
          </cell>
          <cell r="O452">
            <v>373</v>
          </cell>
          <cell r="P452">
            <v>333</v>
          </cell>
          <cell r="Q452">
            <v>316</v>
          </cell>
          <cell r="R452">
            <v>361</v>
          </cell>
          <cell r="S452">
            <v>308</v>
          </cell>
          <cell r="T452">
            <v>332</v>
          </cell>
          <cell r="U452">
            <v>329</v>
          </cell>
          <cell r="V452">
            <v>364</v>
          </cell>
          <cell r="W452">
            <v>285</v>
          </cell>
          <cell r="X452">
            <v>357</v>
          </cell>
          <cell r="Y452">
            <v>372</v>
          </cell>
          <cell r="Z452">
            <v>393</v>
          </cell>
          <cell r="AA452">
            <v>350</v>
          </cell>
          <cell r="AB452">
            <v>346</v>
          </cell>
          <cell r="AC452">
            <v>315</v>
          </cell>
          <cell r="AD452">
            <v>328</v>
          </cell>
          <cell r="AE452">
            <v>305</v>
          </cell>
          <cell r="AF452">
            <v>325</v>
          </cell>
          <cell r="AG452">
            <v>415</v>
          </cell>
          <cell r="AH452">
            <v>366</v>
          </cell>
          <cell r="AI452">
            <v>359</v>
          </cell>
          <cell r="AJ452">
            <v>371</v>
          </cell>
          <cell r="AK452">
            <v>382</v>
          </cell>
          <cell r="AL452">
            <v>178</v>
          </cell>
          <cell r="AM452">
            <v>403</v>
          </cell>
          <cell r="AN452">
            <v>354</v>
          </cell>
          <cell r="AO452">
            <v>331</v>
          </cell>
          <cell r="AP452">
            <v>393</v>
          </cell>
          <cell r="AQ452">
            <v>339</v>
          </cell>
          <cell r="AR452">
            <v>389</v>
          </cell>
          <cell r="AS452">
            <v>455</v>
          </cell>
          <cell r="AT452">
            <v>406</v>
          </cell>
          <cell r="AU452">
            <v>358</v>
          </cell>
          <cell r="AV452">
            <v>376</v>
          </cell>
          <cell r="AW452">
            <v>428</v>
          </cell>
          <cell r="AX452">
            <v>377</v>
          </cell>
          <cell r="AY452">
            <v>354</v>
          </cell>
          <cell r="AZ452">
            <v>442</v>
          </cell>
        </row>
        <row r="453">
          <cell r="A453" t="str">
            <v>Nombre de crÃ©ations d'entreprises - Hors micro-entrepreneurs - HÃ©bergement et restauration - Normandie - DonnÃ©es trimestrielles brutes</v>
          </cell>
          <cell r="B453">
            <v>10756257</v>
          </cell>
          <cell r="C453">
            <v>45317.364583333336</v>
          </cell>
          <cell r="E453">
            <v>192</v>
          </cell>
          <cell r="F453">
            <v>188</v>
          </cell>
          <cell r="G453">
            <v>125</v>
          </cell>
          <cell r="H453">
            <v>152</v>
          </cell>
          <cell r="I453">
            <v>181</v>
          </cell>
          <cell r="J453">
            <v>215</v>
          </cell>
          <cell r="K453">
            <v>166</v>
          </cell>
          <cell r="L453">
            <v>169</v>
          </cell>
          <cell r="M453">
            <v>226</v>
          </cell>
          <cell r="N453">
            <v>257</v>
          </cell>
          <cell r="O453">
            <v>201</v>
          </cell>
          <cell r="P453">
            <v>194</v>
          </cell>
          <cell r="Q453">
            <v>197</v>
          </cell>
          <cell r="R453">
            <v>222</v>
          </cell>
          <cell r="S453">
            <v>204</v>
          </cell>
          <cell r="T453">
            <v>168</v>
          </cell>
          <cell r="U453">
            <v>255</v>
          </cell>
          <cell r="V453">
            <v>229</v>
          </cell>
          <cell r="W453">
            <v>186</v>
          </cell>
          <cell r="X453">
            <v>182</v>
          </cell>
          <cell r="Y453">
            <v>244</v>
          </cell>
          <cell r="Z453">
            <v>221</v>
          </cell>
          <cell r="AA453">
            <v>235</v>
          </cell>
          <cell r="AB453">
            <v>197</v>
          </cell>
          <cell r="AC453">
            <v>204</v>
          </cell>
          <cell r="AD453">
            <v>217</v>
          </cell>
          <cell r="AE453">
            <v>168</v>
          </cell>
          <cell r="AF453">
            <v>183</v>
          </cell>
          <cell r="AG453">
            <v>212</v>
          </cell>
          <cell r="AH453">
            <v>255</v>
          </cell>
          <cell r="AI453">
            <v>187</v>
          </cell>
          <cell r="AJ453">
            <v>190</v>
          </cell>
          <cell r="AK453">
            <v>213</v>
          </cell>
          <cell r="AL453">
            <v>132</v>
          </cell>
          <cell r="AM453">
            <v>210</v>
          </cell>
          <cell r="AN453">
            <v>173</v>
          </cell>
          <cell r="AO453">
            <v>181</v>
          </cell>
          <cell r="AP453">
            <v>253</v>
          </cell>
          <cell r="AQ453">
            <v>213</v>
          </cell>
          <cell r="AR453">
            <v>192</v>
          </cell>
          <cell r="AS453">
            <v>205</v>
          </cell>
          <cell r="AT453">
            <v>278</v>
          </cell>
          <cell r="AU453">
            <v>230</v>
          </cell>
          <cell r="AV453">
            <v>253</v>
          </cell>
          <cell r="AW453">
            <v>251</v>
          </cell>
          <cell r="AX453">
            <v>222</v>
          </cell>
          <cell r="AY453">
            <v>218</v>
          </cell>
          <cell r="AZ453">
            <v>235</v>
          </cell>
        </row>
        <row r="454">
          <cell r="A454" t="str">
            <v>Nombre de crÃ©ations d'entreprises - Hors micro-entrepreneurs - HÃ©bergement et restauration - Nouvelle-Aquitaine - DonnÃ©es trimestrielles brutes</v>
          </cell>
          <cell r="B454">
            <v>10756357</v>
          </cell>
          <cell r="C454">
            <v>45317.364583333336</v>
          </cell>
          <cell r="E454">
            <v>442</v>
          </cell>
          <cell r="F454">
            <v>541</v>
          </cell>
          <cell r="G454">
            <v>320</v>
          </cell>
          <cell r="H454">
            <v>316</v>
          </cell>
          <cell r="I454">
            <v>463</v>
          </cell>
          <cell r="J454">
            <v>642</v>
          </cell>
          <cell r="K454">
            <v>361</v>
          </cell>
          <cell r="L454">
            <v>367</v>
          </cell>
          <cell r="M454">
            <v>455</v>
          </cell>
          <cell r="N454">
            <v>583</v>
          </cell>
          <cell r="O454">
            <v>475</v>
          </cell>
          <cell r="P454">
            <v>400</v>
          </cell>
          <cell r="Q454">
            <v>436</v>
          </cell>
          <cell r="R454">
            <v>586</v>
          </cell>
          <cell r="S454">
            <v>394</v>
          </cell>
          <cell r="T454">
            <v>355</v>
          </cell>
          <cell r="U454">
            <v>507</v>
          </cell>
          <cell r="V454">
            <v>621</v>
          </cell>
          <cell r="W454">
            <v>453</v>
          </cell>
          <cell r="X454">
            <v>419</v>
          </cell>
          <cell r="Y454">
            <v>526</v>
          </cell>
          <cell r="Z454">
            <v>632</v>
          </cell>
          <cell r="AA454">
            <v>402</v>
          </cell>
          <cell r="AB454">
            <v>385</v>
          </cell>
          <cell r="AC454">
            <v>425</v>
          </cell>
          <cell r="AD454">
            <v>550</v>
          </cell>
          <cell r="AE454">
            <v>344</v>
          </cell>
          <cell r="AF454">
            <v>383</v>
          </cell>
          <cell r="AG454">
            <v>472</v>
          </cell>
          <cell r="AH454">
            <v>602</v>
          </cell>
          <cell r="AI454">
            <v>427</v>
          </cell>
          <cell r="AJ454">
            <v>411</v>
          </cell>
          <cell r="AK454">
            <v>478</v>
          </cell>
          <cell r="AL454">
            <v>371</v>
          </cell>
          <cell r="AM454">
            <v>539</v>
          </cell>
          <cell r="AN454">
            <v>348</v>
          </cell>
          <cell r="AO454">
            <v>435</v>
          </cell>
          <cell r="AP454">
            <v>649</v>
          </cell>
          <cell r="AQ454">
            <v>453</v>
          </cell>
          <cell r="AR454">
            <v>411</v>
          </cell>
          <cell r="AS454">
            <v>537</v>
          </cell>
          <cell r="AT454">
            <v>608</v>
          </cell>
          <cell r="AU454">
            <v>384</v>
          </cell>
          <cell r="AV454">
            <v>401</v>
          </cell>
          <cell r="AW454">
            <v>522</v>
          </cell>
          <cell r="AX454">
            <v>646</v>
          </cell>
          <cell r="AY454">
            <v>456</v>
          </cell>
          <cell r="AZ454">
            <v>471</v>
          </cell>
        </row>
        <row r="455">
          <cell r="A455" t="str">
            <v>Nombre de crÃ©ations d'entreprises - Hors micro-entrepreneurs - HÃ©bergement et restauration - Occitanie - DonnÃ©es trimestrielles brutes</v>
          </cell>
          <cell r="B455">
            <v>10756377</v>
          </cell>
          <cell r="C455">
            <v>45317.364583333336</v>
          </cell>
          <cell r="E455">
            <v>564</v>
          </cell>
          <cell r="F455">
            <v>677</v>
          </cell>
          <cell r="G455">
            <v>402</v>
          </cell>
          <cell r="H455">
            <v>411</v>
          </cell>
          <cell r="I455">
            <v>567</v>
          </cell>
          <cell r="J455">
            <v>706</v>
          </cell>
          <cell r="K455">
            <v>495</v>
          </cell>
          <cell r="L455">
            <v>422</v>
          </cell>
          <cell r="M455">
            <v>558</v>
          </cell>
          <cell r="N455">
            <v>788</v>
          </cell>
          <cell r="O455">
            <v>493</v>
          </cell>
          <cell r="P455">
            <v>463</v>
          </cell>
          <cell r="Q455">
            <v>514</v>
          </cell>
          <cell r="R455">
            <v>747</v>
          </cell>
          <cell r="S455">
            <v>462</v>
          </cell>
          <cell r="T455">
            <v>464</v>
          </cell>
          <cell r="U455">
            <v>604</v>
          </cell>
          <cell r="V455">
            <v>834</v>
          </cell>
          <cell r="W455">
            <v>523</v>
          </cell>
          <cell r="X455">
            <v>514</v>
          </cell>
          <cell r="Y455">
            <v>650</v>
          </cell>
          <cell r="Z455">
            <v>808</v>
          </cell>
          <cell r="AA455">
            <v>536</v>
          </cell>
          <cell r="AB455">
            <v>552</v>
          </cell>
          <cell r="AC455">
            <v>600</v>
          </cell>
          <cell r="AD455">
            <v>796</v>
          </cell>
          <cell r="AE455">
            <v>524</v>
          </cell>
          <cell r="AF455">
            <v>547</v>
          </cell>
          <cell r="AG455">
            <v>608</v>
          </cell>
          <cell r="AH455">
            <v>886</v>
          </cell>
          <cell r="AI455">
            <v>561</v>
          </cell>
          <cell r="AJ455">
            <v>509</v>
          </cell>
          <cell r="AK455">
            <v>608</v>
          </cell>
          <cell r="AL455">
            <v>399</v>
          </cell>
          <cell r="AM455">
            <v>531</v>
          </cell>
          <cell r="AN455">
            <v>473</v>
          </cell>
          <cell r="AO455">
            <v>530</v>
          </cell>
          <cell r="AP455">
            <v>706</v>
          </cell>
          <cell r="AQ455">
            <v>490</v>
          </cell>
          <cell r="AR455">
            <v>522</v>
          </cell>
          <cell r="AS455">
            <v>601</v>
          </cell>
          <cell r="AT455">
            <v>762</v>
          </cell>
          <cell r="AU455">
            <v>475</v>
          </cell>
          <cell r="AV455">
            <v>516</v>
          </cell>
          <cell r="AW455">
            <v>602</v>
          </cell>
          <cell r="AX455">
            <v>687</v>
          </cell>
          <cell r="AY455">
            <v>558</v>
          </cell>
          <cell r="AZ455">
            <v>562</v>
          </cell>
        </row>
        <row r="456">
          <cell r="A456" t="str">
            <v>Nombre de crÃ©ations d'entreprises - Hors micro-entrepreneurs - HÃ©bergement et restauration - Pays de la Loire - DonnÃ©es trimestrielles brutes</v>
          </cell>
          <cell r="B456">
            <v>10756317</v>
          </cell>
          <cell r="C456">
            <v>45317.364583333336</v>
          </cell>
          <cell r="E456">
            <v>192</v>
          </cell>
          <cell r="F456">
            <v>233</v>
          </cell>
          <cell r="G456">
            <v>124</v>
          </cell>
          <cell r="H456">
            <v>151</v>
          </cell>
          <cell r="I456">
            <v>202</v>
          </cell>
          <cell r="J456">
            <v>218</v>
          </cell>
          <cell r="K456">
            <v>158</v>
          </cell>
          <cell r="L456">
            <v>161</v>
          </cell>
          <cell r="M456">
            <v>202</v>
          </cell>
          <cell r="N456">
            <v>254</v>
          </cell>
          <cell r="O456">
            <v>187</v>
          </cell>
          <cell r="P456">
            <v>168</v>
          </cell>
          <cell r="Q456">
            <v>187</v>
          </cell>
          <cell r="R456">
            <v>213</v>
          </cell>
          <cell r="S456">
            <v>189</v>
          </cell>
          <cell r="T456">
            <v>163</v>
          </cell>
          <cell r="U456">
            <v>232</v>
          </cell>
          <cell r="V456">
            <v>255</v>
          </cell>
          <cell r="W456">
            <v>189</v>
          </cell>
          <cell r="X456">
            <v>182</v>
          </cell>
          <cell r="Y456">
            <v>222</v>
          </cell>
          <cell r="Z456">
            <v>282</v>
          </cell>
          <cell r="AA456">
            <v>213</v>
          </cell>
          <cell r="AB456">
            <v>183</v>
          </cell>
          <cell r="AC456">
            <v>186</v>
          </cell>
          <cell r="AD456">
            <v>213</v>
          </cell>
          <cell r="AE456">
            <v>148</v>
          </cell>
          <cell r="AF456">
            <v>170</v>
          </cell>
          <cell r="AG456">
            <v>240</v>
          </cell>
          <cell r="AH456">
            <v>311</v>
          </cell>
          <cell r="AI456">
            <v>202</v>
          </cell>
          <cell r="AJ456">
            <v>224</v>
          </cell>
          <cell r="AK456">
            <v>251</v>
          </cell>
          <cell r="AL456">
            <v>136</v>
          </cell>
          <cell r="AM456">
            <v>269</v>
          </cell>
          <cell r="AN456">
            <v>227</v>
          </cell>
          <cell r="AO456">
            <v>205</v>
          </cell>
          <cell r="AP456">
            <v>250</v>
          </cell>
          <cell r="AQ456">
            <v>173</v>
          </cell>
          <cell r="AR456">
            <v>185</v>
          </cell>
          <cell r="AS456">
            <v>210</v>
          </cell>
          <cell r="AT456">
            <v>267</v>
          </cell>
          <cell r="AU456">
            <v>202</v>
          </cell>
          <cell r="AV456">
            <v>200</v>
          </cell>
          <cell r="AW456">
            <v>215</v>
          </cell>
          <cell r="AX456">
            <v>256</v>
          </cell>
          <cell r="AY456">
            <v>193</v>
          </cell>
          <cell r="AZ456">
            <v>211</v>
          </cell>
        </row>
        <row r="457">
          <cell r="A457" t="str">
            <v>Nombre de crÃ©ations d'entreprises - Hors micro-entrepreneurs - HÃ©bergement et restauration - Provence-Alpes-CÃ´te d'Azur - DonnÃ©es trimestrielles brutes</v>
          </cell>
          <cell r="B457">
            <v>10756417</v>
          </cell>
          <cell r="C457">
            <v>45317.364583333336</v>
          </cell>
          <cell r="E457">
            <v>566</v>
          </cell>
          <cell r="F457">
            <v>606</v>
          </cell>
          <cell r="G457">
            <v>424</v>
          </cell>
          <cell r="H457">
            <v>433</v>
          </cell>
          <cell r="I457">
            <v>657</v>
          </cell>
          <cell r="J457">
            <v>715</v>
          </cell>
          <cell r="K457">
            <v>493</v>
          </cell>
          <cell r="L457">
            <v>467</v>
          </cell>
          <cell r="M457">
            <v>567</v>
          </cell>
          <cell r="N457">
            <v>749</v>
          </cell>
          <cell r="O457">
            <v>552</v>
          </cell>
          <cell r="P457">
            <v>525</v>
          </cell>
          <cell r="Q457">
            <v>642</v>
          </cell>
          <cell r="R457">
            <v>714</v>
          </cell>
          <cell r="S457">
            <v>490</v>
          </cell>
          <cell r="T457">
            <v>542</v>
          </cell>
          <cell r="U457">
            <v>643</v>
          </cell>
          <cell r="V457">
            <v>817</v>
          </cell>
          <cell r="W457">
            <v>537</v>
          </cell>
          <cell r="X457">
            <v>546</v>
          </cell>
          <cell r="Y457">
            <v>713</v>
          </cell>
          <cell r="Z457">
            <v>849</v>
          </cell>
          <cell r="AA457">
            <v>558</v>
          </cell>
          <cell r="AB457">
            <v>579</v>
          </cell>
          <cell r="AC457">
            <v>684</v>
          </cell>
          <cell r="AD457">
            <v>858</v>
          </cell>
          <cell r="AE457">
            <v>503</v>
          </cell>
          <cell r="AF457">
            <v>531</v>
          </cell>
          <cell r="AG457">
            <v>730</v>
          </cell>
          <cell r="AH457">
            <v>852</v>
          </cell>
          <cell r="AI457">
            <v>508</v>
          </cell>
          <cell r="AJ457">
            <v>508</v>
          </cell>
          <cell r="AK457">
            <v>581</v>
          </cell>
          <cell r="AL457">
            <v>393</v>
          </cell>
          <cell r="AM457">
            <v>650</v>
          </cell>
          <cell r="AN457">
            <v>511</v>
          </cell>
          <cell r="AO457">
            <v>544</v>
          </cell>
          <cell r="AP457">
            <v>777</v>
          </cell>
          <cell r="AQ457">
            <v>497</v>
          </cell>
          <cell r="AR457">
            <v>509</v>
          </cell>
          <cell r="AS457">
            <v>644</v>
          </cell>
          <cell r="AT457">
            <v>735</v>
          </cell>
          <cell r="AU457">
            <v>569</v>
          </cell>
          <cell r="AV457">
            <v>593</v>
          </cell>
          <cell r="AW457">
            <v>658</v>
          </cell>
          <cell r="AX457">
            <v>813</v>
          </cell>
          <cell r="AY457">
            <v>535</v>
          </cell>
          <cell r="AZ457">
            <v>599</v>
          </cell>
        </row>
        <row r="458">
          <cell r="A458" t="str">
            <v>Nombre de crÃ©ations d'entreprises - Hors micro-entrepreneurs - Industrie - Auvergne-RhÃ´ne-Alpes - DonnÃ©es trimestrielles brutes</v>
          </cell>
          <cell r="B458">
            <v>10756400</v>
          </cell>
          <cell r="C458">
            <v>45317.364583333336</v>
          </cell>
          <cell r="E458">
            <v>437</v>
          </cell>
          <cell r="F458">
            <v>366</v>
          </cell>
          <cell r="G458">
            <v>323</v>
          </cell>
          <cell r="H458">
            <v>363</v>
          </cell>
          <cell r="I458">
            <v>555</v>
          </cell>
          <cell r="J458">
            <v>529</v>
          </cell>
          <cell r="K458">
            <v>510</v>
          </cell>
          <cell r="L458">
            <v>590</v>
          </cell>
          <cell r="M458">
            <v>606</v>
          </cell>
          <cell r="N458">
            <v>719</v>
          </cell>
          <cell r="O458">
            <v>460</v>
          </cell>
          <cell r="P458">
            <v>515</v>
          </cell>
          <cell r="Q458">
            <v>452</v>
          </cell>
          <cell r="R458">
            <v>433</v>
          </cell>
          <cell r="S458">
            <v>380</v>
          </cell>
          <cell r="T458">
            <v>368</v>
          </cell>
          <cell r="U458">
            <v>393</v>
          </cell>
          <cell r="V458">
            <v>380</v>
          </cell>
          <cell r="W458">
            <v>301</v>
          </cell>
          <cell r="X458">
            <v>408</v>
          </cell>
          <cell r="Y458">
            <v>438</v>
          </cell>
          <cell r="Z458">
            <v>346</v>
          </cell>
          <cell r="AA458">
            <v>343</v>
          </cell>
          <cell r="AB458">
            <v>391</v>
          </cell>
          <cell r="AC458">
            <v>451</v>
          </cell>
          <cell r="AD458">
            <v>365</v>
          </cell>
          <cell r="AE458">
            <v>333</v>
          </cell>
          <cell r="AF458">
            <v>333</v>
          </cell>
          <cell r="AG458">
            <v>423</v>
          </cell>
          <cell r="AH458">
            <v>382</v>
          </cell>
          <cell r="AI458">
            <v>335</v>
          </cell>
          <cell r="AJ458">
            <v>426</v>
          </cell>
          <cell r="AK458">
            <v>435</v>
          </cell>
          <cell r="AL458">
            <v>271</v>
          </cell>
          <cell r="AM458">
            <v>424</v>
          </cell>
          <cell r="AN458">
            <v>490</v>
          </cell>
          <cell r="AO458">
            <v>479</v>
          </cell>
          <cell r="AP458">
            <v>595</v>
          </cell>
          <cell r="AQ458">
            <v>677</v>
          </cell>
          <cell r="AR458">
            <v>756</v>
          </cell>
          <cell r="AS458">
            <v>788</v>
          </cell>
          <cell r="AT458">
            <v>843</v>
          </cell>
          <cell r="AU458">
            <v>1037</v>
          </cell>
          <cell r="AV458">
            <v>996</v>
          </cell>
          <cell r="AW458">
            <v>801</v>
          </cell>
          <cell r="AX458">
            <v>858</v>
          </cell>
          <cell r="AY458">
            <v>732</v>
          </cell>
          <cell r="AZ458">
            <v>1020</v>
          </cell>
        </row>
        <row r="459">
          <cell r="A459" t="str">
            <v>Nombre de crÃ©ations d'entreprises - Hors micro-entrepreneurs - Industrie - Auvergne-RhÃ´ne-Alpes - DonnÃ©es trimestrielles CVS</v>
          </cell>
          <cell r="B459">
            <v>10756401</v>
          </cell>
          <cell r="C459">
            <v>45317.364583333336</v>
          </cell>
          <cell r="E459">
            <v>382</v>
          </cell>
          <cell r="F459">
            <v>358</v>
          </cell>
          <cell r="G459">
            <v>364</v>
          </cell>
          <cell r="H459">
            <v>399</v>
          </cell>
          <cell r="I459">
            <v>480</v>
          </cell>
          <cell r="J459">
            <v>563</v>
          </cell>
          <cell r="K459">
            <v>616</v>
          </cell>
          <cell r="L459">
            <v>600</v>
          </cell>
          <cell r="M459">
            <v>559</v>
          </cell>
          <cell r="N459">
            <v>864</v>
          </cell>
          <cell r="O459">
            <v>494</v>
          </cell>
          <cell r="P459">
            <v>528</v>
          </cell>
          <cell r="Q459">
            <v>462</v>
          </cell>
          <cell r="R459">
            <v>435</v>
          </cell>
          <cell r="S459">
            <v>390</v>
          </cell>
          <cell r="T459">
            <v>337</v>
          </cell>
          <cell r="U459">
            <v>350</v>
          </cell>
          <cell r="V459">
            <v>370</v>
          </cell>
          <cell r="W459">
            <v>349</v>
          </cell>
          <cell r="X459">
            <v>399</v>
          </cell>
          <cell r="Y459">
            <v>381</v>
          </cell>
          <cell r="Z459">
            <v>329</v>
          </cell>
          <cell r="AA459">
            <v>377</v>
          </cell>
          <cell r="AB459">
            <v>386</v>
          </cell>
          <cell r="AC459">
            <v>392</v>
          </cell>
          <cell r="AD459">
            <v>360</v>
          </cell>
          <cell r="AE459">
            <v>371</v>
          </cell>
          <cell r="AF459">
            <v>359</v>
          </cell>
          <cell r="AG459">
            <v>375</v>
          </cell>
          <cell r="AH459">
            <v>409</v>
          </cell>
          <cell r="AI459">
            <v>396</v>
          </cell>
          <cell r="AJ459">
            <v>426</v>
          </cell>
          <cell r="AK459">
            <v>418</v>
          </cell>
          <cell r="AL459">
            <v>271</v>
          </cell>
          <cell r="AM459">
            <v>421</v>
          </cell>
          <cell r="AN459">
            <v>445</v>
          </cell>
          <cell r="AO459">
            <v>499</v>
          </cell>
          <cell r="AP459">
            <v>567</v>
          </cell>
          <cell r="AQ459">
            <v>657</v>
          </cell>
          <cell r="AR459">
            <v>772</v>
          </cell>
          <cell r="AS459">
            <v>742</v>
          </cell>
          <cell r="AT459">
            <v>801</v>
          </cell>
          <cell r="AU459">
            <v>1156</v>
          </cell>
          <cell r="AV459">
            <v>962</v>
          </cell>
          <cell r="AW459">
            <v>742</v>
          </cell>
          <cell r="AX459">
            <v>803</v>
          </cell>
          <cell r="AY459">
            <v>773</v>
          </cell>
          <cell r="AZ459">
            <v>994</v>
          </cell>
        </row>
        <row r="460">
          <cell r="A460" t="str">
            <v>Nombre de crÃ©ations d'entreprises - Hors micro-entrepreneurs - Industrie - ÃŽle-de-France - DonnÃ©es trimestrielles brutes</v>
          </cell>
          <cell r="B460">
            <v>10756200</v>
          </cell>
          <cell r="C460">
            <v>45317.364583333336</v>
          </cell>
          <cell r="E460">
            <v>471</v>
          </cell>
          <cell r="F460">
            <v>412</v>
          </cell>
          <cell r="G460">
            <v>348</v>
          </cell>
          <cell r="H460">
            <v>426</v>
          </cell>
          <cell r="I460">
            <v>435</v>
          </cell>
          <cell r="J460">
            <v>450</v>
          </cell>
          <cell r="K460">
            <v>428</v>
          </cell>
          <cell r="L460">
            <v>500</v>
          </cell>
          <cell r="M460">
            <v>535</v>
          </cell>
          <cell r="N460">
            <v>481</v>
          </cell>
          <cell r="O460">
            <v>427</v>
          </cell>
          <cell r="P460">
            <v>472</v>
          </cell>
          <cell r="Q460">
            <v>506</v>
          </cell>
          <cell r="R460">
            <v>466</v>
          </cell>
          <cell r="S460">
            <v>494</v>
          </cell>
          <cell r="T460">
            <v>457</v>
          </cell>
          <cell r="U460">
            <v>534</v>
          </cell>
          <cell r="V460">
            <v>438</v>
          </cell>
          <cell r="W460">
            <v>404</v>
          </cell>
          <cell r="X460">
            <v>586</v>
          </cell>
          <cell r="Y460">
            <v>582</v>
          </cell>
          <cell r="Z460">
            <v>431</v>
          </cell>
          <cell r="AA460">
            <v>427</v>
          </cell>
          <cell r="AB460">
            <v>516</v>
          </cell>
          <cell r="AC460">
            <v>506</v>
          </cell>
          <cell r="AD460">
            <v>430</v>
          </cell>
          <cell r="AE460">
            <v>416</v>
          </cell>
          <cell r="AF460">
            <v>491</v>
          </cell>
          <cell r="AG460">
            <v>535</v>
          </cell>
          <cell r="AH460">
            <v>489</v>
          </cell>
          <cell r="AI460">
            <v>488</v>
          </cell>
          <cell r="AJ460">
            <v>685</v>
          </cell>
          <cell r="AK460">
            <v>534</v>
          </cell>
          <cell r="AL460">
            <v>382</v>
          </cell>
          <cell r="AM460">
            <v>599</v>
          </cell>
          <cell r="AN460">
            <v>729</v>
          </cell>
          <cell r="AO460">
            <v>656</v>
          </cell>
          <cell r="AP460">
            <v>767</v>
          </cell>
          <cell r="AQ460">
            <v>688</v>
          </cell>
          <cell r="AR460">
            <v>769</v>
          </cell>
          <cell r="AS460">
            <v>845</v>
          </cell>
          <cell r="AT460">
            <v>726</v>
          </cell>
          <cell r="AU460">
            <v>777</v>
          </cell>
          <cell r="AV460">
            <v>884</v>
          </cell>
          <cell r="AW460">
            <v>869</v>
          </cell>
          <cell r="AX460">
            <v>886</v>
          </cell>
          <cell r="AY460">
            <v>816</v>
          </cell>
          <cell r="AZ460">
            <v>1012</v>
          </cell>
        </row>
        <row r="461">
          <cell r="A461" t="str">
            <v>Nombre de crÃ©ations d'entreprises - Hors micro-entrepreneurs - Industrie - ÃŽle-de-France - DonnÃ©es trimestrielles CVS</v>
          </cell>
          <cell r="B461">
            <v>10756201</v>
          </cell>
          <cell r="C461">
            <v>45317.364583333336</v>
          </cell>
          <cell r="E461">
            <v>440</v>
          </cell>
          <cell r="F461">
            <v>416</v>
          </cell>
          <cell r="G461">
            <v>389</v>
          </cell>
          <cell r="H461">
            <v>409</v>
          </cell>
          <cell r="I461">
            <v>404</v>
          </cell>
          <cell r="J461">
            <v>457</v>
          </cell>
          <cell r="K461">
            <v>479</v>
          </cell>
          <cell r="L461">
            <v>478</v>
          </cell>
          <cell r="M461">
            <v>493</v>
          </cell>
          <cell r="N461">
            <v>495</v>
          </cell>
          <cell r="O461">
            <v>478</v>
          </cell>
          <cell r="P461">
            <v>448</v>
          </cell>
          <cell r="Q461">
            <v>462</v>
          </cell>
          <cell r="R461">
            <v>488</v>
          </cell>
          <cell r="S461">
            <v>553</v>
          </cell>
          <cell r="T461">
            <v>430</v>
          </cell>
          <cell r="U461">
            <v>485</v>
          </cell>
          <cell r="V461">
            <v>467</v>
          </cell>
          <cell r="W461">
            <v>451</v>
          </cell>
          <cell r="X461">
            <v>547</v>
          </cell>
          <cell r="Y461">
            <v>530</v>
          </cell>
          <cell r="Z461">
            <v>463</v>
          </cell>
          <cell r="AA461">
            <v>475</v>
          </cell>
          <cell r="AB461">
            <v>478</v>
          </cell>
          <cell r="AC461">
            <v>467</v>
          </cell>
          <cell r="AD461">
            <v>460</v>
          </cell>
          <cell r="AE461">
            <v>460</v>
          </cell>
          <cell r="AF461">
            <v>453</v>
          </cell>
          <cell r="AG461">
            <v>503</v>
          </cell>
          <cell r="AH461">
            <v>515</v>
          </cell>
          <cell r="AI461">
            <v>534</v>
          </cell>
          <cell r="AJ461">
            <v>636</v>
          </cell>
          <cell r="AK461">
            <v>512</v>
          </cell>
          <cell r="AL461">
            <v>394</v>
          </cell>
          <cell r="AM461">
            <v>650</v>
          </cell>
          <cell r="AN461">
            <v>681</v>
          </cell>
          <cell r="AO461">
            <v>640</v>
          </cell>
          <cell r="AP461">
            <v>778</v>
          </cell>
          <cell r="AQ461">
            <v>744</v>
          </cell>
          <cell r="AR461">
            <v>721</v>
          </cell>
          <cell r="AS461">
            <v>835</v>
          </cell>
          <cell r="AT461">
            <v>727</v>
          </cell>
          <cell r="AU461">
            <v>840</v>
          </cell>
          <cell r="AV461">
            <v>830</v>
          </cell>
          <cell r="AW461">
            <v>864</v>
          </cell>
          <cell r="AX461">
            <v>882</v>
          </cell>
          <cell r="AY461">
            <v>881</v>
          </cell>
          <cell r="AZ461">
            <v>953</v>
          </cell>
        </row>
        <row r="462">
          <cell r="A462" t="str">
            <v>Nombre de crÃ©ations d'entreprises - Hors micro-entrepreneurs - Industrie - Bourgogne-Franche-ComtÃ© - DonnÃ©es trimestrielles brutes</v>
          </cell>
          <cell r="B462">
            <v>10756240</v>
          </cell>
          <cell r="C462">
            <v>45317.364583333336</v>
          </cell>
          <cell r="E462">
            <v>90</v>
          </cell>
          <cell r="F462">
            <v>94</v>
          </cell>
          <cell r="G462">
            <v>98</v>
          </cell>
          <cell r="H462">
            <v>95</v>
          </cell>
          <cell r="I462">
            <v>116</v>
          </cell>
          <cell r="J462">
            <v>139</v>
          </cell>
          <cell r="K462">
            <v>116</v>
          </cell>
          <cell r="L462">
            <v>152</v>
          </cell>
          <cell r="M462">
            <v>174</v>
          </cell>
          <cell r="N462">
            <v>191</v>
          </cell>
          <cell r="O462">
            <v>151</v>
          </cell>
          <cell r="P462">
            <v>170</v>
          </cell>
          <cell r="Q462">
            <v>142</v>
          </cell>
          <cell r="R462">
            <v>133</v>
          </cell>
          <cell r="S462">
            <v>90</v>
          </cell>
          <cell r="T462">
            <v>141</v>
          </cell>
          <cell r="U462">
            <v>131</v>
          </cell>
          <cell r="V462">
            <v>123</v>
          </cell>
          <cell r="W462">
            <v>99</v>
          </cell>
          <cell r="X462">
            <v>130</v>
          </cell>
          <cell r="Y462">
            <v>123</v>
          </cell>
          <cell r="Z462">
            <v>150</v>
          </cell>
          <cell r="AA462">
            <v>141</v>
          </cell>
          <cell r="AB462">
            <v>146</v>
          </cell>
          <cell r="AC462">
            <v>189</v>
          </cell>
          <cell r="AD462">
            <v>173</v>
          </cell>
          <cell r="AE462">
            <v>171</v>
          </cell>
          <cell r="AF462">
            <v>147</v>
          </cell>
          <cell r="AG462">
            <v>180</v>
          </cell>
          <cell r="AH462">
            <v>147</v>
          </cell>
          <cell r="AI462">
            <v>140</v>
          </cell>
          <cell r="AJ462">
            <v>140</v>
          </cell>
          <cell r="AK462">
            <v>115</v>
          </cell>
          <cell r="AL462">
            <v>82</v>
          </cell>
          <cell r="AM462">
            <v>102</v>
          </cell>
          <cell r="AN462">
            <v>145</v>
          </cell>
          <cell r="AO462">
            <v>161</v>
          </cell>
          <cell r="AP462">
            <v>186</v>
          </cell>
          <cell r="AQ462">
            <v>222</v>
          </cell>
          <cell r="AR462">
            <v>248</v>
          </cell>
          <cell r="AS462">
            <v>283</v>
          </cell>
          <cell r="AT462">
            <v>266</v>
          </cell>
          <cell r="AU462">
            <v>434</v>
          </cell>
          <cell r="AV462">
            <v>314</v>
          </cell>
          <cell r="AW462">
            <v>352</v>
          </cell>
          <cell r="AX462">
            <v>468</v>
          </cell>
          <cell r="AY462">
            <v>374</v>
          </cell>
          <cell r="AZ462">
            <v>473</v>
          </cell>
        </row>
        <row r="463">
          <cell r="A463" t="str">
            <v>Nombre de crÃ©ations d'entreprises - Hors micro-entrepreneurs - Industrie - Bourgogne-Franche-ComtÃ© - DonnÃ©es trimestrielles CVS</v>
          </cell>
          <cell r="B463">
            <v>10756241</v>
          </cell>
          <cell r="C463">
            <v>45317.364583333336</v>
          </cell>
          <cell r="E463">
            <v>90</v>
          </cell>
          <cell r="F463">
            <v>86</v>
          </cell>
          <cell r="G463">
            <v>109</v>
          </cell>
          <cell r="H463">
            <v>95</v>
          </cell>
          <cell r="I463">
            <v>109</v>
          </cell>
          <cell r="J463">
            <v>126</v>
          </cell>
          <cell r="K463">
            <v>134</v>
          </cell>
          <cell r="L463">
            <v>145</v>
          </cell>
          <cell r="M463">
            <v>165</v>
          </cell>
          <cell r="N463">
            <v>172</v>
          </cell>
          <cell r="O463">
            <v>169</v>
          </cell>
          <cell r="P463">
            <v>168</v>
          </cell>
          <cell r="Q463">
            <v>134</v>
          </cell>
          <cell r="R463">
            <v>120</v>
          </cell>
          <cell r="S463">
            <v>104</v>
          </cell>
          <cell r="T463">
            <v>140</v>
          </cell>
          <cell r="U463">
            <v>121</v>
          </cell>
          <cell r="V463">
            <v>126</v>
          </cell>
          <cell r="W463">
            <v>108</v>
          </cell>
          <cell r="X463">
            <v>127</v>
          </cell>
          <cell r="Y463">
            <v>123</v>
          </cell>
          <cell r="Z463">
            <v>140</v>
          </cell>
          <cell r="AA463">
            <v>145</v>
          </cell>
          <cell r="AB463">
            <v>144</v>
          </cell>
          <cell r="AC463">
            <v>180</v>
          </cell>
          <cell r="AD463">
            <v>165</v>
          </cell>
          <cell r="AE463">
            <v>176</v>
          </cell>
          <cell r="AF463">
            <v>154</v>
          </cell>
          <cell r="AG463">
            <v>165</v>
          </cell>
          <cell r="AH463">
            <v>143</v>
          </cell>
          <cell r="AI463">
            <v>145</v>
          </cell>
          <cell r="AJ463">
            <v>142</v>
          </cell>
          <cell r="AK463">
            <v>109</v>
          </cell>
          <cell r="AL463">
            <v>80</v>
          </cell>
          <cell r="AM463">
            <v>104</v>
          </cell>
          <cell r="AN463">
            <v>153</v>
          </cell>
          <cell r="AO463">
            <v>152</v>
          </cell>
          <cell r="AP463">
            <v>194</v>
          </cell>
          <cell r="AQ463">
            <v>225</v>
          </cell>
          <cell r="AR463">
            <v>259</v>
          </cell>
          <cell r="AS463">
            <v>284</v>
          </cell>
          <cell r="AT463">
            <v>273</v>
          </cell>
          <cell r="AU463">
            <v>426</v>
          </cell>
          <cell r="AV463">
            <v>313</v>
          </cell>
          <cell r="AW463">
            <v>373</v>
          </cell>
          <cell r="AX463">
            <v>439</v>
          </cell>
          <cell r="AY463">
            <v>355</v>
          </cell>
          <cell r="AZ463">
            <v>469</v>
          </cell>
        </row>
        <row r="464">
          <cell r="A464" t="str">
            <v>Nombre de crÃ©ations d'entreprises - Hors micro-entrepreneurs - Industrie - Bretagne - DonnÃ©es trimestrielles brutes</v>
          </cell>
          <cell r="B464">
            <v>10756340</v>
          </cell>
          <cell r="C464">
            <v>45317.364583333336</v>
          </cell>
          <cell r="E464">
            <v>119</v>
          </cell>
          <cell r="F464">
            <v>139</v>
          </cell>
          <cell r="G464">
            <v>138</v>
          </cell>
          <cell r="H464">
            <v>154</v>
          </cell>
          <cell r="I464">
            <v>175</v>
          </cell>
          <cell r="J464">
            <v>191</v>
          </cell>
          <cell r="K464">
            <v>145</v>
          </cell>
          <cell r="L464">
            <v>171</v>
          </cell>
          <cell r="M464">
            <v>168</v>
          </cell>
          <cell r="N464">
            <v>180</v>
          </cell>
          <cell r="O464">
            <v>135</v>
          </cell>
          <cell r="P464">
            <v>135</v>
          </cell>
          <cell r="Q464">
            <v>144</v>
          </cell>
          <cell r="R464">
            <v>148</v>
          </cell>
          <cell r="S464">
            <v>126</v>
          </cell>
          <cell r="T464">
            <v>155</v>
          </cell>
          <cell r="U464">
            <v>155</v>
          </cell>
          <cell r="V464">
            <v>163</v>
          </cell>
          <cell r="W464">
            <v>127</v>
          </cell>
          <cell r="X464">
            <v>146</v>
          </cell>
          <cell r="Y464">
            <v>132</v>
          </cell>
          <cell r="Z464">
            <v>151</v>
          </cell>
          <cell r="AA464">
            <v>130</v>
          </cell>
          <cell r="AB464">
            <v>136</v>
          </cell>
          <cell r="AC464">
            <v>121</v>
          </cell>
          <cell r="AD464">
            <v>139</v>
          </cell>
          <cell r="AE464">
            <v>129</v>
          </cell>
          <cell r="AF464">
            <v>132</v>
          </cell>
          <cell r="AG464">
            <v>178</v>
          </cell>
          <cell r="AH464">
            <v>156</v>
          </cell>
          <cell r="AI464">
            <v>143</v>
          </cell>
          <cell r="AJ464">
            <v>171</v>
          </cell>
          <cell r="AK464">
            <v>166</v>
          </cell>
          <cell r="AL464">
            <v>120</v>
          </cell>
          <cell r="AM464">
            <v>169</v>
          </cell>
          <cell r="AN464">
            <v>242</v>
          </cell>
          <cell r="AO464">
            <v>222</v>
          </cell>
          <cell r="AP464">
            <v>259</v>
          </cell>
          <cell r="AQ464">
            <v>262</v>
          </cell>
          <cell r="AR464">
            <v>251</v>
          </cell>
          <cell r="AS464">
            <v>322</v>
          </cell>
          <cell r="AT464">
            <v>341</v>
          </cell>
          <cell r="AU464">
            <v>396</v>
          </cell>
          <cell r="AV464">
            <v>343</v>
          </cell>
          <cell r="AW464">
            <v>320</v>
          </cell>
          <cell r="AX464">
            <v>457</v>
          </cell>
          <cell r="AY464">
            <v>387</v>
          </cell>
          <cell r="AZ464">
            <v>463</v>
          </cell>
        </row>
        <row r="465">
          <cell r="A465" t="str">
            <v>Nombre de crÃ©ations d'entreprises - Hors micro-entrepreneurs - Industrie - Bretagne - DonnÃ©es trimestrielles CVS</v>
          </cell>
          <cell r="B465">
            <v>10756341</v>
          </cell>
          <cell r="C465">
            <v>45317.364583333336</v>
          </cell>
          <cell r="E465">
            <v>118</v>
          </cell>
          <cell r="F465">
            <v>131</v>
          </cell>
          <cell r="G465">
            <v>146</v>
          </cell>
          <cell r="H465">
            <v>159</v>
          </cell>
          <cell r="I465">
            <v>172</v>
          </cell>
          <cell r="J465">
            <v>167</v>
          </cell>
          <cell r="K465">
            <v>163</v>
          </cell>
          <cell r="L465">
            <v>164</v>
          </cell>
          <cell r="M465">
            <v>160</v>
          </cell>
          <cell r="N465">
            <v>172</v>
          </cell>
          <cell r="O465">
            <v>147</v>
          </cell>
          <cell r="P465">
            <v>144</v>
          </cell>
          <cell r="Q465">
            <v>140</v>
          </cell>
          <cell r="R465">
            <v>135</v>
          </cell>
          <cell r="S465">
            <v>145</v>
          </cell>
          <cell r="T465">
            <v>148</v>
          </cell>
          <cell r="U465">
            <v>155</v>
          </cell>
          <cell r="V465">
            <v>157</v>
          </cell>
          <cell r="W465">
            <v>140</v>
          </cell>
          <cell r="X465">
            <v>144</v>
          </cell>
          <cell r="Y465">
            <v>139</v>
          </cell>
          <cell r="Z465">
            <v>141</v>
          </cell>
          <cell r="AA465">
            <v>137</v>
          </cell>
          <cell r="AB465">
            <v>130</v>
          </cell>
          <cell r="AC465">
            <v>127</v>
          </cell>
          <cell r="AD465">
            <v>130</v>
          </cell>
          <cell r="AE465">
            <v>132</v>
          </cell>
          <cell r="AF465">
            <v>133</v>
          </cell>
          <cell r="AG465">
            <v>187</v>
          </cell>
          <cell r="AH465">
            <v>135</v>
          </cell>
          <cell r="AI465">
            <v>155</v>
          </cell>
          <cell r="AJ465">
            <v>160</v>
          </cell>
          <cell r="AK465">
            <v>170</v>
          </cell>
          <cell r="AL465">
            <v>109</v>
          </cell>
          <cell r="AM465">
            <v>187</v>
          </cell>
          <cell r="AN465">
            <v>227</v>
          </cell>
          <cell r="AO465">
            <v>237</v>
          </cell>
          <cell r="AP465">
            <v>245</v>
          </cell>
          <cell r="AQ465">
            <v>268</v>
          </cell>
          <cell r="AR465">
            <v>255</v>
          </cell>
          <cell r="AS465">
            <v>347</v>
          </cell>
          <cell r="AT465">
            <v>319</v>
          </cell>
          <cell r="AU465">
            <v>429</v>
          </cell>
          <cell r="AV465">
            <v>335</v>
          </cell>
          <cell r="AW465">
            <v>354</v>
          </cell>
          <cell r="AX465">
            <v>415</v>
          </cell>
          <cell r="AY465">
            <v>403</v>
          </cell>
          <cell r="AZ465">
            <v>441</v>
          </cell>
        </row>
        <row r="466">
          <cell r="A466" t="str">
            <v>Nombre de crÃ©ations d'entreprises - Hors micro-entrepreneurs - Industrie - Centre-Val de Loire - DonnÃ©es trimestrielles brutes</v>
          </cell>
          <cell r="B466">
            <v>10756220</v>
          </cell>
          <cell r="C466">
            <v>45317.364583333336</v>
          </cell>
          <cell r="E466">
            <v>107</v>
          </cell>
          <cell r="F466">
            <v>103</v>
          </cell>
          <cell r="G466">
            <v>108</v>
          </cell>
          <cell r="H466">
            <v>103</v>
          </cell>
          <cell r="I466">
            <v>144</v>
          </cell>
          <cell r="J466">
            <v>105</v>
          </cell>
          <cell r="K466">
            <v>90</v>
          </cell>
          <cell r="L466">
            <v>130</v>
          </cell>
          <cell r="M466">
            <v>150</v>
          </cell>
          <cell r="N466">
            <v>136</v>
          </cell>
          <cell r="O466">
            <v>139</v>
          </cell>
          <cell r="P466">
            <v>128</v>
          </cell>
          <cell r="Q466">
            <v>117</v>
          </cell>
          <cell r="R466">
            <v>108</v>
          </cell>
          <cell r="S466">
            <v>86</v>
          </cell>
          <cell r="T466">
            <v>95</v>
          </cell>
          <cell r="U466">
            <v>101</v>
          </cell>
          <cell r="V466">
            <v>97</v>
          </cell>
          <cell r="W466">
            <v>72</v>
          </cell>
          <cell r="X466">
            <v>101</v>
          </cell>
          <cell r="Y466">
            <v>99</v>
          </cell>
          <cell r="Z466">
            <v>94</v>
          </cell>
          <cell r="AA466">
            <v>85</v>
          </cell>
          <cell r="AB466">
            <v>120</v>
          </cell>
          <cell r="AC466">
            <v>102</v>
          </cell>
          <cell r="AD466">
            <v>87</v>
          </cell>
          <cell r="AE466">
            <v>76</v>
          </cell>
          <cell r="AF466">
            <v>89</v>
          </cell>
          <cell r="AG466">
            <v>121</v>
          </cell>
          <cell r="AH466">
            <v>104</v>
          </cell>
          <cell r="AI466">
            <v>91</v>
          </cell>
          <cell r="AJ466">
            <v>104</v>
          </cell>
          <cell r="AK466">
            <v>105</v>
          </cell>
          <cell r="AL466">
            <v>71</v>
          </cell>
          <cell r="AM466">
            <v>126</v>
          </cell>
          <cell r="AN466">
            <v>156</v>
          </cell>
          <cell r="AO466">
            <v>142</v>
          </cell>
          <cell r="AP466">
            <v>200</v>
          </cell>
          <cell r="AQ466">
            <v>195</v>
          </cell>
          <cell r="AR466">
            <v>245</v>
          </cell>
          <cell r="AS466">
            <v>217</v>
          </cell>
          <cell r="AT466">
            <v>264</v>
          </cell>
          <cell r="AU466">
            <v>315</v>
          </cell>
          <cell r="AV466">
            <v>363</v>
          </cell>
          <cell r="AW466">
            <v>295</v>
          </cell>
          <cell r="AX466">
            <v>386</v>
          </cell>
          <cell r="AY466">
            <v>373</v>
          </cell>
          <cell r="AZ466">
            <v>415</v>
          </cell>
        </row>
        <row r="467">
          <cell r="A467" t="str">
            <v>Nombre de crÃ©ations d'entreprises - Hors micro-entrepreneurs - Industrie - Centre-Val de Loire - DonnÃ©es trimestrielles CVS</v>
          </cell>
          <cell r="B467">
            <v>10756221</v>
          </cell>
          <cell r="C467">
            <v>45317.364583333336</v>
          </cell>
          <cell r="E467">
            <v>95</v>
          </cell>
          <cell r="F467">
            <v>107</v>
          </cell>
          <cell r="G467">
            <v>119</v>
          </cell>
          <cell r="H467">
            <v>102</v>
          </cell>
          <cell r="I467">
            <v>129</v>
          </cell>
          <cell r="J467">
            <v>108</v>
          </cell>
          <cell r="K467">
            <v>100</v>
          </cell>
          <cell r="L467">
            <v>128</v>
          </cell>
          <cell r="M467">
            <v>136</v>
          </cell>
          <cell r="N467">
            <v>138</v>
          </cell>
          <cell r="O467">
            <v>157</v>
          </cell>
          <cell r="P467">
            <v>123</v>
          </cell>
          <cell r="Q467">
            <v>107</v>
          </cell>
          <cell r="R467">
            <v>109</v>
          </cell>
          <cell r="S467">
            <v>99</v>
          </cell>
          <cell r="T467">
            <v>90</v>
          </cell>
          <cell r="U467">
            <v>94</v>
          </cell>
          <cell r="V467">
            <v>97</v>
          </cell>
          <cell r="W467">
            <v>83</v>
          </cell>
          <cell r="X467">
            <v>94</v>
          </cell>
          <cell r="Y467">
            <v>94</v>
          </cell>
          <cell r="Z467">
            <v>94</v>
          </cell>
          <cell r="AA467">
            <v>98</v>
          </cell>
          <cell r="AB467">
            <v>111</v>
          </cell>
          <cell r="AC467">
            <v>98</v>
          </cell>
          <cell r="AD467">
            <v>86</v>
          </cell>
          <cell r="AE467">
            <v>87</v>
          </cell>
          <cell r="AF467">
            <v>82</v>
          </cell>
          <cell r="AG467">
            <v>120</v>
          </cell>
          <cell r="AH467">
            <v>102</v>
          </cell>
          <cell r="AI467">
            <v>101</v>
          </cell>
          <cell r="AJ467">
            <v>96</v>
          </cell>
          <cell r="AK467">
            <v>107</v>
          </cell>
          <cell r="AL467">
            <v>69</v>
          </cell>
          <cell r="AM467">
            <v>136</v>
          </cell>
          <cell r="AN467">
            <v>145</v>
          </cell>
          <cell r="AO467">
            <v>150</v>
          </cell>
          <cell r="AP467">
            <v>191</v>
          </cell>
          <cell r="AQ467">
            <v>206</v>
          </cell>
          <cell r="AR467">
            <v>229</v>
          </cell>
          <cell r="AS467">
            <v>238</v>
          </cell>
          <cell r="AT467">
            <v>249</v>
          </cell>
          <cell r="AU467">
            <v>326</v>
          </cell>
          <cell r="AV467">
            <v>339</v>
          </cell>
          <cell r="AW467">
            <v>330</v>
          </cell>
          <cell r="AX467">
            <v>363</v>
          </cell>
          <cell r="AY467">
            <v>381</v>
          </cell>
          <cell r="AZ467">
            <v>387</v>
          </cell>
        </row>
        <row r="468">
          <cell r="A468" t="str">
            <v>Nombre de crÃ©ations d'entreprises - Hors micro-entrepreneurs - Industrie - Corse - DonnÃ©es trimestrielles brutes</v>
          </cell>
          <cell r="B468">
            <v>10756433</v>
          </cell>
          <cell r="C468">
            <v>45317.364583333336</v>
          </cell>
          <cell r="E468">
            <v>25</v>
          </cell>
          <cell r="F468">
            <v>24</v>
          </cell>
          <cell r="G468">
            <v>9</v>
          </cell>
          <cell r="H468">
            <v>17</v>
          </cell>
          <cell r="I468">
            <v>37</v>
          </cell>
          <cell r="J468">
            <v>36</v>
          </cell>
          <cell r="K468">
            <v>32</v>
          </cell>
          <cell r="L468">
            <v>31</v>
          </cell>
          <cell r="M468">
            <v>48</v>
          </cell>
          <cell r="N468">
            <v>42</v>
          </cell>
          <cell r="O468">
            <v>22</v>
          </cell>
          <cell r="P468">
            <v>36</v>
          </cell>
          <cell r="Q468">
            <v>33</v>
          </cell>
          <cell r="R468">
            <v>24</v>
          </cell>
          <cell r="S468">
            <v>21</v>
          </cell>
          <cell r="T468">
            <v>21</v>
          </cell>
          <cell r="U468">
            <v>29</v>
          </cell>
          <cell r="V468">
            <v>27</v>
          </cell>
          <cell r="W468">
            <v>7</v>
          </cell>
          <cell r="X468">
            <v>21</v>
          </cell>
          <cell r="Y468">
            <v>22</v>
          </cell>
          <cell r="Z468">
            <v>26</v>
          </cell>
          <cell r="AA468">
            <v>12</v>
          </cell>
          <cell r="AB468">
            <v>20</v>
          </cell>
          <cell r="AC468">
            <v>30</v>
          </cell>
          <cell r="AD468">
            <v>33</v>
          </cell>
          <cell r="AE468">
            <v>19</v>
          </cell>
          <cell r="AF468">
            <v>24</v>
          </cell>
          <cell r="AG468">
            <v>36</v>
          </cell>
          <cell r="AH468">
            <v>42</v>
          </cell>
          <cell r="AI468">
            <v>60</v>
          </cell>
          <cell r="AJ468">
            <v>47</v>
          </cell>
          <cell r="AK468">
            <v>41</v>
          </cell>
          <cell r="AL468">
            <v>23</v>
          </cell>
          <cell r="AM468">
            <v>28</v>
          </cell>
          <cell r="AN468">
            <v>44</v>
          </cell>
          <cell r="AO468">
            <v>54</v>
          </cell>
          <cell r="AP468">
            <v>39</v>
          </cell>
          <cell r="AQ468">
            <v>30</v>
          </cell>
          <cell r="AR468">
            <v>33</v>
          </cell>
          <cell r="AS468">
            <v>50</v>
          </cell>
          <cell r="AT468">
            <v>33</v>
          </cell>
          <cell r="AU468">
            <v>17</v>
          </cell>
          <cell r="AV468">
            <v>30</v>
          </cell>
          <cell r="AW468">
            <v>22</v>
          </cell>
          <cell r="AX468">
            <v>31</v>
          </cell>
          <cell r="AY468">
            <v>33</v>
          </cell>
          <cell r="AZ468">
            <v>25</v>
          </cell>
        </row>
        <row r="469">
          <cell r="A469" t="str">
            <v>Nombre de crÃ©ations d'entreprises - Hors micro-entrepreneurs - Industrie - Corse - DonnÃ©es trimestrielles CVS</v>
          </cell>
          <cell r="B469">
            <v>10756434</v>
          </cell>
          <cell r="C469">
            <v>45317.364583333336</v>
          </cell>
          <cell r="E469">
            <v>19</v>
          </cell>
          <cell r="F469">
            <v>19</v>
          </cell>
          <cell r="G469">
            <v>17</v>
          </cell>
          <cell r="H469">
            <v>20</v>
          </cell>
          <cell r="I469">
            <v>29</v>
          </cell>
          <cell r="J469">
            <v>31</v>
          </cell>
          <cell r="K469">
            <v>41</v>
          </cell>
          <cell r="L469">
            <v>32</v>
          </cell>
          <cell r="M469">
            <v>40</v>
          </cell>
          <cell r="N469">
            <v>36</v>
          </cell>
          <cell r="O469">
            <v>30</v>
          </cell>
          <cell r="P469">
            <v>39</v>
          </cell>
          <cell r="Q469">
            <v>25</v>
          </cell>
          <cell r="R469">
            <v>18</v>
          </cell>
          <cell r="S469">
            <v>31</v>
          </cell>
          <cell r="T469">
            <v>24</v>
          </cell>
          <cell r="U469">
            <v>21</v>
          </cell>
          <cell r="V469">
            <v>26</v>
          </cell>
          <cell r="W469">
            <v>15</v>
          </cell>
          <cell r="X469">
            <v>22</v>
          </cell>
          <cell r="Y469">
            <v>18</v>
          </cell>
          <cell r="Z469">
            <v>20</v>
          </cell>
          <cell r="AA469">
            <v>19</v>
          </cell>
          <cell r="AB469">
            <v>20</v>
          </cell>
          <cell r="AC469">
            <v>25</v>
          </cell>
          <cell r="AD469">
            <v>27</v>
          </cell>
          <cell r="AE469">
            <v>27</v>
          </cell>
          <cell r="AF469">
            <v>25</v>
          </cell>
          <cell r="AG469">
            <v>30</v>
          </cell>
          <cell r="AH469">
            <v>36</v>
          </cell>
          <cell r="AI469">
            <v>70</v>
          </cell>
          <cell r="AJ469">
            <v>46</v>
          </cell>
          <cell r="AK469">
            <v>36</v>
          </cell>
          <cell r="AL469">
            <v>17</v>
          </cell>
          <cell r="AM469">
            <v>38</v>
          </cell>
          <cell r="AN469">
            <v>45</v>
          </cell>
          <cell r="AO469">
            <v>48</v>
          </cell>
          <cell r="AP469">
            <v>36</v>
          </cell>
          <cell r="AQ469">
            <v>40</v>
          </cell>
          <cell r="AR469">
            <v>34</v>
          </cell>
          <cell r="AS469">
            <v>46</v>
          </cell>
          <cell r="AT469">
            <v>31</v>
          </cell>
          <cell r="AU469">
            <v>25</v>
          </cell>
          <cell r="AV469">
            <v>29</v>
          </cell>
          <cell r="AW469">
            <v>19</v>
          </cell>
          <cell r="AX469">
            <v>26</v>
          </cell>
          <cell r="AY469">
            <v>39</v>
          </cell>
          <cell r="AZ469">
            <v>24</v>
          </cell>
        </row>
        <row r="470">
          <cell r="A470" t="str">
            <v>Nombre de crÃ©ations d'entreprises - Hors micro-entrepreneurs - Industrie - France - DonnÃ©es trimestrielles brutes</v>
          </cell>
          <cell r="B470">
            <v>10756128</v>
          </cell>
          <cell r="C470">
            <v>45317.364583333336</v>
          </cell>
          <cell r="E470">
            <v>3025</v>
          </cell>
          <cell r="F470">
            <v>2828</v>
          </cell>
          <cell r="G470">
            <v>2503</v>
          </cell>
          <cell r="H470">
            <v>2862</v>
          </cell>
          <cell r="I470">
            <v>3738</v>
          </cell>
          <cell r="J470">
            <v>3816</v>
          </cell>
          <cell r="K470">
            <v>3386</v>
          </cell>
          <cell r="L470">
            <v>3962</v>
          </cell>
          <cell r="M470">
            <v>4162</v>
          </cell>
          <cell r="N470">
            <v>4336</v>
          </cell>
          <cell r="O470">
            <v>3523</v>
          </cell>
          <cell r="P470">
            <v>3741</v>
          </cell>
          <cell r="Q470">
            <v>3395</v>
          </cell>
          <cell r="R470">
            <v>3364</v>
          </cell>
          <cell r="S470">
            <v>2863</v>
          </cell>
          <cell r="T470">
            <v>3101</v>
          </cell>
          <cell r="U470">
            <v>3166</v>
          </cell>
          <cell r="V470">
            <v>3075</v>
          </cell>
          <cell r="W470">
            <v>2578</v>
          </cell>
          <cell r="X470">
            <v>3350</v>
          </cell>
          <cell r="Y470">
            <v>3411</v>
          </cell>
          <cell r="Z470">
            <v>3065</v>
          </cell>
          <cell r="AA470">
            <v>2856</v>
          </cell>
          <cell r="AB470">
            <v>3364</v>
          </cell>
          <cell r="AC470">
            <v>3477</v>
          </cell>
          <cell r="AD470">
            <v>3112</v>
          </cell>
          <cell r="AE470">
            <v>2795</v>
          </cell>
          <cell r="AF470">
            <v>3066</v>
          </cell>
          <cell r="AG470">
            <v>3650</v>
          </cell>
          <cell r="AH470">
            <v>3516</v>
          </cell>
          <cell r="AI470">
            <v>3350</v>
          </cell>
          <cell r="AJ470">
            <v>3804</v>
          </cell>
          <cell r="AK470">
            <v>3448</v>
          </cell>
          <cell r="AL470">
            <v>2338</v>
          </cell>
          <cell r="AM470">
            <v>3544</v>
          </cell>
          <cell r="AN470">
            <v>4298</v>
          </cell>
          <cell r="AO470">
            <v>4120</v>
          </cell>
          <cell r="AP470">
            <v>4779</v>
          </cell>
          <cell r="AQ470">
            <v>4819</v>
          </cell>
          <cell r="AR470">
            <v>5453</v>
          </cell>
          <cell r="AS470">
            <v>5850</v>
          </cell>
          <cell r="AT470">
            <v>5762</v>
          </cell>
          <cell r="AU470">
            <v>7083</v>
          </cell>
          <cell r="AV470">
            <v>7263</v>
          </cell>
          <cell r="AW470">
            <v>6472</v>
          </cell>
          <cell r="AX470">
            <v>7599</v>
          </cell>
          <cell r="AY470">
            <v>6838</v>
          </cell>
          <cell r="AZ470">
            <v>8128</v>
          </cell>
        </row>
        <row r="471">
          <cell r="A471" t="str">
            <v>Nombre de crÃ©ations d'entreprises - Hors micro-entrepreneurs - Industrie - France - DonnÃ©es trimestrielles CVS</v>
          </cell>
          <cell r="B471">
            <v>10756129</v>
          </cell>
          <cell r="C471">
            <v>45317.364583333336</v>
          </cell>
          <cell r="E471">
            <v>2746</v>
          </cell>
          <cell r="F471">
            <v>2747</v>
          </cell>
          <cell r="G471">
            <v>2845</v>
          </cell>
          <cell r="H471">
            <v>3028</v>
          </cell>
          <cell r="I471">
            <v>3408</v>
          </cell>
          <cell r="J471">
            <v>3902</v>
          </cell>
          <cell r="K471">
            <v>3948</v>
          </cell>
          <cell r="L471">
            <v>3924</v>
          </cell>
          <cell r="M471">
            <v>3967</v>
          </cell>
          <cell r="N471">
            <v>4652</v>
          </cell>
          <cell r="O471">
            <v>3788</v>
          </cell>
          <cell r="P471">
            <v>3718</v>
          </cell>
          <cell r="Q471">
            <v>3407</v>
          </cell>
          <cell r="R471">
            <v>3205</v>
          </cell>
          <cell r="S471">
            <v>3063</v>
          </cell>
          <cell r="T471">
            <v>2862</v>
          </cell>
          <cell r="U471">
            <v>2892</v>
          </cell>
          <cell r="V471">
            <v>3001</v>
          </cell>
          <cell r="W471">
            <v>2997</v>
          </cell>
          <cell r="X471">
            <v>3166</v>
          </cell>
          <cell r="Y471">
            <v>3137</v>
          </cell>
          <cell r="Z471">
            <v>2986</v>
          </cell>
          <cell r="AA471">
            <v>3114</v>
          </cell>
          <cell r="AB471">
            <v>3253</v>
          </cell>
          <cell r="AC471">
            <v>3221</v>
          </cell>
          <cell r="AD471">
            <v>3129</v>
          </cell>
          <cell r="AE471">
            <v>3103</v>
          </cell>
          <cell r="AF471">
            <v>3089</v>
          </cell>
          <cell r="AG471">
            <v>3474</v>
          </cell>
          <cell r="AH471">
            <v>3697</v>
          </cell>
          <cell r="AI471">
            <v>3772</v>
          </cell>
          <cell r="AJ471">
            <v>3605</v>
          </cell>
          <cell r="AK471">
            <v>3467</v>
          </cell>
          <cell r="AL471">
            <v>2237</v>
          </cell>
          <cell r="AM471">
            <v>3640</v>
          </cell>
          <cell r="AN471">
            <v>3878</v>
          </cell>
          <cell r="AO471">
            <v>4253</v>
          </cell>
          <cell r="AP471">
            <v>4590</v>
          </cell>
          <cell r="AQ471">
            <v>4961</v>
          </cell>
          <cell r="AR471">
            <v>5317</v>
          </cell>
          <cell r="AS471">
            <v>5787</v>
          </cell>
          <cell r="AT471">
            <v>5501</v>
          </cell>
          <cell r="AU471">
            <v>7926</v>
          </cell>
          <cell r="AV471">
            <v>6671</v>
          </cell>
          <cell r="AW471">
            <v>6496</v>
          </cell>
          <cell r="AX471">
            <v>7182</v>
          </cell>
          <cell r="AY471">
            <v>7262</v>
          </cell>
          <cell r="AZ471">
            <v>7634</v>
          </cell>
        </row>
        <row r="472">
          <cell r="A472" t="str">
            <v>Nombre de crÃ©ations d'entreprises - Hors micro-entrepreneurs - Industrie - Grand Est - DonnÃ©es trimestrielles brutes</v>
          </cell>
          <cell r="B472">
            <v>10756300</v>
          </cell>
          <cell r="C472">
            <v>45317.364583333336</v>
          </cell>
          <cell r="E472">
            <v>164</v>
          </cell>
          <cell r="F472">
            <v>187</v>
          </cell>
          <cell r="G472">
            <v>193</v>
          </cell>
          <cell r="H472">
            <v>199</v>
          </cell>
          <cell r="I472">
            <v>327</v>
          </cell>
          <cell r="J472">
            <v>328</v>
          </cell>
          <cell r="K472">
            <v>315</v>
          </cell>
          <cell r="L472">
            <v>346</v>
          </cell>
          <cell r="M472">
            <v>342</v>
          </cell>
          <cell r="N472">
            <v>352</v>
          </cell>
          <cell r="O472">
            <v>314</v>
          </cell>
          <cell r="P472">
            <v>299</v>
          </cell>
          <cell r="Q472">
            <v>250</v>
          </cell>
          <cell r="R472">
            <v>255</v>
          </cell>
          <cell r="S472">
            <v>201</v>
          </cell>
          <cell r="T472">
            <v>269</v>
          </cell>
          <cell r="U472">
            <v>263</v>
          </cell>
          <cell r="V472">
            <v>285</v>
          </cell>
          <cell r="W472">
            <v>201</v>
          </cell>
          <cell r="X472">
            <v>266</v>
          </cell>
          <cell r="Y472">
            <v>263</v>
          </cell>
          <cell r="Z472">
            <v>263</v>
          </cell>
          <cell r="AA472">
            <v>260</v>
          </cell>
          <cell r="AB472">
            <v>288</v>
          </cell>
          <cell r="AC472">
            <v>278</v>
          </cell>
          <cell r="AD472">
            <v>238</v>
          </cell>
          <cell r="AE472">
            <v>227</v>
          </cell>
          <cell r="AF472">
            <v>236</v>
          </cell>
          <cell r="AG472">
            <v>211</v>
          </cell>
          <cell r="AH472">
            <v>262</v>
          </cell>
          <cell r="AI472">
            <v>276</v>
          </cell>
          <cell r="AJ472">
            <v>313</v>
          </cell>
          <cell r="AK472">
            <v>219</v>
          </cell>
          <cell r="AL472">
            <v>175</v>
          </cell>
          <cell r="AM472">
            <v>265</v>
          </cell>
          <cell r="AN472">
            <v>314</v>
          </cell>
          <cell r="AO472">
            <v>320</v>
          </cell>
          <cell r="AP472">
            <v>312</v>
          </cell>
          <cell r="AQ472">
            <v>331</v>
          </cell>
          <cell r="AR472">
            <v>436</v>
          </cell>
          <cell r="AS472">
            <v>427</v>
          </cell>
          <cell r="AT472">
            <v>404</v>
          </cell>
          <cell r="AU472">
            <v>554</v>
          </cell>
          <cell r="AV472">
            <v>608</v>
          </cell>
          <cell r="AW472">
            <v>553</v>
          </cell>
          <cell r="AX472">
            <v>628</v>
          </cell>
          <cell r="AY472">
            <v>632</v>
          </cell>
          <cell r="AZ472">
            <v>668</v>
          </cell>
        </row>
        <row r="473">
          <cell r="A473" t="str">
            <v>Nombre de crÃ©ations d'entreprises - Hors micro-entrepreneurs - Industrie - Grand Est - DonnÃ©es trimestrielles CVS</v>
          </cell>
          <cell r="B473">
            <v>10756301</v>
          </cell>
          <cell r="C473">
            <v>45317.364583333336</v>
          </cell>
          <cell r="E473">
            <v>164</v>
          </cell>
          <cell r="F473">
            <v>175</v>
          </cell>
          <cell r="G473">
            <v>211</v>
          </cell>
          <cell r="H473">
            <v>193</v>
          </cell>
          <cell r="I473">
            <v>327</v>
          </cell>
          <cell r="J473">
            <v>316</v>
          </cell>
          <cell r="K473">
            <v>334</v>
          </cell>
          <cell r="L473">
            <v>339</v>
          </cell>
          <cell r="M473">
            <v>343</v>
          </cell>
          <cell r="N473">
            <v>339</v>
          </cell>
          <cell r="O473">
            <v>335</v>
          </cell>
          <cell r="P473">
            <v>290</v>
          </cell>
          <cell r="Q473">
            <v>250</v>
          </cell>
          <cell r="R473">
            <v>244</v>
          </cell>
          <cell r="S473">
            <v>221</v>
          </cell>
          <cell r="T473">
            <v>258</v>
          </cell>
          <cell r="U473">
            <v>263</v>
          </cell>
          <cell r="V473">
            <v>277</v>
          </cell>
          <cell r="W473">
            <v>220</v>
          </cell>
          <cell r="X473">
            <v>253</v>
          </cell>
          <cell r="Y473">
            <v>264</v>
          </cell>
          <cell r="Z473">
            <v>258</v>
          </cell>
          <cell r="AA473">
            <v>277</v>
          </cell>
          <cell r="AB473">
            <v>273</v>
          </cell>
          <cell r="AC473">
            <v>280</v>
          </cell>
          <cell r="AD473">
            <v>235</v>
          </cell>
          <cell r="AE473">
            <v>242</v>
          </cell>
          <cell r="AF473">
            <v>220</v>
          </cell>
          <cell r="AG473">
            <v>215</v>
          </cell>
          <cell r="AH473">
            <v>262</v>
          </cell>
          <cell r="AI473">
            <v>288</v>
          </cell>
          <cell r="AJ473">
            <v>296</v>
          </cell>
          <cell r="AK473">
            <v>226</v>
          </cell>
          <cell r="AL473">
            <v>175</v>
          </cell>
          <cell r="AM473">
            <v>275</v>
          </cell>
          <cell r="AN473">
            <v>296</v>
          </cell>
          <cell r="AO473">
            <v>330</v>
          </cell>
          <cell r="AP473">
            <v>311</v>
          </cell>
          <cell r="AQ473">
            <v>340</v>
          </cell>
          <cell r="AR473">
            <v>418</v>
          </cell>
          <cell r="AS473">
            <v>438</v>
          </cell>
          <cell r="AT473">
            <v>402</v>
          </cell>
          <cell r="AU473">
            <v>562</v>
          </cell>
          <cell r="AV473">
            <v>591</v>
          </cell>
          <cell r="AW473">
            <v>564</v>
          </cell>
          <cell r="AX473">
            <v>626</v>
          </cell>
          <cell r="AY473">
            <v>639</v>
          </cell>
          <cell r="AZ473">
            <v>651</v>
          </cell>
        </row>
        <row r="474">
          <cell r="A474" t="str">
            <v>Nombre de crÃ©ations d'entreprises - Hors micro-entrepreneurs - Industrie - Guadeloupe - DonnÃ©es trimestrielles brutes</v>
          </cell>
          <cell r="B474">
            <v>10756143</v>
          </cell>
          <cell r="C474">
            <v>45317.364583333336</v>
          </cell>
          <cell r="E474">
            <v>43</v>
          </cell>
          <cell r="F474">
            <v>39</v>
          </cell>
          <cell r="G474">
            <v>41</v>
          </cell>
          <cell r="H474">
            <v>38</v>
          </cell>
          <cell r="I474">
            <v>43</v>
          </cell>
          <cell r="J474">
            <v>50</v>
          </cell>
          <cell r="K474">
            <v>40</v>
          </cell>
          <cell r="L474">
            <v>51</v>
          </cell>
          <cell r="M474">
            <v>41</v>
          </cell>
          <cell r="N474">
            <v>30</v>
          </cell>
          <cell r="O474">
            <v>37</v>
          </cell>
          <cell r="P474">
            <v>57</v>
          </cell>
          <cell r="Q474">
            <v>45</v>
          </cell>
          <cell r="R474">
            <v>45</v>
          </cell>
          <cell r="S474">
            <v>46</v>
          </cell>
          <cell r="T474">
            <v>40</v>
          </cell>
          <cell r="U474">
            <v>51</v>
          </cell>
          <cell r="V474">
            <v>48</v>
          </cell>
          <cell r="W474">
            <v>36</v>
          </cell>
          <cell r="X474">
            <v>51</v>
          </cell>
          <cell r="Y474">
            <v>69</v>
          </cell>
          <cell r="Z474">
            <v>64</v>
          </cell>
          <cell r="AA474">
            <v>43</v>
          </cell>
          <cell r="AB474">
            <v>59</v>
          </cell>
          <cell r="AC474">
            <v>80</v>
          </cell>
          <cell r="AD474">
            <v>75</v>
          </cell>
          <cell r="AE474">
            <v>71</v>
          </cell>
          <cell r="AF474">
            <v>78</v>
          </cell>
          <cell r="AG474">
            <v>104</v>
          </cell>
          <cell r="AH474">
            <v>96</v>
          </cell>
          <cell r="AI474">
            <v>76</v>
          </cell>
          <cell r="AJ474">
            <v>81</v>
          </cell>
          <cell r="AK474">
            <v>74</v>
          </cell>
          <cell r="AL474">
            <v>35</v>
          </cell>
          <cell r="AM474">
            <v>62</v>
          </cell>
          <cell r="AN474">
            <v>68</v>
          </cell>
          <cell r="AO474">
            <v>60</v>
          </cell>
          <cell r="AP474">
            <v>68</v>
          </cell>
          <cell r="AQ474">
            <v>40</v>
          </cell>
          <cell r="AR474">
            <v>61</v>
          </cell>
          <cell r="AS474">
            <v>57</v>
          </cell>
          <cell r="AT474">
            <v>74</v>
          </cell>
          <cell r="AU474">
            <v>71</v>
          </cell>
          <cell r="AV474">
            <v>83</v>
          </cell>
          <cell r="AW474">
            <v>75</v>
          </cell>
          <cell r="AX474">
            <v>55</v>
          </cell>
          <cell r="AY474">
            <v>43</v>
          </cell>
          <cell r="AZ474">
            <v>58</v>
          </cell>
        </row>
        <row r="475">
          <cell r="A475" t="str">
            <v>Nombre de crÃ©ations d'entreprises - Hors micro-entrepreneurs - Industrie - Guadeloupe - DonnÃ©es trimestrielles CVS</v>
          </cell>
          <cell r="B475">
            <v>10756144</v>
          </cell>
          <cell r="C475">
            <v>45317.364583333336</v>
          </cell>
          <cell r="E475">
            <v>41</v>
          </cell>
          <cell r="F475">
            <v>42</v>
          </cell>
          <cell r="G475">
            <v>44</v>
          </cell>
          <cell r="H475">
            <v>38</v>
          </cell>
          <cell r="I475">
            <v>42</v>
          </cell>
          <cell r="J475">
            <v>52</v>
          </cell>
          <cell r="K475">
            <v>47</v>
          </cell>
          <cell r="L475">
            <v>49</v>
          </cell>
          <cell r="M475">
            <v>41</v>
          </cell>
          <cell r="N475">
            <v>32</v>
          </cell>
          <cell r="O475">
            <v>42</v>
          </cell>
          <cell r="P475">
            <v>53</v>
          </cell>
          <cell r="Q475">
            <v>44</v>
          </cell>
          <cell r="R475">
            <v>46</v>
          </cell>
          <cell r="S475">
            <v>49</v>
          </cell>
          <cell r="T475">
            <v>40</v>
          </cell>
          <cell r="U475">
            <v>46</v>
          </cell>
          <cell r="V475">
            <v>45</v>
          </cell>
          <cell r="W475">
            <v>43</v>
          </cell>
          <cell r="X475">
            <v>57</v>
          </cell>
          <cell r="Y475">
            <v>58</v>
          </cell>
          <cell r="Z475">
            <v>59</v>
          </cell>
          <cell r="AA475">
            <v>58</v>
          </cell>
          <cell r="AB475">
            <v>57</v>
          </cell>
          <cell r="AC475">
            <v>71</v>
          </cell>
          <cell r="AD475">
            <v>74</v>
          </cell>
          <cell r="AE475">
            <v>79</v>
          </cell>
          <cell r="AF475">
            <v>82</v>
          </cell>
          <cell r="AG475">
            <v>97</v>
          </cell>
          <cell r="AH475">
            <v>95</v>
          </cell>
          <cell r="AI475">
            <v>88</v>
          </cell>
          <cell r="AJ475">
            <v>80</v>
          </cell>
          <cell r="AK475">
            <v>69</v>
          </cell>
          <cell r="AL475">
            <v>35</v>
          </cell>
          <cell r="AM475">
            <v>69</v>
          </cell>
          <cell r="AN475">
            <v>66</v>
          </cell>
          <cell r="AO475">
            <v>58</v>
          </cell>
          <cell r="AP475">
            <v>59</v>
          </cell>
          <cell r="AQ475">
            <v>49</v>
          </cell>
          <cell r="AR475">
            <v>52</v>
          </cell>
          <cell r="AS475">
            <v>50</v>
          </cell>
          <cell r="AT475">
            <v>71</v>
          </cell>
          <cell r="AU475">
            <v>80</v>
          </cell>
          <cell r="AV475">
            <v>84</v>
          </cell>
          <cell r="AW475">
            <v>67</v>
          </cell>
          <cell r="AX475">
            <v>52</v>
          </cell>
          <cell r="AY475">
            <v>59</v>
          </cell>
          <cell r="AZ475">
            <v>50</v>
          </cell>
        </row>
        <row r="476">
          <cell r="A476" t="str">
            <v>Nombre de crÃ©ations d'entreprises - Hors micro-entrepreneurs - Industrie - Guyane - DonnÃ©es trimestrielles brutes</v>
          </cell>
          <cell r="B476">
            <v>10756165</v>
          </cell>
          <cell r="C476">
            <v>45317.364583333336</v>
          </cell>
          <cell r="E476">
            <v>16</v>
          </cell>
          <cell r="F476">
            <v>26</v>
          </cell>
          <cell r="G476">
            <v>19</v>
          </cell>
          <cell r="H476">
            <v>64</v>
          </cell>
          <cell r="I476">
            <v>44</v>
          </cell>
          <cell r="J476">
            <v>34</v>
          </cell>
          <cell r="K476">
            <v>33</v>
          </cell>
          <cell r="L476">
            <v>43</v>
          </cell>
          <cell r="M476">
            <v>35</v>
          </cell>
          <cell r="N476">
            <v>32</v>
          </cell>
          <cell r="O476">
            <v>19</v>
          </cell>
          <cell r="P476">
            <v>21</v>
          </cell>
          <cell r="Q476">
            <v>26</v>
          </cell>
          <cell r="R476">
            <v>19</v>
          </cell>
          <cell r="S476">
            <v>12</v>
          </cell>
          <cell r="T476">
            <v>23</v>
          </cell>
          <cell r="U476">
            <v>19</v>
          </cell>
          <cell r="V476">
            <v>29</v>
          </cell>
          <cell r="W476">
            <v>15</v>
          </cell>
          <cell r="X476">
            <v>27</v>
          </cell>
          <cell r="Y476">
            <v>24</v>
          </cell>
          <cell r="Z476">
            <v>16</v>
          </cell>
          <cell r="AA476">
            <v>28</v>
          </cell>
          <cell r="AB476">
            <v>35</v>
          </cell>
          <cell r="AC476">
            <v>28</v>
          </cell>
          <cell r="AD476">
            <v>13</v>
          </cell>
          <cell r="AE476">
            <v>22</v>
          </cell>
          <cell r="AF476">
            <v>27</v>
          </cell>
          <cell r="AG476">
            <v>12</v>
          </cell>
          <cell r="AH476">
            <v>23</v>
          </cell>
          <cell r="AI476">
            <v>29</v>
          </cell>
          <cell r="AJ476">
            <v>18</v>
          </cell>
          <cell r="AK476">
            <v>21</v>
          </cell>
          <cell r="AL476">
            <v>9</v>
          </cell>
          <cell r="AM476">
            <v>22</v>
          </cell>
          <cell r="AN476">
            <v>31</v>
          </cell>
          <cell r="AO476">
            <v>21</v>
          </cell>
          <cell r="AP476">
            <v>30</v>
          </cell>
          <cell r="AQ476">
            <v>29</v>
          </cell>
          <cell r="AR476">
            <v>14</v>
          </cell>
          <cell r="AS476">
            <v>19</v>
          </cell>
          <cell r="AT476">
            <v>24</v>
          </cell>
          <cell r="AU476">
            <v>31</v>
          </cell>
          <cell r="AV476">
            <v>28</v>
          </cell>
          <cell r="AW476">
            <v>12</v>
          </cell>
          <cell r="AX476">
            <v>13</v>
          </cell>
          <cell r="AY476">
            <v>28</v>
          </cell>
          <cell r="AZ476">
            <v>33</v>
          </cell>
        </row>
        <row r="477">
          <cell r="A477" t="str">
            <v>Nombre de crÃ©ations d'entreprises - Hors micro-entrepreneurs - Industrie - Guyane - DonnÃ©es trimestrielles CVS</v>
          </cell>
          <cell r="B477">
            <v>10756166</v>
          </cell>
          <cell r="C477">
            <v>45317.364583333336</v>
          </cell>
          <cell r="E477">
            <v>13</v>
          </cell>
          <cell r="F477">
            <v>34</v>
          </cell>
          <cell r="G477">
            <v>27</v>
          </cell>
          <cell r="H477">
            <v>43</v>
          </cell>
          <cell r="I477">
            <v>49</v>
          </cell>
          <cell r="J477">
            <v>33</v>
          </cell>
          <cell r="K477">
            <v>33</v>
          </cell>
          <cell r="L477">
            <v>37</v>
          </cell>
          <cell r="M477">
            <v>31</v>
          </cell>
          <cell r="N477">
            <v>30</v>
          </cell>
          <cell r="O477">
            <v>27</v>
          </cell>
          <cell r="P477">
            <v>20</v>
          </cell>
          <cell r="Q477">
            <v>20</v>
          </cell>
          <cell r="R477">
            <v>21</v>
          </cell>
          <cell r="S477">
            <v>18</v>
          </cell>
          <cell r="T477">
            <v>19</v>
          </cell>
          <cell r="U477">
            <v>22</v>
          </cell>
          <cell r="V477">
            <v>22</v>
          </cell>
          <cell r="W477">
            <v>19</v>
          </cell>
          <cell r="X477">
            <v>22</v>
          </cell>
          <cell r="Y477">
            <v>24</v>
          </cell>
          <cell r="Z477">
            <v>24</v>
          </cell>
          <cell r="AA477">
            <v>31</v>
          </cell>
          <cell r="AB477">
            <v>38</v>
          </cell>
          <cell r="AC477">
            <v>34</v>
          </cell>
          <cell r="AD477">
            <v>16</v>
          </cell>
          <cell r="AE477">
            <v>23</v>
          </cell>
          <cell r="AF477">
            <v>19</v>
          </cell>
          <cell r="AG477">
            <v>18</v>
          </cell>
          <cell r="AH477">
            <v>21</v>
          </cell>
          <cell r="AI477">
            <v>20</v>
          </cell>
          <cell r="AJ477">
            <v>16</v>
          </cell>
          <cell r="AK477">
            <v>24</v>
          </cell>
          <cell r="AL477">
            <v>9</v>
          </cell>
          <cell r="AM477">
            <v>25</v>
          </cell>
          <cell r="AN477">
            <v>26</v>
          </cell>
          <cell r="AO477">
            <v>26</v>
          </cell>
          <cell r="AP477">
            <v>35</v>
          </cell>
          <cell r="AQ477">
            <v>25</v>
          </cell>
          <cell r="AR477">
            <v>14</v>
          </cell>
          <cell r="AS477">
            <v>28</v>
          </cell>
          <cell r="AT477">
            <v>22</v>
          </cell>
          <cell r="AU477">
            <v>30</v>
          </cell>
          <cell r="AV477">
            <v>23</v>
          </cell>
          <cell r="AW477">
            <v>17</v>
          </cell>
          <cell r="AX477">
            <v>19</v>
          </cell>
          <cell r="AY477">
            <v>25</v>
          </cell>
          <cell r="AZ477">
            <v>35</v>
          </cell>
        </row>
        <row r="478">
          <cell r="A478" t="str">
            <v>Nombre de crÃ©ations d'entreprises - Hors micro-entrepreneurs - Industrie - Hauts-de-France - DonnÃ©es trimestrielles brutes</v>
          </cell>
          <cell r="B478">
            <v>10756280</v>
          </cell>
          <cell r="C478">
            <v>45317.364583333336</v>
          </cell>
          <cell r="E478">
            <v>153</v>
          </cell>
          <cell r="F478">
            <v>159</v>
          </cell>
          <cell r="G478">
            <v>157</v>
          </cell>
          <cell r="H478">
            <v>149</v>
          </cell>
          <cell r="I478">
            <v>257</v>
          </cell>
          <cell r="J478">
            <v>211</v>
          </cell>
          <cell r="K478">
            <v>209</v>
          </cell>
          <cell r="L478">
            <v>279</v>
          </cell>
          <cell r="M478">
            <v>280</v>
          </cell>
          <cell r="N478">
            <v>238</v>
          </cell>
          <cell r="O478">
            <v>215</v>
          </cell>
          <cell r="P478">
            <v>259</v>
          </cell>
          <cell r="Q478">
            <v>196</v>
          </cell>
          <cell r="R478">
            <v>174</v>
          </cell>
          <cell r="S478">
            <v>157</v>
          </cell>
          <cell r="T478">
            <v>164</v>
          </cell>
          <cell r="U478">
            <v>155</v>
          </cell>
          <cell r="V478">
            <v>147</v>
          </cell>
          <cell r="W478">
            <v>137</v>
          </cell>
          <cell r="X478">
            <v>176</v>
          </cell>
          <cell r="Y478">
            <v>181</v>
          </cell>
          <cell r="Z478">
            <v>144</v>
          </cell>
          <cell r="AA478">
            <v>151</v>
          </cell>
          <cell r="AB478">
            <v>230</v>
          </cell>
          <cell r="AC478">
            <v>216</v>
          </cell>
          <cell r="AD478">
            <v>180</v>
          </cell>
          <cell r="AE478">
            <v>154</v>
          </cell>
          <cell r="AF478">
            <v>199</v>
          </cell>
          <cell r="AG478">
            <v>244</v>
          </cell>
          <cell r="AH478">
            <v>213</v>
          </cell>
          <cell r="AI478">
            <v>194</v>
          </cell>
          <cell r="AJ478">
            <v>241</v>
          </cell>
          <cell r="AK478">
            <v>192</v>
          </cell>
          <cell r="AL478">
            <v>133</v>
          </cell>
          <cell r="AM478">
            <v>202</v>
          </cell>
          <cell r="AN478">
            <v>258</v>
          </cell>
          <cell r="AO478">
            <v>240</v>
          </cell>
          <cell r="AP478">
            <v>223</v>
          </cell>
          <cell r="AQ478">
            <v>279</v>
          </cell>
          <cell r="AR478">
            <v>369</v>
          </cell>
          <cell r="AS478">
            <v>417</v>
          </cell>
          <cell r="AT478">
            <v>358</v>
          </cell>
          <cell r="AU478">
            <v>486</v>
          </cell>
          <cell r="AV478">
            <v>494</v>
          </cell>
          <cell r="AW478">
            <v>494</v>
          </cell>
          <cell r="AX478">
            <v>558</v>
          </cell>
          <cell r="AY478">
            <v>484</v>
          </cell>
          <cell r="AZ478">
            <v>612</v>
          </cell>
        </row>
        <row r="479">
          <cell r="A479" t="str">
            <v>Nombre de crÃ©ations d'entreprises - Hors micro-entrepreneurs - Industrie - Hauts-de-France - DonnÃ©es trimestrielles CVS</v>
          </cell>
          <cell r="B479">
            <v>10756281</v>
          </cell>
          <cell r="C479">
            <v>45317.364583333336</v>
          </cell>
          <cell r="E479">
            <v>149</v>
          </cell>
          <cell r="F479">
            <v>168</v>
          </cell>
          <cell r="G479">
            <v>171</v>
          </cell>
          <cell r="H479">
            <v>135</v>
          </cell>
          <cell r="I479">
            <v>249</v>
          </cell>
          <cell r="J479">
            <v>223</v>
          </cell>
          <cell r="K479">
            <v>229</v>
          </cell>
          <cell r="L479">
            <v>253</v>
          </cell>
          <cell r="M479">
            <v>268</v>
          </cell>
          <cell r="N479">
            <v>252</v>
          </cell>
          <cell r="O479">
            <v>238</v>
          </cell>
          <cell r="P479">
            <v>235</v>
          </cell>
          <cell r="Q479">
            <v>185</v>
          </cell>
          <cell r="R479">
            <v>185</v>
          </cell>
          <cell r="S479">
            <v>176</v>
          </cell>
          <cell r="T479">
            <v>149</v>
          </cell>
          <cell r="U479">
            <v>145</v>
          </cell>
          <cell r="V479">
            <v>157</v>
          </cell>
          <cell r="W479">
            <v>155</v>
          </cell>
          <cell r="X479">
            <v>158</v>
          </cell>
          <cell r="Y479">
            <v>169</v>
          </cell>
          <cell r="Z479">
            <v>154</v>
          </cell>
          <cell r="AA479">
            <v>172</v>
          </cell>
          <cell r="AB479">
            <v>206</v>
          </cell>
          <cell r="AC479">
            <v>202</v>
          </cell>
          <cell r="AD479">
            <v>194</v>
          </cell>
          <cell r="AE479">
            <v>174</v>
          </cell>
          <cell r="AF479">
            <v>177</v>
          </cell>
          <cell r="AG479">
            <v>232</v>
          </cell>
          <cell r="AH479">
            <v>230</v>
          </cell>
          <cell r="AI479">
            <v>214</v>
          </cell>
          <cell r="AJ479">
            <v>215</v>
          </cell>
          <cell r="AK479">
            <v>185</v>
          </cell>
          <cell r="AL479">
            <v>143</v>
          </cell>
          <cell r="AM479">
            <v>218</v>
          </cell>
          <cell r="AN479">
            <v>232</v>
          </cell>
          <cell r="AO479">
            <v>235</v>
          </cell>
          <cell r="AP479">
            <v>238</v>
          </cell>
          <cell r="AQ479">
            <v>295</v>
          </cell>
          <cell r="AR479">
            <v>338</v>
          </cell>
          <cell r="AS479">
            <v>410</v>
          </cell>
          <cell r="AT479">
            <v>378</v>
          </cell>
          <cell r="AU479">
            <v>509</v>
          </cell>
          <cell r="AV479">
            <v>459</v>
          </cell>
          <cell r="AW479">
            <v>486</v>
          </cell>
          <cell r="AX479">
            <v>584</v>
          </cell>
          <cell r="AY479">
            <v>505</v>
          </cell>
          <cell r="AZ479">
            <v>576</v>
          </cell>
        </row>
        <row r="480">
          <cell r="A480" t="str">
            <v>Nombre de crÃ©ations d'entreprises - Hors micro-entrepreneurs - Industrie - La RÃ©union - DonnÃ©es trimestrielles brutes</v>
          </cell>
          <cell r="B480">
            <v>10756176</v>
          </cell>
          <cell r="C480">
            <v>45317.364583333336</v>
          </cell>
          <cell r="E480">
            <v>68</v>
          </cell>
          <cell r="F480">
            <v>44</v>
          </cell>
          <cell r="G480">
            <v>54</v>
          </cell>
          <cell r="H480">
            <v>69</v>
          </cell>
          <cell r="I480">
            <v>87</v>
          </cell>
          <cell r="J480">
            <v>109</v>
          </cell>
          <cell r="K480">
            <v>85</v>
          </cell>
          <cell r="L480">
            <v>71</v>
          </cell>
          <cell r="M480">
            <v>78</v>
          </cell>
          <cell r="N480">
            <v>73</v>
          </cell>
          <cell r="O480">
            <v>90</v>
          </cell>
          <cell r="P480">
            <v>81</v>
          </cell>
          <cell r="Q480">
            <v>66</v>
          </cell>
          <cell r="R480">
            <v>63</v>
          </cell>
          <cell r="S480">
            <v>51</v>
          </cell>
          <cell r="T480">
            <v>61</v>
          </cell>
          <cell r="U480">
            <v>55</v>
          </cell>
          <cell r="V480">
            <v>53</v>
          </cell>
          <cell r="W480">
            <v>55</v>
          </cell>
          <cell r="X480">
            <v>50</v>
          </cell>
          <cell r="Y480">
            <v>65</v>
          </cell>
          <cell r="Z480">
            <v>41</v>
          </cell>
          <cell r="AA480">
            <v>46</v>
          </cell>
          <cell r="AB480">
            <v>52</v>
          </cell>
          <cell r="AC480">
            <v>58</v>
          </cell>
          <cell r="AD480">
            <v>38</v>
          </cell>
          <cell r="AE480">
            <v>41</v>
          </cell>
          <cell r="AF480">
            <v>31</v>
          </cell>
          <cell r="AG480">
            <v>38</v>
          </cell>
          <cell r="AH480">
            <v>34</v>
          </cell>
          <cell r="AI480">
            <v>36</v>
          </cell>
          <cell r="AJ480">
            <v>42</v>
          </cell>
          <cell r="AK480">
            <v>48</v>
          </cell>
          <cell r="AL480">
            <v>31</v>
          </cell>
          <cell r="AM480">
            <v>66</v>
          </cell>
          <cell r="AN480">
            <v>63</v>
          </cell>
          <cell r="AO480">
            <v>59</v>
          </cell>
          <cell r="AP480">
            <v>48</v>
          </cell>
          <cell r="AQ480">
            <v>49</v>
          </cell>
          <cell r="AR480">
            <v>45</v>
          </cell>
          <cell r="AS480">
            <v>39</v>
          </cell>
          <cell r="AT480">
            <v>43</v>
          </cell>
          <cell r="AU480">
            <v>50</v>
          </cell>
          <cell r="AV480">
            <v>65</v>
          </cell>
          <cell r="AW480">
            <v>35</v>
          </cell>
          <cell r="AX480">
            <v>45</v>
          </cell>
          <cell r="AY480">
            <v>53</v>
          </cell>
          <cell r="AZ480">
            <v>44</v>
          </cell>
        </row>
        <row r="481">
          <cell r="A481" t="str">
            <v>Nombre de crÃ©ations d'entreprises - Hors micro-entrepreneurs - Industrie - La RÃ©union - DonnÃ©es trimestrielles CVS</v>
          </cell>
          <cell r="B481">
            <v>10756177</v>
          </cell>
          <cell r="C481">
            <v>45317.364583333336</v>
          </cell>
          <cell r="E481">
            <v>68</v>
          </cell>
          <cell r="F481">
            <v>44</v>
          </cell>
          <cell r="G481">
            <v>54</v>
          </cell>
          <cell r="H481">
            <v>70</v>
          </cell>
          <cell r="I481">
            <v>82</v>
          </cell>
          <cell r="J481">
            <v>109</v>
          </cell>
          <cell r="K481">
            <v>87</v>
          </cell>
          <cell r="L481">
            <v>71</v>
          </cell>
          <cell r="M481">
            <v>73</v>
          </cell>
          <cell r="N481">
            <v>74</v>
          </cell>
          <cell r="O481">
            <v>90</v>
          </cell>
          <cell r="P481">
            <v>83</v>
          </cell>
          <cell r="Q481">
            <v>61</v>
          </cell>
          <cell r="R481">
            <v>64</v>
          </cell>
          <cell r="S481">
            <v>52</v>
          </cell>
          <cell r="T481">
            <v>62</v>
          </cell>
          <cell r="U481">
            <v>50</v>
          </cell>
          <cell r="V481">
            <v>58</v>
          </cell>
          <cell r="W481">
            <v>55</v>
          </cell>
          <cell r="X481">
            <v>50</v>
          </cell>
          <cell r="Y481">
            <v>63</v>
          </cell>
          <cell r="Z481">
            <v>42</v>
          </cell>
          <cell r="AA481">
            <v>45</v>
          </cell>
          <cell r="AB481">
            <v>51</v>
          </cell>
          <cell r="AC481">
            <v>55</v>
          </cell>
          <cell r="AD481">
            <v>39</v>
          </cell>
          <cell r="AE481">
            <v>41</v>
          </cell>
          <cell r="AF481">
            <v>31</v>
          </cell>
          <cell r="AG481">
            <v>35</v>
          </cell>
          <cell r="AH481">
            <v>36</v>
          </cell>
          <cell r="AI481">
            <v>36</v>
          </cell>
          <cell r="AJ481">
            <v>41</v>
          </cell>
          <cell r="AK481">
            <v>45</v>
          </cell>
          <cell r="AL481">
            <v>33</v>
          </cell>
          <cell r="AM481">
            <v>66</v>
          </cell>
          <cell r="AN481">
            <v>64</v>
          </cell>
          <cell r="AO481">
            <v>54</v>
          </cell>
          <cell r="AP481">
            <v>53</v>
          </cell>
          <cell r="AQ481">
            <v>49</v>
          </cell>
          <cell r="AR481">
            <v>46</v>
          </cell>
          <cell r="AS481">
            <v>37</v>
          </cell>
          <cell r="AT481">
            <v>48</v>
          </cell>
          <cell r="AU481">
            <v>48</v>
          </cell>
          <cell r="AV481">
            <v>64</v>
          </cell>
          <cell r="AW481">
            <v>35</v>
          </cell>
          <cell r="AX481">
            <v>47</v>
          </cell>
          <cell r="AY481">
            <v>50</v>
          </cell>
          <cell r="AZ481">
            <v>43</v>
          </cell>
        </row>
        <row r="482">
          <cell r="A482" t="str">
            <v>Nombre de crÃ©ations d'entreprises - Hors micro-entrepreneurs - Industrie - Martinique - DonnÃ©es trimestrielles brutes</v>
          </cell>
          <cell r="B482">
            <v>10756154</v>
          </cell>
          <cell r="C482">
            <v>45317.364583333336</v>
          </cell>
          <cell r="E482">
            <v>37</v>
          </cell>
          <cell r="F482">
            <v>33</v>
          </cell>
          <cell r="G482">
            <v>33</v>
          </cell>
          <cell r="H482">
            <v>32</v>
          </cell>
          <cell r="I482">
            <v>28</v>
          </cell>
          <cell r="J482">
            <v>27</v>
          </cell>
          <cell r="K482">
            <v>28</v>
          </cell>
          <cell r="L482">
            <v>41</v>
          </cell>
          <cell r="M482">
            <v>33</v>
          </cell>
          <cell r="N482">
            <v>28</v>
          </cell>
          <cell r="O482">
            <v>40</v>
          </cell>
          <cell r="P482">
            <v>39</v>
          </cell>
          <cell r="Q482">
            <v>31</v>
          </cell>
          <cell r="R482">
            <v>41</v>
          </cell>
          <cell r="S482">
            <v>30</v>
          </cell>
          <cell r="T482">
            <v>49</v>
          </cell>
          <cell r="U482">
            <v>41</v>
          </cell>
          <cell r="V482">
            <v>32</v>
          </cell>
          <cell r="W482">
            <v>40</v>
          </cell>
          <cell r="X482">
            <v>38</v>
          </cell>
          <cell r="Y482">
            <v>52</v>
          </cell>
          <cell r="Z482">
            <v>41</v>
          </cell>
          <cell r="AA482">
            <v>32</v>
          </cell>
          <cell r="AB482">
            <v>33</v>
          </cell>
          <cell r="AC482">
            <v>43</v>
          </cell>
          <cell r="AD482">
            <v>29</v>
          </cell>
          <cell r="AE482">
            <v>31</v>
          </cell>
          <cell r="AF482">
            <v>41</v>
          </cell>
          <cell r="AG482">
            <v>34</v>
          </cell>
          <cell r="AH482">
            <v>30</v>
          </cell>
          <cell r="AI482">
            <v>38</v>
          </cell>
          <cell r="AJ482">
            <v>41</v>
          </cell>
          <cell r="AK482">
            <v>33</v>
          </cell>
          <cell r="AL482">
            <v>19</v>
          </cell>
          <cell r="AM482">
            <v>19</v>
          </cell>
          <cell r="AN482">
            <v>53</v>
          </cell>
          <cell r="AO482">
            <v>43</v>
          </cell>
          <cell r="AP482">
            <v>30</v>
          </cell>
          <cell r="AQ482">
            <v>33</v>
          </cell>
          <cell r="AR482">
            <v>52</v>
          </cell>
          <cell r="AS482">
            <v>36</v>
          </cell>
          <cell r="AT482">
            <v>33</v>
          </cell>
          <cell r="AU482">
            <v>31</v>
          </cell>
          <cell r="AV482">
            <v>44</v>
          </cell>
          <cell r="AW482">
            <v>18</v>
          </cell>
          <cell r="AX482">
            <v>20</v>
          </cell>
          <cell r="AY482">
            <v>37</v>
          </cell>
          <cell r="AZ482">
            <v>36</v>
          </cell>
        </row>
        <row r="483">
          <cell r="A483" t="str">
            <v>Nombre de crÃ©ations d'entreprises - Hors micro-entrepreneurs - Industrie - Martinique - DonnÃ©es trimestrielles CVS</v>
          </cell>
          <cell r="B483">
            <v>10756155</v>
          </cell>
          <cell r="C483">
            <v>45317.364583333336</v>
          </cell>
          <cell r="E483">
            <v>37</v>
          </cell>
          <cell r="F483">
            <v>38</v>
          </cell>
          <cell r="G483">
            <v>35</v>
          </cell>
          <cell r="H483">
            <v>28</v>
          </cell>
          <cell r="I483">
            <v>29</v>
          </cell>
          <cell r="J483">
            <v>31</v>
          </cell>
          <cell r="K483">
            <v>29</v>
          </cell>
          <cell r="L483">
            <v>35</v>
          </cell>
          <cell r="M483">
            <v>34</v>
          </cell>
          <cell r="N483">
            <v>32</v>
          </cell>
          <cell r="O483">
            <v>40</v>
          </cell>
          <cell r="P483">
            <v>36</v>
          </cell>
          <cell r="Q483">
            <v>31</v>
          </cell>
          <cell r="R483">
            <v>48</v>
          </cell>
          <cell r="S483">
            <v>32</v>
          </cell>
          <cell r="T483">
            <v>43</v>
          </cell>
          <cell r="U483">
            <v>39</v>
          </cell>
          <cell r="V483">
            <v>34</v>
          </cell>
          <cell r="W483">
            <v>41</v>
          </cell>
          <cell r="X483">
            <v>34</v>
          </cell>
          <cell r="Y483">
            <v>48</v>
          </cell>
          <cell r="Z483">
            <v>45</v>
          </cell>
          <cell r="AA483">
            <v>34</v>
          </cell>
          <cell r="AB483">
            <v>31</v>
          </cell>
          <cell r="AC483">
            <v>38</v>
          </cell>
          <cell r="AD483">
            <v>34</v>
          </cell>
          <cell r="AE483">
            <v>35</v>
          </cell>
          <cell r="AF483">
            <v>37</v>
          </cell>
          <cell r="AG483">
            <v>32</v>
          </cell>
          <cell r="AH483">
            <v>37</v>
          </cell>
          <cell r="AI483">
            <v>41</v>
          </cell>
          <cell r="AJ483">
            <v>33</v>
          </cell>
          <cell r="AK483">
            <v>33</v>
          </cell>
          <cell r="AL483">
            <v>24</v>
          </cell>
          <cell r="AM483">
            <v>20</v>
          </cell>
          <cell r="AN483">
            <v>40</v>
          </cell>
          <cell r="AO483">
            <v>47</v>
          </cell>
          <cell r="AP483">
            <v>40</v>
          </cell>
          <cell r="AQ483">
            <v>33</v>
          </cell>
          <cell r="AR483">
            <v>38</v>
          </cell>
          <cell r="AS483">
            <v>41</v>
          </cell>
          <cell r="AT483">
            <v>41</v>
          </cell>
          <cell r="AU483">
            <v>30</v>
          </cell>
          <cell r="AV483">
            <v>31</v>
          </cell>
          <cell r="AW483">
            <v>21</v>
          </cell>
          <cell r="AX483">
            <v>25</v>
          </cell>
          <cell r="AY483">
            <v>37</v>
          </cell>
          <cell r="AZ483">
            <v>27</v>
          </cell>
        </row>
        <row r="484">
          <cell r="A484" t="str">
            <v>Nombre de crÃ©ations d'entreprises - Hors micro-entrepreneurs - Industrie - Mayotte - DonnÃ©es trimestrielles brutes</v>
          </cell>
          <cell r="B484">
            <v>10756184</v>
          </cell>
          <cell r="C484">
            <v>45317.364583333336</v>
          </cell>
          <cell r="E484">
            <v>12</v>
          </cell>
          <cell r="F484">
            <v>5</v>
          </cell>
          <cell r="G484">
            <v>10</v>
          </cell>
          <cell r="H484">
            <v>8</v>
          </cell>
          <cell r="I484">
            <v>12</v>
          </cell>
          <cell r="J484">
            <v>11</v>
          </cell>
          <cell r="K484">
            <v>12</v>
          </cell>
          <cell r="L484">
            <v>6</v>
          </cell>
          <cell r="M484">
            <v>6</v>
          </cell>
          <cell r="N484">
            <v>11</v>
          </cell>
          <cell r="O484">
            <v>11</v>
          </cell>
          <cell r="P484">
            <v>8</v>
          </cell>
          <cell r="Q484">
            <v>5</v>
          </cell>
          <cell r="R484">
            <v>17</v>
          </cell>
          <cell r="S484">
            <v>12</v>
          </cell>
          <cell r="T484">
            <v>13</v>
          </cell>
          <cell r="U484">
            <v>6</v>
          </cell>
          <cell r="V484">
            <v>11</v>
          </cell>
          <cell r="W484">
            <v>9</v>
          </cell>
          <cell r="X484">
            <v>10</v>
          </cell>
          <cell r="Y484">
            <v>7</v>
          </cell>
          <cell r="Z484">
            <v>9</v>
          </cell>
          <cell r="AA484">
            <v>3</v>
          </cell>
          <cell r="AB484">
            <v>4</v>
          </cell>
          <cell r="AC484">
            <v>5</v>
          </cell>
          <cell r="AD484">
            <v>6</v>
          </cell>
          <cell r="AE484">
            <v>13</v>
          </cell>
          <cell r="AF484">
            <v>10</v>
          </cell>
          <cell r="AG484">
            <v>13</v>
          </cell>
          <cell r="AH484">
            <v>10</v>
          </cell>
          <cell r="AI484">
            <v>9</v>
          </cell>
          <cell r="AJ484">
            <v>16</v>
          </cell>
          <cell r="AK484">
            <v>20</v>
          </cell>
          <cell r="AL484">
            <v>11</v>
          </cell>
          <cell r="AM484">
            <v>16</v>
          </cell>
          <cell r="AN484">
            <v>24</v>
          </cell>
          <cell r="AO484">
            <v>16</v>
          </cell>
          <cell r="AP484">
            <v>20</v>
          </cell>
          <cell r="AQ484">
            <v>16</v>
          </cell>
          <cell r="AR484">
            <v>17</v>
          </cell>
          <cell r="AS484">
            <v>13</v>
          </cell>
          <cell r="AT484">
            <v>24</v>
          </cell>
          <cell r="AU484">
            <v>18</v>
          </cell>
          <cell r="AV484">
            <v>24</v>
          </cell>
          <cell r="AW484">
            <v>8</v>
          </cell>
          <cell r="AX484">
            <v>9</v>
          </cell>
          <cell r="AY484">
            <v>12</v>
          </cell>
          <cell r="AZ484">
            <v>12</v>
          </cell>
        </row>
        <row r="485">
          <cell r="A485" t="str">
            <v>Nombre de crÃ©ations d'entreprises - Hors micro-entrepreneurs - Industrie - Normandie - DonnÃ©es trimestrielles brutes</v>
          </cell>
          <cell r="B485">
            <v>10756260</v>
          </cell>
          <cell r="C485">
            <v>45317.364583333336</v>
          </cell>
          <cell r="E485">
            <v>113</v>
          </cell>
          <cell r="F485">
            <v>87</v>
          </cell>
          <cell r="G485">
            <v>79</v>
          </cell>
          <cell r="H485">
            <v>100</v>
          </cell>
          <cell r="I485">
            <v>128</v>
          </cell>
          <cell r="J485">
            <v>127</v>
          </cell>
          <cell r="K485">
            <v>123</v>
          </cell>
          <cell r="L485">
            <v>140</v>
          </cell>
          <cell r="M485">
            <v>161</v>
          </cell>
          <cell r="N485">
            <v>171</v>
          </cell>
          <cell r="O485">
            <v>141</v>
          </cell>
          <cell r="P485">
            <v>134</v>
          </cell>
          <cell r="Q485">
            <v>135</v>
          </cell>
          <cell r="R485">
            <v>116</v>
          </cell>
          <cell r="S485">
            <v>95</v>
          </cell>
          <cell r="T485">
            <v>106</v>
          </cell>
          <cell r="U485">
            <v>107</v>
          </cell>
          <cell r="V485">
            <v>106</v>
          </cell>
          <cell r="W485">
            <v>107</v>
          </cell>
          <cell r="X485">
            <v>137</v>
          </cell>
          <cell r="Y485">
            <v>95</v>
          </cell>
          <cell r="Z485">
            <v>102</v>
          </cell>
          <cell r="AA485">
            <v>113</v>
          </cell>
          <cell r="AB485">
            <v>114</v>
          </cell>
          <cell r="AC485">
            <v>125</v>
          </cell>
          <cell r="AD485">
            <v>125</v>
          </cell>
          <cell r="AE485">
            <v>109</v>
          </cell>
          <cell r="AF485">
            <v>136</v>
          </cell>
          <cell r="AG485">
            <v>137</v>
          </cell>
          <cell r="AH485">
            <v>130</v>
          </cell>
          <cell r="AI485">
            <v>122</v>
          </cell>
          <cell r="AJ485">
            <v>150</v>
          </cell>
          <cell r="AK485">
            <v>133</v>
          </cell>
          <cell r="AL485">
            <v>122</v>
          </cell>
          <cell r="AM485">
            <v>177</v>
          </cell>
          <cell r="AN485">
            <v>188</v>
          </cell>
          <cell r="AO485">
            <v>177</v>
          </cell>
          <cell r="AP485">
            <v>222</v>
          </cell>
          <cell r="AQ485">
            <v>261</v>
          </cell>
          <cell r="AR485">
            <v>260</v>
          </cell>
          <cell r="AS485">
            <v>328</v>
          </cell>
          <cell r="AT485">
            <v>240</v>
          </cell>
          <cell r="AU485">
            <v>360</v>
          </cell>
          <cell r="AV485">
            <v>328</v>
          </cell>
          <cell r="AW485">
            <v>295</v>
          </cell>
          <cell r="AX485">
            <v>337</v>
          </cell>
          <cell r="AY485">
            <v>319</v>
          </cell>
          <cell r="AZ485">
            <v>410</v>
          </cell>
        </row>
        <row r="486">
          <cell r="A486" t="str">
            <v>Nombre de crÃ©ations d'entreprises - Hors micro-entrepreneurs - Industrie - Normandie - DonnÃ©es trimestrielles CVS</v>
          </cell>
          <cell r="B486">
            <v>10756261</v>
          </cell>
          <cell r="C486">
            <v>45317.364583333336</v>
          </cell>
          <cell r="E486">
            <v>113</v>
          </cell>
          <cell r="F486">
            <v>87</v>
          </cell>
          <cell r="G486">
            <v>79</v>
          </cell>
          <cell r="H486">
            <v>100</v>
          </cell>
          <cell r="I486">
            <v>128</v>
          </cell>
          <cell r="J486">
            <v>127</v>
          </cell>
          <cell r="K486">
            <v>123</v>
          </cell>
          <cell r="L486">
            <v>140</v>
          </cell>
          <cell r="M486">
            <v>161</v>
          </cell>
          <cell r="N486">
            <v>171</v>
          </cell>
          <cell r="O486">
            <v>141</v>
          </cell>
          <cell r="P486">
            <v>134</v>
          </cell>
          <cell r="Q486">
            <v>135</v>
          </cell>
          <cell r="R486">
            <v>116</v>
          </cell>
          <cell r="S486">
            <v>95</v>
          </cell>
          <cell r="T486">
            <v>106</v>
          </cell>
          <cell r="U486">
            <v>107</v>
          </cell>
          <cell r="V486">
            <v>106</v>
          </cell>
          <cell r="W486">
            <v>107</v>
          </cell>
          <cell r="X486">
            <v>137</v>
          </cell>
          <cell r="Y486">
            <v>95</v>
          </cell>
          <cell r="Z486">
            <v>102</v>
          </cell>
          <cell r="AA486">
            <v>113</v>
          </cell>
          <cell r="AB486">
            <v>114</v>
          </cell>
          <cell r="AC486">
            <v>125</v>
          </cell>
          <cell r="AD486">
            <v>125</v>
          </cell>
          <cell r="AE486">
            <v>109</v>
          </cell>
          <cell r="AF486">
            <v>136</v>
          </cell>
          <cell r="AG486">
            <v>137</v>
          </cell>
          <cell r="AH486">
            <v>130</v>
          </cell>
          <cell r="AI486">
            <v>122</v>
          </cell>
          <cell r="AJ486">
            <v>150</v>
          </cell>
          <cell r="AK486">
            <v>133</v>
          </cell>
          <cell r="AL486">
            <v>122</v>
          </cell>
          <cell r="AM486">
            <v>177</v>
          </cell>
          <cell r="AN486">
            <v>188</v>
          </cell>
          <cell r="AO486">
            <v>177</v>
          </cell>
          <cell r="AP486">
            <v>222</v>
          </cell>
          <cell r="AQ486">
            <v>261</v>
          </cell>
          <cell r="AR486">
            <v>260</v>
          </cell>
          <cell r="AS486">
            <v>328</v>
          </cell>
          <cell r="AT486">
            <v>240</v>
          </cell>
          <cell r="AU486">
            <v>360</v>
          </cell>
          <cell r="AV486">
            <v>328</v>
          </cell>
          <cell r="AW486">
            <v>295</v>
          </cell>
          <cell r="AX486">
            <v>337</v>
          </cell>
          <cell r="AY486">
            <v>319</v>
          </cell>
          <cell r="AZ486">
            <v>410</v>
          </cell>
        </row>
        <row r="487">
          <cell r="A487" t="str">
            <v>Nombre de crÃ©ations d'entreprises - Hors micro-entrepreneurs - Industrie - Nouvelle-Aquitaine - DonnÃ©es trimestrielles brutes</v>
          </cell>
          <cell r="B487">
            <v>10756360</v>
          </cell>
          <cell r="C487">
            <v>45317.364583333336</v>
          </cell>
          <cell r="E487">
            <v>276</v>
          </cell>
          <cell r="F487">
            <v>321</v>
          </cell>
          <cell r="G487">
            <v>264</v>
          </cell>
          <cell r="H487">
            <v>321</v>
          </cell>
          <cell r="I487">
            <v>442</v>
          </cell>
          <cell r="J487">
            <v>441</v>
          </cell>
          <cell r="K487">
            <v>376</v>
          </cell>
          <cell r="L487">
            <v>426</v>
          </cell>
          <cell r="M487">
            <v>503</v>
          </cell>
          <cell r="N487">
            <v>539</v>
          </cell>
          <cell r="O487">
            <v>429</v>
          </cell>
          <cell r="P487">
            <v>437</v>
          </cell>
          <cell r="Q487">
            <v>322</v>
          </cell>
          <cell r="R487">
            <v>341</v>
          </cell>
          <cell r="S487">
            <v>244</v>
          </cell>
          <cell r="T487">
            <v>300</v>
          </cell>
          <cell r="U487">
            <v>321</v>
          </cell>
          <cell r="V487">
            <v>345</v>
          </cell>
          <cell r="W487">
            <v>295</v>
          </cell>
          <cell r="X487">
            <v>354</v>
          </cell>
          <cell r="Y487">
            <v>379</v>
          </cell>
          <cell r="Z487">
            <v>350</v>
          </cell>
          <cell r="AA487">
            <v>323</v>
          </cell>
          <cell r="AB487">
            <v>320</v>
          </cell>
          <cell r="AC487">
            <v>342</v>
          </cell>
          <cell r="AD487">
            <v>320</v>
          </cell>
          <cell r="AE487">
            <v>278</v>
          </cell>
          <cell r="AF487">
            <v>287</v>
          </cell>
          <cell r="AG487">
            <v>366</v>
          </cell>
          <cell r="AH487">
            <v>359</v>
          </cell>
          <cell r="AI487">
            <v>325</v>
          </cell>
          <cell r="AJ487">
            <v>363</v>
          </cell>
          <cell r="AK487">
            <v>395</v>
          </cell>
          <cell r="AL487">
            <v>294</v>
          </cell>
          <cell r="AM487">
            <v>409</v>
          </cell>
          <cell r="AN487">
            <v>510</v>
          </cell>
          <cell r="AO487">
            <v>433</v>
          </cell>
          <cell r="AP487">
            <v>523</v>
          </cell>
          <cell r="AQ487">
            <v>512</v>
          </cell>
          <cell r="AR487">
            <v>559</v>
          </cell>
          <cell r="AS487">
            <v>579</v>
          </cell>
          <cell r="AT487">
            <v>663</v>
          </cell>
          <cell r="AU487">
            <v>802</v>
          </cell>
          <cell r="AV487">
            <v>819</v>
          </cell>
          <cell r="AW487">
            <v>740</v>
          </cell>
          <cell r="AX487">
            <v>938</v>
          </cell>
          <cell r="AY487">
            <v>772</v>
          </cell>
          <cell r="AZ487">
            <v>890</v>
          </cell>
        </row>
        <row r="488">
          <cell r="A488" t="str">
            <v>Nombre de crÃ©ations d'entreprises - Hors micro-entrepreneurs - Industrie - Nouvelle-Aquitaine - DonnÃ©es trimestrielles CVS</v>
          </cell>
          <cell r="B488">
            <v>10756361</v>
          </cell>
          <cell r="C488">
            <v>45317.364583333336</v>
          </cell>
          <cell r="E488">
            <v>256</v>
          </cell>
          <cell r="F488">
            <v>297</v>
          </cell>
          <cell r="G488">
            <v>305</v>
          </cell>
          <cell r="H488">
            <v>328</v>
          </cell>
          <cell r="I488">
            <v>412</v>
          </cell>
          <cell r="J488">
            <v>409</v>
          </cell>
          <cell r="K488">
            <v>434</v>
          </cell>
          <cell r="L488">
            <v>432</v>
          </cell>
          <cell r="M488">
            <v>469</v>
          </cell>
          <cell r="N488">
            <v>504</v>
          </cell>
          <cell r="O488">
            <v>491</v>
          </cell>
          <cell r="P488">
            <v>440</v>
          </cell>
          <cell r="Q488">
            <v>302</v>
          </cell>
          <cell r="R488">
            <v>322</v>
          </cell>
          <cell r="S488">
            <v>277</v>
          </cell>
          <cell r="T488">
            <v>302</v>
          </cell>
          <cell r="U488">
            <v>301</v>
          </cell>
          <cell r="V488">
            <v>329</v>
          </cell>
          <cell r="W488">
            <v>329</v>
          </cell>
          <cell r="X488">
            <v>356</v>
          </cell>
          <cell r="Y488">
            <v>357</v>
          </cell>
          <cell r="Z488">
            <v>336</v>
          </cell>
          <cell r="AA488">
            <v>356</v>
          </cell>
          <cell r="AB488">
            <v>322</v>
          </cell>
          <cell r="AC488">
            <v>325</v>
          </cell>
          <cell r="AD488">
            <v>309</v>
          </cell>
          <cell r="AE488">
            <v>301</v>
          </cell>
          <cell r="AF488">
            <v>289</v>
          </cell>
          <cell r="AG488">
            <v>354</v>
          </cell>
          <cell r="AH488">
            <v>345</v>
          </cell>
          <cell r="AI488">
            <v>345</v>
          </cell>
          <cell r="AJ488">
            <v>364</v>
          </cell>
          <cell r="AK488">
            <v>393</v>
          </cell>
          <cell r="AL488">
            <v>280</v>
          </cell>
          <cell r="AM488">
            <v>429</v>
          </cell>
          <cell r="AN488">
            <v>507</v>
          </cell>
          <cell r="AO488">
            <v>446</v>
          </cell>
          <cell r="AP488">
            <v>490</v>
          </cell>
          <cell r="AQ488">
            <v>533</v>
          </cell>
          <cell r="AR488">
            <v>550</v>
          </cell>
          <cell r="AS488">
            <v>615</v>
          </cell>
          <cell r="AT488">
            <v>614</v>
          </cell>
          <cell r="AU488">
            <v>831</v>
          </cell>
          <cell r="AV488">
            <v>801</v>
          </cell>
          <cell r="AW488">
            <v>801</v>
          </cell>
          <cell r="AX488">
            <v>862</v>
          </cell>
          <cell r="AY488">
            <v>797</v>
          </cell>
          <cell r="AZ488">
            <v>870</v>
          </cell>
        </row>
        <row r="489">
          <cell r="A489" t="str">
            <v>Nombre de crÃ©ations d'entreprises - Hors micro-entrepreneurs - Industrie - Occitanie - DonnÃ©es trimestrielles brutes</v>
          </cell>
          <cell r="B489">
            <v>10756380</v>
          </cell>
          <cell r="C489">
            <v>45317.364583333336</v>
          </cell>
          <cell r="E489">
            <v>360</v>
          </cell>
          <cell r="F489">
            <v>318</v>
          </cell>
          <cell r="G489">
            <v>248</v>
          </cell>
          <cell r="H489">
            <v>278</v>
          </cell>
          <cell r="I489">
            <v>371</v>
          </cell>
          <cell r="J489">
            <v>391</v>
          </cell>
          <cell r="K489">
            <v>335</v>
          </cell>
          <cell r="L489">
            <v>450</v>
          </cell>
          <cell r="M489">
            <v>416</v>
          </cell>
          <cell r="N489">
            <v>538</v>
          </cell>
          <cell r="O489">
            <v>418</v>
          </cell>
          <cell r="P489">
            <v>442</v>
          </cell>
          <cell r="Q489">
            <v>435</v>
          </cell>
          <cell r="R489">
            <v>446</v>
          </cell>
          <cell r="S489">
            <v>400</v>
          </cell>
          <cell r="T489">
            <v>426</v>
          </cell>
          <cell r="U489">
            <v>363</v>
          </cell>
          <cell r="V489">
            <v>358</v>
          </cell>
          <cell r="W489">
            <v>321</v>
          </cell>
          <cell r="X489">
            <v>389</v>
          </cell>
          <cell r="Y489">
            <v>385</v>
          </cell>
          <cell r="Z489">
            <v>383</v>
          </cell>
          <cell r="AA489">
            <v>298</v>
          </cell>
          <cell r="AB489">
            <v>393</v>
          </cell>
          <cell r="AC489">
            <v>464</v>
          </cell>
          <cell r="AD489">
            <v>362</v>
          </cell>
          <cell r="AE489">
            <v>328</v>
          </cell>
          <cell r="AF489">
            <v>439</v>
          </cell>
          <cell r="AG489">
            <v>448</v>
          </cell>
          <cell r="AH489">
            <v>450</v>
          </cell>
          <cell r="AI489">
            <v>511</v>
          </cell>
          <cell r="AJ489">
            <v>467</v>
          </cell>
          <cell r="AK489">
            <v>445</v>
          </cell>
          <cell r="AL489">
            <v>256</v>
          </cell>
          <cell r="AM489">
            <v>357</v>
          </cell>
          <cell r="AN489">
            <v>438</v>
          </cell>
          <cell r="AO489">
            <v>501</v>
          </cell>
          <cell r="AP489">
            <v>568</v>
          </cell>
          <cell r="AQ489">
            <v>520</v>
          </cell>
          <cell r="AR489">
            <v>653</v>
          </cell>
          <cell r="AS489">
            <v>698</v>
          </cell>
          <cell r="AT489">
            <v>679</v>
          </cell>
          <cell r="AU489">
            <v>839</v>
          </cell>
          <cell r="AV489">
            <v>882</v>
          </cell>
          <cell r="AW489">
            <v>647</v>
          </cell>
          <cell r="AX489">
            <v>819</v>
          </cell>
          <cell r="AY489">
            <v>773</v>
          </cell>
          <cell r="AZ489">
            <v>820</v>
          </cell>
        </row>
        <row r="490">
          <cell r="A490" t="str">
            <v>Nombre de crÃ©ations d'entreprises - Hors micro-entrepreneurs - Industrie - Occitanie - DonnÃ©es trimestrielles CVS</v>
          </cell>
          <cell r="B490">
            <v>10756381</v>
          </cell>
          <cell r="C490">
            <v>45317.364583333336</v>
          </cell>
          <cell r="E490">
            <v>333</v>
          </cell>
          <cell r="F490">
            <v>321</v>
          </cell>
          <cell r="G490">
            <v>317</v>
          </cell>
          <cell r="H490">
            <v>277</v>
          </cell>
          <cell r="I490">
            <v>368</v>
          </cell>
          <cell r="J490">
            <v>372</v>
          </cell>
          <cell r="K490">
            <v>380</v>
          </cell>
          <cell r="L490">
            <v>404</v>
          </cell>
          <cell r="M490">
            <v>439</v>
          </cell>
          <cell r="N490">
            <v>460</v>
          </cell>
          <cell r="O490">
            <v>443</v>
          </cell>
          <cell r="P490">
            <v>424</v>
          </cell>
          <cell r="Q490">
            <v>418</v>
          </cell>
          <cell r="R490">
            <v>423</v>
          </cell>
          <cell r="S490">
            <v>486</v>
          </cell>
          <cell r="T490">
            <v>409</v>
          </cell>
          <cell r="U490">
            <v>345</v>
          </cell>
          <cell r="V490">
            <v>328</v>
          </cell>
          <cell r="W490">
            <v>342</v>
          </cell>
          <cell r="X490">
            <v>362</v>
          </cell>
          <cell r="Y490">
            <v>366</v>
          </cell>
          <cell r="Z490">
            <v>349</v>
          </cell>
          <cell r="AA490">
            <v>355</v>
          </cell>
          <cell r="AB490">
            <v>382</v>
          </cell>
          <cell r="AC490">
            <v>416</v>
          </cell>
          <cell r="AD490">
            <v>392</v>
          </cell>
          <cell r="AE490">
            <v>406</v>
          </cell>
          <cell r="AF490">
            <v>425</v>
          </cell>
          <cell r="AG490">
            <v>443</v>
          </cell>
          <cell r="AH490">
            <v>448</v>
          </cell>
          <cell r="AI490">
            <v>560</v>
          </cell>
          <cell r="AJ490">
            <v>416</v>
          </cell>
          <cell r="AK490">
            <v>444</v>
          </cell>
          <cell r="AL490">
            <v>240</v>
          </cell>
          <cell r="AM490">
            <v>417</v>
          </cell>
          <cell r="AN490">
            <v>430</v>
          </cell>
          <cell r="AO490">
            <v>493</v>
          </cell>
          <cell r="AP490">
            <v>559</v>
          </cell>
          <cell r="AQ490">
            <v>572</v>
          </cell>
          <cell r="AR490">
            <v>581</v>
          </cell>
          <cell r="AS490">
            <v>754</v>
          </cell>
          <cell r="AT490">
            <v>616</v>
          </cell>
          <cell r="AU490">
            <v>800</v>
          </cell>
          <cell r="AV490">
            <v>820</v>
          </cell>
          <cell r="AW490">
            <v>693</v>
          </cell>
          <cell r="AX490">
            <v>756</v>
          </cell>
          <cell r="AY490">
            <v>799</v>
          </cell>
          <cell r="AZ490">
            <v>784</v>
          </cell>
        </row>
        <row r="491">
          <cell r="A491" t="str">
            <v>Nombre de crÃ©ations d'entreprises - Hors micro-entrepreneurs - Industrie - Pays de la Loire - DonnÃ©es trimestrielles brutes</v>
          </cell>
          <cell r="B491">
            <v>10756320</v>
          </cell>
          <cell r="C491">
            <v>45317.364583333336</v>
          </cell>
          <cell r="E491">
            <v>152</v>
          </cell>
          <cell r="F491">
            <v>180</v>
          </cell>
          <cell r="G491">
            <v>165</v>
          </cell>
          <cell r="H491">
            <v>209</v>
          </cell>
          <cell r="I491">
            <v>203</v>
          </cell>
          <cell r="J491">
            <v>197</v>
          </cell>
          <cell r="K491">
            <v>172</v>
          </cell>
          <cell r="L491">
            <v>199</v>
          </cell>
          <cell r="M491">
            <v>210</v>
          </cell>
          <cell r="N491">
            <v>207</v>
          </cell>
          <cell r="O491">
            <v>219</v>
          </cell>
          <cell r="P491">
            <v>197</v>
          </cell>
          <cell r="Q491">
            <v>210</v>
          </cell>
          <cell r="R491">
            <v>213</v>
          </cell>
          <cell r="S491">
            <v>188</v>
          </cell>
          <cell r="T491">
            <v>186</v>
          </cell>
          <cell r="U491">
            <v>172</v>
          </cell>
          <cell r="V491">
            <v>177</v>
          </cell>
          <cell r="W491">
            <v>146</v>
          </cell>
          <cell r="X491">
            <v>171</v>
          </cell>
          <cell r="Y491">
            <v>193</v>
          </cell>
          <cell r="Z491">
            <v>185</v>
          </cell>
          <cell r="AA491">
            <v>166</v>
          </cell>
          <cell r="AB491">
            <v>191</v>
          </cell>
          <cell r="AC491">
            <v>188</v>
          </cell>
          <cell r="AD491">
            <v>238</v>
          </cell>
          <cell r="AE491">
            <v>171</v>
          </cell>
          <cell r="AF491">
            <v>168</v>
          </cell>
          <cell r="AG491">
            <v>205</v>
          </cell>
          <cell r="AH491">
            <v>258</v>
          </cell>
          <cell r="AI491">
            <v>223</v>
          </cell>
          <cell r="AJ491">
            <v>249</v>
          </cell>
          <cell r="AK491">
            <v>203</v>
          </cell>
          <cell r="AL491">
            <v>136</v>
          </cell>
          <cell r="AM491">
            <v>228</v>
          </cell>
          <cell r="AN491">
            <v>228</v>
          </cell>
          <cell r="AO491">
            <v>213</v>
          </cell>
          <cell r="AP491">
            <v>323</v>
          </cell>
          <cell r="AQ491">
            <v>369</v>
          </cell>
          <cell r="AR491">
            <v>304</v>
          </cell>
          <cell r="AS491">
            <v>308</v>
          </cell>
          <cell r="AT491">
            <v>327</v>
          </cell>
          <cell r="AU491">
            <v>417</v>
          </cell>
          <cell r="AV491">
            <v>465</v>
          </cell>
          <cell r="AW491">
            <v>465</v>
          </cell>
          <cell r="AX491">
            <v>599</v>
          </cell>
          <cell r="AY491">
            <v>489</v>
          </cell>
          <cell r="AZ491">
            <v>539</v>
          </cell>
        </row>
        <row r="492">
          <cell r="A492" t="str">
            <v>Nombre de crÃ©ations d'entreprises - Hors micro-entrepreneurs - Industrie - Pays de la Loire - DonnÃ©es trimestrielles CVS</v>
          </cell>
          <cell r="B492">
            <v>10756321</v>
          </cell>
          <cell r="C492">
            <v>45317.364583333336</v>
          </cell>
          <cell r="E492">
            <v>148</v>
          </cell>
          <cell r="F492">
            <v>171</v>
          </cell>
          <cell r="G492">
            <v>184</v>
          </cell>
          <cell r="H492">
            <v>203</v>
          </cell>
          <cell r="I492">
            <v>199</v>
          </cell>
          <cell r="J492">
            <v>189</v>
          </cell>
          <cell r="K492">
            <v>189</v>
          </cell>
          <cell r="L492">
            <v>194</v>
          </cell>
          <cell r="M492">
            <v>206</v>
          </cell>
          <cell r="N492">
            <v>199</v>
          </cell>
          <cell r="O492">
            <v>234</v>
          </cell>
          <cell r="P492">
            <v>194</v>
          </cell>
          <cell r="Q492">
            <v>208</v>
          </cell>
          <cell r="R492">
            <v>203</v>
          </cell>
          <cell r="S492">
            <v>201</v>
          </cell>
          <cell r="T492">
            <v>185</v>
          </cell>
          <cell r="U492">
            <v>173</v>
          </cell>
          <cell r="V492">
            <v>162</v>
          </cell>
          <cell r="W492">
            <v>159</v>
          </cell>
          <cell r="X492">
            <v>172</v>
          </cell>
          <cell r="Y492">
            <v>198</v>
          </cell>
          <cell r="Z492">
            <v>164</v>
          </cell>
          <cell r="AA492">
            <v>179</v>
          </cell>
          <cell r="AB492">
            <v>193</v>
          </cell>
          <cell r="AC492">
            <v>201</v>
          </cell>
          <cell r="AD492">
            <v>208</v>
          </cell>
          <cell r="AE492">
            <v>184</v>
          </cell>
          <cell r="AF492">
            <v>171</v>
          </cell>
          <cell r="AG492">
            <v>226</v>
          </cell>
          <cell r="AH492">
            <v>219</v>
          </cell>
          <cell r="AI492">
            <v>235</v>
          </cell>
          <cell r="AJ492">
            <v>253</v>
          </cell>
          <cell r="AK492">
            <v>233</v>
          </cell>
          <cell r="AL492">
            <v>88</v>
          </cell>
          <cell r="AM492">
            <v>240</v>
          </cell>
          <cell r="AN492">
            <v>234</v>
          </cell>
          <cell r="AO492">
            <v>248</v>
          </cell>
          <cell r="AP492">
            <v>266</v>
          </cell>
          <cell r="AQ492">
            <v>384</v>
          </cell>
          <cell r="AR492">
            <v>311</v>
          </cell>
          <cell r="AS492">
            <v>345</v>
          </cell>
          <cell r="AT492">
            <v>263</v>
          </cell>
          <cell r="AU492">
            <v>438</v>
          </cell>
          <cell r="AV492">
            <v>473</v>
          </cell>
          <cell r="AW492">
            <v>501</v>
          </cell>
          <cell r="AX492">
            <v>532</v>
          </cell>
          <cell r="AY492">
            <v>514</v>
          </cell>
          <cell r="AZ492">
            <v>547</v>
          </cell>
        </row>
        <row r="493">
          <cell r="A493" t="str">
            <v>Nombre de crÃ©ations d'entreprises - Hors micro-entrepreneurs - Industrie - Provence-Alpes-CÃ´te d'Azur - DonnÃ©es trimestrielles brutes</v>
          </cell>
          <cell r="B493">
            <v>10756420</v>
          </cell>
          <cell r="C493">
            <v>45317.364583333336</v>
          </cell>
          <cell r="E493">
            <v>382</v>
          </cell>
          <cell r="F493">
            <v>291</v>
          </cell>
          <cell r="G493">
            <v>216</v>
          </cell>
          <cell r="H493">
            <v>237</v>
          </cell>
          <cell r="I493">
            <v>334</v>
          </cell>
          <cell r="J493">
            <v>440</v>
          </cell>
          <cell r="K493">
            <v>337</v>
          </cell>
          <cell r="L493">
            <v>336</v>
          </cell>
          <cell r="M493">
            <v>376</v>
          </cell>
          <cell r="N493">
            <v>368</v>
          </cell>
          <cell r="O493">
            <v>256</v>
          </cell>
          <cell r="P493">
            <v>311</v>
          </cell>
          <cell r="Q493">
            <v>280</v>
          </cell>
          <cell r="R493">
            <v>322</v>
          </cell>
          <cell r="S493">
            <v>230</v>
          </cell>
          <cell r="T493">
            <v>227</v>
          </cell>
          <cell r="U493">
            <v>270</v>
          </cell>
          <cell r="V493">
            <v>256</v>
          </cell>
          <cell r="W493">
            <v>206</v>
          </cell>
          <cell r="X493">
            <v>289</v>
          </cell>
          <cell r="Y493">
            <v>302</v>
          </cell>
          <cell r="Z493">
            <v>269</v>
          </cell>
          <cell r="AA493">
            <v>255</v>
          </cell>
          <cell r="AB493">
            <v>316</v>
          </cell>
          <cell r="AC493">
            <v>251</v>
          </cell>
          <cell r="AD493">
            <v>261</v>
          </cell>
          <cell r="AE493">
            <v>206</v>
          </cell>
          <cell r="AF493">
            <v>198</v>
          </cell>
          <cell r="AG493">
            <v>365</v>
          </cell>
          <cell r="AH493">
            <v>331</v>
          </cell>
          <cell r="AI493">
            <v>254</v>
          </cell>
          <cell r="AJ493">
            <v>250</v>
          </cell>
          <cell r="AK493">
            <v>269</v>
          </cell>
          <cell r="AL493">
            <v>168</v>
          </cell>
          <cell r="AM493">
            <v>273</v>
          </cell>
          <cell r="AN493">
            <v>317</v>
          </cell>
          <cell r="AO493">
            <v>323</v>
          </cell>
          <cell r="AP493">
            <v>366</v>
          </cell>
          <cell r="AQ493">
            <v>306</v>
          </cell>
          <cell r="AR493">
            <v>381</v>
          </cell>
          <cell r="AS493">
            <v>424</v>
          </cell>
          <cell r="AT493">
            <v>420</v>
          </cell>
          <cell r="AU493">
            <v>448</v>
          </cell>
          <cell r="AV493">
            <v>493</v>
          </cell>
          <cell r="AW493">
            <v>471</v>
          </cell>
          <cell r="AX493">
            <v>492</v>
          </cell>
          <cell r="AY493">
            <v>481</v>
          </cell>
          <cell r="AZ493">
            <v>598</v>
          </cell>
        </row>
        <row r="494">
          <cell r="A494" t="str">
            <v>Nombre de crÃ©ations d'entreprises - Hors micro-entrepreneurs - Industrie - Provence-Alpes-CÃ´te d'Azur - DonnÃ©es trimestrielles CVS</v>
          </cell>
          <cell r="B494">
            <v>10756421</v>
          </cell>
          <cell r="C494">
            <v>45317.364583333336</v>
          </cell>
          <cell r="E494">
            <v>395</v>
          </cell>
          <cell r="F494">
            <v>230</v>
          </cell>
          <cell r="G494">
            <v>234</v>
          </cell>
          <cell r="H494">
            <v>253</v>
          </cell>
          <cell r="I494">
            <v>323</v>
          </cell>
          <cell r="J494">
            <v>387</v>
          </cell>
          <cell r="K494">
            <v>404</v>
          </cell>
          <cell r="L494">
            <v>375</v>
          </cell>
          <cell r="M494">
            <v>353</v>
          </cell>
          <cell r="N494">
            <v>326</v>
          </cell>
          <cell r="O494">
            <v>310</v>
          </cell>
          <cell r="P494">
            <v>297</v>
          </cell>
          <cell r="Q494">
            <v>273</v>
          </cell>
          <cell r="R494">
            <v>260</v>
          </cell>
          <cell r="S494">
            <v>245</v>
          </cell>
          <cell r="T494">
            <v>232</v>
          </cell>
          <cell r="U494">
            <v>247</v>
          </cell>
          <cell r="V494">
            <v>259</v>
          </cell>
          <cell r="W494">
            <v>267</v>
          </cell>
          <cell r="X494">
            <v>290</v>
          </cell>
          <cell r="Y494">
            <v>285</v>
          </cell>
          <cell r="Z494">
            <v>274</v>
          </cell>
          <cell r="AA494">
            <v>288</v>
          </cell>
          <cell r="AB494">
            <v>292</v>
          </cell>
          <cell r="AC494">
            <v>262</v>
          </cell>
          <cell r="AD494">
            <v>235</v>
          </cell>
          <cell r="AE494">
            <v>218</v>
          </cell>
          <cell r="AF494">
            <v>186</v>
          </cell>
          <cell r="AG494">
            <v>356</v>
          </cell>
          <cell r="AH494">
            <v>331</v>
          </cell>
          <cell r="AI494">
            <v>293</v>
          </cell>
          <cell r="AJ494">
            <v>248</v>
          </cell>
          <cell r="AK494">
            <v>275</v>
          </cell>
          <cell r="AL494">
            <v>147</v>
          </cell>
          <cell r="AM494">
            <v>275</v>
          </cell>
          <cell r="AN494">
            <v>303</v>
          </cell>
          <cell r="AO494">
            <v>312</v>
          </cell>
          <cell r="AP494">
            <v>314</v>
          </cell>
          <cell r="AQ494">
            <v>354</v>
          </cell>
          <cell r="AR494">
            <v>384</v>
          </cell>
          <cell r="AS494">
            <v>390</v>
          </cell>
          <cell r="AT494">
            <v>432</v>
          </cell>
          <cell r="AU494">
            <v>540</v>
          </cell>
          <cell r="AV494">
            <v>489</v>
          </cell>
          <cell r="AW494">
            <v>479</v>
          </cell>
          <cell r="AX494">
            <v>492</v>
          </cell>
          <cell r="AY494">
            <v>511</v>
          </cell>
          <cell r="AZ494">
            <v>563</v>
          </cell>
        </row>
        <row r="495">
          <cell r="A495" t="str">
            <v>Nombre de crÃ©ations d'entreprises - Hors micro-entrepreneurs - Industrie manufacturiÃ¨re - Auvergne-RhÃ´ne-Alpes - DonnÃ©es trimestrielles brutes</v>
          </cell>
          <cell r="B495">
            <v>10756398</v>
          </cell>
          <cell r="C495">
            <v>45317.364583333336</v>
          </cell>
          <cell r="E495">
            <v>371</v>
          </cell>
          <cell r="F495">
            <v>306</v>
          </cell>
          <cell r="G495">
            <v>267</v>
          </cell>
          <cell r="H495">
            <v>302</v>
          </cell>
          <cell r="I495">
            <v>445</v>
          </cell>
          <cell r="J495">
            <v>417</v>
          </cell>
          <cell r="K495">
            <v>390</v>
          </cell>
          <cell r="L495">
            <v>408</v>
          </cell>
          <cell r="M495">
            <v>432</v>
          </cell>
          <cell r="N495">
            <v>457</v>
          </cell>
          <cell r="O495">
            <v>346</v>
          </cell>
          <cell r="P495">
            <v>381</v>
          </cell>
          <cell r="Q495">
            <v>299</v>
          </cell>
          <cell r="R495">
            <v>287</v>
          </cell>
          <cell r="S495">
            <v>261</v>
          </cell>
          <cell r="T495">
            <v>250</v>
          </cell>
          <cell r="U495">
            <v>307</v>
          </cell>
          <cell r="V495">
            <v>284</v>
          </cell>
          <cell r="W495">
            <v>221</v>
          </cell>
          <cell r="X495">
            <v>286</v>
          </cell>
          <cell r="Y495">
            <v>314</v>
          </cell>
          <cell r="Z495">
            <v>259</v>
          </cell>
          <cell r="AA495">
            <v>255</v>
          </cell>
          <cell r="AB495">
            <v>296</v>
          </cell>
          <cell r="AC495">
            <v>329</v>
          </cell>
          <cell r="AD495">
            <v>273</v>
          </cell>
          <cell r="AE495">
            <v>246</v>
          </cell>
          <cell r="AF495">
            <v>250</v>
          </cell>
          <cell r="AG495">
            <v>320</v>
          </cell>
          <cell r="AH495">
            <v>279</v>
          </cell>
          <cell r="AI495">
            <v>269</v>
          </cell>
          <cell r="AJ495">
            <v>312</v>
          </cell>
          <cell r="AK495">
            <v>315</v>
          </cell>
          <cell r="AL495">
            <v>220</v>
          </cell>
          <cell r="AM495">
            <v>332</v>
          </cell>
          <cell r="AN495">
            <v>366</v>
          </cell>
          <cell r="AO495">
            <v>382</v>
          </cell>
          <cell r="AP495">
            <v>367</v>
          </cell>
          <cell r="AQ495">
            <v>382</v>
          </cell>
          <cell r="AR495">
            <v>436</v>
          </cell>
          <cell r="AS495">
            <v>394</v>
          </cell>
          <cell r="AT495">
            <v>385</v>
          </cell>
          <cell r="AU495">
            <v>374</v>
          </cell>
          <cell r="AV495">
            <v>400</v>
          </cell>
          <cell r="AW495">
            <v>277</v>
          </cell>
          <cell r="AX495">
            <v>253</v>
          </cell>
          <cell r="AY495">
            <v>226</v>
          </cell>
          <cell r="AZ495">
            <v>340</v>
          </cell>
        </row>
        <row r="496">
          <cell r="A496" t="str">
            <v>Nombre de crÃ©ations d'entreprises - Hors micro-entrepreneurs - Industrie manufacturiÃ¨re - ÃŽle-de-France - DonnÃ©es trimestrielles brutes</v>
          </cell>
          <cell r="B496">
            <v>10756198</v>
          </cell>
          <cell r="C496">
            <v>45317.364583333336</v>
          </cell>
          <cell r="E496">
            <v>382</v>
          </cell>
          <cell r="F496">
            <v>335</v>
          </cell>
          <cell r="G496">
            <v>257</v>
          </cell>
          <cell r="H496">
            <v>343</v>
          </cell>
          <cell r="I496">
            <v>374</v>
          </cell>
          <cell r="J496">
            <v>394</v>
          </cell>
          <cell r="K496">
            <v>364</v>
          </cell>
          <cell r="L496">
            <v>407</v>
          </cell>
          <cell r="M496">
            <v>452</v>
          </cell>
          <cell r="N496">
            <v>367</v>
          </cell>
          <cell r="O496">
            <v>341</v>
          </cell>
          <cell r="P496">
            <v>393</v>
          </cell>
          <cell r="Q496">
            <v>410</v>
          </cell>
          <cell r="R496">
            <v>369</v>
          </cell>
          <cell r="S496">
            <v>370</v>
          </cell>
          <cell r="T496">
            <v>377</v>
          </cell>
          <cell r="U496">
            <v>453</v>
          </cell>
          <cell r="V496">
            <v>365</v>
          </cell>
          <cell r="W496">
            <v>317</v>
          </cell>
          <cell r="X496">
            <v>400</v>
          </cell>
          <cell r="Y496">
            <v>471</v>
          </cell>
          <cell r="Z496">
            <v>362</v>
          </cell>
          <cell r="AA496">
            <v>344</v>
          </cell>
          <cell r="AB496">
            <v>407</v>
          </cell>
          <cell r="AC496">
            <v>391</v>
          </cell>
          <cell r="AD496">
            <v>340</v>
          </cell>
          <cell r="AE496">
            <v>328</v>
          </cell>
          <cell r="AF496">
            <v>375</v>
          </cell>
          <cell r="AG496">
            <v>433</v>
          </cell>
          <cell r="AH496">
            <v>372</v>
          </cell>
          <cell r="AI496">
            <v>355</v>
          </cell>
          <cell r="AJ496">
            <v>496</v>
          </cell>
          <cell r="AK496">
            <v>440</v>
          </cell>
          <cell r="AL496">
            <v>313</v>
          </cell>
          <cell r="AM496">
            <v>459</v>
          </cell>
          <cell r="AN496">
            <v>484</v>
          </cell>
          <cell r="AO496">
            <v>519</v>
          </cell>
          <cell r="AP496">
            <v>563</v>
          </cell>
          <cell r="AQ496">
            <v>448</v>
          </cell>
          <cell r="AR496">
            <v>516</v>
          </cell>
          <cell r="AS496">
            <v>534</v>
          </cell>
          <cell r="AT496">
            <v>479</v>
          </cell>
          <cell r="AU496">
            <v>440</v>
          </cell>
          <cell r="AV496">
            <v>504</v>
          </cell>
          <cell r="AW496">
            <v>427</v>
          </cell>
          <cell r="AX496">
            <v>429</v>
          </cell>
          <cell r="AY496">
            <v>412</v>
          </cell>
          <cell r="AZ496">
            <v>449</v>
          </cell>
        </row>
        <row r="497">
          <cell r="A497" t="str">
            <v>Nombre de crÃ©ations d'entreprises - Hors micro-entrepreneurs - Industrie manufacturiÃ¨re - Bourgogne-Franche-ComtÃ© - DonnÃ©es trimestrielles brutes</v>
          </cell>
          <cell r="B497">
            <v>10756238</v>
          </cell>
          <cell r="C497">
            <v>45317.364583333336</v>
          </cell>
          <cell r="E497">
            <v>69</v>
          </cell>
          <cell r="F497">
            <v>81</v>
          </cell>
          <cell r="G497">
            <v>73</v>
          </cell>
          <cell r="H497">
            <v>72</v>
          </cell>
          <cell r="I497">
            <v>98</v>
          </cell>
          <cell r="J497">
            <v>92</v>
          </cell>
          <cell r="K497">
            <v>79</v>
          </cell>
          <cell r="L497">
            <v>95</v>
          </cell>
          <cell r="M497">
            <v>109</v>
          </cell>
          <cell r="N497">
            <v>94</v>
          </cell>
          <cell r="O497">
            <v>96</v>
          </cell>
          <cell r="P497">
            <v>104</v>
          </cell>
          <cell r="Q497">
            <v>94</v>
          </cell>
          <cell r="R497">
            <v>73</v>
          </cell>
          <cell r="S497">
            <v>61</v>
          </cell>
          <cell r="T497">
            <v>93</v>
          </cell>
          <cell r="U497">
            <v>87</v>
          </cell>
          <cell r="V497">
            <v>85</v>
          </cell>
          <cell r="W497">
            <v>74</v>
          </cell>
          <cell r="X497">
            <v>87</v>
          </cell>
          <cell r="Y497">
            <v>80</v>
          </cell>
          <cell r="Z497">
            <v>110</v>
          </cell>
          <cell r="AA497">
            <v>108</v>
          </cell>
          <cell r="AB497">
            <v>109</v>
          </cell>
          <cell r="AC497">
            <v>138</v>
          </cell>
          <cell r="AD497">
            <v>129</v>
          </cell>
          <cell r="AE497">
            <v>114</v>
          </cell>
          <cell r="AF497">
            <v>110</v>
          </cell>
          <cell r="AG497">
            <v>141</v>
          </cell>
          <cell r="AH497">
            <v>109</v>
          </cell>
          <cell r="AI497">
            <v>103</v>
          </cell>
          <cell r="AJ497">
            <v>95</v>
          </cell>
          <cell r="AK497">
            <v>77</v>
          </cell>
          <cell r="AL497">
            <v>62</v>
          </cell>
          <cell r="AM497">
            <v>70</v>
          </cell>
          <cell r="AN497">
            <v>95</v>
          </cell>
          <cell r="AO497">
            <v>99</v>
          </cell>
          <cell r="AP497">
            <v>91</v>
          </cell>
          <cell r="AQ497">
            <v>87</v>
          </cell>
          <cell r="AR497">
            <v>105</v>
          </cell>
          <cell r="AS497">
            <v>110</v>
          </cell>
          <cell r="AT497">
            <v>83</v>
          </cell>
          <cell r="AU497">
            <v>98</v>
          </cell>
          <cell r="AV497">
            <v>88</v>
          </cell>
          <cell r="AW497">
            <v>85</v>
          </cell>
          <cell r="AX497">
            <v>86</v>
          </cell>
          <cell r="AY497">
            <v>76</v>
          </cell>
          <cell r="AZ497">
            <v>71</v>
          </cell>
        </row>
        <row r="498">
          <cell r="A498" t="str">
            <v>Nombre de crÃ©ations d'entreprises - Hors micro-entrepreneurs - Industrie manufacturiÃ¨re - Bretagne - DonnÃ©es trimestrielles brutes</v>
          </cell>
          <cell r="B498">
            <v>10756338</v>
          </cell>
          <cell r="C498">
            <v>45317.364583333336</v>
          </cell>
          <cell r="E498">
            <v>87</v>
          </cell>
          <cell r="F498">
            <v>78</v>
          </cell>
          <cell r="G498">
            <v>77</v>
          </cell>
          <cell r="H498">
            <v>77</v>
          </cell>
          <cell r="I498">
            <v>127</v>
          </cell>
          <cell r="J498">
            <v>134</v>
          </cell>
          <cell r="K498">
            <v>106</v>
          </cell>
          <cell r="L498">
            <v>122</v>
          </cell>
          <cell r="M498">
            <v>123</v>
          </cell>
          <cell r="N498">
            <v>129</v>
          </cell>
          <cell r="O498">
            <v>97</v>
          </cell>
          <cell r="P498">
            <v>106</v>
          </cell>
          <cell r="Q498">
            <v>99</v>
          </cell>
          <cell r="R498">
            <v>78</v>
          </cell>
          <cell r="S498">
            <v>80</v>
          </cell>
          <cell r="T498">
            <v>79</v>
          </cell>
          <cell r="U498">
            <v>102</v>
          </cell>
          <cell r="V498">
            <v>113</v>
          </cell>
          <cell r="W498">
            <v>90</v>
          </cell>
          <cell r="X498">
            <v>109</v>
          </cell>
          <cell r="Y498">
            <v>100</v>
          </cell>
          <cell r="Z498">
            <v>114</v>
          </cell>
          <cell r="AA498">
            <v>90</v>
          </cell>
          <cell r="AB498">
            <v>102</v>
          </cell>
          <cell r="AC498">
            <v>98</v>
          </cell>
          <cell r="AD498">
            <v>108</v>
          </cell>
          <cell r="AE498">
            <v>95</v>
          </cell>
          <cell r="AF498">
            <v>101</v>
          </cell>
          <cell r="AG498">
            <v>140</v>
          </cell>
          <cell r="AH498">
            <v>113</v>
          </cell>
          <cell r="AI498">
            <v>104</v>
          </cell>
          <cell r="AJ498">
            <v>130</v>
          </cell>
          <cell r="AK498">
            <v>132</v>
          </cell>
          <cell r="AL498">
            <v>93</v>
          </cell>
          <cell r="AM498">
            <v>115</v>
          </cell>
          <cell r="AN498">
            <v>162</v>
          </cell>
          <cell r="AO498">
            <v>162</v>
          </cell>
          <cell r="AP498">
            <v>153</v>
          </cell>
          <cell r="AQ498">
            <v>129</v>
          </cell>
          <cell r="AR498">
            <v>167</v>
          </cell>
          <cell r="AS498">
            <v>173</v>
          </cell>
          <cell r="AT498">
            <v>173</v>
          </cell>
          <cell r="AU498">
            <v>146</v>
          </cell>
          <cell r="AV498">
            <v>153</v>
          </cell>
          <cell r="AW498">
            <v>88</v>
          </cell>
          <cell r="AX498">
            <v>144</v>
          </cell>
          <cell r="AY498">
            <v>77</v>
          </cell>
          <cell r="AZ498">
            <v>114</v>
          </cell>
        </row>
        <row r="499">
          <cell r="A499" t="str">
            <v>Nombre de crÃ©ations d'entreprises - Hors micro-entrepreneurs - Industrie manufacturiÃ¨re - Centre-Val de Loire - DonnÃ©es trimestrielles brutes</v>
          </cell>
          <cell r="B499">
            <v>10756218</v>
          </cell>
          <cell r="C499">
            <v>45317.364583333336</v>
          </cell>
          <cell r="E499">
            <v>78</v>
          </cell>
          <cell r="F499">
            <v>72</v>
          </cell>
          <cell r="G499">
            <v>79</v>
          </cell>
          <cell r="H499">
            <v>77</v>
          </cell>
          <cell r="I499">
            <v>99</v>
          </cell>
          <cell r="J499">
            <v>84</v>
          </cell>
          <cell r="K499">
            <v>71</v>
          </cell>
          <cell r="L499">
            <v>108</v>
          </cell>
          <cell r="M499">
            <v>117</v>
          </cell>
          <cell r="N499">
            <v>105</v>
          </cell>
          <cell r="O499">
            <v>86</v>
          </cell>
          <cell r="P499">
            <v>82</v>
          </cell>
          <cell r="Q499">
            <v>79</v>
          </cell>
          <cell r="R499">
            <v>56</v>
          </cell>
          <cell r="S499">
            <v>65</v>
          </cell>
          <cell r="T499">
            <v>65</v>
          </cell>
          <cell r="U499">
            <v>70</v>
          </cell>
          <cell r="V499">
            <v>59</v>
          </cell>
          <cell r="W499">
            <v>49</v>
          </cell>
          <cell r="X499">
            <v>80</v>
          </cell>
          <cell r="Y499">
            <v>68</v>
          </cell>
          <cell r="Z499">
            <v>68</v>
          </cell>
          <cell r="AA499">
            <v>60</v>
          </cell>
          <cell r="AB499">
            <v>85</v>
          </cell>
          <cell r="AC499">
            <v>70</v>
          </cell>
          <cell r="AD499">
            <v>61</v>
          </cell>
          <cell r="AE499">
            <v>62</v>
          </cell>
          <cell r="AF499">
            <v>66</v>
          </cell>
          <cell r="AG499">
            <v>75</v>
          </cell>
          <cell r="AH499">
            <v>69</v>
          </cell>
          <cell r="AI499">
            <v>67</v>
          </cell>
          <cell r="AJ499">
            <v>68</v>
          </cell>
          <cell r="AK499">
            <v>74</v>
          </cell>
          <cell r="AL499">
            <v>51</v>
          </cell>
          <cell r="AM499">
            <v>78</v>
          </cell>
          <cell r="AN499">
            <v>83</v>
          </cell>
          <cell r="AO499">
            <v>94</v>
          </cell>
          <cell r="AP499">
            <v>89</v>
          </cell>
          <cell r="AQ499">
            <v>69</v>
          </cell>
          <cell r="AR499">
            <v>101</v>
          </cell>
          <cell r="AS499">
            <v>83</v>
          </cell>
          <cell r="AT499">
            <v>92</v>
          </cell>
          <cell r="AU499">
            <v>93</v>
          </cell>
          <cell r="AV499">
            <v>95</v>
          </cell>
          <cell r="AW499">
            <v>81</v>
          </cell>
          <cell r="AX499">
            <v>57</v>
          </cell>
          <cell r="AY499">
            <v>53</v>
          </cell>
          <cell r="AZ499">
            <v>72</v>
          </cell>
        </row>
        <row r="500">
          <cell r="A500" t="str">
            <v>Nombre de crÃ©ations d'entreprises - Hors micro-entrepreneurs - Industrie manufacturiÃ¨re - France - DonnÃ©es trimestrielles brutes</v>
          </cell>
          <cell r="B500">
            <v>10756124</v>
          </cell>
          <cell r="C500">
            <v>45317.364583333336</v>
          </cell>
          <cell r="E500">
            <v>2316</v>
          </cell>
          <cell r="F500">
            <v>2052</v>
          </cell>
          <cell r="G500">
            <v>1805</v>
          </cell>
          <cell r="H500">
            <v>2028</v>
          </cell>
          <cell r="I500">
            <v>2822</v>
          </cell>
          <cell r="J500">
            <v>2766</v>
          </cell>
          <cell r="K500">
            <v>2457</v>
          </cell>
          <cell r="L500">
            <v>2761</v>
          </cell>
          <cell r="M500">
            <v>3048</v>
          </cell>
          <cell r="N500">
            <v>2881</v>
          </cell>
          <cell r="O500">
            <v>2442</v>
          </cell>
          <cell r="P500">
            <v>2640</v>
          </cell>
          <cell r="Q500">
            <v>2242</v>
          </cell>
          <cell r="R500">
            <v>2129</v>
          </cell>
          <cell r="S500">
            <v>1931</v>
          </cell>
          <cell r="T500">
            <v>2070</v>
          </cell>
          <cell r="U500">
            <v>2331</v>
          </cell>
          <cell r="V500">
            <v>2213</v>
          </cell>
          <cell r="W500">
            <v>1841</v>
          </cell>
          <cell r="X500">
            <v>2311</v>
          </cell>
          <cell r="Y500">
            <v>2437</v>
          </cell>
          <cell r="Z500">
            <v>2239</v>
          </cell>
          <cell r="AA500">
            <v>2070</v>
          </cell>
          <cell r="AB500">
            <v>2438</v>
          </cell>
          <cell r="AC500">
            <v>2570</v>
          </cell>
          <cell r="AD500">
            <v>2331</v>
          </cell>
          <cell r="AE500">
            <v>2142</v>
          </cell>
          <cell r="AF500">
            <v>2255</v>
          </cell>
          <cell r="AG500">
            <v>2728</v>
          </cell>
          <cell r="AH500">
            <v>2629</v>
          </cell>
          <cell r="AI500">
            <v>2429</v>
          </cell>
          <cell r="AJ500">
            <v>2758</v>
          </cell>
          <cell r="AK500">
            <v>2554</v>
          </cell>
          <cell r="AL500">
            <v>1714</v>
          </cell>
          <cell r="AM500">
            <v>2501</v>
          </cell>
          <cell r="AN500">
            <v>2864</v>
          </cell>
          <cell r="AO500">
            <v>2937</v>
          </cell>
          <cell r="AP500">
            <v>2938</v>
          </cell>
          <cell r="AQ500">
            <v>2584</v>
          </cell>
          <cell r="AR500">
            <v>3072</v>
          </cell>
          <cell r="AS500">
            <v>3054</v>
          </cell>
          <cell r="AT500">
            <v>2829</v>
          </cell>
          <cell r="AU500">
            <v>2670</v>
          </cell>
          <cell r="AV500">
            <v>2867</v>
          </cell>
          <cell r="AW500">
            <v>2186</v>
          </cell>
          <cell r="AX500">
            <v>2209</v>
          </cell>
          <cell r="AY500">
            <v>2035</v>
          </cell>
          <cell r="AZ500">
            <v>2354</v>
          </cell>
        </row>
        <row r="501">
          <cell r="A501" t="str">
            <v>Nombre de crÃ©ations d'entreprises - Hors micro-entrepreneurs - Industrie manufacturiÃ¨re - France - DonnÃ©es trimestrielles CVS</v>
          </cell>
          <cell r="B501">
            <v>10756125</v>
          </cell>
          <cell r="C501">
            <v>45317.364583333336</v>
          </cell>
          <cell r="E501">
            <v>2106</v>
          </cell>
          <cell r="F501">
            <v>1995</v>
          </cell>
          <cell r="G501">
            <v>2018</v>
          </cell>
          <cell r="H501">
            <v>2075</v>
          </cell>
          <cell r="I501">
            <v>2564</v>
          </cell>
          <cell r="J501">
            <v>2694</v>
          </cell>
          <cell r="K501">
            <v>2747</v>
          </cell>
          <cell r="L501">
            <v>2818</v>
          </cell>
          <cell r="M501">
            <v>2771</v>
          </cell>
          <cell r="N501">
            <v>2813</v>
          </cell>
          <cell r="O501">
            <v>2730</v>
          </cell>
          <cell r="P501">
            <v>2680</v>
          </cell>
          <cell r="Q501">
            <v>2042</v>
          </cell>
          <cell r="R501">
            <v>2089</v>
          </cell>
          <cell r="S501">
            <v>2158</v>
          </cell>
          <cell r="T501">
            <v>2084</v>
          </cell>
          <cell r="U501">
            <v>2130</v>
          </cell>
          <cell r="V501">
            <v>2187</v>
          </cell>
          <cell r="W501">
            <v>2051</v>
          </cell>
          <cell r="X501">
            <v>2305</v>
          </cell>
          <cell r="Y501">
            <v>2240</v>
          </cell>
          <cell r="Z501">
            <v>2223</v>
          </cell>
          <cell r="AA501">
            <v>2299</v>
          </cell>
          <cell r="AB501">
            <v>2408</v>
          </cell>
          <cell r="AC501">
            <v>2385</v>
          </cell>
          <cell r="AD501">
            <v>2316</v>
          </cell>
          <cell r="AE501">
            <v>2373</v>
          </cell>
          <cell r="AF501">
            <v>2210</v>
          </cell>
          <cell r="AG501">
            <v>2562</v>
          </cell>
          <cell r="AH501">
            <v>2598</v>
          </cell>
          <cell r="AI501">
            <v>2689</v>
          </cell>
          <cell r="AJ501">
            <v>2693</v>
          </cell>
          <cell r="AK501">
            <v>2421</v>
          </cell>
          <cell r="AL501">
            <v>1682</v>
          </cell>
          <cell r="AM501">
            <v>2767</v>
          </cell>
          <cell r="AN501">
            <v>2794</v>
          </cell>
          <cell r="AO501">
            <v>2806</v>
          </cell>
          <cell r="AP501">
            <v>2862</v>
          </cell>
          <cell r="AQ501">
            <v>2861</v>
          </cell>
          <cell r="AR501">
            <v>2997</v>
          </cell>
          <cell r="AS501">
            <v>2931</v>
          </cell>
          <cell r="AT501">
            <v>2742</v>
          </cell>
          <cell r="AU501">
            <v>2960</v>
          </cell>
          <cell r="AV501">
            <v>2796</v>
          </cell>
          <cell r="AW501">
            <v>2104</v>
          </cell>
          <cell r="AX501">
            <v>2136</v>
          </cell>
          <cell r="AY501">
            <v>2258</v>
          </cell>
          <cell r="AZ501">
            <v>2296</v>
          </cell>
        </row>
        <row r="502">
          <cell r="A502" t="str">
            <v>Nombre de crÃ©ations d'entreprises - Hors micro-entrepreneurs - Industrie manufacturiÃ¨re - Grand Est - DonnÃ©es trimestrielles brutes</v>
          </cell>
          <cell r="B502">
            <v>10756298</v>
          </cell>
          <cell r="C502">
            <v>45317.364583333336</v>
          </cell>
          <cell r="E502">
            <v>128</v>
          </cell>
          <cell r="F502">
            <v>142</v>
          </cell>
          <cell r="G502">
            <v>138</v>
          </cell>
          <cell r="H502">
            <v>137</v>
          </cell>
          <cell r="I502">
            <v>225</v>
          </cell>
          <cell r="J502">
            <v>214</v>
          </cell>
          <cell r="K502">
            <v>180</v>
          </cell>
          <cell r="L502">
            <v>199</v>
          </cell>
          <cell r="M502">
            <v>228</v>
          </cell>
          <cell r="N502">
            <v>206</v>
          </cell>
          <cell r="O502">
            <v>186</v>
          </cell>
          <cell r="P502">
            <v>192</v>
          </cell>
          <cell r="Q502">
            <v>146</v>
          </cell>
          <cell r="R502">
            <v>159</v>
          </cell>
          <cell r="S502">
            <v>127</v>
          </cell>
          <cell r="T502">
            <v>168</v>
          </cell>
          <cell r="U502">
            <v>143</v>
          </cell>
          <cell r="V502">
            <v>169</v>
          </cell>
          <cell r="W502">
            <v>131</v>
          </cell>
          <cell r="X502">
            <v>181</v>
          </cell>
          <cell r="Y502">
            <v>160</v>
          </cell>
          <cell r="Z502">
            <v>156</v>
          </cell>
          <cell r="AA502">
            <v>152</v>
          </cell>
          <cell r="AB502">
            <v>179</v>
          </cell>
          <cell r="AC502">
            <v>163</v>
          </cell>
          <cell r="AD502">
            <v>150</v>
          </cell>
          <cell r="AE502">
            <v>155</v>
          </cell>
          <cell r="AF502">
            <v>157</v>
          </cell>
          <cell r="AG502">
            <v>151</v>
          </cell>
          <cell r="AH502">
            <v>172</v>
          </cell>
          <cell r="AI502">
            <v>204</v>
          </cell>
          <cell r="AJ502">
            <v>211</v>
          </cell>
          <cell r="AK502">
            <v>152</v>
          </cell>
          <cell r="AL502">
            <v>123</v>
          </cell>
          <cell r="AM502">
            <v>186</v>
          </cell>
          <cell r="AN502">
            <v>208</v>
          </cell>
          <cell r="AO502">
            <v>217</v>
          </cell>
          <cell r="AP502">
            <v>212</v>
          </cell>
          <cell r="AQ502">
            <v>211</v>
          </cell>
          <cell r="AR502">
            <v>227</v>
          </cell>
          <cell r="AS502">
            <v>235</v>
          </cell>
          <cell r="AT502">
            <v>197</v>
          </cell>
          <cell r="AU502">
            <v>196</v>
          </cell>
          <cell r="AV502">
            <v>244</v>
          </cell>
          <cell r="AW502">
            <v>139</v>
          </cell>
          <cell r="AX502">
            <v>132</v>
          </cell>
          <cell r="AY502">
            <v>132</v>
          </cell>
          <cell r="AZ502">
            <v>167</v>
          </cell>
        </row>
        <row r="503">
          <cell r="A503" t="str">
            <v>Nombre de crÃ©ations d'entreprises - Hors micro-entrepreneurs - Industrie manufacturiÃ¨re - Hauts-de-France - DonnÃ©es trimestrielles brutes</v>
          </cell>
          <cell r="B503">
            <v>10756278</v>
          </cell>
          <cell r="C503">
            <v>45317.364583333336</v>
          </cell>
          <cell r="E503">
            <v>135</v>
          </cell>
          <cell r="F503">
            <v>138</v>
          </cell>
          <cell r="G503">
            <v>137</v>
          </cell>
          <cell r="H503">
            <v>116</v>
          </cell>
          <cell r="I503">
            <v>223</v>
          </cell>
          <cell r="J503">
            <v>186</v>
          </cell>
          <cell r="K503">
            <v>176</v>
          </cell>
          <cell r="L503">
            <v>228</v>
          </cell>
          <cell r="M503">
            <v>213</v>
          </cell>
          <cell r="N503">
            <v>191</v>
          </cell>
          <cell r="O503">
            <v>161</v>
          </cell>
          <cell r="P503">
            <v>198</v>
          </cell>
          <cell r="Q503">
            <v>142</v>
          </cell>
          <cell r="R503">
            <v>123</v>
          </cell>
          <cell r="S503">
            <v>121</v>
          </cell>
          <cell r="T503">
            <v>133</v>
          </cell>
          <cell r="U503">
            <v>129</v>
          </cell>
          <cell r="V503">
            <v>126</v>
          </cell>
          <cell r="W503">
            <v>106</v>
          </cell>
          <cell r="X503">
            <v>141</v>
          </cell>
          <cell r="Y503">
            <v>144</v>
          </cell>
          <cell r="Z503">
            <v>109</v>
          </cell>
          <cell r="AA503">
            <v>111</v>
          </cell>
          <cell r="AB503">
            <v>148</v>
          </cell>
          <cell r="AC503">
            <v>155</v>
          </cell>
          <cell r="AD503">
            <v>134</v>
          </cell>
          <cell r="AE503">
            <v>111</v>
          </cell>
          <cell r="AF503">
            <v>153</v>
          </cell>
          <cell r="AG503">
            <v>171</v>
          </cell>
          <cell r="AH503">
            <v>146</v>
          </cell>
          <cell r="AI503">
            <v>142</v>
          </cell>
          <cell r="AJ503">
            <v>180</v>
          </cell>
          <cell r="AK503">
            <v>153</v>
          </cell>
          <cell r="AL503">
            <v>107</v>
          </cell>
          <cell r="AM503">
            <v>143</v>
          </cell>
          <cell r="AN503">
            <v>184</v>
          </cell>
          <cell r="AO503">
            <v>182</v>
          </cell>
          <cell r="AP503">
            <v>157</v>
          </cell>
          <cell r="AQ503">
            <v>166</v>
          </cell>
          <cell r="AR503">
            <v>212</v>
          </cell>
          <cell r="AS503">
            <v>243</v>
          </cell>
          <cell r="AT503">
            <v>175</v>
          </cell>
          <cell r="AU503">
            <v>175</v>
          </cell>
          <cell r="AV503">
            <v>184</v>
          </cell>
          <cell r="AW503">
            <v>141</v>
          </cell>
          <cell r="AX503">
            <v>141</v>
          </cell>
          <cell r="AY503">
            <v>163</v>
          </cell>
          <cell r="AZ503">
            <v>166</v>
          </cell>
        </row>
        <row r="504">
          <cell r="A504" t="str">
            <v>Nombre de crÃ©ations d'entreprises - Hors micro-entrepreneurs - Industrie manufacturiÃ¨re - Normandie - DonnÃ©es trimestrielles brutes</v>
          </cell>
          <cell r="B504">
            <v>10756258</v>
          </cell>
          <cell r="C504">
            <v>45317.364583333336</v>
          </cell>
          <cell r="E504">
            <v>102</v>
          </cell>
          <cell r="F504">
            <v>71</v>
          </cell>
          <cell r="G504">
            <v>66</v>
          </cell>
          <cell r="H504">
            <v>70</v>
          </cell>
          <cell r="I504">
            <v>111</v>
          </cell>
          <cell r="J504">
            <v>105</v>
          </cell>
          <cell r="K504">
            <v>100</v>
          </cell>
          <cell r="L504">
            <v>106</v>
          </cell>
          <cell r="M504">
            <v>112</v>
          </cell>
          <cell r="N504">
            <v>123</v>
          </cell>
          <cell r="O504">
            <v>110</v>
          </cell>
          <cell r="P504">
            <v>99</v>
          </cell>
          <cell r="Q504">
            <v>81</v>
          </cell>
          <cell r="R504">
            <v>66</v>
          </cell>
          <cell r="S504">
            <v>71</v>
          </cell>
          <cell r="T504">
            <v>73</v>
          </cell>
          <cell r="U504">
            <v>78</v>
          </cell>
          <cell r="V504">
            <v>77</v>
          </cell>
          <cell r="W504">
            <v>78</v>
          </cell>
          <cell r="X504">
            <v>91</v>
          </cell>
          <cell r="Y504">
            <v>74</v>
          </cell>
          <cell r="Z504">
            <v>76</v>
          </cell>
          <cell r="AA504">
            <v>84</v>
          </cell>
          <cell r="AB504">
            <v>84</v>
          </cell>
          <cell r="AC504">
            <v>95</v>
          </cell>
          <cell r="AD504">
            <v>102</v>
          </cell>
          <cell r="AE504">
            <v>81</v>
          </cell>
          <cell r="AF504">
            <v>112</v>
          </cell>
          <cell r="AG504">
            <v>102</v>
          </cell>
          <cell r="AH504">
            <v>90</v>
          </cell>
          <cell r="AI504">
            <v>87</v>
          </cell>
          <cell r="AJ504">
            <v>111</v>
          </cell>
          <cell r="AK504">
            <v>92</v>
          </cell>
          <cell r="AL504">
            <v>81</v>
          </cell>
          <cell r="AM504">
            <v>107</v>
          </cell>
          <cell r="AN504">
            <v>116</v>
          </cell>
          <cell r="AO504">
            <v>119</v>
          </cell>
          <cell r="AP504">
            <v>128</v>
          </cell>
          <cell r="AQ504">
            <v>116</v>
          </cell>
          <cell r="AR504">
            <v>150</v>
          </cell>
          <cell r="AS504">
            <v>151</v>
          </cell>
          <cell r="AT504">
            <v>110</v>
          </cell>
          <cell r="AU504">
            <v>136</v>
          </cell>
          <cell r="AV504">
            <v>110</v>
          </cell>
          <cell r="AW504">
            <v>93</v>
          </cell>
          <cell r="AX504">
            <v>71</v>
          </cell>
          <cell r="AY504">
            <v>72</v>
          </cell>
          <cell r="AZ504">
            <v>97</v>
          </cell>
        </row>
        <row r="505">
          <cell r="A505" t="str">
            <v>Nombre de crÃ©ations d'entreprises - Hors micro-entrepreneurs - Industrie manufacturiÃ¨re - Nouvelle-Aquitaine - DonnÃ©es trimestrielles brutes</v>
          </cell>
          <cell r="B505">
            <v>10756358</v>
          </cell>
          <cell r="C505">
            <v>45317.364583333336</v>
          </cell>
          <cell r="E505">
            <v>202</v>
          </cell>
          <cell r="F505">
            <v>161</v>
          </cell>
          <cell r="G505">
            <v>168</v>
          </cell>
          <cell r="H505">
            <v>202</v>
          </cell>
          <cell r="I505">
            <v>280</v>
          </cell>
          <cell r="J505">
            <v>297</v>
          </cell>
          <cell r="K505">
            <v>245</v>
          </cell>
          <cell r="L505">
            <v>291</v>
          </cell>
          <cell r="M505">
            <v>349</v>
          </cell>
          <cell r="N505">
            <v>314</v>
          </cell>
          <cell r="O505">
            <v>269</v>
          </cell>
          <cell r="P505">
            <v>292</v>
          </cell>
          <cell r="Q505">
            <v>181</v>
          </cell>
          <cell r="R505">
            <v>193</v>
          </cell>
          <cell r="S505">
            <v>135</v>
          </cell>
          <cell r="T505">
            <v>190</v>
          </cell>
          <cell r="U505">
            <v>208</v>
          </cell>
          <cell r="V505">
            <v>223</v>
          </cell>
          <cell r="W505">
            <v>174</v>
          </cell>
          <cell r="X505">
            <v>235</v>
          </cell>
          <cell r="Y505">
            <v>239</v>
          </cell>
          <cell r="Z505">
            <v>251</v>
          </cell>
          <cell r="AA505">
            <v>221</v>
          </cell>
          <cell r="AB505">
            <v>249</v>
          </cell>
          <cell r="AC505">
            <v>278</v>
          </cell>
          <cell r="AD505">
            <v>234</v>
          </cell>
          <cell r="AE505">
            <v>241</v>
          </cell>
          <cell r="AF505">
            <v>213</v>
          </cell>
          <cell r="AG505">
            <v>295</v>
          </cell>
          <cell r="AH505">
            <v>297</v>
          </cell>
          <cell r="AI505">
            <v>254</v>
          </cell>
          <cell r="AJ505">
            <v>300</v>
          </cell>
          <cell r="AK505">
            <v>320</v>
          </cell>
          <cell r="AL505">
            <v>223</v>
          </cell>
          <cell r="AM505">
            <v>263</v>
          </cell>
          <cell r="AN505">
            <v>345</v>
          </cell>
          <cell r="AO505">
            <v>318</v>
          </cell>
          <cell r="AP505">
            <v>286</v>
          </cell>
          <cell r="AQ505">
            <v>244</v>
          </cell>
          <cell r="AR505">
            <v>304</v>
          </cell>
          <cell r="AS505">
            <v>302</v>
          </cell>
          <cell r="AT505">
            <v>288</v>
          </cell>
          <cell r="AU505">
            <v>211</v>
          </cell>
          <cell r="AV505">
            <v>249</v>
          </cell>
          <cell r="AW505">
            <v>196</v>
          </cell>
          <cell r="AX505">
            <v>228</v>
          </cell>
          <cell r="AY505">
            <v>176</v>
          </cell>
          <cell r="AZ505">
            <v>205</v>
          </cell>
        </row>
        <row r="506">
          <cell r="A506" t="str">
            <v>Nombre de crÃ©ations d'entreprises - Hors micro-entrepreneurs - Industrie manufacturiÃ¨re - Occitanie - DonnÃ©es trimestrielles brutes</v>
          </cell>
          <cell r="B506">
            <v>10756378</v>
          </cell>
          <cell r="C506">
            <v>45317.364583333336</v>
          </cell>
          <cell r="E506">
            <v>236</v>
          </cell>
          <cell r="F506">
            <v>210</v>
          </cell>
          <cell r="G506">
            <v>155</v>
          </cell>
          <cell r="H506">
            <v>193</v>
          </cell>
          <cell r="I506">
            <v>239</v>
          </cell>
          <cell r="J506">
            <v>238</v>
          </cell>
          <cell r="K506">
            <v>202</v>
          </cell>
          <cell r="L506">
            <v>240</v>
          </cell>
          <cell r="M506">
            <v>258</v>
          </cell>
          <cell r="N506">
            <v>270</v>
          </cell>
          <cell r="O506">
            <v>248</v>
          </cell>
          <cell r="P506">
            <v>231</v>
          </cell>
          <cell r="Q506">
            <v>210</v>
          </cell>
          <cell r="R506">
            <v>217</v>
          </cell>
          <cell r="S506">
            <v>211</v>
          </cell>
          <cell r="T506">
            <v>218</v>
          </cell>
          <cell r="U506">
            <v>247</v>
          </cell>
          <cell r="V506">
            <v>213</v>
          </cell>
          <cell r="W506">
            <v>195</v>
          </cell>
          <cell r="X506">
            <v>210</v>
          </cell>
          <cell r="Y506">
            <v>233</v>
          </cell>
          <cell r="Z506">
            <v>236</v>
          </cell>
          <cell r="AA506">
            <v>188</v>
          </cell>
          <cell r="AB506">
            <v>247</v>
          </cell>
          <cell r="AC506">
            <v>313</v>
          </cell>
          <cell r="AD506">
            <v>277</v>
          </cell>
          <cell r="AE506">
            <v>250</v>
          </cell>
          <cell r="AF506">
            <v>260</v>
          </cell>
          <cell r="AG506">
            <v>300</v>
          </cell>
          <cell r="AH506">
            <v>343</v>
          </cell>
          <cell r="AI506">
            <v>299</v>
          </cell>
          <cell r="AJ506">
            <v>278</v>
          </cell>
          <cell r="AK506">
            <v>269</v>
          </cell>
          <cell r="AL506">
            <v>151</v>
          </cell>
          <cell r="AM506">
            <v>232</v>
          </cell>
          <cell r="AN506">
            <v>236</v>
          </cell>
          <cell r="AO506">
            <v>278</v>
          </cell>
          <cell r="AP506">
            <v>300</v>
          </cell>
          <cell r="AQ506">
            <v>235</v>
          </cell>
          <cell r="AR506">
            <v>280</v>
          </cell>
          <cell r="AS506">
            <v>276</v>
          </cell>
          <cell r="AT506">
            <v>269</v>
          </cell>
          <cell r="AU506">
            <v>250</v>
          </cell>
          <cell r="AV506">
            <v>262</v>
          </cell>
          <cell r="AW506">
            <v>210</v>
          </cell>
          <cell r="AX506">
            <v>214</v>
          </cell>
          <cell r="AY506">
            <v>196</v>
          </cell>
          <cell r="AZ506">
            <v>187</v>
          </cell>
        </row>
        <row r="507">
          <cell r="A507" t="str">
            <v>Nombre de crÃ©ations d'entreprises - Hors micro-entrepreneurs - Industrie manufacturiÃ¨re - Pays de la Loire - DonnÃ©es trimestrielles brutes</v>
          </cell>
          <cell r="B507">
            <v>10756318</v>
          </cell>
          <cell r="C507">
            <v>45317.364583333336</v>
          </cell>
          <cell r="E507">
            <v>105</v>
          </cell>
          <cell r="F507">
            <v>100</v>
          </cell>
          <cell r="G507">
            <v>77</v>
          </cell>
          <cell r="H507">
            <v>107</v>
          </cell>
          <cell r="I507">
            <v>127</v>
          </cell>
          <cell r="J507">
            <v>127</v>
          </cell>
          <cell r="K507">
            <v>105</v>
          </cell>
          <cell r="L507">
            <v>122</v>
          </cell>
          <cell r="M507">
            <v>134</v>
          </cell>
          <cell r="N507">
            <v>125</v>
          </cell>
          <cell r="O507">
            <v>126</v>
          </cell>
          <cell r="P507">
            <v>120</v>
          </cell>
          <cell r="Q507">
            <v>111</v>
          </cell>
          <cell r="R507">
            <v>93</v>
          </cell>
          <cell r="S507">
            <v>96</v>
          </cell>
          <cell r="T507">
            <v>85</v>
          </cell>
          <cell r="U507">
            <v>103</v>
          </cell>
          <cell r="V507">
            <v>106</v>
          </cell>
          <cell r="W507">
            <v>86</v>
          </cell>
          <cell r="X507">
            <v>99</v>
          </cell>
          <cell r="Y507">
            <v>105</v>
          </cell>
          <cell r="Z507">
            <v>118</v>
          </cell>
          <cell r="AA507">
            <v>108</v>
          </cell>
          <cell r="AB507">
            <v>121</v>
          </cell>
          <cell r="AC507">
            <v>113</v>
          </cell>
          <cell r="AD507">
            <v>137</v>
          </cell>
          <cell r="AE507">
            <v>110</v>
          </cell>
          <cell r="AF507">
            <v>108</v>
          </cell>
          <cell r="AG507">
            <v>137</v>
          </cell>
          <cell r="AH507">
            <v>174</v>
          </cell>
          <cell r="AI507">
            <v>144</v>
          </cell>
          <cell r="AJ507">
            <v>158</v>
          </cell>
          <cell r="AK507">
            <v>113</v>
          </cell>
          <cell r="AL507">
            <v>67</v>
          </cell>
          <cell r="AM507">
            <v>127</v>
          </cell>
          <cell r="AN507">
            <v>115</v>
          </cell>
          <cell r="AO507">
            <v>123</v>
          </cell>
          <cell r="AP507">
            <v>127</v>
          </cell>
          <cell r="AQ507">
            <v>126</v>
          </cell>
          <cell r="AR507">
            <v>131</v>
          </cell>
          <cell r="AS507">
            <v>129</v>
          </cell>
          <cell r="AT507">
            <v>131</v>
          </cell>
          <cell r="AU507">
            <v>151</v>
          </cell>
          <cell r="AV507">
            <v>131</v>
          </cell>
          <cell r="AW507">
            <v>113</v>
          </cell>
          <cell r="AX507">
            <v>122</v>
          </cell>
          <cell r="AY507">
            <v>100</v>
          </cell>
          <cell r="AZ507">
            <v>91</v>
          </cell>
        </row>
        <row r="508">
          <cell r="A508" t="str">
            <v>Nombre de crÃ©ations d'entreprises - Hors micro-entrepreneurs - Industrie manufacturiÃ¨re - Provence-Alpes-CÃ´te d'Azur - DonnÃ©es trimestrielles brutes</v>
          </cell>
          <cell r="B508">
            <v>10756418</v>
          </cell>
          <cell r="C508">
            <v>45317.364583333336</v>
          </cell>
          <cell r="E508">
            <v>242</v>
          </cell>
          <cell r="F508">
            <v>206</v>
          </cell>
          <cell r="G508">
            <v>162</v>
          </cell>
          <cell r="H508">
            <v>182</v>
          </cell>
          <cell r="I508">
            <v>269</v>
          </cell>
          <cell r="J508">
            <v>274</v>
          </cell>
          <cell r="K508">
            <v>243</v>
          </cell>
          <cell r="L508">
            <v>238</v>
          </cell>
          <cell r="M508">
            <v>316</v>
          </cell>
          <cell r="N508">
            <v>305</v>
          </cell>
          <cell r="O508">
            <v>198</v>
          </cell>
          <cell r="P508">
            <v>233</v>
          </cell>
          <cell r="Q508">
            <v>213</v>
          </cell>
          <cell r="R508">
            <v>232</v>
          </cell>
          <cell r="S508">
            <v>193</v>
          </cell>
          <cell r="T508">
            <v>183</v>
          </cell>
          <cell r="U508">
            <v>223</v>
          </cell>
          <cell r="V508">
            <v>220</v>
          </cell>
          <cell r="W508">
            <v>177</v>
          </cell>
          <cell r="X508">
            <v>224</v>
          </cell>
          <cell r="Y508">
            <v>256</v>
          </cell>
          <cell r="Z508">
            <v>218</v>
          </cell>
          <cell r="AA508">
            <v>210</v>
          </cell>
          <cell r="AB508">
            <v>250</v>
          </cell>
          <cell r="AC508">
            <v>219</v>
          </cell>
          <cell r="AD508">
            <v>229</v>
          </cell>
          <cell r="AE508">
            <v>183</v>
          </cell>
          <cell r="AF508">
            <v>163</v>
          </cell>
          <cell r="AG508">
            <v>268</v>
          </cell>
          <cell r="AH508">
            <v>258</v>
          </cell>
          <cell r="AI508">
            <v>190</v>
          </cell>
          <cell r="AJ508">
            <v>196</v>
          </cell>
          <cell r="AK508">
            <v>205</v>
          </cell>
          <cell r="AL508">
            <v>120</v>
          </cell>
          <cell r="AM508">
            <v>211</v>
          </cell>
          <cell r="AN508">
            <v>221</v>
          </cell>
          <cell r="AO508">
            <v>237</v>
          </cell>
          <cell r="AP508">
            <v>261</v>
          </cell>
          <cell r="AQ508">
            <v>197</v>
          </cell>
          <cell r="AR508">
            <v>263</v>
          </cell>
          <cell r="AS508">
            <v>259</v>
          </cell>
          <cell r="AT508">
            <v>240</v>
          </cell>
          <cell r="AU508">
            <v>209</v>
          </cell>
          <cell r="AV508">
            <v>212</v>
          </cell>
          <cell r="AW508">
            <v>209</v>
          </cell>
          <cell r="AX508">
            <v>192</v>
          </cell>
          <cell r="AY508">
            <v>186</v>
          </cell>
          <cell r="AZ508">
            <v>222</v>
          </cell>
        </row>
        <row r="509">
          <cell r="A509" t="str">
            <v>Nombre de crÃ©ations d'entreprises - Hors micro-entrepreneurs - Information et tÃ©lÃ©communication - Auvergne-RhÃ´ne-Alpes - DonnÃ©es trimestrielles brutes</v>
          </cell>
          <cell r="B509">
            <v>10756402</v>
          </cell>
          <cell r="C509">
            <v>45317.364583333336</v>
          </cell>
          <cell r="E509">
            <v>227</v>
          </cell>
          <cell r="F509">
            <v>186</v>
          </cell>
          <cell r="G509">
            <v>162</v>
          </cell>
          <cell r="H509">
            <v>199</v>
          </cell>
          <cell r="I509">
            <v>207</v>
          </cell>
          <cell r="J509">
            <v>157</v>
          </cell>
          <cell r="K509">
            <v>172</v>
          </cell>
          <cell r="L509">
            <v>207</v>
          </cell>
          <cell r="M509">
            <v>235</v>
          </cell>
          <cell r="N509">
            <v>204</v>
          </cell>
          <cell r="O509">
            <v>179</v>
          </cell>
          <cell r="P509">
            <v>212</v>
          </cell>
          <cell r="Q509">
            <v>221</v>
          </cell>
          <cell r="R509">
            <v>202</v>
          </cell>
          <cell r="S509">
            <v>201</v>
          </cell>
          <cell r="T509">
            <v>213</v>
          </cell>
          <cell r="U509">
            <v>287</v>
          </cell>
          <cell r="V509">
            <v>281</v>
          </cell>
          <cell r="W509">
            <v>241</v>
          </cell>
          <cell r="X509">
            <v>247</v>
          </cell>
          <cell r="Y509">
            <v>305</v>
          </cell>
          <cell r="Z509">
            <v>267</v>
          </cell>
          <cell r="AA509">
            <v>256</v>
          </cell>
          <cell r="AB509">
            <v>291</v>
          </cell>
          <cell r="AC509">
            <v>319</v>
          </cell>
          <cell r="AD509">
            <v>266</v>
          </cell>
          <cell r="AE509">
            <v>240</v>
          </cell>
          <cell r="AF509">
            <v>258</v>
          </cell>
          <cell r="AG509">
            <v>297</v>
          </cell>
          <cell r="AH509">
            <v>254</v>
          </cell>
          <cell r="AI509">
            <v>246</v>
          </cell>
          <cell r="AJ509">
            <v>323</v>
          </cell>
          <cell r="AK509">
            <v>328</v>
          </cell>
          <cell r="AL509">
            <v>225</v>
          </cell>
          <cell r="AM509">
            <v>244</v>
          </cell>
          <cell r="AN509">
            <v>308</v>
          </cell>
          <cell r="AO509">
            <v>379</v>
          </cell>
          <cell r="AP509">
            <v>387</v>
          </cell>
          <cell r="AQ509">
            <v>330</v>
          </cell>
          <cell r="AR509">
            <v>340</v>
          </cell>
          <cell r="AS509">
            <v>392</v>
          </cell>
          <cell r="AT509">
            <v>306</v>
          </cell>
          <cell r="AU509">
            <v>320</v>
          </cell>
          <cell r="AV509">
            <v>393</v>
          </cell>
          <cell r="AW509">
            <v>385</v>
          </cell>
          <cell r="AX509">
            <v>329</v>
          </cell>
          <cell r="AY509">
            <v>359</v>
          </cell>
          <cell r="AZ509">
            <v>397</v>
          </cell>
        </row>
        <row r="510">
          <cell r="A510" t="str">
            <v>Nombre de crÃ©ations d'entreprises - Hors micro-entrepreneurs - Information et tÃ©lÃ©communication - ÃŽle-de-France - DonnÃ©es trimestrielles brutes</v>
          </cell>
          <cell r="B510">
            <v>10756202</v>
          </cell>
          <cell r="C510">
            <v>45317.364583333336</v>
          </cell>
          <cell r="E510">
            <v>1432</v>
          </cell>
          <cell r="F510">
            <v>1185</v>
          </cell>
          <cell r="G510">
            <v>1104</v>
          </cell>
          <cell r="H510">
            <v>1207</v>
          </cell>
          <cell r="I510">
            <v>1345</v>
          </cell>
          <cell r="J510">
            <v>1130</v>
          </cell>
          <cell r="K510">
            <v>1091</v>
          </cell>
          <cell r="L510">
            <v>1264</v>
          </cell>
          <cell r="M510">
            <v>1412</v>
          </cell>
          <cell r="N510">
            <v>1391</v>
          </cell>
          <cell r="O510">
            <v>1215</v>
          </cell>
          <cell r="P510">
            <v>1465</v>
          </cell>
          <cell r="Q510">
            <v>1531</v>
          </cell>
          <cell r="R510">
            <v>1491</v>
          </cell>
          <cell r="S510">
            <v>1339</v>
          </cell>
          <cell r="T510">
            <v>1586</v>
          </cell>
          <cell r="U510">
            <v>1712</v>
          </cell>
          <cell r="V510">
            <v>1760</v>
          </cell>
          <cell r="W510">
            <v>1472</v>
          </cell>
          <cell r="X510">
            <v>1678</v>
          </cell>
          <cell r="Y510">
            <v>1898</v>
          </cell>
          <cell r="Z510">
            <v>1757</v>
          </cell>
          <cell r="AA510">
            <v>1605</v>
          </cell>
          <cell r="AB510">
            <v>1929</v>
          </cell>
          <cell r="AC510">
            <v>2155</v>
          </cell>
          <cell r="AD510">
            <v>1825</v>
          </cell>
          <cell r="AE510">
            <v>1591</v>
          </cell>
          <cell r="AF510">
            <v>1943</v>
          </cell>
          <cell r="AG510">
            <v>2156</v>
          </cell>
          <cell r="AH510">
            <v>1860</v>
          </cell>
          <cell r="AI510">
            <v>1757</v>
          </cell>
          <cell r="AJ510">
            <v>2189</v>
          </cell>
          <cell r="AK510">
            <v>2283</v>
          </cell>
          <cell r="AL510">
            <v>1598</v>
          </cell>
          <cell r="AM510">
            <v>1907</v>
          </cell>
          <cell r="AN510">
            <v>2278</v>
          </cell>
          <cell r="AO510">
            <v>2501</v>
          </cell>
          <cell r="AP510">
            <v>2275</v>
          </cell>
          <cell r="AQ510">
            <v>1930</v>
          </cell>
          <cell r="AR510">
            <v>2390</v>
          </cell>
          <cell r="AS510">
            <v>2775</v>
          </cell>
          <cell r="AT510">
            <v>2451</v>
          </cell>
          <cell r="AU510">
            <v>2285</v>
          </cell>
          <cell r="AV510">
            <v>2593</v>
          </cell>
          <cell r="AW510">
            <v>2805</v>
          </cell>
          <cell r="AX510">
            <v>2379</v>
          </cell>
          <cell r="AY510">
            <v>2282</v>
          </cell>
          <cell r="AZ510">
            <v>2598</v>
          </cell>
        </row>
        <row r="511">
          <cell r="A511" t="str">
            <v>Nombre de crÃ©ations d'entreprises - Hors micro-entrepreneurs - Information et tÃ©lÃ©communication - Bourgogne-Franche-ComtÃ© - DonnÃ©es trimestrielles brutes</v>
          </cell>
          <cell r="B511">
            <v>10756242</v>
          </cell>
          <cell r="C511">
            <v>45317.364583333336</v>
          </cell>
          <cell r="E511">
            <v>29</v>
          </cell>
          <cell r="F511">
            <v>42</v>
          </cell>
          <cell r="G511">
            <v>25</v>
          </cell>
          <cell r="H511">
            <v>28</v>
          </cell>
          <cell r="I511">
            <v>32</v>
          </cell>
          <cell r="J511">
            <v>27</v>
          </cell>
          <cell r="K511">
            <v>24</v>
          </cell>
          <cell r="L511">
            <v>30</v>
          </cell>
          <cell r="M511">
            <v>22</v>
          </cell>
          <cell r="N511">
            <v>27</v>
          </cell>
          <cell r="O511">
            <v>32</v>
          </cell>
          <cell r="P511">
            <v>36</v>
          </cell>
          <cell r="Q511">
            <v>34</v>
          </cell>
          <cell r="R511">
            <v>41</v>
          </cell>
          <cell r="S511">
            <v>26</v>
          </cell>
          <cell r="T511">
            <v>30</v>
          </cell>
          <cell r="U511">
            <v>43</v>
          </cell>
          <cell r="V511">
            <v>40</v>
          </cell>
          <cell r="W511">
            <v>30</v>
          </cell>
          <cell r="X511">
            <v>52</v>
          </cell>
          <cell r="Y511">
            <v>47</v>
          </cell>
          <cell r="Z511">
            <v>44</v>
          </cell>
          <cell r="AA511">
            <v>34</v>
          </cell>
          <cell r="AB511">
            <v>41</v>
          </cell>
          <cell r="AC511">
            <v>68</v>
          </cell>
          <cell r="AD511">
            <v>39</v>
          </cell>
          <cell r="AE511">
            <v>33</v>
          </cell>
          <cell r="AF511">
            <v>38</v>
          </cell>
          <cell r="AG511">
            <v>53</v>
          </cell>
          <cell r="AH511">
            <v>62</v>
          </cell>
          <cell r="AI511">
            <v>35</v>
          </cell>
          <cell r="AJ511">
            <v>56</v>
          </cell>
          <cell r="AK511">
            <v>49</v>
          </cell>
          <cell r="AL511">
            <v>28</v>
          </cell>
          <cell r="AM511">
            <v>53</v>
          </cell>
          <cell r="AN511">
            <v>53</v>
          </cell>
          <cell r="AO511">
            <v>78</v>
          </cell>
          <cell r="AP511">
            <v>69</v>
          </cell>
          <cell r="AQ511">
            <v>29</v>
          </cell>
          <cell r="AR511">
            <v>42</v>
          </cell>
          <cell r="AS511">
            <v>57</v>
          </cell>
          <cell r="AT511">
            <v>49</v>
          </cell>
          <cell r="AU511">
            <v>41</v>
          </cell>
          <cell r="AV511">
            <v>56</v>
          </cell>
          <cell r="AW511">
            <v>41</v>
          </cell>
          <cell r="AX511">
            <v>52</v>
          </cell>
          <cell r="AY511">
            <v>42</v>
          </cell>
          <cell r="AZ511">
            <v>58</v>
          </cell>
        </row>
        <row r="512">
          <cell r="A512" t="str">
            <v>Nombre de crÃ©ations d'entreprises - Hors micro-entrepreneurs - Information et tÃ©lÃ©communication - Bretagne - DonnÃ©es trimestrielles brutes</v>
          </cell>
          <cell r="B512">
            <v>10756342</v>
          </cell>
          <cell r="C512">
            <v>45317.364583333336</v>
          </cell>
          <cell r="E512">
            <v>60</v>
          </cell>
          <cell r="F512">
            <v>59</v>
          </cell>
          <cell r="G512">
            <v>50</v>
          </cell>
          <cell r="H512">
            <v>49</v>
          </cell>
          <cell r="I512">
            <v>69</v>
          </cell>
          <cell r="J512">
            <v>56</v>
          </cell>
          <cell r="K512">
            <v>49</v>
          </cell>
          <cell r="L512">
            <v>62</v>
          </cell>
          <cell r="M512">
            <v>65</v>
          </cell>
          <cell r="N512">
            <v>70</v>
          </cell>
          <cell r="O512">
            <v>49</v>
          </cell>
          <cell r="P512">
            <v>63</v>
          </cell>
          <cell r="Q512">
            <v>63</v>
          </cell>
          <cell r="R512">
            <v>68</v>
          </cell>
          <cell r="S512">
            <v>50</v>
          </cell>
          <cell r="T512">
            <v>55</v>
          </cell>
          <cell r="U512">
            <v>73</v>
          </cell>
          <cell r="V512">
            <v>77</v>
          </cell>
          <cell r="W512">
            <v>81</v>
          </cell>
          <cell r="X512">
            <v>80</v>
          </cell>
          <cell r="Y512">
            <v>82</v>
          </cell>
          <cell r="Z512">
            <v>80</v>
          </cell>
          <cell r="AA512">
            <v>83</v>
          </cell>
          <cell r="AB512">
            <v>80</v>
          </cell>
          <cell r="AC512">
            <v>91</v>
          </cell>
          <cell r="AD512">
            <v>93</v>
          </cell>
          <cell r="AE512">
            <v>76</v>
          </cell>
          <cell r="AF512">
            <v>85</v>
          </cell>
          <cell r="AG512">
            <v>94</v>
          </cell>
          <cell r="AH512">
            <v>73</v>
          </cell>
          <cell r="AI512">
            <v>61</v>
          </cell>
          <cell r="AJ512">
            <v>96</v>
          </cell>
          <cell r="AK512">
            <v>90</v>
          </cell>
          <cell r="AL512">
            <v>61</v>
          </cell>
          <cell r="AM512">
            <v>85</v>
          </cell>
          <cell r="AN512">
            <v>110</v>
          </cell>
          <cell r="AO512">
            <v>105</v>
          </cell>
          <cell r="AP512">
            <v>112</v>
          </cell>
          <cell r="AQ512">
            <v>90</v>
          </cell>
          <cell r="AR512">
            <v>105</v>
          </cell>
          <cell r="AS512">
            <v>109</v>
          </cell>
          <cell r="AT512">
            <v>109</v>
          </cell>
          <cell r="AU512">
            <v>104</v>
          </cell>
          <cell r="AV512">
            <v>107</v>
          </cell>
          <cell r="AW512">
            <v>112</v>
          </cell>
          <cell r="AX512">
            <v>91</v>
          </cell>
          <cell r="AY512">
            <v>106</v>
          </cell>
          <cell r="AZ512">
            <v>109</v>
          </cell>
        </row>
        <row r="513">
          <cell r="A513" t="str">
            <v>Nombre de crÃ©ations d'entreprises - Hors micro-entrepreneurs - Information et tÃ©lÃ©communication - Centre-Val de Loire - DonnÃ©es trimestrielles brutes</v>
          </cell>
          <cell r="B513">
            <v>10756222</v>
          </cell>
          <cell r="C513">
            <v>45317.364583333336</v>
          </cell>
          <cell r="E513">
            <v>47</v>
          </cell>
          <cell r="F513">
            <v>39</v>
          </cell>
          <cell r="G513">
            <v>42</v>
          </cell>
          <cell r="H513">
            <v>33</v>
          </cell>
          <cell r="I513">
            <v>30</v>
          </cell>
          <cell r="J513">
            <v>45</v>
          </cell>
          <cell r="K513">
            <v>52</v>
          </cell>
          <cell r="L513">
            <v>51</v>
          </cell>
          <cell r="M513">
            <v>46</v>
          </cell>
          <cell r="N513">
            <v>42</v>
          </cell>
          <cell r="O513">
            <v>46</v>
          </cell>
          <cell r="P513">
            <v>51</v>
          </cell>
          <cell r="Q513">
            <v>54</v>
          </cell>
          <cell r="R513">
            <v>34</v>
          </cell>
          <cell r="S513">
            <v>38</v>
          </cell>
          <cell r="T513">
            <v>49</v>
          </cell>
          <cell r="U513">
            <v>41</v>
          </cell>
          <cell r="V513">
            <v>59</v>
          </cell>
          <cell r="W513">
            <v>42</v>
          </cell>
          <cell r="X513">
            <v>43</v>
          </cell>
          <cell r="Y513">
            <v>55</v>
          </cell>
          <cell r="Z513">
            <v>56</v>
          </cell>
          <cell r="AA513">
            <v>62</v>
          </cell>
          <cell r="AB513">
            <v>63</v>
          </cell>
          <cell r="AC513">
            <v>63</v>
          </cell>
          <cell r="AD513">
            <v>48</v>
          </cell>
          <cell r="AE513">
            <v>50</v>
          </cell>
          <cell r="AF513">
            <v>47</v>
          </cell>
          <cell r="AG513">
            <v>60</v>
          </cell>
          <cell r="AH513">
            <v>52</v>
          </cell>
          <cell r="AI513">
            <v>59</v>
          </cell>
          <cell r="AJ513">
            <v>51</v>
          </cell>
          <cell r="AK513">
            <v>51</v>
          </cell>
          <cell r="AL513">
            <v>43</v>
          </cell>
          <cell r="AM513">
            <v>51</v>
          </cell>
          <cell r="AN513">
            <v>72</v>
          </cell>
          <cell r="AO513">
            <v>80</v>
          </cell>
          <cell r="AP513">
            <v>73</v>
          </cell>
          <cell r="AQ513">
            <v>52</v>
          </cell>
          <cell r="AR513">
            <v>95</v>
          </cell>
          <cell r="AS513">
            <v>83</v>
          </cell>
          <cell r="AT513">
            <v>89</v>
          </cell>
          <cell r="AU513">
            <v>52</v>
          </cell>
          <cell r="AV513">
            <v>62</v>
          </cell>
          <cell r="AW513">
            <v>90</v>
          </cell>
          <cell r="AX513">
            <v>63</v>
          </cell>
          <cell r="AY513">
            <v>66</v>
          </cell>
          <cell r="AZ513">
            <v>62</v>
          </cell>
        </row>
        <row r="514">
          <cell r="A514" t="str">
            <v>Nombre de crÃ©ations d'entreprises - Hors micro-entrepreneurs - Information et tÃ©lÃ©communication - France - DonnÃ©es trimestrielles brutes</v>
          </cell>
          <cell r="B514">
            <v>10756130</v>
          </cell>
          <cell r="C514">
            <v>45317.364583333336</v>
          </cell>
          <cell r="E514">
            <v>2669</v>
          </cell>
          <cell r="F514">
            <v>2246</v>
          </cell>
          <cell r="G514">
            <v>2087</v>
          </cell>
          <cell r="H514">
            <v>2252</v>
          </cell>
          <cell r="I514">
            <v>2500</v>
          </cell>
          <cell r="J514">
            <v>2127</v>
          </cell>
          <cell r="K514">
            <v>2096</v>
          </cell>
          <cell r="L514">
            <v>2408</v>
          </cell>
          <cell r="M514">
            <v>2684</v>
          </cell>
          <cell r="N514">
            <v>2532</v>
          </cell>
          <cell r="O514">
            <v>2289</v>
          </cell>
          <cell r="P514">
            <v>2729</v>
          </cell>
          <cell r="Q514">
            <v>2782</v>
          </cell>
          <cell r="R514">
            <v>2660</v>
          </cell>
          <cell r="S514">
            <v>2425</v>
          </cell>
          <cell r="T514">
            <v>2839</v>
          </cell>
          <cell r="U514">
            <v>3215</v>
          </cell>
          <cell r="V514">
            <v>3206</v>
          </cell>
          <cell r="W514">
            <v>2772</v>
          </cell>
          <cell r="X514">
            <v>3091</v>
          </cell>
          <cell r="Y514">
            <v>3541</v>
          </cell>
          <cell r="Z514">
            <v>3229</v>
          </cell>
          <cell r="AA514">
            <v>3016</v>
          </cell>
          <cell r="AB514">
            <v>3472</v>
          </cell>
          <cell r="AC514">
            <v>3919</v>
          </cell>
          <cell r="AD514">
            <v>3315</v>
          </cell>
          <cell r="AE514">
            <v>2977</v>
          </cell>
          <cell r="AF514">
            <v>3384</v>
          </cell>
          <cell r="AG514">
            <v>3822</v>
          </cell>
          <cell r="AH514">
            <v>3360</v>
          </cell>
          <cell r="AI514">
            <v>3169</v>
          </cell>
          <cell r="AJ514">
            <v>3848</v>
          </cell>
          <cell r="AK514">
            <v>4086</v>
          </cell>
          <cell r="AL514">
            <v>2870</v>
          </cell>
          <cell r="AM514">
            <v>3595</v>
          </cell>
          <cell r="AN514">
            <v>4170</v>
          </cell>
          <cell r="AO514">
            <v>4685</v>
          </cell>
          <cell r="AP514">
            <v>4411</v>
          </cell>
          <cell r="AQ514">
            <v>3661</v>
          </cell>
          <cell r="AR514">
            <v>4364</v>
          </cell>
          <cell r="AS514">
            <v>4910</v>
          </cell>
          <cell r="AT514">
            <v>4379</v>
          </cell>
          <cell r="AU514">
            <v>4014</v>
          </cell>
          <cell r="AV514">
            <v>4638</v>
          </cell>
          <cell r="AW514">
            <v>4893</v>
          </cell>
          <cell r="AX514">
            <v>4236</v>
          </cell>
          <cell r="AY514">
            <v>4165</v>
          </cell>
          <cell r="AZ514">
            <v>4643</v>
          </cell>
        </row>
        <row r="515">
          <cell r="A515" t="str">
            <v>Nombre de crÃ©ations d'entreprises - Hors micro-entrepreneurs - Information et tÃ©lÃ©communication - France - DonnÃ©es trimestrielles CVS</v>
          </cell>
          <cell r="B515">
            <v>10756131</v>
          </cell>
          <cell r="C515">
            <v>45317.364583333336</v>
          </cell>
          <cell r="E515">
            <v>2338</v>
          </cell>
          <cell r="F515">
            <v>2335</v>
          </cell>
          <cell r="G515">
            <v>2425</v>
          </cell>
          <cell r="H515">
            <v>2228</v>
          </cell>
          <cell r="I515">
            <v>2267</v>
          </cell>
          <cell r="J515">
            <v>2265</v>
          </cell>
          <cell r="K515">
            <v>2343</v>
          </cell>
          <cell r="L515">
            <v>2385</v>
          </cell>
          <cell r="M515">
            <v>2509</v>
          </cell>
          <cell r="N515">
            <v>2553</v>
          </cell>
          <cell r="O515">
            <v>2526</v>
          </cell>
          <cell r="P515">
            <v>2629</v>
          </cell>
          <cell r="Q515">
            <v>2577</v>
          </cell>
          <cell r="R515">
            <v>2616</v>
          </cell>
          <cell r="S515">
            <v>2669</v>
          </cell>
          <cell r="T515">
            <v>2814</v>
          </cell>
          <cell r="U515">
            <v>2895</v>
          </cell>
          <cell r="V515">
            <v>3091</v>
          </cell>
          <cell r="W515">
            <v>3163</v>
          </cell>
          <cell r="X515">
            <v>3064</v>
          </cell>
          <cell r="Y515">
            <v>3123</v>
          </cell>
          <cell r="Z515">
            <v>3229</v>
          </cell>
          <cell r="AA515">
            <v>3460</v>
          </cell>
          <cell r="AB515">
            <v>3520</v>
          </cell>
          <cell r="AC515">
            <v>3498</v>
          </cell>
          <cell r="AD515">
            <v>3409</v>
          </cell>
          <cell r="AE515">
            <v>3455</v>
          </cell>
          <cell r="AF515">
            <v>3344</v>
          </cell>
          <cell r="AG515">
            <v>3499</v>
          </cell>
          <cell r="AH515">
            <v>3551</v>
          </cell>
          <cell r="AI515">
            <v>3545</v>
          </cell>
          <cell r="AJ515">
            <v>3795</v>
          </cell>
          <cell r="AK515">
            <v>3771</v>
          </cell>
          <cell r="AL515">
            <v>2824</v>
          </cell>
          <cell r="AM515">
            <v>3971</v>
          </cell>
          <cell r="AN515">
            <v>4096</v>
          </cell>
          <cell r="AO515">
            <v>4208</v>
          </cell>
          <cell r="AP515">
            <v>4326</v>
          </cell>
          <cell r="AQ515">
            <v>4196</v>
          </cell>
          <cell r="AR515">
            <v>4251</v>
          </cell>
          <cell r="AS515">
            <v>4364</v>
          </cell>
          <cell r="AT515">
            <v>4298</v>
          </cell>
          <cell r="AU515">
            <v>4584</v>
          </cell>
          <cell r="AV515">
            <v>4533</v>
          </cell>
          <cell r="AW515">
            <v>4345</v>
          </cell>
          <cell r="AX515">
            <v>4269</v>
          </cell>
          <cell r="AY515">
            <v>4774</v>
          </cell>
          <cell r="AZ515">
            <v>4637</v>
          </cell>
        </row>
        <row r="516">
          <cell r="A516" t="str">
            <v>Nombre de crÃ©ations d'entreprises - Hors micro-entrepreneurs - Information et tÃ©lÃ©communication - Grand Est - DonnÃ©es trimestrielles brutes</v>
          </cell>
          <cell r="B516">
            <v>10756302</v>
          </cell>
          <cell r="C516">
            <v>45317.364583333336</v>
          </cell>
          <cell r="E516">
            <v>98</v>
          </cell>
          <cell r="F516">
            <v>86</v>
          </cell>
          <cell r="G516">
            <v>62</v>
          </cell>
          <cell r="H516">
            <v>64</v>
          </cell>
          <cell r="I516">
            <v>64</v>
          </cell>
          <cell r="J516">
            <v>65</v>
          </cell>
          <cell r="K516">
            <v>75</v>
          </cell>
          <cell r="L516">
            <v>99</v>
          </cell>
          <cell r="M516">
            <v>102</v>
          </cell>
          <cell r="N516">
            <v>70</v>
          </cell>
          <cell r="O516">
            <v>77</v>
          </cell>
          <cell r="P516">
            <v>95</v>
          </cell>
          <cell r="Q516">
            <v>93</v>
          </cell>
          <cell r="R516">
            <v>65</v>
          </cell>
          <cell r="S516">
            <v>97</v>
          </cell>
          <cell r="T516">
            <v>106</v>
          </cell>
          <cell r="U516">
            <v>98</v>
          </cell>
          <cell r="V516">
            <v>83</v>
          </cell>
          <cell r="W516">
            <v>90</v>
          </cell>
          <cell r="X516">
            <v>98</v>
          </cell>
          <cell r="Y516">
            <v>117</v>
          </cell>
          <cell r="Z516">
            <v>104</v>
          </cell>
          <cell r="AA516">
            <v>89</v>
          </cell>
          <cell r="AB516">
            <v>110</v>
          </cell>
          <cell r="AC516">
            <v>111</v>
          </cell>
          <cell r="AD516">
            <v>107</v>
          </cell>
          <cell r="AE516">
            <v>100</v>
          </cell>
          <cell r="AF516">
            <v>109</v>
          </cell>
          <cell r="AG516">
            <v>110</v>
          </cell>
          <cell r="AH516">
            <v>105</v>
          </cell>
          <cell r="AI516">
            <v>104</v>
          </cell>
          <cell r="AJ516">
            <v>127</v>
          </cell>
          <cell r="AK516">
            <v>108</v>
          </cell>
          <cell r="AL516">
            <v>83</v>
          </cell>
          <cell r="AM516">
            <v>129</v>
          </cell>
          <cell r="AN516">
            <v>130</v>
          </cell>
          <cell r="AO516">
            <v>126</v>
          </cell>
          <cell r="AP516">
            <v>147</v>
          </cell>
          <cell r="AQ516">
            <v>120</v>
          </cell>
          <cell r="AR516">
            <v>168</v>
          </cell>
          <cell r="AS516">
            <v>166</v>
          </cell>
          <cell r="AT516">
            <v>167</v>
          </cell>
          <cell r="AU516">
            <v>132</v>
          </cell>
          <cell r="AV516">
            <v>143</v>
          </cell>
          <cell r="AW516">
            <v>144</v>
          </cell>
          <cell r="AX516">
            <v>114</v>
          </cell>
          <cell r="AY516">
            <v>120</v>
          </cell>
          <cell r="AZ516">
            <v>139</v>
          </cell>
        </row>
        <row r="517">
          <cell r="A517" t="str">
            <v>Nombre de crÃ©ations d'entreprises - Hors micro-entrepreneurs - Information et tÃ©lÃ©communication - Hauts-de-France - DonnÃ©es trimestrielles brutes</v>
          </cell>
          <cell r="B517">
            <v>10756282</v>
          </cell>
          <cell r="C517">
            <v>45317.364583333336</v>
          </cell>
          <cell r="E517">
            <v>101</v>
          </cell>
          <cell r="F517">
            <v>82</v>
          </cell>
          <cell r="G517">
            <v>101</v>
          </cell>
          <cell r="H517">
            <v>102</v>
          </cell>
          <cell r="I517">
            <v>113</v>
          </cell>
          <cell r="J517">
            <v>86</v>
          </cell>
          <cell r="K517">
            <v>90</v>
          </cell>
          <cell r="L517">
            <v>88</v>
          </cell>
          <cell r="M517">
            <v>111</v>
          </cell>
          <cell r="N517">
            <v>92</v>
          </cell>
          <cell r="O517">
            <v>86</v>
          </cell>
          <cell r="P517">
            <v>119</v>
          </cell>
          <cell r="Q517">
            <v>107</v>
          </cell>
          <cell r="R517">
            <v>103</v>
          </cell>
          <cell r="S517">
            <v>93</v>
          </cell>
          <cell r="T517">
            <v>91</v>
          </cell>
          <cell r="U517">
            <v>132</v>
          </cell>
          <cell r="V517">
            <v>100</v>
          </cell>
          <cell r="W517">
            <v>98</v>
          </cell>
          <cell r="X517">
            <v>126</v>
          </cell>
          <cell r="Y517">
            <v>158</v>
          </cell>
          <cell r="Z517">
            <v>117</v>
          </cell>
          <cell r="AA517">
            <v>114</v>
          </cell>
          <cell r="AB517">
            <v>147</v>
          </cell>
          <cell r="AC517">
            <v>156</v>
          </cell>
          <cell r="AD517">
            <v>146</v>
          </cell>
          <cell r="AE517">
            <v>133</v>
          </cell>
          <cell r="AF517">
            <v>136</v>
          </cell>
          <cell r="AG517">
            <v>161</v>
          </cell>
          <cell r="AH517">
            <v>154</v>
          </cell>
          <cell r="AI517">
            <v>150</v>
          </cell>
          <cell r="AJ517">
            <v>155</v>
          </cell>
          <cell r="AK517">
            <v>177</v>
          </cell>
          <cell r="AL517">
            <v>144</v>
          </cell>
          <cell r="AM517">
            <v>154</v>
          </cell>
          <cell r="AN517">
            <v>178</v>
          </cell>
          <cell r="AO517">
            <v>218</v>
          </cell>
          <cell r="AP517">
            <v>172</v>
          </cell>
          <cell r="AQ517">
            <v>162</v>
          </cell>
          <cell r="AR517">
            <v>200</v>
          </cell>
          <cell r="AS517">
            <v>203</v>
          </cell>
          <cell r="AT517">
            <v>192</v>
          </cell>
          <cell r="AU517">
            <v>169</v>
          </cell>
          <cell r="AV517">
            <v>197</v>
          </cell>
          <cell r="AW517">
            <v>211</v>
          </cell>
          <cell r="AX517">
            <v>194</v>
          </cell>
          <cell r="AY517">
            <v>198</v>
          </cell>
          <cell r="AZ517">
            <v>208</v>
          </cell>
        </row>
        <row r="518">
          <cell r="A518" t="str">
            <v>Nombre de crÃ©ations d'entreprises - Hors micro-entrepreneurs - Information et tÃ©lÃ©communication - Normandie - DonnÃ©es trimestrielles brutes</v>
          </cell>
          <cell r="B518">
            <v>10756262</v>
          </cell>
          <cell r="C518">
            <v>45317.364583333336</v>
          </cell>
          <cell r="E518">
            <v>51</v>
          </cell>
          <cell r="F518">
            <v>43</v>
          </cell>
          <cell r="G518">
            <v>32</v>
          </cell>
          <cell r="H518">
            <v>36</v>
          </cell>
          <cell r="I518">
            <v>56</v>
          </cell>
          <cell r="J518">
            <v>45</v>
          </cell>
          <cell r="K518">
            <v>45</v>
          </cell>
          <cell r="L518">
            <v>41</v>
          </cell>
          <cell r="M518">
            <v>56</v>
          </cell>
          <cell r="N518">
            <v>39</v>
          </cell>
          <cell r="O518">
            <v>48</v>
          </cell>
          <cell r="P518">
            <v>66</v>
          </cell>
          <cell r="Q518">
            <v>47</v>
          </cell>
          <cell r="R518">
            <v>40</v>
          </cell>
          <cell r="S518">
            <v>45</v>
          </cell>
          <cell r="T518">
            <v>54</v>
          </cell>
          <cell r="U518">
            <v>50</v>
          </cell>
          <cell r="V518">
            <v>47</v>
          </cell>
          <cell r="W518">
            <v>50</v>
          </cell>
          <cell r="X518">
            <v>60</v>
          </cell>
          <cell r="Y518">
            <v>82</v>
          </cell>
          <cell r="Z518">
            <v>57</v>
          </cell>
          <cell r="AA518">
            <v>68</v>
          </cell>
          <cell r="AB518">
            <v>72</v>
          </cell>
          <cell r="AC518">
            <v>80</v>
          </cell>
          <cell r="AD518">
            <v>57</v>
          </cell>
          <cell r="AE518">
            <v>37</v>
          </cell>
          <cell r="AF518">
            <v>62</v>
          </cell>
          <cell r="AG518">
            <v>68</v>
          </cell>
          <cell r="AH518">
            <v>55</v>
          </cell>
          <cell r="AI518">
            <v>64</v>
          </cell>
          <cell r="AJ518">
            <v>83</v>
          </cell>
          <cell r="AK518">
            <v>67</v>
          </cell>
          <cell r="AL518">
            <v>52</v>
          </cell>
          <cell r="AM518">
            <v>69</v>
          </cell>
          <cell r="AN518">
            <v>79</v>
          </cell>
          <cell r="AO518">
            <v>89</v>
          </cell>
          <cell r="AP518">
            <v>92</v>
          </cell>
          <cell r="AQ518">
            <v>55</v>
          </cell>
          <cell r="AR518">
            <v>89</v>
          </cell>
          <cell r="AS518">
            <v>85</v>
          </cell>
          <cell r="AT518">
            <v>80</v>
          </cell>
          <cell r="AU518">
            <v>77</v>
          </cell>
          <cell r="AV518">
            <v>72</v>
          </cell>
          <cell r="AW518">
            <v>78</v>
          </cell>
          <cell r="AX518">
            <v>71</v>
          </cell>
          <cell r="AY518">
            <v>55</v>
          </cell>
          <cell r="AZ518">
            <v>90</v>
          </cell>
        </row>
        <row r="519">
          <cell r="A519" t="str">
            <v>Nombre de crÃ©ations d'entreprises - Hors micro-entrepreneurs - Information et tÃ©lÃ©communication - Nouvelle-Aquitaine - DonnÃ©es trimestrielles brutes</v>
          </cell>
          <cell r="B519">
            <v>10756362</v>
          </cell>
          <cell r="C519">
            <v>45317.364583333336</v>
          </cell>
          <cell r="E519">
            <v>110</v>
          </cell>
          <cell r="F519">
            <v>113</v>
          </cell>
          <cell r="G519">
            <v>80</v>
          </cell>
          <cell r="H519">
            <v>124</v>
          </cell>
          <cell r="I519">
            <v>138</v>
          </cell>
          <cell r="J519">
            <v>105</v>
          </cell>
          <cell r="K519">
            <v>86</v>
          </cell>
          <cell r="L519">
            <v>122</v>
          </cell>
          <cell r="M519">
            <v>118</v>
          </cell>
          <cell r="N519">
            <v>127</v>
          </cell>
          <cell r="O519">
            <v>126</v>
          </cell>
          <cell r="P519">
            <v>127</v>
          </cell>
          <cell r="Q519">
            <v>140</v>
          </cell>
          <cell r="R519">
            <v>112</v>
          </cell>
          <cell r="S519">
            <v>115</v>
          </cell>
          <cell r="T519">
            <v>126</v>
          </cell>
          <cell r="U519">
            <v>152</v>
          </cell>
          <cell r="V519">
            <v>154</v>
          </cell>
          <cell r="W519">
            <v>150</v>
          </cell>
          <cell r="X519">
            <v>169</v>
          </cell>
          <cell r="Y519">
            <v>172</v>
          </cell>
          <cell r="Z519">
            <v>153</v>
          </cell>
          <cell r="AA519">
            <v>144</v>
          </cell>
          <cell r="AB519">
            <v>162</v>
          </cell>
          <cell r="AC519">
            <v>165</v>
          </cell>
          <cell r="AD519">
            <v>138</v>
          </cell>
          <cell r="AE519">
            <v>148</v>
          </cell>
          <cell r="AF519">
            <v>149</v>
          </cell>
          <cell r="AG519">
            <v>153</v>
          </cell>
          <cell r="AH519">
            <v>140</v>
          </cell>
          <cell r="AI519">
            <v>139</v>
          </cell>
          <cell r="AJ519">
            <v>168</v>
          </cell>
          <cell r="AK519">
            <v>213</v>
          </cell>
          <cell r="AL519">
            <v>126</v>
          </cell>
          <cell r="AM519">
            <v>228</v>
          </cell>
          <cell r="AN519">
            <v>220</v>
          </cell>
          <cell r="AO519">
            <v>223</v>
          </cell>
          <cell r="AP519">
            <v>235</v>
          </cell>
          <cell r="AQ519">
            <v>182</v>
          </cell>
          <cell r="AR519">
            <v>196</v>
          </cell>
          <cell r="AS519">
            <v>211</v>
          </cell>
          <cell r="AT519">
            <v>166</v>
          </cell>
          <cell r="AU519">
            <v>175</v>
          </cell>
          <cell r="AV519">
            <v>198</v>
          </cell>
          <cell r="AW519">
            <v>239</v>
          </cell>
          <cell r="AX519">
            <v>206</v>
          </cell>
          <cell r="AY519">
            <v>228</v>
          </cell>
          <cell r="AZ519">
            <v>212</v>
          </cell>
        </row>
        <row r="520">
          <cell r="A520" t="str">
            <v>Nombre de crÃ©ations d'entreprises - Hors micro-entrepreneurs - Information et tÃ©lÃ©communication - Occitanie - DonnÃ©es trimestrielles brutes</v>
          </cell>
          <cell r="B520">
            <v>10756382</v>
          </cell>
          <cell r="C520">
            <v>45317.364583333336</v>
          </cell>
          <cell r="E520">
            <v>155</v>
          </cell>
          <cell r="F520">
            <v>121</v>
          </cell>
          <cell r="G520">
            <v>138</v>
          </cell>
          <cell r="H520">
            <v>138</v>
          </cell>
          <cell r="I520">
            <v>113</v>
          </cell>
          <cell r="J520">
            <v>133</v>
          </cell>
          <cell r="K520">
            <v>129</v>
          </cell>
          <cell r="L520">
            <v>137</v>
          </cell>
          <cell r="M520">
            <v>158</v>
          </cell>
          <cell r="N520">
            <v>141</v>
          </cell>
          <cell r="O520">
            <v>159</v>
          </cell>
          <cell r="P520">
            <v>174</v>
          </cell>
          <cell r="Q520">
            <v>179</v>
          </cell>
          <cell r="R520">
            <v>193</v>
          </cell>
          <cell r="S520">
            <v>129</v>
          </cell>
          <cell r="T520">
            <v>160</v>
          </cell>
          <cell r="U520">
            <v>211</v>
          </cell>
          <cell r="V520">
            <v>194</v>
          </cell>
          <cell r="W520">
            <v>175</v>
          </cell>
          <cell r="X520">
            <v>159</v>
          </cell>
          <cell r="Y520">
            <v>188</v>
          </cell>
          <cell r="Z520">
            <v>199</v>
          </cell>
          <cell r="AA520">
            <v>178</v>
          </cell>
          <cell r="AB520">
            <v>167</v>
          </cell>
          <cell r="AC520">
            <v>237</v>
          </cell>
          <cell r="AD520">
            <v>162</v>
          </cell>
          <cell r="AE520">
            <v>198</v>
          </cell>
          <cell r="AF520">
            <v>192</v>
          </cell>
          <cell r="AG520">
            <v>229</v>
          </cell>
          <cell r="AH520">
            <v>218</v>
          </cell>
          <cell r="AI520">
            <v>186</v>
          </cell>
          <cell r="AJ520">
            <v>207</v>
          </cell>
          <cell r="AK520">
            <v>249</v>
          </cell>
          <cell r="AL520">
            <v>156</v>
          </cell>
          <cell r="AM520">
            <v>216</v>
          </cell>
          <cell r="AN520">
            <v>224</v>
          </cell>
          <cell r="AO520">
            <v>295</v>
          </cell>
          <cell r="AP520">
            <v>281</v>
          </cell>
          <cell r="AQ520">
            <v>222</v>
          </cell>
          <cell r="AR520">
            <v>241</v>
          </cell>
          <cell r="AS520">
            <v>263</v>
          </cell>
          <cell r="AT520">
            <v>237</v>
          </cell>
          <cell r="AU520">
            <v>209</v>
          </cell>
          <cell r="AV520">
            <v>257</v>
          </cell>
          <cell r="AW520">
            <v>266</v>
          </cell>
          <cell r="AX520">
            <v>251</v>
          </cell>
          <cell r="AY520">
            <v>251</v>
          </cell>
          <cell r="AZ520">
            <v>234</v>
          </cell>
        </row>
        <row r="521">
          <cell r="A521" t="str">
            <v>Nombre de crÃ©ations d'entreprises - Hors micro-entrepreneurs - Information et tÃ©lÃ©communication - Pays de la Loire - DonnÃ©es trimestrielles brutes</v>
          </cell>
          <cell r="B521">
            <v>10756322</v>
          </cell>
          <cell r="C521">
            <v>45317.364583333336</v>
          </cell>
          <cell r="E521">
            <v>85</v>
          </cell>
          <cell r="F521">
            <v>70</v>
          </cell>
          <cell r="G521">
            <v>66</v>
          </cell>
          <cell r="H521">
            <v>57</v>
          </cell>
          <cell r="I521">
            <v>91</v>
          </cell>
          <cell r="J521">
            <v>74</v>
          </cell>
          <cell r="K521">
            <v>56</v>
          </cell>
          <cell r="L521">
            <v>85</v>
          </cell>
          <cell r="M521">
            <v>97</v>
          </cell>
          <cell r="N521">
            <v>88</v>
          </cell>
          <cell r="O521">
            <v>57</v>
          </cell>
          <cell r="P521">
            <v>79</v>
          </cell>
          <cell r="Q521">
            <v>88</v>
          </cell>
          <cell r="R521">
            <v>81</v>
          </cell>
          <cell r="S521">
            <v>72</v>
          </cell>
          <cell r="T521">
            <v>81</v>
          </cell>
          <cell r="U521">
            <v>99</v>
          </cell>
          <cell r="V521">
            <v>107</v>
          </cell>
          <cell r="W521">
            <v>103</v>
          </cell>
          <cell r="X521">
            <v>105</v>
          </cell>
          <cell r="Y521">
            <v>115</v>
          </cell>
          <cell r="Z521">
            <v>82</v>
          </cell>
          <cell r="AA521">
            <v>100</v>
          </cell>
          <cell r="AB521">
            <v>97</v>
          </cell>
          <cell r="AC521">
            <v>103</v>
          </cell>
          <cell r="AD521">
            <v>103</v>
          </cell>
          <cell r="AE521">
            <v>85</v>
          </cell>
          <cell r="AF521">
            <v>84</v>
          </cell>
          <cell r="AG521">
            <v>102</v>
          </cell>
          <cell r="AH521">
            <v>103</v>
          </cell>
          <cell r="AI521">
            <v>110</v>
          </cell>
          <cell r="AJ521">
            <v>101</v>
          </cell>
          <cell r="AK521">
            <v>117</v>
          </cell>
          <cell r="AL521">
            <v>81</v>
          </cell>
          <cell r="AM521">
            <v>125</v>
          </cell>
          <cell r="AN521">
            <v>145</v>
          </cell>
          <cell r="AO521">
            <v>162</v>
          </cell>
          <cell r="AP521">
            <v>137</v>
          </cell>
          <cell r="AQ521">
            <v>128</v>
          </cell>
          <cell r="AR521">
            <v>143</v>
          </cell>
          <cell r="AS521">
            <v>147</v>
          </cell>
          <cell r="AT521">
            <v>123</v>
          </cell>
          <cell r="AU521">
            <v>110</v>
          </cell>
          <cell r="AV521">
            <v>152</v>
          </cell>
          <cell r="AW521">
            <v>154</v>
          </cell>
          <cell r="AX521">
            <v>134</v>
          </cell>
          <cell r="AY521">
            <v>130</v>
          </cell>
          <cell r="AZ521">
            <v>143</v>
          </cell>
        </row>
        <row r="522">
          <cell r="A522" t="str">
            <v>Nombre de crÃ©ations d'entreprises - Hors micro-entrepreneurs - Information et tÃ©lÃ©communication - Provence-Alpes-CÃ´te d'Azur - DonnÃ©es trimestrielles brutes</v>
          </cell>
          <cell r="B522">
            <v>10756422</v>
          </cell>
          <cell r="C522">
            <v>45317.364583333336</v>
          </cell>
          <cell r="E522">
            <v>208</v>
          </cell>
          <cell r="F522">
            <v>156</v>
          </cell>
          <cell r="G522">
            <v>174</v>
          </cell>
          <cell r="H522">
            <v>157</v>
          </cell>
          <cell r="I522">
            <v>177</v>
          </cell>
          <cell r="J522">
            <v>143</v>
          </cell>
          <cell r="K522">
            <v>161</v>
          </cell>
          <cell r="L522">
            <v>171</v>
          </cell>
          <cell r="M522">
            <v>194</v>
          </cell>
          <cell r="N522">
            <v>184</v>
          </cell>
          <cell r="O522">
            <v>151</v>
          </cell>
          <cell r="P522">
            <v>175</v>
          </cell>
          <cell r="Q522">
            <v>166</v>
          </cell>
          <cell r="R522">
            <v>168</v>
          </cell>
          <cell r="S522">
            <v>169</v>
          </cell>
          <cell r="T522">
            <v>197</v>
          </cell>
          <cell r="U522">
            <v>238</v>
          </cell>
          <cell r="V522">
            <v>224</v>
          </cell>
          <cell r="W522">
            <v>176</v>
          </cell>
          <cell r="X522">
            <v>200</v>
          </cell>
          <cell r="Y522">
            <v>243</v>
          </cell>
          <cell r="Z522">
            <v>228</v>
          </cell>
          <cell r="AA522">
            <v>195</v>
          </cell>
          <cell r="AB522">
            <v>232</v>
          </cell>
          <cell r="AC522">
            <v>288</v>
          </cell>
          <cell r="AD522">
            <v>272</v>
          </cell>
          <cell r="AE522">
            <v>208</v>
          </cell>
          <cell r="AF522">
            <v>214</v>
          </cell>
          <cell r="AG522">
            <v>271</v>
          </cell>
          <cell r="AH522">
            <v>235</v>
          </cell>
          <cell r="AI522">
            <v>204</v>
          </cell>
          <cell r="AJ522">
            <v>228</v>
          </cell>
          <cell r="AK522">
            <v>285</v>
          </cell>
          <cell r="AL522">
            <v>216</v>
          </cell>
          <cell r="AM522">
            <v>233</v>
          </cell>
          <cell r="AN522">
            <v>263</v>
          </cell>
          <cell r="AO522">
            <v>317</v>
          </cell>
          <cell r="AP522">
            <v>320</v>
          </cell>
          <cell r="AQ522">
            <v>274</v>
          </cell>
          <cell r="AR522">
            <v>271</v>
          </cell>
          <cell r="AS522">
            <v>316</v>
          </cell>
          <cell r="AT522">
            <v>308</v>
          </cell>
          <cell r="AU522">
            <v>248</v>
          </cell>
          <cell r="AV522">
            <v>318</v>
          </cell>
          <cell r="AW522">
            <v>272</v>
          </cell>
          <cell r="AX522">
            <v>278</v>
          </cell>
          <cell r="AY522">
            <v>262</v>
          </cell>
          <cell r="AZ522">
            <v>292</v>
          </cell>
        </row>
        <row r="523">
          <cell r="A523" t="str">
            <v>Nombre de crÃ©ations d'entreprises - Hors micro-entrepreneurs - Services - Auvergne-RhÃ´ne-Alpes - DonnÃ©es trimestrielles CVS</v>
          </cell>
          <cell r="B523">
            <v>10756404</v>
          </cell>
          <cell r="C523">
            <v>45317.364583333336</v>
          </cell>
          <cell r="E523">
            <v>4146</v>
          </cell>
          <cell r="F523">
            <v>3978</v>
          </cell>
          <cell r="G523">
            <v>3952</v>
          </cell>
          <cell r="H523">
            <v>4146</v>
          </cell>
          <cell r="I523">
            <v>4259</v>
          </cell>
          <cell r="J523">
            <v>4578</v>
          </cell>
          <cell r="K523">
            <v>4377</v>
          </cell>
          <cell r="L523">
            <v>4523</v>
          </cell>
          <cell r="M523">
            <v>4668</v>
          </cell>
          <cell r="N523">
            <v>4616</v>
          </cell>
          <cell r="O523">
            <v>4543</v>
          </cell>
          <cell r="P523">
            <v>4360</v>
          </cell>
          <cell r="Q523">
            <v>4160</v>
          </cell>
          <cell r="R523">
            <v>4251</v>
          </cell>
          <cell r="S523">
            <v>4284</v>
          </cell>
          <cell r="T523">
            <v>4252</v>
          </cell>
          <cell r="U523">
            <v>4291</v>
          </cell>
          <cell r="V523">
            <v>4256</v>
          </cell>
          <cell r="W523">
            <v>4330</v>
          </cell>
          <cell r="X523">
            <v>4449</v>
          </cell>
          <cell r="Y523">
            <v>4571</v>
          </cell>
          <cell r="Z523">
            <v>4667</v>
          </cell>
          <cell r="AA523">
            <v>4876</v>
          </cell>
          <cell r="AB523">
            <v>4968</v>
          </cell>
          <cell r="AC523">
            <v>4849</v>
          </cell>
          <cell r="AD523">
            <v>4824</v>
          </cell>
          <cell r="AE523">
            <v>4727</v>
          </cell>
          <cell r="AF523">
            <v>4855</v>
          </cell>
          <cell r="AG523">
            <v>5073</v>
          </cell>
          <cell r="AH523">
            <v>5184</v>
          </cell>
          <cell r="AI523">
            <v>5254</v>
          </cell>
          <cell r="AJ523">
            <v>5133</v>
          </cell>
          <cell r="AK523">
            <v>5045</v>
          </cell>
          <cell r="AL523">
            <v>3905</v>
          </cell>
          <cell r="AM523">
            <v>5389</v>
          </cell>
          <cell r="AN523">
            <v>5667</v>
          </cell>
          <cell r="AO523">
            <v>5983</v>
          </cell>
          <cell r="AP523">
            <v>6198</v>
          </cell>
          <cell r="AQ523">
            <v>6206</v>
          </cell>
          <cell r="AR523">
            <v>6226</v>
          </cell>
          <cell r="AS523">
            <v>6479</v>
          </cell>
          <cell r="AT523">
            <v>6484</v>
          </cell>
          <cell r="AU523">
            <v>6490</v>
          </cell>
          <cell r="AV523">
            <v>6713</v>
          </cell>
          <cell r="AW523">
            <v>5586</v>
          </cell>
          <cell r="AX523">
            <v>5756</v>
          </cell>
          <cell r="AY523">
            <v>6080</v>
          </cell>
          <cell r="AZ523">
            <v>6344</v>
          </cell>
        </row>
        <row r="524">
          <cell r="A524" t="str">
            <v>Nombre de crÃ©ations d'entreprises - Hors micro-entrepreneurs - Services - ÃŽle-de-France - DonnÃ©es trimestrielles CVS</v>
          </cell>
          <cell r="B524">
            <v>10756204</v>
          </cell>
          <cell r="C524">
            <v>45317.364583333336</v>
          </cell>
          <cell r="E524">
            <v>9252</v>
          </cell>
          <cell r="F524">
            <v>8936</v>
          </cell>
          <cell r="G524">
            <v>8743</v>
          </cell>
          <cell r="H524">
            <v>8972</v>
          </cell>
          <cell r="I524">
            <v>9224</v>
          </cell>
          <cell r="J524">
            <v>9096</v>
          </cell>
          <cell r="K524">
            <v>9443</v>
          </cell>
          <cell r="L524">
            <v>9520</v>
          </cell>
          <cell r="M524">
            <v>9722</v>
          </cell>
          <cell r="N524">
            <v>10054</v>
          </cell>
          <cell r="O524">
            <v>10125</v>
          </cell>
          <cell r="P524">
            <v>10288</v>
          </cell>
          <cell r="Q524">
            <v>9722</v>
          </cell>
          <cell r="R524">
            <v>10573</v>
          </cell>
          <cell r="S524">
            <v>10695</v>
          </cell>
          <cell r="T524">
            <v>10831</v>
          </cell>
          <cell r="U524">
            <v>10775</v>
          </cell>
          <cell r="V524">
            <v>11574</v>
          </cell>
          <cell r="W524">
            <v>11229</v>
          </cell>
          <cell r="X524">
            <v>11655</v>
          </cell>
          <cell r="Y524">
            <v>11746</v>
          </cell>
          <cell r="Z524">
            <v>11926</v>
          </cell>
          <cell r="AA524">
            <v>12262</v>
          </cell>
          <cell r="AB524">
            <v>12434</v>
          </cell>
          <cell r="AC524">
            <v>12613</v>
          </cell>
          <cell r="AD524">
            <v>12617</v>
          </cell>
          <cell r="AE524">
            <v>12544</v>
          </cell>
          <cell r="AF524">
            <v>12579</v>
          </cell>
          <cell r="AG524">
            <v>13259</v>
          </cell>
          <cell r="AH524">
            <v>13208</v>
          </cell>
          <cell r="AI524">
            <v>13686</v>
          </cell>
          <cell r="AJ524">
            <v>13778</v>
          </cell>
          <cell r="AK524">
            <v>13113</v>
          </cell>
          <cell r="AL524">
            <v>10092</v>
          </cell>
          <cell r="AM524">
            <v>14674</v>
          </cell>
          <cell r="AN524">
            <v>14933</v>
          </cell>
          <cell r="AO524">
            <v>15297</v>
          </cell>
          <cell r="AP524">
            <v>16519</v>
          </cell>
          <cell r="AQ524">
            <v>15369</v>
          </cell>
          <cell r="AR524">
            <v>15951</v>
          </cell>
          <cell r="AS524">
            <v>17342</v>
          </cell>
          <cell r="AT524">
            <v>17609</v>
          </cell>
          <cell r="AU524">
            <v>17670</v>
          </cell>
          <cell r="AV524">
            <v>17496</v>
          </cell>
          <cell r="AW524">
            <v>16374</v>
          </cell>
          <cell r="AX524">
            <v>17096</v>
          </cell>
          <cell r="AY524">
            <v>17673</v>
          </cell>
          <cell r="AZ524">
            <v>17438</v>
          </cell>
        </row>
        <row r="525">
          <cell r="A525" t="str">
            <v>Nombre de crÃ©ations d'entreprises - Hors micro-entrepreneurs - Services - Bourgogne-Franche-ComtÃ© - DonnÃ©es trimestrielles CVS</v>
          </cell>
          <cell r="B525">
            <v>10756244</v>
          </cell>
          <cell r="C525">
            <v>45317.364583333336</v>
          </cell>
          <cell r="E525">
            <v>966</v>
          </cell>
          <cell r="F525">
            <v>964</v>
          </cell>
          <cell r="G525">
            <v>859</v>
          </cell>
          <cell r="H525">
            <v>927</v>
          </cell>
          <cell r="I525">
            <v>975</v>
          </cell>
          <cell r="J525">
            <v>928</v>
          </cell>
          <cell r="K525">
            <v>959</v>
          </cell>
          <cell r="L525">
            <v>946</v>
          </cell>
          <cell r="M525">
            <v>928</v>
          </cell>
          <cell r="N525">
            <v>955</v>
          </cell>
          <cell r="O525">
            <v>977</v>
          </cell>
          <cell r="P525">
            <v>972</v>
          </cell>
          <cell r="Q525">
            <v>916</v>
          </cell>
          <cell r="R525">
            <v>937</v>
          </cell>
          <cell r="S525">
            <v>1000</v>
          </cell>
          <cell r="T525">
            <v>933</v>
          </cell>
          <cell r="U525">
            <v>1043</v>
          </cell>
          <cell r="V525">
            <v>1032</v>
          </cell>
          <cell r="W525">
            <v>1005</v>
          </cell>
          <cell r="X525">
            <v>1035</v>
          </cell>
          <cell r="Y525">
            <v>1035</v>
          </cell>
          <cell r="Z525">
            <v>1062</v>
          </cell>
          <cell r="AA525">
            <v>1150</v>
          </cell>
          <cell r="AB525">
            <v>1111</v>
          </cell>
          <cell r="AC525">
            <v>1138</v>
          </cell>
          <cell r="AD525">
            <v>1157</v>
          </cell>
          <cell r="AE525">
            <v>1050</v>
          </cell>
          <cell r="AF525">
            <v>1162</v>
          </cell>
          <cell r="AG525">
            <v>1208</v>
          </cell>
          <cell r="AH525">
            <v>1162</v>
          </cell>
          <cell r="AI525">
            <v>1085</v>
          </cell>
          <cell r="AJ525">
            <v>1137</v>
          </cell>
          <cell r="AK525">
            <v>998</v>
          </cell>
          <cell r="AL525">
            <v>809</v>
          </cell>
          <cell r="AM525">
            <v>1261</v>
          </cell>
          <cell r="AN525">
            <v>1171</v>
          </cell>
          <cell r="AO525">
            <v>1271</v>
          </cell>
          <cell r="AP525">
            <v>1467</v>
          </cell>
          <cell r="AQ525">
            <v>1346</v>
          </cell>
          <cell r="AR525">
            <v>1417</v>
          </cell>
          <cell r="AS525">
            <v>1375</v>
          </cell>
          <cell r="AT525">
            <v>1420</v>
          </cell>
          <cell r="AU525">
            <v>1448</v>
          </cell>
          <cell r="AV525">
            <v>1454</v>
          </cell>
          <cell r="AW525">
            <v>1324</v>
          </cell>
          <cell r="AX525">
            <v>1342</v>
          </cell>
          <cell r="AY525">
            <v>1387</v>
          </cell>
          <cell r="AZ525">
            <v>1407</v>
          </cell>
        </row>
        <row r="526">
          <cell r="A526" t="str">
            <v>Nombre de crÃ©ations d'entreprises - Hors micro-entrepreneurs - Services - Bretagne - DonnÃ©es trimestrielles CVS</v>
          </cell>
          <cell r="B526">
            <v>10756344</v>
          </cell>
          <cell r="C526">
            <v>45317.364583333336</v>
          </cell>
          <cell r="E526">
            <v>1374</v>
          </cell>
          <cell r="F526">
            <v>1375</v>
          </cell>
          <cell r="G526">
            <v>1409</v>
          </cell>
          <cell r="H526">
            <v>1410</v>
          </cell>
          <cell r="I526">
            <v>1499</v>
          </cell>
          <cell r="J526">
            <v>1485</v>
          </cell>
          <cell r="K526">
            <v>1486</v>
          </cell>
          <cell r="L526">
            <v>1445</v>
          </cell>
          <cell r="M526">
            <v>1519</v>
          </cell>
          <cell r="N526">
            <v>1537</v>
          </cell>
          <cell r="O526">
            <v>1517</v>
          </cell>
          <cell r="P526">
            <v>1494</v>
          </cell>
          <cell r="Q526">
            <v>1463</v>
          </cell>
          <cell r="R526">
            <v>1548</v>
          </cell>
          <cell r="S526">
            <v>1571</v>
          </cell>
          <cell r="T526">
            <v>1581</v>
          </cell>
          <cell r="U526">
            <v>1505</v>
          </cell>
          <cell r="V526">
            <v>1562</v>
          </cell>
          <cell r="W526">
            <v>1566</v>
          </cell>
          <cell r="X526">
            <v>1649</v>
          </cell>
          <cell r="Y526">
            <v>1660</v>
          </cell>
          <cell r="Z526">
            <v>1637</v>
          </cell>
          <cell r="AA526">
            <v>1713</v>
          </cell>
          <cell r="AB526">
            <v>1713</v>
          </cell>
          <cell r="AC526">
            <v>1723</v>
          </cell>
          <cell r="AD526">
            <v>1729</v>
          </cell>
          <cell r="AE526">
            <v>1690</v>
          </cell>
          <cell r="AF526">
            <v>1744</v>
          </cell>
          <cell r="AG526">
            <v>1829</v>
          </cell>
          <cell r="AH526">
            <v>1778</v>
          </cell>
          <cell r="AI526">
            <v>1904</v>
          </cell>
          <cell r="AJ526">
            <v>1831</v>
          </cell>
          <cell r="AK526">
            <v>1851</v>
          </cell>
          <cell r="AL526">
            <v>1438</v>
          </cell>
          <cell r="AM526">
            <v>2113</v>
          </cell>
          <cell r="AN526">
            <v>2022</v>
          </cell>
          <cell r="AO526">
            <v>2113</v>
          </cell>
          <cell r="AP526">
            <v>2567</v>
          </cell>
          <cell r="AQ526">
            <v>2225</v>
          </cell>
          <cell r="AR526">
            <v>2314</v>
          </cell>
          <cell r="AS526">
            <v>2445</v>
          </cell>
          <cell r="AT526">
            <v>2577</v>
          </cell>
          <cell r="AU526">
            <v>2306</v>
          </cell>
          <cell r="AV526">
            <v>2327</v>
          </cell>
          <cell r="AW526">
            <v>2109</v>
          </cell>
          <cell r="AX526">
            <v>2124</v>
          </cell>
          <cell r="AY526">
            <v>2116</v>
          </cell>
          <cell r="AZ526">
            <v>2196</v>
          </cell>
        </row>
        <row r="527">
          <cell r="A527" t="str">
            <v>Nombre de crÃ©ations d'entreprises - Hors micro-entrepreneurs - Services - Centre-Val de Loire - DonnÃ©es trimestrielles CVS</v>
          </cell>
          <cell r="B527">
            <v>10756224</v>
          </cell>
          <cell r="C527">
            <v>45317.364583333336</v>
          </cell>
          <cell r="E527">
            <v>870</v>
          </cell>
          <cell r="F527">
            <v>876</v>
          </cell>
          <cell r="G527">
            <v>796</v>
          </cell>
          <cell r="H527">
            <v>820</v>
          </cell>
          <cell r="I527">
            <v>940</v>
          </cell>
          <cell r="J527">
            <v>958</v>
          </cell>
          <cell r="K527">
            <v>948</v>
          </cell>
          <cell r="L527">
            <v>954</v>
          </cell>
          <cell r="M527">
            <v>949</v>
          </cell>
          <cell r="N527">
            <v>960</v>
          </cell>
          <cell r="O527">
            <v>968</v>
          </cell>
          <cell r="P527">
            <v>950</v>
          </cell>
          <cell r="Q527">
            <v>855</v>
          </cell>
          <cell r="R527">
            <v>845</v>
          </cell>
          <cell r="S527">
            <v>847</v>
          </cell>
          <cell r="T527">
            <v>864</v>
          </cell>
          <cell r="U527">
            <v>871</v>
          </cell>
          <cell r="V527">
            <v>905</v>
          </cell>
          <cell r="W527">
            <v>947</v>
          </cell>
          <cell r="X527">
            <v>948</v>
          </cell>
          <cell r="Y527">
            <v>955</v>
          </cell>
          <cell r="Z527">
            <v>934</v>
          </cell>
          <cell r="AA527">
            <v>955</v>
          </cell>
          <cell r="AB527">
            <v>957</v>
          </cell>
          <cell r="AC527">
            <v>962</v>
          </cell>
          <cell r="AD527">
            <v>955</v>
          </cell>
          <cell r="AE527">
            <v>968</v>
          </cell>
          <cell r="AF527">
            <v>972</v>
          </cell>
          <cell r="AG527">
            <v>1048</v>
          </cell>
          <cell r="AH527">
            <v>1075</v>
          </cell>
          <cell r="AI527">
            <v>1027</v>
          </cell>
          <cell r="AJ527">
            <v>954</v>
          </cell>
          <cell r="AK527">
            <v>1019</v>
          </cell>
          <cell r="AL527">
            <v>779</v>
          </cell>
          <cell r="AM527">
            <v>1067</v>
          </cell>
          <cell r="AN527">
            <v>1116</v>
          </cell>
          <cell r="AO527">
            <v>1221</v>
          </cell>
          <cell r="AP527">
            <v>1271</v>
          </cell>
          <cell r="AQ527">
            <v>1312</v>
          </cell>
          <cell r="AR527">
            <v>1348</v>
          </cell>
          <cell r="AS527">
            <v>1394</v>
          </cell>
          <cell r="AT527">
            <v>1452</v>
          </cell>
          <cell r="AU527">
            <v>1361</v>
          </cell>
          <cell r="AV527">
            <v>1349</v>
          </cell>
          <cell r="AW527">
            <v>1227</v>
          </cell>
          <cell r="AX527">
            <v>1266</v>
          </cell>
          <cell r="AY527">
            <v>1265</v>
          </cell>
          <cell r="AZ527">
            <v>1249</v>
          </cell>
        </row>
        <row r="528">
          <cell r="A528" t="str">
            <v>Nombre de crÃ©ations d'entreprises - Hors micro-entrepreneurs - Services - Corse - DonnÃ©es trimestrielles brutes</v>
          </cell>
          <cell r="B528">
            <v>10756436</v>
          </cell>
          <cell r="C528">
            <v>45317.364583333336</v>
          </cell>
          <cell r="E528">
            <v>182</v>
          </cell>
          <cell r="F528">
            <v>177</v>
          </cell>
          <cell r="G528">
            <v>146</v>
          </cell>
          <cell r="H528">
            <v>216</v>
          </cell>
          <cell r="I528">
            <v>242</v>
          </cell>
          <cell r="J528">
            <v>214</v>
          </cell>
          <cell r="K528">
            <v>197</v>
          </cell>
          <cell r="L528">
            <v>189</v>
          </cell>
          <cell r="M528">
            <v>267</v>
          </cell>
          <cell r="N528">
            <v>212</v>
          </cell>
          <cell r="O528">
            <v>205</v>
          </cell>
          <cell r="P528">
            <v>207</v>
          </cell>
          <cell r="Q528">
            <v>171</v>
          </cell>
          <cell r="R528">
            <v>215</v>
          </cell>
          <cell r="S528">
            <v>165</v>
          </cell>
          <cell r="T528">
            <v>257</v>
          </cell>
          <cell r="U528">
            <v>237</v>
          </cell>
          <cell r="V528">
            <v>257</v>
          </cell>
          <cell r="W528">
            <v>188</v>
          </cell>
          <cell r="X528">
            <v>256</v>
          </cell>
          <cell r="Y528">
            <v>286</v>
          </cell>
          <cell r="Z528">
            <v>245</v>
          </cell>
          <cell r="AA528">
            <v>207</v>
          </cell>
          <cell r="AB528">
            <v>266</v>
          </cell>
          <cell r="AC528">
            <v>309</v>
          </cell>
          <cell r="AD528">
            <v>266</v>
          </cell>
          <cell r="AE528">
            <v>234</v>
          </cell>
          <cell r="AF528">
            <v>287</v>
          </cell>
          <cell r="AG528">
            <v>360</v>
          </cell>
          <cell r="AH528">
            <v>331</v>
          </cell>
          <cell r="AI528">
            <v>266</v>
          </cell>
          <cell r="AJ528">
            <v>328</v>
          </cell>
          <cell r="AK528">
            <v>335</v>
          </cell>
          <cell r="AL528">
            <v>186</v>
          </cell>
          <cell r="AM528">
            <v>321</v>
          </cell>
          <cell r="AN528">
            <v>361</v>
          </cell>
          <cell r="AO528">
            <v>353</v>
          </cell>
          <cell r="AP528">
            <v>344</v>
          </cell>
          <cell r="AQ528">
            <v>282</v>
          </cell>
          <cell r="AR528">
            <v>302</v>
          </cell>
          <cell r="AS528">
            <v>382</v>
          </cell>
          <cell r="AT528">
            <v>348</v>
          </cell>
          <cell r="AU528">
            <v>286</v>
          </cell>
          <cell r="AV528">
            <v>298</v>
          </cell>
          <cell r="AW528">
            <v>343</v>
          </cell>
          <cell r="AX528">
            <v>294</v>
          </cell>
          <cell r="AY528">
            <v>269</v>
          </cell>
          <cell r="AZ528">
            <v>342</v>
          </cell>
        </row>
        <row r="529">
          <cell r="A529" t="str">
            <v>Nombre de crÃ©ations d'entreprises - Hors micro-entrepreneurs - Services - Corse - DonnÃ©es trimestrielles CVS</v>
          </cell>
          <cell r="B529">
            <v>10756437</v>
          </cell>
          <cell r="C529">
            <v>45317.364583333336</v>
          </cell>
          <cell r="E529">
            <v>151</v>
          </cell>
          <cell r="F529">
            <v>183</v>
          </cell>
          <cell r="G529">
            <v>191</v>
          </cell>
          <cell r="H529">
            <v>217</v>
          </cell>
          <cell r="I529">
            <v>226</v>
          </cell>
          <cell r="J529">
            <v>227</v>
          </cell>
          <cell r="K529">
            <v>244</v>
          </cell>
          <cell r="L529">
            <v>174</v>
          </cell>
          <cell r="M529">
            <v>260</v>
          </cell>
          <cell r="N529">
            <v>242</v>
          </cell>
          <cell r="O529">
            <v>231</v>
          </cell>
          <cell r="P529">
            <v>201</v>
          </cell>
          <cell r="Q529">
            <v>174</v>
          </cell>
          <cell r="R529">
            <v>202</v>
          </cell>
          <cell r="S529">
            <v>191</v>
          </cell>
          <cell r="T529">
            <v>226</v>
          </cell>
          <cell r="U529">
            <v>213</v>
          </cell>
          <cell r="V529">
            <v>230</v>
          </cell>
          <cell r="W529">
            <v>245</v>
          </cell>
          <cell r="X529">
            <v>248</v>
          </cell>
          <cell r="Y529">
            <v>246</v>
          </cell>
          <cell r="Z529">
            <v>238</v>
          </cell>
          <cell r="AA529">
            <v>252</v>
          </cell>
          <cell r="AB529">
            <v>265</v>
          </cell>
          <cell r="AC529">
            <v>275</v>
          </cell>
          <cell r="AD529">
            <v>272</v>
          </cell>
          <cell r="AE529">
            <v>279</v>
          </cell>
          <cell r="AF529">
            <v>294</v>
          </cell>
          <cell r="AG529">
            <v>339</v>
          </cell>
          <cell r="AH529">
            <v>343</v>
          </cell>
          <cell r="AI529">
            <v>313</v>
          </cell>
          <cell r="AJ529">
            <v>319</v>
          </cell>
          <cell r="AK529">
            <v>314</v>
          </cell>
          <cell r="AL529">
            <v>173</v>
          </cell>
          <cell r="AM529">
            <v>347</v>
          </cell>
          <cell r="AN529">
            <v>334</v>
          </cell>
          <cell r="AO529">
            <v>339</v>
          </cell>
          <cell r="AP529">
            <v>324</v>
          </cell>
          <cell r="AQ529">
            <v>303</v>
          </cell>
          <cell r="AR529">
            <v>308</v>
          </cell>
          <cell r="AS529">
            <v>343</v>
          </cell>
          <cell r="AT529">
            <v>328</v>
          </cell>
          <cell r="AU529">
            <v>343</v>
          </cell>
          <cell r="AV529">
            <v>292</v>
          </cell>
          <cell r="AW529">
            <v>300</v>
          </cell>
          <cell r="AX529">
            <v>287</v>
          </cell>
          <cell r="AY529">
            <v>315</v>
          </cell>
          <cell r="AZ529">
            <v>342</v>
          </cell>
        </row>
        <row r="530">
          <cell r="A530" t="str">
            <v>Nombre de crÃ©ations d'entreprises - Hors micro-entrepreneurs - Services - Grand Est - DonnÃ©es trimestrielles CVS</v>
          </cell>
          <cell r="B530">
            <v>10756304</v>
          </cell>
          <cell r="C530">
            <v>45317.364583333336</v>
          </cell>
          <cell r="E530">
            <v>1989</v>
          </cell>
          <cell r="F530">
            <v>1952</v>
          </cell>
          <cell r="G530">
            <v>1836</v>
          </cell>
          <cell r="H530">
            <v>1736</v>
          </cell>
          <cell r="I530">
            <v>2136</v>
          </cell>
          <cell r="J530">
            <v>1979</v>
          </cell>
          <cell r="K530">
            <v>2082</v>
          </cell>
          <cell r="L530">
            <v>2207</v>
          </cell>
          <cell r="M530">
            <v>2160</v>
          </cell>
          <cell r="N530">
            <v>2177</v>
          </cell>
          <cell r="O530">
            <v>2176</v>
          </cell>
          <cell r="P530">
            <v>2164</v>
          </cell>
          <cell r="Q530">
            <v>1960</v>
          </cell>
          <cell r="R530">
            <v>1937</v>
          </cell>
          <cell r="S530">
            <v>2016</v>
          </cell>
          <cell r="T530">
            <v>2095</v>
          </cell>
          <cell r="U530">
            <v>2074</v>
          </cell>
          <cell r="V530">
            <v>2091</v>
          </cell>
          <cell r="W530">
            <v>2132</v>
          </cell>
          <cell r="X530">
            <v>2139</v>
          </cell>
          <cell r="Y530">
            <v>2224</v>
          </cell>
          <cell r="Z530">
            <v>2324</v>
          </cell>
          <cell r="AA530">
            <v>2402</v>
          </cell>
          <cell r="AB530">
            <v>2388</v>
          </cell>
          <cell r="AC530">
            <v>2348</v>
          </cell>
          <cell r="AD530">
            <v>2431</v>
          </cell>
          <cell r="AE530">
            <v>2164</v>
          </cell>
          <cell r="AF530">
            <v>2307</v>
          </cell>
          <cell r="AG530">
            <v>2516</v>
          </cell>
          <cell r="AH530">
            <v>2344</v>
          </cell>
          <cell r="AI530">
            <v>2561</v>
          </cell>
          <cell r="AJ530">
            <v>2662</v>
          </cell>
          <cell r="AK530">
            <v>2409</v>
          </cell>
          <cell r="AL530">
            <v>1777</v>
          </cell>
          <cell r="AM530">
            <v>2673</v>
          </cell>
          <cell r="AN530">
            <v>2645</v>
          </cell>
          <cell r="AO530">
            <v>2878</v>
          </cell>
          <cell r="AP530">
            <v>2894</v>
          </cell>
          <cell r="AQ530">
            <v>2959</v>
          </cell>
          <cell r="AR530">
            <v>2967</v>
          </cell>
          <cell r="AS530">
            <v>3118</v>
          </cell>
          <cell r="AT530">
            <v>3158</v>
          </cell>
          <cell r="AU530">
            <v>3050</v>
          </cell>
          <cell r="AV530">
            <v>3147</v>
          </cell>
          <cell r="AW530">
            <v>2755</v>
          </cell>
          <cell r="AX530">
            <v>2699</v>
          </cell>
          <cell r="AY530">
            <v>2862</v>
          </cell>
          <cell r="AZ530">
            <v>2822</v>
          </cell>
        </row>
        <row r="531">
          <cell r="A531" t="str">
            <v>Nombre de crÃ©ations d'entreprises - Hors micro-entrepreneurs - Services - Guadeloupe - DonnÃ©es trimestrielles brutes</v>
          </cell>
          <cell r="B531">
            <v>10756146</v>
          </cell>
          <cell r="C531">
            <v>45317.364583333336</v>
          </cell>
          <cell r="E531">
            <v>376</v>
          </cell>
          <cell r="F531">
            <v>301</v>
          </cell>
          <cell r="G531">
            <v>319</v>
          </cell>
          <cell r="H531">
            <v>342</v>
          </cell>
          <cell r="I531">
            <v>295</v>
          </cell>
          <cell r="J531">
            <v>314</v>
          </cell>
          <cell r="K531">
            <v>383</v>
          </cell>
          <cell r="L531">
            <v>278</v>
          </cell>
          <cell r="M531">
            <v>295</v>
          </cell>
          <cell r="N531">
            <v>323</v>
          </cell>
          <cell r="O531">
            <v>234</v>
          </cell>
          <cell r="P531">
            <v>349</v>
          </cell>
          <cell r="Q531">
            <v>352</v>
          </cell>
          <cell r="R531">
            <v>296</v>
          </cell>
          <cell r="S531">
            <v>294</v>
          </cell>
          <cell r="T531">
            <v>345</v>
          </cell>
          <cell r="U531">
            <v>363</v>
          </cell>
          <cell r="V531">
            <v>292</v>
          </cell>
          <cell r="W531">
            <v>371</v>
          </cell>
          <cell r="X531">
            <v>352</v>
          </cell>
          <cell r="Y531">
            <v>355</v>
          </cell>
          <cell r="Z531">
            <v>381</v>
          </cell>
          <cell r="AA531">
            <v>323</v>
          </cell>
          <cell r="AB531">
            <v>419</v>
          </cell>
          <cell r="AC531">
            <v>560</v>
          </cell>
          <cell r="AD531">
            <v>460</v>
          </cell>
          <cell r="AE531">
            <v>324</v>
          </cell>
          <cell r="AF531">
            <v>747</v>
          </cell>
          <cell r="AG531">
            <v>554</v>
          </cell>
          <cell r="AH531">
            <v>456</v>
          </cell>
          <cell r="AI531">
            <v>447</v>
          </cell>
          <cell r="AJ531">
            <v>567</v>
          </cell>
          <cell r="AK531">
            <v>384</v>
          </cell>
          <cell r="AL531">
            <v>291</v>
          </cell>
          <cell r="AM531">
            <v>443</v>
          </cell>
          <cell r="AN531">
            <v>598</v>
          </cell>
          <cell r="AO531">
            <v>418</v>
          </cell>
          <cell r="AP531">
            <v>462</v>
          </cell>
          <cell r="AQ531">
            <v>472</v>
          </cell>
          <cell r="AR531">
            <v>557</v>
          </cell>
          <cell r="AS531">
            <v>455</v>
          </cell>
          <cell r="AT531">
            <v>564</v>
          </cell>
          <cell r="AU531">
            <v>515</v>
          </cell>
          <cell r="AV531">
            <v>614</v>
          </cell>
          <cell r="AW531">
            <v>484</v>
          </cell>
          <cell r="AX531">
            <v>562</v>
          </cell>
          <cell r="AY531">
            <v>499</v>
          </cell>
          <cell r="AZ531">
            <v>580</v>
          </cell>
        </row>
        <row r="532">
          <cell r="A532" t="str">
            <v>Nombre de crÃ©ations d'entreprises - Hors micro-entrepreneurs - Services - Guadeloupe - DonnÃ©es trimestrielles CVS</v>
          </cell>
          <cell r="B532">
            <v>10756147</v>
          </cell>
          <cell r="C532">
            <v>45317.364583333336</v>
          </cell>
          <cell r="E532">
            <v>365</v>
          </cell>
          <cell r="F532">
            <v>315</v>
          </cell>
          <cell r="G532">
            <v>330</v>
          </cell>
          <cell r="H532">
            <v>326</v>
          </cell>
          <cell r="I532">
            <v>285</v>
          </cell>
          <cell r="J532">
            <v>330</v>
          </cell>
          <cell r="K532">
            <v>399</v>
          </cell>
          <cell r="L532">
            <v>263</v>
          </cell>
          <cell r="M532">
            <v>285</v>
          </cell>
          <cell r="N532">
            <v>340</v>
          </cell>
          <cell r="O532">
            <v>247</v>
          </cell>
          <cell r="P532">
            <v>325</v>
          </cell>
          <cell r="Q532">
            <v>340</v>
          </cell>
          <cell r="R532">
            <v>314</v>
          </cell>
          <cell r="S532">
            <v>313</v>
          </cell>
          <cell r="T532">
            <v>317</v>
          </cell>
          <cell r="U532">
            <v>351</v>
          </cell>
          <cell r="V532">
            <v>311</v>
          </cell>
          <cell r="W532">
            <v>399</v>
          </cell>
          <cell r="X532">
            <v>321</v>
          </cell>
          <cell r="Y532">
            <v>342</v>
          </cell>
          <cell r="Z532">
            <v>406</v>
          </cell>
          <cell r="AA532">
            <v>352</v>
          </cell>
          <cell r="AB532">
            <v>378</v>
          </cell>
          <cell r="AC532">
            <v>538</v>
          </cell>
          <cell r="AD532">
            <v>494</v>
          </cell>
          <cell r="AE532">
            <v>355</v>
          </cell>
          <cell r="AF532">
            <v>669</v>
          </cell>
          <cell r="AG532">
            <v>531</v>
          </cell>
          <cell r="AH532">
            <v>493</v>
          </cell>
          <cell r="AI532">
            <v>490</v>
          </cell>
          <cell r="AJ532">
            <v>505</v>
          </cell>
          <cell r="AK532">
            <v>370</v>
          </cell>
          <cell r="AL532">
            <v>315</v>
          </cell>
          <cell r="AM532">
            <v>485</v>
          </cell>
          <cell r="AN532">
            <v>531</v>
          </cell>
          <cell r="AO532">
            <v>404</v>
          </cell>
          <cell r="AP532">
            <v>500</v>
          </cell>
          <cell r="AQ532">
            <v>517</v>
          </cell>
          <cell r="AR532">
            <v>493</v>
          </cell>
          <cell r="AS532">
            <v>441</v>
          </cell>
          <cell r="AT532">
            <v>610</v>
          </cell>
          <cell r="AU532">
            <v>563</v>
          </cell>
          <cell r="AV532">
            <v>545</v>
          </cell>
          <cell r="AW532">
            <v>469</v>
          </cell>
          <cell r="AX532">
            <v>606</v>
          </cell>
          <cell r="AY532">
            <v>542</v>
          </cell>
          <cell r="AZ532">
            <v>519</v>
          </cell>
        </row>
        <row r="533">
          <cell r="A533" t="str">
            <v>Nombre de crÃ©ations d'entreprises - Hors micro-entrepreneurs - Services - Guyane - DonnÃ©es trimestrielles brutes</v>
          </cell>
          <cell r="B533">
            <v>10756168</v>
          </cell>
          <cell r="C533">
            <v>45317.364583333336</v>
          </cell>
          <cell r="E533">
            <v>97</v>
          </cell>
          <cell r="F533">
            <v>207</v>
          </cell>
          <cell r="G533">
            <v>137</v>
          </cell>
          <cell r="H533">
            <v>206</v>
          </cell>
          <cell r="I533">
            <v>117</v>
          </cell>
          <cell r="J533">
            <v>79</v>
          </cell>
          <cell r="K533">
            <v>111</v>
          </cell>
          <cell r="L533">
            <v>217</v>
          </cell>
          <cell r="M533">
            <v>157</v>
          </cell>
          <cell r="N533">
            <v>111</v>
          </cell>
          <cell r="O533">
            <v>182</v>
          </cell>
          <cell r="P533">
            <v>241</v>
          </cell>
          <cell r="Q533">
            <v>147</v>
          </cell>
          <cell r="R533">
            <v>84</v>
          </cell>
          <cell r="S533">
            <v>90</v>
          </cell>
          <cell r="T533">
            <v>157</v>
          </cell>
          <cell r="U533">
            <v>97</v>
          </cell>
          <cell r="V533">
            <v>88</v>
          </cell>
          <cell r="W533">
            <v>102</v>
          </cell>
          <cell r="X533">
            <v>107</v>
          </cell>
          <cell r="Y533">
            <v>85</v>
          </cell>
          <cell r="Z533">
            <v>71</v>
          </cell>
          <cell r="AA533">
            <v>111</v>
          </cell>
          <cell r="AB533">
            <v>141</v>
          </cell>
          <cell r="AC533">
            <v>124</v>
          </cell>
          <cell r="AD533">
            <v>111</v>
          </cell>
          <cell r="AE533">
            <v>120</v>
          </cell>
          <cell r="AF533">
            <v>197</v>
          </cell>
          <cell r="AG533">
            <v>152</v>
          </cell>
          <cell r="AH533">
            <v>106</v>
          </cell>
          <cell r="AI533">
            <v>151</v>
          </cell>
          <cell r="AJ533">
            <v>114</v>
          </cell>
          <cell r="AK533">
            <v>96</v>
          </cell>
          <cell r="AL533">
            <v>78</v>
          </cell>
          <cell r="AM533">
            <v>126</v>
          </cell>
          <cell r="AN533">
            <v>149</v>
          </cell>
          <cell r="AO533">
            <v>164</v>
          </cell>
          <cell r="AP533">
            <v>136</v>
          </cell>
          <cell r="AQ533">
            <v>172</v>
          </cell>
          <cell r="AR533">
            <v>178</v>
          </cell>
          <cell r="AS533">
            <v>146</v>
          </cell>
          <cell r="AT533">
            <v>199</v>
          </cell>
          <cell r="AU533">
            <v>168</v>
          </cell>
          <cell r="AV533">
            <v>201</v>
          </cell>
          <cell r="AW533">
            <v>191</v>
          </cell>
          <cell r="AX533">
            <v>177</v>
          </cell>
          <cell r="AY533">
            <v>168</v>
          </cell>
          <cell r="AZ533">
            <v>198</v>
          </cell>
        </row>
        <row r="534">
          <cell r="A534" t="str">
            <v>Nombre de crÃ©ations d'entreprises - Hors micro-entrepreneurs - Services - Guyane - DonnÃ©es trimestrielles CVS</v>
          </cell>
          <cell r="B534">
            <v>10756169</v>
          </cell>
          <cell r="C534">
            <v>45317.364583333336</v>
          </cell>
          <cell r="E534">
            <v>104</v>
          </cell>
          <cell r="F534">
            <v>316</v>
          </cell>
          <cell r="G534">
            <v>146</v>
          </cell>
          <cell r="H534">
            <v>140</v>
          </cell>
          <cell r="I534">
            <v>125</v>
          </cell>
          <cell r="J534">
            <v>120</v>
          </cell>
          <cell r="K534">
            <v>118</v>
          </cell>
          <cell r="L534">
            <v>150</v>
          </cell>
          <cell r="M534">
            <v>168</v>
          </cell>
          <cell r="N534">
            <v>164</v>
          </cell>
          <cell r="O534">
            <v>189</v>
          </cell>
          <cell r="P534">
            <v>172</v>
          </cell>
          <cell r="Q534">
            <v>156</v>
          </cell>
          <cell r="R534">
            <v>118</v>
          </cell>
          <cell r="S534">
            <v>91</v>
          </cell>
          <cell r="T534">
            <v>117</v>
          </cell>
          <cell r="U534">
            <v>103</v>
          </cell>
          <cell r="V534">
            <v>118</v>
          </cell>
          <cell r="W534">
            <v>101</v>
          </cell>
          <cell r="X534">
            <v>84</v>
          </cell>
          <cell r="Y534">
            <v>89</v>
          </cell>
          <cell r="Z534">
            <v>92</v>
          </cell>
          <cell r="AA534">
            <v>108</v>
          </cell>
          <cell r="AB534">
            <v>115</v>
          </cell>
          <cell r="AC534">
            <v>129</v>
          </cell>
          <cell r="AD534">
            <v>140</v>
          </cell>
          <cell r="AE534">
            <v>115</v>
          </cell>
          <cell r="AF534">
            <v>167</v>
          </cell>
          <cell r="AG534">
            <v>155</v>
          </cell>
          <cell r="AH534">
            <v>132</v>
          </cell>
          <cell r="AI534">
            <v>142</v>
          </cell>
          <cell r="AJ534">
            <v>100</v>
          </cell>
          <cell r="AK534">
            <v>96</v>
          </cell>
          <cell r="AL534">
            <v>95</v>
          </cell>
          <cell r="AM534">
            <v>120</v>
          </cell>
          <cell r="AN534">
            <v>134</v>
          </cell>
          <cell r="AO534">
            <v>162</v>
          </cell>
          <cell r="AP534">
            <v>162</v>
          </cell>
          <cell r="AQ534">
            <v>166</v>
          </cell>
          <cell r="AR534">
            <v>162</v>
          </cell>
          <cell r="AS534">
            <v>143</v>
          </cell>
          <cell r="AT534">
            <v>232</v>
          </cell>
          <cell r="AU534">
            <v>166</v>
          </cell>
          <cell r="AV534">
            <v>181</v>
          </cell>
          <cell r="AW534">
            <v>188</v>
          </cell>
          <cell r="AX534">
            <v>204</v>
          </cell>
          <cell r="AY534">
            <v>168</v>
          </cell>
          <cell r="AZ534">
            <v>177</v>
          </cell>
        </row>
        <row r="535">
          <cell r="A535" t="str">
            <v>Nombre de crÃ©ations d'entreprises - Hors micro-entrepreneurs - Services - Hauts-de-France - DonnÃ©es trimestrielles CVS</v>
          </cell>
          <cell r="B535">
            <v>10756284</v>
          </cell>
          <cell r="C535">
            <v>45317.364583333336</v>
          </cell>
          <cell r="E535">
            <v>2071</v>
          </cell>
          <cell r="F535">
            <v>1902</v>
          </cell>
          <cell r="G535">
            <v>1993</v>
          </cell>
          <cell r="H535">
            <v>1841</v>
          </cell>
          <cell r="I535">
            <v>2043</v>
          </cell>
          <cell r="J535">
            <v>2118</v>
          </cell>
          <cell r="K535">
            <v>2129</v>
          </cell>
          <cell r="L535">
            <v>2223</v>
          </cell>
          <cell r="M535">
            <v>2248</v>
          </cell>
          <cell r="N535">
            <v>2270</v>
          </cell>
          <cell r="O535">
            <v>2159</v>
          </cell>
          <cell r="P535">
            <v>2175</v>
          </cell>
          <cell r="Q535">
            <v>1969</v>
          </cell>
          <cell r="R535">
            <v>1994</v>
          </cell>
          <cell r="S535">
            <v>2055</v>
          </cell>
          <cell r="T535">
            <v>1973</v>
          </cell>
          <cell r="U535">
            <v>2082</v>
          </cell>
          <cell r="V535">
            <v>2145</v>
          </cell>
          <cell r="W535">
            <v>2051</v>
          </cell>
          <cell r="X535">
            <v>2228</v>
          </cell>
          <cell r="Y535">
            <v>2132</v>
          </cell>
          <cell r="Z535">
            <v>2223</v>
          </cell>
          <cell r="AA535">
            <v>2320</v>
          </cell>
          <cell r="AB535">
            <v>2361</v>
          </cell>
          <cell r="AC535">
            <v>2403</v>
          </cell>
          <cell r="AD535">
            <v>2313</v>
          </cell>
          <cell r="AE535">
            <v>2286</v>
          </cell>
          <cell r="AF535">
            <v>2359</v>
          </cell>
          <cell r="AG535">
            <v>2481</v>
          </cell>
          <cell r="AH535">
            <v>2331</v>
          </cell>
          <cell r="AI535">
            <v>2493</v>
          </cell>
          <cell r="AJ535">
            <v>2501</v>
          </cell>
          <cell r="AK535">
            <v>2356</v>
          </cell>
          <cell r="AL535">
            <v>1897</v>
          </cell>
          <cell r="AM535">
            <v>2620</v>
          </cell>
          <cell r="AN535">
            <v>2795</v>
          </cell>
          <cell r="AO535">
            <v>2981</v>
          </cell>
          <cell r="AP535">
            <v>3020</v>
          </cell>
          <cell r="AQ535">
            <v>3012</v>
          </cell>
          <cell r="AR535">
            <v>2976</v>
          </cell>
          <cell r="AS535">
            <v>3079</v>
          </cell>
          <cell r="AT535">
            <v>3157</v>
          </cell>
          <cell r="AU535">
            <v>3161</v>
          </cell>
          <cell r="AV535">
            <v>3157</v>
          </cell>
          <cell r="AW535">
            <v>2666</v>
          </cell>
          <cell r="AX535">
            <v>2776</v>
          </cell>
          <cell r="AY535">
            <v>2936</v>
          </cell>
          <cell r="AZ535">
            <v>3020</v>
          </cell>
        </row>
        <row r="536">
          <cell r="A536" t="str">
            <v>Nombre de crÃ©ations d'entreprises - Hors micro-entrepreneurs - Services - La RÃ©union - DonnÃ©es trimestrielles brutes</v>
          </cell>
          <cell r="B536">
            <v>10756179</v>
          </cell>
          <cell r="C536">
            <v>45317.364583333336</v>
          </cell>
          <cell r="E536">
            <v>517</v>
          </cell>
          <cell r="F536">
            <v>576</v>
          </cell>
          <cell r="G536">
            <v>496</v>
          </cell>
          <cell r="H536">
            <v>597</v>
          </cell>
          <cell r="I536">
            <v>523</v>
          </cell>
          <cell r="J536">
            <v>606</v>
          </cell>
          <cell r="K536">
            <v>556</v>
          </cell>
          <cell r="L536">
            <v>496</v>
          </cell>
          <cell r="M536">
            <v>597</v>
          </cell>
          <cell r="N536">
            <v>578</v>
          </cell>
          <cell r="O536">
            <v>587</v>
          </cell>
          <cell r="P536">
            <v>590</v>
          </cell>
          <cell r="Q536">
            <v>535</v>
          </cell>
          <cell r="R536">
            <v>537</v>
          </cell>
          <cell r="S536">
            <v>660</v>
          </cell>
          <cell r="T536">
            <v>522</v>
          </cell>
          <cell r="U536">
            <v>516</v>
          </cell>
          <cell r="V536">
            <v>538</v>
          </cell>
          <cell r="W536">
            <v>700</v>
          </cell>
          <cell r="X536">
            <v>481</v>
          </cell>
          <cell r="Y536">
            <v>602</v>
          </cell>
          <cell r="Z536">
            <v>528</v>
          </cell>
          <cell r="AA536">
            <v>671</v>
          </cell>
          <cell r="AB536">
            <v>570</v>
          </cell>
          <cell r="AC536">
            <v>638</v>
          </cell>
          <cell r="AD536">
            <v>727</v>
          </cell>
          <cell r="AE536">
            <v>581</v>
          </cell>
          <cell r="AF536">
            <v>465</v>
          </cell>
          <cell r="AG536">
            <v>523</v>
          </cell>
          <cell r="AH536">
            <v>608</v>
          </cell>
          <cell r="AI536">
            <v>671</v>
          </cell>
          <cell r="AJ536">
            <v>556</v>
          </cell>
          <cell r="AK536">
            <v>728</v>
          </cell>
          <cell r="AL536">
            <v>488</v>
          </cell>
          <cell r="AM536">
            <v>654</v>
          </cell>
          <cell r="AN536">
            <v>670</v>
          </cell>
          <cell r="AO536">
            <v>658</v>
          </cell>
          <cell r="AP536">
            <v>647</v>
          </cell>
          <cell r="AQ536">
            <v>732</v>
          </cell>
          <cell r="AR536">
            <v>693</v>
          </cell>
          <cell r="AS536">
            <v>748</v>
          </cell>
          <cell r="AT536">
            <v>653</v>
          </cell>
          <cell r="AU536">
            <v>749</v>
          </cell>
          <cell r="AV536">
            <v>801</v>
          </cell>
          <cell r="AW536">
            <v>724</v>
          </cell>
          <cell r="AX536">
            <v>726</v>
          </cell>
          <cell r="AY536">
            <v>697</v>
          </cell>
          <cell r="AZ536">
            <v>726</v>
          </cell>
        </row>
        <row r="537">
          <cell r="A537" t="str">
            <v>Nombre de crÃ©ations d'entreprises - Hors micro-entrepreneurs - Services - La RÃ©union - DonnÃ©es trimestrielles CVS</v>
          </cell>
          <cell r="B537">
            <v>10756180</v>
          </cell>
          <cell r="C537">
            <v>45317.364583333336</v>
          </cell>
          <cell r="E537">
            <v>532</v>
          </cell>
          <cell r="F537">
            <v>564</v>
          </cell>
          <cell r="G537">
            <v>481</v>
          </cell>
          <cell r="H537">
            <v>608</v>
          </cell>
          <cell r="I537">
            <v>546</v>
          </cell>
          <cell r="J537">
            <v>600</v>
          </cell>
          <cell r="K537">
            <v>527</v>
          </cell>
          <cell r="L537">
            <v>515</v>
          </cell>
          <cell r="M537">
            <v>618</v>
          </cell>
          <cell r="N537">
            <v>582</v>
          </cell>
          <cell r="O537">
            <v>547</v>
          </cell>
          <cell r="P537">
            <v>614</v>
          </cell>
          <cell r="Q537">
            <v>550</v>
          </cell>
          <cell r="R537">
            <v>553</v>
          </cell>
          <cell r="S537">
            <v>599</v>
          </cell>
          <cell r="T537">
            <v>556</v>
          </cell>
          <cell r="U537">
            <v>529</v>
          </cell>
          <cell r="V537">
            <v>552</v>
          </cell>
          <cell r="W537">
            <v>628</v>
          </cell>
          <cell r="X537">
            <v>528</v>
          </cell>
          <cell r="Y537">
            <v>605</v>
          </cell>
          <cell r="Z537">
            <v>557</v>
          </cell>
          <cell r="AA537">
            <v>596</v>
          </cell>
          <cell r="AB537">
            <v>619</v>
          </cell>
          <cell r="AC537">
            <v>647</v>
          </cell>
          <cell r="AD537">
            <v>753</v>
          </cell>
          <cell r="AE537">
            <v>503</v>
          </cell>
          <cell r="AF537">
            <v>509</v>
          </cell>
          <cell r="AG537">
            <v>537</v>
          </cell>
          <cell r="AH537">
            <v>630</v>
          </cell>
          <cell r="AI537">
            <v>600</v>
          </cell>
          <cell r="AJ537">
            <v>594</v>
          </cell>
          <cell r="AK537">
            <v>743</v>
          </cell>
          <cell r="AL537">
            <v>506</v>
          </cell>
          <cell r="AM537">
            <v>596</v>
          </cell>
          <cell r="AN537">
            <v>690</v>
          </cell>
          <cell r="AO537">
            <v>680</v>
          </cell>
          <cell r="AP537">
            <v>652</v>
          </cell>
          <cell r="AQ537">
            <v>688</v>
          </cell>
          <cell r="AR537">
            <v>699</v>
          </cell>
          <cell r="AS537">
            <v>767</v>
          </cell>
          <cell r="AT537">
            <v>658</v>
          </cell>
          <cell r="AU537">
            <v>722</v>
          </cell>
          <cell r="AV537">
            <v>802</v>
          </cell>
          <cell r="AW537">
            <v>738</v>
          </cell>
          <cell r="AX537">
            <v>738</v>
          </cell>
          <cell r="AY537">
            <v>684</v>
          </cell>
          <cell r="AZ537">
            <v>719</v>
          </cell>
        </row>
        <row r="538">
          <cell r="A538" t="str">
            <v>Nombre de crÃ©ations d'entreprises - Hors micro-entrepreneurs - Services - Martinique - DonnÃ©es trimestrielles brutes</v>
          </cell>
          <cell r="B538">
            <v>10756157</v>
          </cell>
          <cell r="C538">
            <v>45317.364583333336</v>
          </cell>
          <cell r="E538">
            <v>496</v>
          </cell>
          <cell r="F538">
            <v>624</v>
          </cell>
          <cell r="G538">
            <v>397</v>
          </cell>
          <cell r="H538">
            <v>538</v>
          </cell>
          <cell r="I538">
            <v>614</v>
          </cell>
          <cell r="J538">
            <v>807</v>
          </cell>
          <cell r="K538">
            <v>562</v>
          </cell>
          <cell r="L538">
            <v>507</v>
          </cell>
          <cell r="M538">
            <v>531</v>
          </cell>
          <cell r="N538">
            <v>701</v>
          </cell>
          <cell r="O538">
            <v>542</v>
          </cell>
          <cell r="P538">
            <v>558</v>
          </cell>
          <cell r="Q538">
            <v>641</v>
          </cell>
          <cell r="R538">
            <v>420</v>
          </cell>
          <cell r="S538">
            <v>464</v>
          </cell>
          <cell r="T538">
            <v>617</v>
          </cell>
          <cell r="U538">
            <v>641</v>
          </cell>
          <cell r="V538">
            <v>531</v>
          </cell>
          <cell r="W538">
            <v>613</v>
          </cell>
          <cell r="X538">
            <v>645</v>
          </cell>
          <cell r="Y538">
            <v>737</v>
          </cell>
          <cell r="Z538">
            <v>683</v>
          </cell>
          <cell r="AA538">
            <v>568</v>
          </cell>
          <cell r="AB538">
            <v>790</v>
          </cell>
          <cell r="AC538">
            <v>944</v>
          </cell>
          <cell r="AD538">
            <v>637</v>
          </cell>
          <cell r="AE538">
            <v>568</v>
          </cell>
          <cell r="AF538">
            <v>859</v>
          </cell>
          <cell r="AG538">
            <v>734</v>
          </cell>
          <cell r="AH538">
            <v>547</v>
          </cell>
          <cell r="AI538">
            <v>745</v>
          </cell>
          <cell r="AJ538">
            <v>663</v>
          </cell>
          <cell r="AK538">
            <v>781</v>
          </cell>
          <cell r="AL538">
            <v>503</v>
          </cell>
          <cell r="AM538">
            <v>853</v>
          </cell>
          <cell r="AN538">
            <v>848</v>
          </cell>
          <cell r="AO538">
            <v>1280</v>
          </cell>
          <cell r="AP538">
            <v>1461</v>
          </cell>
          <cell r="AQ538">
            <v>678</v>
          </cell>
          <cell r="AR538">
            <v>908</v>
          </cell>
          <cell r="AS538">
            <v>1328</v>
          </cell>
          <cell r="AT538">
            <v>1067</v>
          </cell>
          <cell r="AU538">
            <v>1239</v>
          </cell>
          <cell r="AV538">
            <v>1887</v>
          </cell>
          <cell r="AW538">
            <v>2051</v>
          </cell>
          <cell r="AX538">
            <v>711</v>
          </cell>
          <cell r="AY538">
            <v>710</v>
          </cell>
          <cell r="AZ538">
            <v>1521</v>
          </cell>
        </row>
        <row r="539">
          <cell r="A539" t="str">
            <v>Nombre de crÃ©ations d'entreprises - Hors micro-entrepreneurs - Services - Martinique - DonnÃ©es trimestrielles CVS</v>
          </cell>
          <cell r="B539">
            <v>10756158</v>
          </cell>
          <cell r="C539">
            <v>45317.364583333336</v>
          </cell>
          <cell r="E539">
            <v>430</v>
          </cell>
          <cell r="F539">
            <v>601</v>
          </cell>
          <cell r="G539">
            <v>571</v>
          </cell>
          <cell r="H539">
            <v>549</v>
          </cell>
          <cell r="I539">
            <v>605</v>
          </cell>
          <cell r="J539">
            <v>720</v>
          </cell>
          <cell r="K539">
            <v>591</v>
          </cell>
          <cell r="L539">
            <v>475</v>
          </cell>
          <cell r="M539">
            <v>526</v>
          </cell>
          <cell r="N539">
            <v>616</v>
          </cell>
          <cell r="O539">
            <v>571</v>
          </cell>
          <cell r="P539">
            <v>636</v>
          </cell>
          <cell r="Q539">
            <v>552</v>
          </cell>
          <cell r="R539">
            <v>491</v>
          </cell>
          <cell r="S539">
            <v>638</v>
          </cell>
          <cell r="T539">
            <v>591</v>
          </cell>
          <cell r="U539">
            <v>585</v>
          </cell>
          <cell r="V539">
            <v>473</v>
          </cell>
          <cell r="W539">
            <v>588</v>
          </cell>
          <cell r="X539">
            <v>551</v>
          </cell>
          <cell r="Y539">
            <v>653</v>
          </cell>
          <cell r="Z539">
            <v>706</v>
          </cell>
          <cell r="AA539">
            <v>636</v>
          </cell>
          <cell r="AB539">
            <v>797</v>
          </cell>
          <cell r="AC539">
            <v>729</v>
          </cell>
          <cell r="AD539">
            <v>844</v>
          </cell>
          <cell r="AE539">
            <v>737</v>
          </cell>
          <cell r="AF539">
            <v>790</v>
          </cell>
          <cell r="AG539">
            <v>541</v>
          </cell>
          <cell r="AH539">
            <v>727</v>
          </cell>
          <cell r="AI539">
            <v>802</v>
          </cell>
          <cell r="AJ539">
            <v>533</v>
          </cell>
          <cell r="AK539">
            <v>471</v>
          </cell>
          <cell r="AL539">
            <v>845</v>
          </cell>
          <cell r="AM539">
            <v>1098</v>
          </cell>
          <cell r="AN539">
            <v>728</v>
          </cell>
          <cell r="AO539">
            <v>902</v>
          </cell>
          <cell r="AP539">
            <v>1951</v>
          </cell>
          <cell r="AQ539">
            <v>856</v>
          </cell>
          <cell r="AR539">
            <v>703</v>
          </cell>
          <cell r="AS539">
            <v>933</v>
          </cell>
          <cell r="AT539">
            <v>1419</v>
          </cell>
          <cell r="AU539">
            <v>1428</v>
          </cell>
          <cell r="AV539">
            <v>1608</v>
          </cell>
          <cell r="AW539">
            <v>1499</v>
          </cell>
          <cell r="AX539">
            <v>1149</v>
          </cell>
          <cell r="AY539">
            <v>1058</v>
          </cell>
          <cell r="AZ539">
            <v>1296</v>
          </cell>
        </row>
        <row r="540">
          <cell r="A540" t="str">
            <v>Nombre de crÃ©ations d'entreprises - Hors micro-entrepreneurs - Services - Mayotte - DonnÃ©es trimestrielles brutes</v>
          </cell>
          <cell r="B540">
            <v>10756186</v>
          </cell>
          <cell r="C540">
            <v>45317.364583333336</v>
          </cell>
          <cell r="E540">
            <v>33</v>
          </cell>
          <cell r="F540">
            <v>35</v>
          </cell>
          <cell r="G540">
            <v>59</v>
          </cell>
          <cell r="H540">
            <v>31</v>
          </cell>
          <cell r="I540">
            <v>54</v>
          </cell>
          <cell r="J540">
            <v>37</v>
          </cell>
          <cell r="K540">
            <v>54</v>
          </cell>
          <cell r="L540">
            <v>45</v>
          </cell>
          <cell r="M540">
            <v>47</v>
          </cell>
          <cell r="N540">
            <v>46</v>
          </cell>
          <cell r="O540">
            <v>54</v>
          </cell>
          <cell r="P540">
            <v>55</v>
          </cell>
          <cell r="Q540">
            <v>42</v>
          </cell>
          <cell r="R540">
            <v>50</v>
          </cell>
          <cell r="S540">
            <v>42</v>
          </cell>
          <cell r="T540">
            <v>61</v>
          </cell>
          <cell r="U540">
            <v>43</v>
          </cell>
          <cell r="V540">
            <v>36</v>
          </cell>
          <cell r="W540">
            <v>49</v>
          </cell>
          <cell r="X540">
            <v>53</v>
          </cell>
          <cell r="Y540">
            <v>64</v>
          </cell>
          <cell r="Z540">
            <v>37</v>
          </cell>
          <cell r="AA540">
            <v>52</v>
          </cell>
          <cell r="AB540">
            <v>65</v>
          </cell>
          <cell r="AC540">
            <v>39</v>
          </cell>
          <cell r="AD540">
            <v>62</v>
          </cell>
          <cell r="AE540">
            <v>57</v>
          </cell>
          <cell r="AF540">
            <v>54</v>
          </cell>
          <cell r="AG540">
            <v>67</v>
          </cell>
          <cell r="AH540">
            <v>54</v>
          </cell>
          <cell r="AI540">
            <v>69</v>
          </cell>
          <cell r="AJ540">
            <v>54</v>
          </cell>
          <cell r="AK540">
            <v>52</v>
          </cell>
          <cell r="AL540">
            <v>52</v>
          </cell>
          <cell r="AM540">
            <v>82</v>
          </cell>
          <cell r="AN540">
            <v>81</v>
          </cell>
          <cell r="AO540">
            <v>86</v>
          </cell>
          <cell r="AP540">
            <v>83</v>
          </cell>
          <cell r="AQ540">
            <v>73</v>
          </cell>
          <cell r="AR540">
            <v>76</v>
          </cell>
          <cell r="AS540">
            <v>67</v>
          </cell>
          <cell r="AT540">
            <v>72</v>
          </cell>
          <cell r="AU540">
            <v>67</v>
          </cell>
          <cell r="AV540">
            <v>80</v>
          </cell>
          <cell r="AW540">
            <v>72</v>
          </cell>
          <cell r="AX540">
            <v>62</v>
          </cell>
          <cell r="AY540">
            <v>48</v>
          </cell>
          <cell r="AZ540">
            <v>83</v>
          </cell>
        </row>
        <row r="541">
          <cell r="A541" t="str">
            <v>Nombre de crÃ©ations d'entreprises - Hors micro-entrepreneurs - Services - Normandie - DonnÃ©es trimestrielles CVS</v>
          </cell>
          <cell r="B541">
            <v>10756264</v>
          </cell>
          <cell r="C541">
            <v>45317.364583333336</v>
          </cell>
          <cell r="E541">
            <v>1055</v>
          </cell>
          <cell r="F541">
            <v>970</v>
          </cell>
          <cell r="G541">
            <v>1066</v>
          </cell>
          <cell r="H541">
            <v>1028</v>
          </cell>
          <cell r="I541">
            <v>1144</v>
          </cell>
          <cell r="J541">
            <v>1221</v>
          </cell>
          <cell r="K541">
            <v>1211</v>
          </cell>
          <cell r="L541">
            <v>1217</v>
          </cell>
          <cell r="M541">
            <v>1297</v>
          </cell>
          <cell r="N541">
            <v>1303</v>
          </cell>
          <cell r="O541">
            <v>1225</v>
          </cell>
          <cell r="P541">
            <v>1274</v>
          </cell>
          <cell r="Q541">
            <v>1163</v>
          </cell>
          <cell r="R541">
            <v>1202</v>
          </cell>
          <cell r="S541">
            <v>1213</v>
          </cell>
          <cell r="T541">
            <v>1085</v>
          </cell>
          <cell r="U541">
            <v>1127</v>
          </cell>
          <cell r="V541">
            <v>1122</v>
          </cell>
          <cell r="W541">
            <v>1170</v>
          </cell>
          <cell r="X541">
            <v>1285</v>
          </cell>
          <cell r="Y541">
            <v>1257</v>
          </cell>
          <cell r="Z541">
            <v>1260</v>
          </cell>
          <cell r="AA541">
            <v>1290</v>
          </cell>
          <cell r="AB541">
            <v>1334</v>
          </cell>
          <cell r="AC541">
            <v>1351</v>
          </cell>
          <cell r="AD541">
            <v>1279</v>
          </cell>
          <cell r="AE541">
            <v>1329</v>
          </cell>
          <cell r="AF541">
            <v>1328</v>
          </cell>
          <cell r="AG541">
            <v>1353</v>
          </cell>
          <cell r="AH541">
            <v>1375</v>
          </cell>
          <cell r="AI541">
            <v>1364</v>
          </cell>
          <cell r="AJ541">
            <v>1404</v>
          </cell>
          <cell r="AK541">
            <v>1437</v>
          </cell>
          <cell r="AL541">
            <v>1138</v>
          </cell>
          <cell r="AM541">
            <v>1553</v>
          </cell>
          <cell r="AN541">
            <v>1632</v>
          </cell>
          <cell r="AO541">
            <v>1692</v>
          </cell>
          <cell r="AP541">
            <v>1787</v>
          </cell>
          <cell r="AQ541">
            <v>1739</v>
          </cell>
          <cell r="AR541">
            <v>1682</v>
          </cell>
          <cell r="AS541">
            <v>1824</v>
          </cell>
          <cell r="AT541">
            <v>1780</v>
          </cell>
          <cell r="AU541">
            <v>1777</v>
          </cell>
          <cell r="AV541">
            <v>1710</v>
          </cell>
          <cell r="AW541">
            <v>1672</v>
          </cell>
          <cell r="AX541">
            <v>1656</v>
          </cell>
          <cell r="AY541">
            <v>1718</v>
          </cell>
          <cell r="AZ541">
            <v>1753</v>
          </cell>
        </row>
        <row r="542">
          <cell r="A542" t="str">
            <v>Nombre de crÃ©ations d'entreprises - Hors micro-entrepreneurs - Services - Nouvelle-Aquitaine - DonnÃ©es trimestrielles CVS</v>
          </cell>
          <cell r="B542">
            <v>10756364</v>
          </cell>
          <cell r="C542">
            <v>45317.364583333336</v>
          </cell>
          <cell r="E542">
            <v>2725</v>
          </cell>
          <cell r="F542">
            <v>2726</v>
          </cell>
          <cell r="G542">
            <v>2641</v>
          </cell>
          <cell r="H542">
            <v>2677</v>
          </cell>
          <cell r="I542">
            <v>2985</v>
          </cell>
          <cell r="J542">
            <v>2954</v>
          </cell>
          <cell r="K542">
            <v>2945</v>
          </cell>
          <cell r="L542">
            <v>3111</v>
          </cell>
          <cell r="M542">
            <v>3152</v>
          </cell>
          <cell r="N542">
            <v>3094</v>
          </cell>
          <cell r="O542">
            <v>3127</v>
          </cell>
          <cell r="P542">
            <v>3002</v>
          </cell>
          <cell r="Q542">
            <v>2952</v>
          </cell>
          <cell r="R542">
            <v>2957</v>
          </cell>
          <cell r="S542">
            <v>3071</v>
          </cell>
          <cell r="T542">
            <v>2877</v>
          </cell>
          <cell r="U542">
            <v>2879</v>
          </cell>
          <cell r="V542">
            <v>3101</v>
          </cell>
          <cell r="W542">
            <v>3071</v>
          </cell>
          <cell r="X542">
            <v>3280</v>
          </cell>
          <cell r="Y542">
            <v>3235</v>
          </cell>
          <cell r="Z542">
            <v>3267</v>
          </cell>
          <cell r="AA542">
            <v>3384</v>
          </cell>
          <cell r="AB542">
            <v>3468</v>
          </cell>
          <cell r="AC542">
            <v>3447</v>
          </cell>
          <cell r="AD542">
            <v>3419</v>
          </cell>
          <cell r="AE542">
            <v>3370</v>
          </cell>
          <cell r="AF542">
            <v>3436</v>
          </cell>
          <cell r="AG542">
            <v>3627</v>
          </cell>
          <cell r="AH542">
            <v>3495</v>
          </cell>
          <cell r="AI542">
            <v>3704</v>
          </cell>
          <cell r="AJ542">
            <v>3669</v>
          </cell>
          <cell r="AK542">
            <v>3566</v>
          </cell>
          <cell r="AL542">
            <v>2633</v>
          </cell>
          <cell r="AM542">
            <v>3911</v>
          </cell>
          <cell r="AN542">
            <v>4012</v>
          </cell>
          <cell r="AO542">
            <v>4254</v>
          </cell>
          <cell r="AP542">
            <v>4406</v>
          </cell>
          <cell r="AQ542">
            <v>4146</v>
          </cell>
          <cell r="AR542">
            <v>4269</v>
          </cell>
          <cell r="AS542">
            <v>4533</v>
          </cell>
          <cell r="AT542">
            <v>4433</v>
          </cell>
          <cell r="AU542">
            <v>4350</v>
          </cell>
          <cell r="AV542">
            <v>4469</v>
          </cell>
          <cell r="AW542">
            <v>3835</v>
          </cell>
          <cell r="AX542">
            <v>3826</v>
          </cell>
          <cell r="AY542">
            <v>4126</v>
          </cell>
          <cell r="AZ542">
            <v>4015</v>
          </cell>
        </row>
        <row r="543">
          <cell r="A543" t="str">
            <v>Nombre de crÃ©ations d'entreprises - Hors micro-entrepreneurs - Services - Occitanie - DonnÃ©es trimestrielles CVS</v>
          </cell>
          <cell r="B543">
            <v>10756384</v>
          </cell>
          <cell r="C543">
            <v>45317.364583333336</v>
          </cell>
          <cell r="E543">
            <v>3172</v>
          </cell>
          <cell r="F543">
            <v>2838</v>
          </cell>
          <cell r="G543">
            <v>2956</v>
          </cell>
          <cell r="H543">
            <v>2812</v>
          </cell>
          <cell r="I543">
            <v>2847</v>
          </cell>
          <cell r="J543">
            <v>2935</v>
          </cell>
          <cell r="K543">
            <v>2978</v>
          </cell>
          <cell r="L543">
            <v>3119</v>
          </cell>
          <cell r="M543">
            <v>3250</v>
          </cell>
          <cell r="N543">
            <v>3181</v>
          </cell>
          <cell r="O543">
            <v>3169</v>
          </cell>
          <cell r="P543">
            <v>3254</v>
          </cell>
          <cell r="Q543">
            <v>2996</v>
          </cell>
          <cell r="R543">
            <v>3057</v>
          </cell>
          <cell r="S543">
            <v>3179</v>
          </cell>
          <cell r="T543">
            <v>3246</v>
          </cell>
          <cell r="U543">
            <v>3256</v>
          </cell>
          <cell r="V543">
            <v>3366</v>
          </cell>
          <cell r="W543">
            <v>3308</v>
          </cell>
          <cell r="X543">
            <v>3492</v>
          </cell>
          <cell r="Y543">
            <v>3363</v>
          </cell>
          <cell r="Z543">
            <v>3440</v>
          </cell>
          <cell r="AA543">
            <v>3479</v>
          </cell>
          <cell r="AB543">
            <v>3475</v>
          </cell>
          <cell r="AC543">
            <v>3628</v>
          </cell>
          <cell r="AD543">
            <v>3592</v>
          </cell>
          <cell r="AE543">
            <v>3627</v>
          </cell>
          <cell r="AF543">
            <v>3716</v>
          </cell>
          <cell r="AG543">
            <v>3940</v>
          </cell>
          <cell r="AH543">
            <v>3699</v>
          </cell>
          <cell r="AI543">
            <v>3926</v>
          </cell>
          <cell r="AJ543">
            <v>3857</v>
          </cell>
          <cell r="AK543">
            <v>3579</v>
          </cell>
          <cell r="AL543">
            <v>2678</v>
          </cell>
          <cell r="AM543">
            <v>4154</v>
          </cell>
          <cell r="AN543">
            <v>4189</v>
          </cell>
          <cell r="AO543">
            <v>4260</v>
          </cell>
          <cell r="AP543">
            <v>4932</v>
          </cell>
          <cell r="AQ543">
            <v>4570</v>
          </cell>
          <cell r="AR543">
            <v>4707</v>
          </cell>
          <cell r="AS543">
            <v>4802</v>
          </cell>
          <cell r="AT543">
            <v>4797</v>
          </cell>
          <cell r="AU543">
            <v>4915</v>
          </cell>
          <cell r="AV543">
            <v>4784</v>
          </cell>
          <cell r="AW543">
            <v>4305</v>
          </cell>
          <cell r="AX543">
            <v>4427</v>
          </cell>
          <cell r="AY543">
            <v>4405</v>
          </cell>
          <cell r="AZ543">
            <v>4535</v>
          </cell>
        </row>
        <row r="544">
          <cell r="A544" t="str">
            <v>Nombre de crÃ©ations d'entreprises - Hors micro-entrepreneurs - Services - Pays de la Loire - DonnÃ©es trimestrielles CVS</v>
          </cell>
          <cell r="B544">
            <v>10756324</v>
          </cell>
          <cell r="C544">
            <v>45317.364583333336</v>
          </cell>
          <cell r="E544">
            <v>1540</v>
          </cell>
          <cell r="F544">
            <v>1492</v>
          </cell>
          <cell r="G544">
            <v>1412</v>
          </cell>
          <cell r="H544">
            <v>1460</v>
          </cell>
          <cell r="I544">
            <v>1531</v>
          </cell>
          <cell r="J544">
            <v>1667</v>
          </cell>
          <cell r="K544">
            <v>1540</v>
          </cell>
          <cell r="L544">
            <v>1692</v>
          </cell>
          <cell r="M544">
            <v>1627</v>
          </cell>
          <cell r="N544">
            <v>1664</v>
          </cell>
          <cell r="O544">
            <v>1664</v>
          </cell>
          <cell r="P544">
            <v>1604</v>
          </cell>
          <cell r="Q544">
            <v>1566</v>
          </cell>
          <cell r="R544">
            <v>1529</v>
          </cell>
          <cell r="S544">
            <v>1582</v>
          </cell>
          <cell r="T544">
            <v>1641</v>
          </cell>
          <cell r="U544">
            <v>1646</v>
          </cell>
          <cell r="V544">
            <v>1691</v>
          </cell>
          <cell r="W544">
            <v>1727</v>
          </cell>
          <cell r="X544">
            <v>1754</v>
          </cell>
          <cell r="Y544">
            <v>1892</v>
          </cell>
          <cell r="Z544">
            <v>1813</v>
          </cell>
          <cell r="AA544">
            <v>1907</v>
          </cell>
          <cell r="AB544">
            <v>1872</v>
          </cell>
          <cell r="AC544">
            <v>1808</v>
          </cell>
          <cell r="AD544">
            <v>1913</v>
          </cell>
          <cell r="AE544">
            <v>1849</v>
          </cell>
          <cell r="AF544">
            <v>1949</v>
          </cell>
          <cell r="AG544">
            <v>2126</v>
          </cell>
          <cell r="AH544">
            <v>2148</v>
          </cell>
          <cell r="AI544">
            <v>2239</v>
          </cell>
          <cell r="AJ544">
            <v>2042</v>
          </cell>
          <cell r="AK544">
            <v>1948</v>
          </cell>
          <cell r="AL544">
            <v>1569</v>
          </cell>
          <cell r="AM544">
            <v>2048</v>
          </cell>
          <cell r="AN544">
            <v>2320</v>
          </cell>
          <cell r="AO544">
            <v>2453</v>
          </cell>
          <cell r="AP544">
            <v>2494</v>
          </cell>
          <cell r="AQ544">
            <v>2538</v>
          </cell>
          <cell r="AR544">
            <v>2459</v>
          </cell>
          <cell r="AS544">
            <v>2517</v>
          </cell>
          <cell r="AT544">
            <v>2564</v>
          </cell>
          <cell r="AU544">
            <v>2653</v>
          </cell>
          <cell r="AV544">
            <v>3051</v>
          </cell>
          <cell r="AW544">
            <v>2300</v>
          </cell>
          <cell r="AX544">
            <v>2273</v>
          </cell>
          <cell r="AY544">
            <v>2543</v>
          </cell>
          <cell r="AZ544">
            <v>2447</v>
          </cell>
        </row>
        <row r="545">
          <cell r="A545" t="str">
            <v>Nombre de crÃ©ations d'entreprises - Hors micro-entrepreneurs - Services - Provence-Alpes-CÃ´te d'Azur - DonnÃ©es trimestrielles CVS</v>
          </cell>
          <cell r="B545">
            <v>10756424</v>
          </cell>
          <cell r="C545">
            <v>45317.364583333336</v>
          </cell>
          <cell r="E545">
            <v>3378</v>
          </cell>
          <cell r="F545">
            <v>2910</v>
          </cell>
          <cell r="G545">
            <v>3000</v>
          </cell>
          <cell r="H545">
            <v>3099</v>
          </cell>
          <cell r="I545">
            <v>3243</v>
          </cell>
          <cell r="J545">
            <v>3318</v>
          </cell>
          <cell r="K545">
            <v>3402</v>
          </cell>
          <cell r="L545">
            <v>3389</v>
          </cell>
          <cell r="M545">
            <v>3398</v>
          </cell>
          <cell r="N545">
            <v>3395</v>
          </cell>
          <cell r="O545">
            <v>3397</v>
          </cell>
          <cell r="P545">
            <v>3507</v>
          </cell>
          <cell r="Q545">
            <v>3404</v>
          </cell>
          <cell r="R545">
            <v>3364</v>
          </cell>
          <cell r="S545">
            <v>3376</v>
          </cell>
          <cell r="T545">
            <v>3558</v>
          </cell>
          <cell r="U545">
            <v>3540</v>
          </cell>
          <cell r="V545">
            <v>3585</v>
          </cell>
          <cell r="W545">
            <v>3617</v>
          </cell>
          <cell r="X545">
            <v>3652</v>
          </cell>
          <cell r="Y545">
            <v>3676</v>
          </cell>
          <cell r="Z545">
            <v>3291</v>
          </cell>
          <cell r="AA545">
            <v>3886</v>
          </cell>
          <cell r="AB545">
            <v>3911</v>
          </cell>
          <cell r="AC545">
            <v>4013</v>
          </cell>
          <cell r="AD545">
            <v>4056</v>
          </cell>
          <cell r="AE545">
            <v>4104</v>
          </cell>
          <cell r="AF545">
            <v>4129</v>
          </cell>
          <cell r="AG545">
            <v>4263</v>
          </cell>
          <cell r="AH545">
            <v>4310</v>
          </cell>
          <cell r="AI545">
            <v>4355</v>
          </cell>
          <cell r="AJ545">
            <v>3943</v>
          </cell>
          <cell r="AK545">
            <v>4038</v>
          </cell>
          <cell r="AL545">
            <v>2941</v>
          </cell>
          <cell r="AM545">
            <v>4246</v>
          </cell>
          <cell r="AN545">
            <v>4562</v>
          </cell>
          <cell r="AO545">
            <v>4742</v>
          </cell>
          <cell r="AP545">
            <v>4944</v>
          </cell>
          <cell r="AQ545">
            <v>4858</v>
          </cell>
          <cell r="AR545">
            <v>4806</v>
          </cell>
          <cell r="AS545">
            <v>5196</v>
          </cell>
          <cell r="AT545">
            <v>5246</v>
          </cell>
          <cell r="AU545">
            <v>4967</v>
          </cell>
          <cell r="AV545">
            <v>5449</v>
          </cell>
          <cell r="AW545">
            <v>4726</v>
          </cell>
          <cell r="AX545">
            <v>4719</v>
          </cell>
          <cell r="AY545">
            <v>5060</v>
          </cell>
          <cell r="AZ545">
            <v>5028</v>
          </cell>
        </row>
        <row r="546">
          <cell r="A546" t="str">
            <v>Nombre de crÃ©ations d'entreprises - Hors micro-entrepreneurs - Transport - Auvergne-RhÃ´ne-Alpes - DonnÃ©es trimestrielles brutes</v>
          </cell>
          <cell r="B546">
            <v>10756406</v>
          </cell>
          <cell r="C546">
            <v>45317.364583333336</v>
          </cell>
          <cell r="E546">
            <v>149</v>
          </cell>
          <cell r="F546">
            <v>159</v>
          </cell>
          <cell r="G546">
            <v>163</v>
          </cell>
          <cell r="H546">
            <v>152</v>
          </cell>
          <cell r="I546">
            <v>188</v>
          </cell>
          <cell r="J546">
            <v>177</v>
          </cell>
          <cell r="K546">
            <v>128</v>
          </cell>
          <cell r="L546">
            <v>196</v>
          </cell>
          <cell r="M546">
            <v>188</v>
          </cell>
          <cell r="N546">
            <v>161</v>
          </cell>
          <cell r="O546">
            <v>183</v>
          </cell>
          <cell r="P546">
            <v>214</v>
          </cell>
          <cell r="Q546">
            <v>206</v>
          </cell>
          <cell r="R546">
            <v>191</v>
          </cell>
          <cell r="S546">
            <v>158</v>
          </cell>
          <cell r="T546">
            <v>216</v>
          </cell>
          <cell r="U546">
            <v>228</v>
          </cell>
          <cell r="V546">
            <v>221</v>
          </cell>
          <cell r="W546">
            <v>171</v>
          </cell>
          <cell r="X546">
            <v>230</v>
          </cell>
          <cell r="Y546">
            <v>280</v>
          </cell>
          <cell r="Z546">
            <v>207</v>
          </cell>
          <cell r="AA546">
            <v>198</v>
          </cell>
          <cell r="AB546">
            <v>261</v>
          </cell>
          <cell r="AC546">
            <v>292</v>
          </cell>
          <cell r="AD546">
            <v>316</v>
          </cell>
          <cell r="AE546">
            <v>281</v>
          </cell>
          <cell r="AF546">
            <v>318</v>
          </cell>
          <cell r="AG546">
            <v>400</v>
          </cell>
          <cell r="AH546">
            <v>326</v>
          </cell>
          <cell r="AI546">
            <v>300</v>
          </cell>
          <cell r="AJ546">
            <v>221</v>
          </cell>
          <cell r="AK546">
            <v>288</v>
          </cell>
          <cell r="AL546">
            <v>137</v>
          </cell>
          <cell r="AM546">
            <v>252</v>
          </cell>
          <cell r="AN546">
            <v>292</v>
          </cell>
          <cell r="AO546">
            <v>294</v>
          </cell>
          <cell r="AP546">
            <v>333</v>
          </cell>
          <cell r="AQ546">
            <v>321</v>
          </cell>
          <cell r="AR546">
            <v>380</v>
          </cell>
          <cell r="AS546">
            <v>427</v>
          </cell>
          <cell r="AT546">
            <v>391</v>
          </cell>
          <cell r="AU546">
            <v>369</v>
          </cell>
          <cell r="AV546">
            <v>360</v>
          </cell>
          <cell r="AW546">
            <v>283</v>
          </cell>
          <cell r="AX546">
            <v>284</v>
          </cell>
          <cell r="AY546">
            <v>273</v>
          </cell>
          <cell r="AZ546">
            <v>352</v>
          </cell>
        </row>
        <row r="547">
          <cell r="A547" t="str">
            <v>Nombre de crÃ©ations d'entreprises - Hors micro-entrepreneurs - Transport - ÃŽle-de-France - DonnÃ©es trimestrielles brutes</v>
          </cell>
          <cell r="B547">
            <v>10756206</v>
          </cell>
          <cell r="C547">
            <v>45317.364583333336</v>
          </cell>
          <cell r="E547">
            <v>887</v>
          </cell>
          <cell r="F547">
            <v>743</v>
          </cell>
          <cell r="G547">
            <v>629</v>
          </cell>
          <cell r="H547">
            <v>729</v>
          </cell>
          <cell r="I547">
            <v>987</v>
          </cell>
          <cell r="J547">
            <v>839</v>
          </cell>
          <cell r="K547">
            <v>730</v>
          </cell>
          <cell r="L547">
            <v>910</v>
          </cell>
          <cell r="M547">
            <v>997</v>
          </cell>
          <cell r="N547">
            <v>872</v>
          </cell>
          <cell r="O547">
            <v>955</v>
          </cell>
          <cell r="P547">
            <v>1238</v>
          </cell>
          <cell r="Q547">
            <v>1184</v>
          </cell>
          <cell r="R547">
            <v>1344</v>
          </cell>
          <cell r="S547">
            <v>1499</v>
          </cell>
          <cell r="T547">
            <v>2009</v>
          </cell>
          <cell r="U547">
            <v>2140</v>
          </cell>
          <cell r="V547">
            <v>2120</v>
          </cell>
          <cell r="W547">
            <v>1686</v>
          </cell>
          <cell r="X547">
            <v>2108</v>
          </cell>
          <cell r="Y547">
            <v>2066</v>
          </cell>
          <cell r="Z547">
            <v>1724</v>
          </cell>
          <cell r="AA547">
            <v>1343</v>
          </cell>
          <cell r="AB547">
            <v>1822</v>
          </cell>
          <cell r="AC547">
            <v>2158</v>
          </cell>
          <cell r="AD547">
            <v>2039</v>
          </cell>
          <cell r="AE547">
            <v>1634</v>
          </cell>
          <cell r="AF547">
            <v>2064</v>
          </cell>
          <cell r="AG547">
            <v>2397</v>
          </cell>
          <cell r="AH547">
            <v>2017</v>
          </cell>
          <cell r="AI547">
            <v>1552</v>
          </cell>
          <cell r="AJ547">
            <v>2050</v>
          </cell>
          <cell r="AK547">
            <v>2078</v>
          </cell>
          <cell r="AL547">
            <v>848</v>
          </cell>
          <cell r="AM547">
            <v>1657</v>
          </cell>
          <cell r="AN547">
            <v>1675</v>
          </cell>
          <cell r="AO547">
            <v>1914</v>
          </cell>
          <cell r="AP547">
            <v>2264</v>
          </cell>
          <cell r="AQ547">
            <v>2366</v>
          </cell>
          <cell r="AR547">
            <v>2147</v>
          </cell>
          <cell r="AS547">
            <v>1973</v>
          </cell>
          <cell r="AT547">
            <v>1981</v>
          </cell>
          <cell r="AU547">
            <v>1715</v>
          </cell>
          <cell r="AV547">
            <v>1915</v>
          </cell>
          <cell r="AW547">
            <v>1970</v>
          </cell>
          <cell r="AX547">
            <v>1788</v>
          </cell>
          <cell r="AY547">
            <v>1699</v>
          </cell>
          <cell r="AZ547">
            <v>2156</v>
          </cell>
        </row>
        <row r="548">
          <cell r="A548" t="str">
            <v>Nombre de crÃ©ations d'entreprises - Hors micro-entrepreneurs - Transport - Bourgogne-Franche-ComtÃ© - DonnÃ©es trimestrielles brutes</v>
          </cell>
          <cell r="B548">
            <v>10756246</v>
          </cell>
          <cell r="C548">
            <v>45317.364583333336</v>
          </cell>
          <cell r="E548">
            <v>58</v>
          </cell>
          <cell r="F548">
            <v>48</v>
          </cell>
          <cell r="G548">
            <v>37</v>
          </cell>
          <cell r="H548">
            <v>44</v>
          </cell>
          <cell r="I548">
            <v>46</v>
          </cell>
          <cell r="J548">
            <v>46</v>
          </cell>
          <cell r="K548">
            <v>27</v>
          </cell>
          <cell r="L548">
            <v>35</v>
          </cell>
          <cell r="M548">
            <v>47</v>
          </cell>
          <cell r="N548">
            <v>36</v>
          </cell>
          <cell r="O548">
            <v>29</v>
          </cell>
          <cell r="P548">
            <v>39</v>
          </cell>
          <cell r="Q548">
            <v>34</v>
          </cell>
          <cell r="R548">
            <v>42</v>
          </cell>
          <cell r="S548">
            <v>43</v>
          </cell>
          <cell r="T548">
            <v>44</v>
          </cell>
          <cell r="U548">
            <v>39</v>
          </cell>
          <cell r="V548">
            <v>36</v>
          </cell>
          <cell r="W548">
            <v>29</v>
          </cell>
          <cell r="X548">
            <v>36</v>
          </cell>
          <cell r="Y548">
            <v>41</v>
          </cell>
          <cell r="Z548">
            <v>55</v>
          </cell>
          <cell r="AA548">
            <v>55</v>
          </cell>
          <cell r="AB548">
            <v>44</v>
          </cell>
          <cell r="AC548">
            <v>70</v>
          </cell>
          <cell r="AD548">
            <v>72</v>
          </cell>
          <cell r="AE548">
            <v>40</v>
          </cell>
          <cell r="AF548">
            <v>60</v>
          </cell>
          <cell r="AG548">
            <v>113</v>
          </cell>
          <cell r="AH548">
            <v>78</v>
          </cell>
          <cell r="AI548">
            <v>88</v>
          </cell>
          <cell r="AJ548">
            <v>81</v>
          </cell>
          <cell r="AK548">
            <v>57</v>
          </cell>
          <cell r="AL548">
            <v>35</v>
          </cell>
          <cell r="AM548">
            <v>51</v>
          </cell>
          <cell r="AN548">
            <v>34</v>
          </cell>
          <cell r="AO548">
            <v>91</v>
          </cell>
          <cell r="AP548">
            <v>83</v>
          </cell>
          <cell r="AQ548">
            <v>38</v>
          </cell>
          <cell r="AR548">
            <v>54</v>
          </cell>
          <cell r="AS548">
            <v>46</v>
          </cell>
          <cell r="AT548">
            <v>57</v>
          </cell>
          <cell r="AU548">
            <v>53</v>
          </cell>
          <cell r="AV548">
            <v>50</v>
          </cell>
          <cell r="AW548">
            <v>53</v>
          </cell>
          <cell r="AX548">
            <v>47</v>
          </cell>
          <cell r="AY548">
            <v>52</v>
          </cell>
          <cell r="AZ548">
            <v>53</v>
          </cell>
        </row>
        <row r="549">
          <cell r="A549" t="str">
            <v>Nombre de crÃ©ations d'entreprises - Hors micro-entrepreneurs - Transport - Bretagne - DonnÃ©es trimestrielles brutes</v>
          </cell>
          <cell r="B549">
            <v>10756346</v>
          </cell>
          <cell r="C549">
            <v>45317.364583333336</v>
          </cell>
          <cell r="E549">
            <v>54</v>
          </cell>
          <cell r="F549">
            <v>50</v>
          </cell>
          <cell r="G549">
            <v>40</v>
          </cell>
          <cell r="H549">
            <v>33</v>
          </cell>
          <cell r="I549">
            <v>32</v>
          </cell>
          <cell r="J549">
            <v>49</v>
          </cell>
          <cell r="K549">
            <v>45</v>
          </cell>
          <cell r="L549">
            <v>43</v>
          </cell>
          <cell r="M549">
            <v>92</v>
          </cell>
          <cell r="N549">
            <v>39</v>
          </cell>
          <cell r="O549">
            <v>48</v>
          </cell>
          <cell r="P549">
            <v>48</v>
          </cell>
          <cell r="Q549">
            <v>34</v>
          </cell>
          <cell r="R549">
            <v>47</v>
          </cell>
          <cell r="S549">
            <v>48</v>
          </cell>
          <cell r="T549">
            <v>39</v>
          </cell>
          <cell r="U549">
            <v>55</v>
          </cell>
          <cell r="V549">
            <v>48</v>
          </cell>
          <cell r="W549">
            <v>44</v>
          </cell>
          <cell r="X549">
            <v>61</v>
          </cell>
          <cell r="Y549">
            <v>60</v>
          </cell>
          <cell r="Z549">
            <v>61</v>
          </cell>
          <cell r="AA549">
            <v>41</v>
          </cell>
          <cell r="AB549">
            <v>66</v>
          </cell>
          <cell r="AC549">
            <v>54</v>
          </cell>
          <cell r="AD549">
            <v>78</v>
          </cell>
          <cell r="AE549">
            <v>61</v>
          </cell>
          <cell r="AF549">
            <v>57</v>
          </cell>
          <cell r="AG549">
            <v>92</v>
          </cell>
          <cell r="AH549">
            <v>98</v>
          </cell>
          <cell r="AI549">
            <v>82</v>
          </cell>
          <cell r="AJ549">
            <v>69</v>
          </cell>
          <cell r="AK549">
            <v>75</v>
          </cell>
          <cell r="AL549">
            <v>55</v>
          </cell>
          <cell r="AM549">
            <v>55</v>
          </cell>
          <cell r="AN549">
            <v>74</v>
          </cell>
          <cell r="AO549">
            <v>79</v>
          </cell>
          <cell r="AP549">
            <v>51</v>
          </cell>
          <cell r="AQ549">
            <v>44</v>
          </cell>
          <cell r="AR549">
            <v>59</v>
          </cell>
          <cell r="AS549">
            <v>54</v>
          </cell>
          <cell r="AT549">
            <v>67</v>
          </cell>
          <cell r="AU549">
            <v>86</v>
          </cell>
          <cell r="AV549">
            <v>73</v>
          </cell>
          <cell r="AW549">
            <v>64</v>
          </cell>
          <cell r="AX549">
            <v>81</v>
          </cell>
          <cell r="AY549">
            <v>59</v>
          </cell>
          <cell r="AZ549">
            <v>57</v>
          </cell>
        </row>
        <row r="550">
          <cell r="A550" t="str">
            <v>Nombre de crÃ©ations d'entreprises - Hors micro-entrepreneurs - Transport - Centre-Val de Loire - DonnÃ©es trimestrielles brutes</v>
          </cell>
          <cell r="B550">
            <v>10756226</v>
          </cell>
          <cell r="C550">
            <v>45317.364583333336</v>
          </cell>
          <cell r="E550">
            <v>47</v>
          </cell>
          <cell r="F550">
            <v>32</v>
          </cell>
          <cell r="G550">
            <v>41</v>
          </cell>
          <cell r="H550">
            <v>27</v>
          </cell>
          <cell r="I550">
            <v>39</v>
          </cell>
          <cell r="J550">
            <v>34</v>
          </cell>
          <cell r="K550">
            <v>32</v>
          </cell>
          <cell r="L550">
            <v>35</v>
          </cell>
          <cell r="M550">
            <v>37</v>
          </cell>
          <cell r="N550">
            <v>32</v>
          </cell>
          <cell r="O550">
            <v>34</v>
          </cell>
          <cell r="P550">
            <v>45</v>
          </cell>
          <cell r="Q550">
            <v>51</v>
          </cell>
          <cell r="R550">
            <v>53</v>
          </cell>
          <cell r="S550">
            <v>48</v>
          </cell>
          <cell r="T550">
            <v>54</v>
          </cell>
          <cell r="U550">
            <v>57</v>
          </cell>
          <cell r="V550">
            <v>40</v>
          </cell>
          <cell r="W550">
            <v>51</v>
          </cell>
          <cell r="X550">
            <v>70</v>
          </cell>
          <cell r="Y550">
            <v>58</v>
          </cell>
          <cell r="Z550">
            <v>38</v>
          </cell>
          <cell r="AA550">
            <v>25</v>
          </cell>
          <cell r="AB550">
            <v>64</v>
          </cell>
          <cell r="AC550">
            <v>100</v>
          </cell>
          <cell r="AD550">
            <v>124</v>
          </cell>
          <cell r="AE550">
            <v>110</v>
          </cell>
          <cell r="AF550">
            <v>143</v>
          </cell>
          <cell r="AG550">
            <v>186</v>
          </cell>
          <cell r="AH550">
            <v>90</v>
          </cell>
          <cell r="AI550">
            <v>52</v>
          </cell>
          <cell r="AJ550">
            <v>71</v>
          </cell>
          <cell r="AK550">
            <v>90</v>
          </cell>
          <cell r="AL550">
            <v>59</v>
          </cell>
          <cell r="AM550">
            <v>75</v>
          </cell>
          <cell r="AN550">
            <v>72</v>
          </cell>
          <cell r="AO550">
            <v>107</v>
          </cell>
          <cell r="AP550">
            <v>132</v>
          </cell>
          <cell r="AQ550">
            <v>85</v>
          </cell>
          <cell r="AR550">
            <v>85</v>
          </cell>
          <cell r="AS550">
            <v>77</v>
          </cell>
          <cell r="AT550">
            <v>84</v>
          </cell>
          <cell r="AU550">
            <v>67</v>
          </cell>
          <cell r="AV550">
            <v>76</v>
          </cell>
          <cell r="AW550">
            <v>82</v>
          </cell>
          <cell r="AX550">
            <v>70</v>
          </cell>
          <cell r="AY550">
            <v>61</v>
          </cell>
          <cell r="AZ550">
            <v>82</v>
          </cell>
        </row>
        <row r="551">
          <cell r="A551" t="str">
            <v>Nombre de crÃ©ations d'entreprises - Hors micro-entrepreneurs - Transport - France - DonnÃ©es trimestrielles brutes</v>
          </cell>
          <cell r="B551">
            <v>10756135</v>
          </cell>
          <cell r="C551">
            <v>45317.364583333336</v>
          </cell>
          <cell r="E551">
            <v>2068</v>
          </cell>
          <cell r="F551">
            <v>1837</v>
          </cell>
          <cell r="G551">
            <v>1625</v>
          </cell>
          <cell r="H551">
            <v>1694</v>
          </cell>
          <cell r="I551">
            <v>2073</v>
          </cell>
          <cell r="J551">
            <v>1845</v>
          </cell>
          <cell r="K551">
            <v>1694</v>
          </cell>
          <cell r="L551">
            <v>1868</v>
          </cell>
          <cell r="M551">
            <v>2168</v>
          </cell>
          <cell r="N551">
            <v>1888</v>
          </cell>
          <cell r="O551">
            <v>1979</v>
          </cell>
          <cell r="P551">
            <v>2312</v>
          </cell>
          <cell r="Q551">
            <v>2349</v>
          </cell>
          <cell r="R551">
            <v>2483</v>
          </cell>
          <cell r="S551">
            <v>2547</v>
          </cell>
          <cell r="T551">
            <v>3177</v>
          </cell>
          <cell r="U551">
            <v>3536</v>
          </cell>
          <cell r="V551">
            <v>3469</v>
          </cell>
          <cell r="W551">
            <v>2867</v>
          </cell>
          <cell r="X551">
            <v>3477</v>
          </cell>
          <cell r="Y551">
            <v>3651</v>
          </cell>
          <cell r="Z551">
            <v>3104</v>
          </cell>
          <cell r="AA551">
            <v>2543</v>
          </cell>
          <cell r="AB551">
            <v>3342</v>
          </cell>
          <cell r="AC551">
            <v>4055</v>
          </cell>
          <cell r="AD551">
            <v>4447</v>
          </cell>
          <cell r="AE551">
            <v>3497</v>
          </cell>
          <cell r="AF551">
            <v>4275</v>
          </cell>
          <cell r="AG551">
            <v>5501</v>
          </cell>
          <cell r="AH551">
            <v>4721</v>
          </cell>
          <cell r="AI551">
            <v>3741</v>
          </cell>
          <cell r="AJ551">
            <v>4032</v>
          </cell>
          <cell r="AK551">
            <v>3851</v>
          </cell>
          <cell r="AL551">
            <v>2011</v>
          </cell>
          <cell r="AM551">
            <v>3210</v>
          </cell>
          <cell r="AN551">
            <v>3391</v>
          </cell>
          <cell r="AO551">
            <v>4051</v>
          </cell>
          <cell r="AP551">
            <v>4431</v>
          </cell>
          <cell r="AQ551">
            <v>4056</v>
          </cell>
          <cell r="AR551">
            <v>4065</v>
          </cell>
          <cell r="AS551">
            <v>3957</v>
          </cell>
          <cell r="AT551">
            <v>3846</v>
          </cell>
          <cell r="AU551">
            <v>3374</v>
          </cell>
          <cell r="AV551">
            <v>3726</v>
          </cell>
          <cell r="AW551">
            <v>3679</v>
          </cell>
          <cell r="AX551">
            <v>3500</v>
          </cell>
          <cell r="AY551">
            <v>3290</v>
          </cell>
          <cell r="AZ551">
            <v>3969</v>
          </cell>
        </row>
        <row r="552">
          <cell r="A552" t="str">
            <v>Nombre de crÃ©ations d'entreprises - Hors micro-entrepreneurs - Transport - France - DonnÃ©es trimestrielles CVS</v>
          </cell>
          <cell r="B552">
            <v>10756136</v>
          </cell>
          <cell r="C552">
            <v>45317.364583333336</v>
          </cell>
          <cell r="E552">
            <v>1859</v>
          </cell>
          <cell r="F552">
            <v>1747</v>
          </cell>
          <cell r="G552">
            <v>1842</v>
          </cell>
          <cell r="H552">
            <v>1756</v>
          </cell>
          <cell r="I552">
            <v>1828</v>
          </cell>
          <cell r="J552">
            <v>1929</v>
          </cell>
          <cell r="K552">
            <v>1989</v>
          </cell>
          <cell r="L552">
            <v>1923</v>
          </cell>
          <cell r="M552">
            <v>1993</v>
          </cell>
          <cell r="N552">
            <v>2087</v>
          </cell>
          <cell r="O552">
            <v>2224</v>
          </cell>
          <cell r="P552">
            <v>2280</v>
          </cell>
          <cell r="Q552">
            <v>2325</v>
          </cell>
          <cell r="R552">
            <v>2459</v>
          </cell>
          <cell r="S552">
            <v>2705</v>
          </cell>
          <cell r="T552">
            <v>3013</v>
          </cell>
          <cell r="U552">
            <v>3193</v>
          </cell>
          <cell r="V552">
            <v>3335</v>
          </cell>
          <cell r="W552">
            <v>3399</v>
          </cell>
          <cell r="X552">
            <v>3356</v>
          </cell>
          <cell r="Y552">
            <v>3229</v>
          </cell>
          <cell r="Z552">
            <v>2948</v>
          </cell>
          <cell r="AA552">
            <v>2899</v>
          </cell>
          <cell r="AB552">
            <v>3329</v>
          </cell>
          <cell r="AC552">
            <v>3576</v>
          </cell>
          <cell r="AD552">
            <v>4169</v>
          </cell>
          <cell r="AE552">
            <v>4116</v>
          </cell>
          <cell r="AF552">
            <v>4390</v>
          </cell>
          <cell r="AG552">
            <v>4829</v>
          </cell>
          <cell r="AH552">
            <v>4854</v>
          </cell>
          <cell r="AI552">
            <v>4508</v>
          </cell>
          <cell r="AJ552">
            <v>4145</v>
          </cell>
          <cell r="AK552">
            <v>3598</v>
          </cell>
          <cell r="AL552">
            <v>1964</v>
          </cell>
          <cell r="AM552">
            <v>3398</v>
          </cell>
          <cell r="AN552">
            <v>3250</v>
          </cell>
          <cell r="AO552">
            <v>3940</v>
          </cell>
          <cell r="AP552">
            <v>4208</v>
          </cell>
          <cell r="AQ552">
            <v>4333</v>
          </cell>
          <cell r="AR552">
            <v>4163</v>
          </cell>
          <cell r="AS552">
            <v>3608</v>
          </cell>
          <cell r="AT552">
            <v>3663</v>
          </cell>
          <cell r="AU552">
            <v>3879</v>
          </cell>
          <cell r="AV552">
            <v>3646</v>
          </cell>
          <cell r="AW552">
            <v>3316</v>
          </cell>
          <cell r="AX552">
            <v>3321</v>
          </cell>
          <cell r="AY552">
            <v>3610</v>
          </cell>
          <cell r="AZ552">
            <v>3995</v>
          </cell>
        </row>
        <row r="553">
          <cell r="A553" t="str">
            <v>Nombre de crÃ©ations d'entreprises - Hors micro-entrepreneurs - Transport - Grand Est - DonnÃ©es trimestrielles brutes</v>
          </cell>
          <cell r="B553">
            <v>10756306</v>
          </cell>
          <cell r="C553">
            <v>45317.364583333336</v>
          </cell>
          <cell r="E553">
            <v>113</v>
          </cell>
          <cell r="F553">
            <v>81</v>
          </cell>
          <cell r="G553">
            <v>101</v>
          </cell>
          <cell r="H553">
            <v>85</v>
          </cell>
          <cell r="I553">
            <v>94</v>
          </cell>
          <cell r="J553">
            <v>77</v>
          </cell>
          <cell r="K553">
            <v>97</v>
          </cell>
          <cell r="L553">
            <v>63</v>
          </cell>
          <cell r="M553">
            <v>103</v>
          </cell>
          <cell r="N553">
            <v>78</v>
          </cell>
          <cell r="O553">
            <v>96</v>
          </cell>
          <cell r="P553">
            <v>79</v>
          </cell>
          <cell r="Q553">
            <v>88</v>
          </cell>
          <cell r="R553">
            <v>81</v>
          </cell>
          <cell r="S553">
            <v>100</v>
          </cell>
          <cell r="T553">
            <v>81</v>
          </cell>
          <cell r="U553">
            <v>103</v>
          </cell>
          <cell r="V553">
            <v>116</v>
          </cell>
          <cell r="W553">
            <v>90</v>
          </cell>
          <cell r="X553">
            <v>89</v>
          </cell>
          <cell r="Y553">
            <v>138</v>
          </cell>
          <cell r="Z553">
            <v>111</v>
          </cell>
          <cell r="AA553">
            <v>141</v>
          </cell>
          <cell r="AB553">
            <v>148</v>
          </cell>
          <cell r="AC553">
            <v>212</v>
          </cell>
          <cell r="AD553">
            <v>348</v>
          </cell>
          <cell r="AE553">
            <v>268</v>
          </cell>
          <cell r="AF553">
            <v>348</v>
          </cell>
          <cell r="AG553">
            <v>549</v>
          </cell>
          <cell r="AH553">
            <v>548</v>
          </cell>
          <cell r="AI553">
            <v>418</v>
          </cell>
          <cell r="AJ553">
            <v>321</v>
          </cell>
          <cell r="AK553">
            <v>124</v>
          </cell>
          <cell r="AL553">
            <v>126</v>
          </cell>
          <cell r="AM553">
            <v>179</v>
          </cell>
          <cell r="AN553">
            <v>132</v>
          </cell>
          <cell r="AO553">
            <v>188</v>
          </cell>
          <cell r="AP553">
            <v>165</v>
          </cell>
          <cell r="AQ553">
            <v>136</v>
          </cell>
          <cell r="AR553">
            <v>207</v>
          </cell>
          <cell r="AS553">
            <v>187</v>
          </cell>
          <cell r="AT553">
            <v>146</v>
          </cell>
          <cell r="AU553">
            <v>119</v>
          </cell>
          <cell r="AV553">
            <v>141</v>
          </cell>
          <cell r="AW553">
            <v>118</v>
          </cell>
          <cell r="AX553">
            <v>108</v>
          </cell>
          <cell r="AY553">
            <v>100</v>
          </cell>
          <cell r="AZ553">
            <v>140</v>
          </cell>
        </row>
        <row r="554">
          <cell r="A554" t="str">
            <v>Nombre de crÃ©ations d'entreprises - Hors micro-entrepreneurs - Transport - Hauts-de-France - DonnÃ©es trimestrielles brutes</v>
          </cell>
          <cell r="B554">
            <v>10756286</v>
          </cell>
          <cell r="C554">
            <v>45317.364583333336</v>
          </cell>
          <cell r="E554">
            <v>97</v>
          </cell>
          <cell r="F554">
            <v>113</v>
          </cell>
          <cell r="G554">
            <v>84</v>
          </cell>
          <cell r="H554">
            <v>108</v>
          </cell>
          <cell r="I554">
            <v>112</v>
          </cell>
          <cell r="J554">
            <v>97</v>
          </cell>
          <cell r="K554">
            <v>94</v>
          </cell>
          <cell r="L554">
            <v>100</v>
          </cell>
          <cell r="M554">
            <v>114</v>
          </cell>
          <cell r="N554">
            <v>111</v>
          </cell>
          <cell r="O554">
            <v>114</v>
          </cell>
          <cell r="P554">
            <v>108</v>
          </cell>
          <cell r="Q554">
            <v>126</v>
          </cell>
          <cell r="R554">
            <v>115</v>
          </cell>
          <cell r="S554">
            <v>120</v>
          </cell>
          <cell r="T554">
            <v>144</v>
          </cell>
          <cell r="U554">
            <v>144</v>
          </cell>
          <cell r="V554">
            <v>161</v>
          </cell>
          <cell r="W554">
            <v>154</v>
          </cell>
          <cell r="X554">
            <v>149</v>
          </cell>
          <cell r="Y554">
            <v>194</v>
          </cell>
          <cell r="Z554">
            <v>160</v>
          </cell>
          <cell r="AA554">
            <v>150</v>
          </cell>
          <cell r="AB554">
            <v>158</v>
          </cell>
          <cell r="AC554">
            <v>194</v>
          </cell>
          <cell r="AD554">
            <v>283</v>
          </cell>
          <cell r="AE554">
            <v>202</v>
          </cell>
          <cell r="AF554">
            <v>196</v>
          </cell>
          <cell r="AG554">
            <v>335</v>
          </cell>
          <cell r="AH554">
            <v>285</v>
          </cell>
          <cell r="AI554">
            <v>235</v>
          </cell>
          <cell r="AJ554">
            <v>289</v>
          </cell>
          <cell r="AK554">
            <v>262</v>
          </cell>
          <cell r="AL554">
            <v>177</v>
          </cell>
          <cell r="AM554">
            <v>135</v>
          </cell>
          <cell r="AN554">
            <v>127</v>
          </cell>
          <cell r="AO554">
            <v>167</v>
          </cell>
          <cell r="AP554">
            <v>192</v>
          </cell>
          <cell r="AQ554">
            <v>160</v>
          </cell>
          <cell r="AR554">
            <v>202</v>
          </cell>
          <cell r="AS554">
            <v>196</v>
          </cell>
          <cell r="AT554">
            <v>139</v>
          </cell>
          <cell r="AU554">
            <v>162</v>
          </cell>
          <cell r="AV554">
            <v>162</v>
          </cell>
          <cell r="AW554">
            <v>201</v>
          </cell>
          <cell r="AX554">
            <v>200</v>
          </cell>
          <cell r="AY554">
            <v>192</v>
          </cell>
          <cell r="AZ554">
            <v>216</v>
          </cell>
        </row>
        <row r="555">
          <cell r="A555" t="str">
            <v>Nombre de crÃ©ations d'entreprises - Hors micro-entrepreneurs - Transport - Normandie - DonnÃ©es trimestrielles brutes</v>
          </cell>
          <cell r="B555">
            <v>10756266</v>
          </cell>
          <cell r="C555">
            <v>45317.364583333336</v>
          </cell>
          <cell r="E555">
            <v>62</v>
          </cell>
          <cell r="F555">
            <v>54</v>
          </cell>
          <cell r="G555">
            <v>52</v>
          </cell>
          <cell r="H555">
            <v>44</v>
          </cell>
          <cell r="I555">
            <v>64</v>
          </cell>
          <cell r="J555">
            <v>47</v>
          </cell>
          <cell r="K555">
            <v>53</v>
          </cell>
          <cell r="L555">
            <v>42</v>
          </cell>
          <cell r="M555">
            <v>59</v>
          </cell>
          <cell r="N555">
            <v>55</v>
          </cell>
          <cell r="O555">
            <v>50</v>
          </cell>
          <cell r="P555">
            <v>42</v>
          </cell>
          <cell r="Q555">
            <v>66</v>
          </cell>
          <cell r="R555">
            <v>46</v>
          </cell>
          <cell r="S555">
            <v>60</v>
          </cell>
          <cell r="T555">
            <v>48</v>
          </cell>
          <cell r="U555">
            <v>54</v>
          </cell>
          <cell r="V555">
            <v>60</v>
          </cell>
          <cell r="W555">
            <v>52</v>
          </cell>
          <cell r="X555">
            <v>67</v>
          </cell>
          <cell r="Y555">
            <v>59</v>
          </cell>
          <cell r="Z555">
            <v>58</v>
          </cell>
          <cell r="AA555">
            <v>51</v>
          </cell>
          <cell r="AB555">
            <v>66</v>
          </cell>
          <cell r="AC555">
            <v>87</v>
          </cell>
          <cell r="AD555">
            <v>98</v>
          </cell>
          <cell r="AE555">
            <v>74</v>
          </cell>
          <cell r="AF555">
            <v>81</v>
          </cell>
          <cell r="AG555">
            <v>88</v>
          </cell>
          <cell r="AH555">
            <v>89</v>
          </cell>
          <cell r="AI555">
            <v>85</v>
          </cell>
          <cell r="AJ555">
            <v>89</v>
          </cell>
          <cell r="AK555">
            <v>77</v>
          </cell>
          <cell r="AL555">
            <v>40</v>
          </cell>
          <cell r="AM555">
            <v>58</v>
          </cell>
          <cell r="AN555">
            <v>69</v>
          </cell>
          <cell r="AO555">
            <v>101</v>
          </cell>
          <cell r="AP555">
            <v>85</v>
          </cell>
          <cell r="AQ555">
            <v>83</v>
          </cell>
          <cell r="AR555">
            <v>101</v>
          </cell>
          <cell r="AS555">
            <v>117</v>
          </cell>
          <cell r="AT555">
            <v>86</v>
          </cell>
          <cell r="AU555">
            <v>71</v>
          </cell>
          <cell r="AV555">
            <v>63</v>
          </cell>
          <cell r="AW555">
            <v>65</v>
          </cell>
          <cell r="AX555">
            <v>94</v>
          </cell>
          <cell r="AY555">
            <v>92</v>
          </cell>
          <cell r="AZ555">
            <v>62</v>
          </cell>
        </row>
        <row r="556">
          <cell r="A556" t="str">
            <v>Nombre de crÃ©ations d'entreprises - Hors micro-entrepreneurs - Transport - Nouvelle-Aquitaine - DonnÃ©es trimestrielles brutes</v>
          </cell>
          <cell r="B556">
            <v>10756366</v>
          </cell>
          <cell r="C556">
            <v>45317.364583333336</v>
          </cell>
          <cell r="E556">
            <v>92</v>
          </cell>
          <cell r="F556">
            <v>109</v>
          </cell>
          <cell r="G556">
            <v>85</v>
          </cell>
          <cell r="H556">
            <v>93</v>
          </cell>
          <cell r="I556">
            <v>95</v>
          </cell>
          <cell r="J556">
            <v>88</v>
          </cell>
          <cell r="K556">
            <v>102</v>
          </cell>
          <cell r="L556">
            <v>115</v>
          </cell>
          <cell r="M556">
            <v>101</v>
          </cell>
          <cell r="N556">
            <v>102</v>
          </cell>
          <cell r="O556">
            <v>95</v>
          </cell>
          <cell r="P556">
            <v>90</v>
          </cell>
          <cell r="Q556">
            <v>85</v>
          </cell>
          <cell r="R556">
            <v>107</v>
          </cell>
          <cell r="S556">
            <v>112</v>
          </cell>
          <cell r="T556">
            <v>97</v>
          </cell>
          <cell r="U556">
            <v>122</v>
          </cell>
          <cell r="V556">
            <v>135</v>
          </cell>
          <cell r="W556">
            <v>107</v>
          </cell>
          <cell r="X556">
            <v>119</v>
          </cell>
          <cell r="Y556">
            <v>115</v>
          </cell>
          <cell r="Z556">
            <v>87</v>
          </cell>
          <cell r="AA556">
            <v>79</v>
          </cell>
          <cell r="AB556">
            <v>139</v>
          </cell>
          <cell r="AC556">
            <v>149</v>
          </cell>
          <cell r="AD556">
            <v>158</v>
          </cell>
          <cell r="AE556">
            <v>176</v>
          </cell>
          <cell r="AF556">
            <v>210</v>
          </cell>
          <cell r="AG556">
            <v>188</v>
          </cell>
          <cell r="AH556">
            <v>152</v>
          </cell>
          <cell r="AI556">
            <v>139</v>
          </cell>
          <cell r="AJ556">
            <v>147</v>
          </cell>
          <cell r="AK556">
            <v>159</v>
          </cell>
          <cell r="AL556">
            <v>101</v>
          </cell>
          <cell r="AM556">
            <v>170</v>
          </cell>
          <cell r="AN556">
            <v>216</v>
          </cell>
          <cell r="AO556">
            <v>267</v>
          </cell>
          <cell r="AP556">
            <v>203</v>
          </cell>
          <cell r="AQ556">
            <v>127</v>
          </cell>
          <cell r="AR556">
            <v>140</v>
          </cell>
          <cell r="AS556">
            <v>140</v>
          </cell>
          <cell r="AT556">
            <v>151</v>
          </cell>
          <cell r="AU556">
            <v>116</v>
          </cell>
          <cell r="AV556">
            <v>141</v>
          </cell>
          <cell r="AW556">
            <v>138</v>
          </cell>
          <cell r="AX556">
            <v>152</v>
          </cell>
          <cell r="AY556">
            <v>105</v>
          </cell>
          <cell r="AZ556">
            <v>153</v>
          </cell>
        </row>
        <row r="557">
          <cell r="A557" t="str">
            <v>Nombre de crÃ©ations d'entreprises - Hors micro-entrepreneurs - Transport - Occitanie - DonnÃ©es trimestrielles brutes</v>
          </cell>
          <cell r="B557">
            <v>10756386</v>
          </cell>
          <cell r="C557">
            <v>45317.364583333336</v>
          </cell>
          <cell r="E557">
            <v>149</v>
          </cell>
          <cell r="F557">
            <v>121</v>
          </cell>
          <cell r="G557">
            <v>90</v>
          </cell>
          <cell r="H557">
            <v>101</v>
          </cell>
          <cell r="I557">
            <v>128</v>
          </cell>
          <cell r="J557">
            <v>99</v>
          </cell>
          <cell r="K557">
            <v>97</v>
          </cell>
          <cell r="L557">
            <v>81</v>
          </cell>
          <cell r="M557">
            <v>110</v>
          </cell>
          <cell r="N557">
            <v>105</v>
          </cell>
          <cell r="O557">
            <v>97</v>
          </cell>
          <cell r="P557">
            <v>89</v>
          </cell>
          <cell r="Q557">
            <v>111</v>
          </cell>
          <cell r="R557">
            <v>109</v>
          </cell>
          <cell r="S557">
            <v>104</v>
          </cell>
          <cell r="T557">
            <v>99</v>
          </cell>
          <cell r="U557">
            <v>147</v>
          </cell>
          <cell r="V557">
            <v>127</v>
          </cell>
          <cell r="W557">
            <v>119</v>
          </cell>
          <cell r="X557">
            <v>130</v>
          </cell>
          <cell r="Y557">
            <v>166</v>
          </cell>
          <cell r="Z557">
            <v>118</v>
          </cell>
          <cell r="AA557">
            <v>103</v>
          </cell>
          <cell r="AB557">
            <v>132</v>
          </cell>
          <cell r="AC557">
            <v>145</v>
          </cell>
          <cell r="AD557">
            <v>170</v>
          </cell>
          <cell r="AE557">
            <v>135</v>
          </cell>
          <cell r="AF557">
            <v>153</v>
          </cell>
          <cell r="AG557">
            <v>191</v>
          </cell>
          <cell r="AH557">
            <v>155</v>
          </cell>
          <cell r="AI557">
            <v>162</v>
          </cell>
          <cell r="AJ557">
            <v>170</v>
          </cell>
          <cell r="AK557">
            <v>167</v>
          </cell>
          <cell r="AL557">
            <v>104</v>
          </cell>
          <cell r="AM557">
            <v>139</v>
          </cell>
          <cell r="AN557">
            <v>194</v>
          </cell>
          <cell r="AO557">
            <v>226</v>
          </cell>
          <cell r="AP557">
            <v>224</v>
          </cell>
          <cell r="AQ557">
            <v>186</v>
          </cell>
          <cell r="AR557">
            <v>203</v>
          </cell>
          <cell r="AS557">
            <v>218</v>
          </cell>
          <cell r="AT557">
            <v>194</v>
          </cell>
          <cell r="AU557">
            <v>168</v>
          </cell>
          <cell r="AV557">
            <v>204</v>
          </cell>
          <cell r="AW557">
            <v>169</v>
          </cell>
          <cell r="AX557">
            <v>166</v>
          </cell>
          <cell r="AY557">
            <v>160</v>
          </cell>
          <cell r="AZ557">
            <v>174</v>
          </cell>
        </row>
        <row r="558">
          <cell r="A558" t="str">
            <v>Nombre de crÃ©ations d'entreprises - Hors micro-entrepreneurs - Transport - Pays de la Loire - DonnÃ©es trimestrielles brutes</v>
          </cell>
          <cell r="B558">
            <v>10756326</v>
          </cell>
          <cell r="C558">
            <v>45317.364583333336</v>
          </cell>
          <cell r="E558">
            <v>60</v>
          </cell>
          <cell r="F558">
            <v>53</v>
          </cell>
          <cell r="G558">
            <v>39</v>
          </cell>
          <cell r="H558">
            <v>34</v>
          </cell>
          <cell r="I558">
            <v>41</v>
          </cell>
          <cell r="J558">
            <v>37</v>
          </cell>
          <cell r="K558">
            <v>48</v>
          </cell>
          <cell r="L558">
            <v>36</v>
          </cell>
          <cell r="M558">
            <v>43</v>
          </cell>
          <cell r="N558">
            <v>46</v>
          </cell>
          <cell r="O558">
            <v>38</v>
          </cell>
          <cell r="P558">
            <v>45</v>
          </cell>
          <cell r="Q558">
            <v>66</v>
          </cell>
          <cell r="R558">
            <v>51</v>
          </cell>
          <cell r="S558">
            <v>44</v>
          </cell>
          <cell r="T558">
            <v>48</v>
          </cell>
          <cell r="U558">
            <v>58</v>
          </cell>
          <cell r="V558">
            <v>65</v>
          </cell>
          <cell r="W558">
            <v>54</v>
          </cell>
          <cell r="X558">
            <v>68</v>
          </cell>
          <cell r="Y558">
            <v>79</v>
          </cell>
          <cell r="Z558">
            <v>100</v>
          </cell>
          <cell r="AA558">
            <v>64</v>
          </cell>
          <cell r="AB558">
            <v>89</v>
          </cell>
          <cell r="AC558">
            <v>100</v>
          </cell>
          <cell r="AD558">
            <v>147</v>
          </cell>
          <cell r="AE558">
            <v>77</v>
          </cell>
          <cell r="AF558">
            <v>109</v>
          </cell>
          <cell r="AG558">
            <v>151</v>
          </cell>
          <cell r="AH558">
            <v>125</v>
          </cell>
          <cell r="AI558">
            <v>102</v>
          </cell>
          <cell r="AJ558">
            <v>122</v>
          </cell>
          <cell r="AK558">
            <v>103</v>
          </cell>
          <cell r="AL558">
            <v>103</v>
          </cell>
          <cell r="AM558">
            <v>155</v>
          </cell>
          <cell r="AN558">
            <v>149</v>
          </cell>
          <cell r="AO558">
            <v>183</v>
          </cell>
          <cell r="AP558">
            <v>156</v>
          </cell>
          <cell r="AQ558">
            <v>117</v>
          </cell>
          <cell r="AR558">
            <v>97</v>
          </cell>
          <cell r="AS558">
            <v>93</v>
          </cell>
          <cell r="AT558">
            <v>55</v>
          </cell>
          <cell r="AU558">
            <v>71</v>
          </cell>
          <cell r="AV558">
            <v>89</v>
          </cell>
          <cell r="AW558">
            <v>94</v>
          </cell>
          <cell r="AX558">
            <v>75</v>
          </cell>
          <cell r="AY558">
            <v>80</v>
          </cell>
          <cell r="AZ558">
            <v>93</v>
          </cell>
        </row>
        <row r="559">
          <cell r="A559" t="str">
            <v>Nombre de crÃ©ations d'entreprises - Hors micro-entrepreneurs - Transport - Provence-Alpes-CÃ´te d'Azur - DonnÃ©es trimestrielles brutes</v>
          </cell>
          <cell r="B559">
            <v>10756426</v>
          </cell>
          <cell r="C559">
            <v>45317.364583333336</v>
          </cell>
          <cell r="E559">
            <v>204</v>
          </cell>
          <cell r="F559">
            <v>177</v>
          </cell>
          <cell r="G559">
            <v>171</v>
          </cell>
          <cell r="H559">
            <v>160</v>
          </cell>
          <cell r="I559">
            <v>154</v>
          </cell>
          <cell r="J559">
            <v>163</v>
          </cell>
          <cell r="K559">
            <v>160</v>
          </cell>
          <cell r="L559">
            <v>129</v>
          </cell>
          <cell r="M559">
            <v>189</v>
          </cell>
          <cell r="N559">
            <v>149</v>
          </cell>
          <cell r="O559">
            <v>142</v>
          </cell>
          <cell r="P559">
            <v>174</v>
          </cell>
          <cell r="Q559">
            <v>186</v>
          </cell>
          <cell r="R559">
            <v>203</v>
          </cell>
          <cell r="S559">
            <v>140</v>
          </cell>
          <cell r="T559">
            <v>187</v>
          </cell>
          <cell r="U559">
            <v>277</v>
          </cell>
          <cell r="V559">
            <v>243</v>
          </cell>
          <cell r="W559">
            <v>204</v>
          </cell>
          <cell r="X559">
            <v>260</v>
          </cell>
          <cell r="Y559">
            <v>276</v>
          </cell>
          <cell r="Z559">
            <v>274</v>
          </cell>
          <cell r="AA559">
            <v>202</v>
          </cell>
          <cell r="AB559">
            <v>242</v>
          </cell>
          <cell r="AC559">
            <v>376</v>
          </cell>
          <cell r="AD559">
            <v>504</v>
          </cell>
          <cell r="AE559">
            <v>350</v>
          </cell>
          <cell r="AF559">
            <v>426</v>
          </cell>
          <cell r="AG559">
            <v>685</v>
          </cell>
          <cell r="AH559">
            <v>644</v>
          </cell>
          <cell r="AI559">
            <v>398</v>
          </cell>
          <cell r="AJ559">
            <v>281</v>
          </cell>
          <cell r="AK559">
            <v>269</v>
          </cell>
          <cell r="AL559">
            <v>162</v>
          </cell>
          <cell r="AM559">
            <v>194</v>
          </cell>
          <cell r="AN559">
            <v>236</v>
          </cell>
          <cell r="AO559">
            <v>314</v>
          </cell>
          <cell r="AP559">
            <v>362</v>
          </cell>
          <cell r="AQ559">
            <v>272</v>
          </cell>
          <cell r="AR559">
            <v>281</v>
          </cell>
          <cell r="AS559">
            <v>304</v>
          </cell>
          <cell r="AT559">
            <v>379</v>
          </cell>
          <cell r="AU559">
            <v>272</v>
          </cell>
          <cell r="AV559">
            <v>305</v>
          </cell>
          <cell r="AW559">
            <v>322</v>
          </cell>
          <cell r="AX559">
            <v>336</v>
          </cell>
          <cell r="AY559">
            <v>305</v>
          </cell>
          <cell r="AZ559">
            <v>307</v>
          </cell>
        </row>
        <row r="560">
          <cell r="A560" t="str">
            <v>Nombre de crÃ©ations d'entreprises - Industrie - Auvergne-RhÃ´ne-Alpes - DonnÃ©es trimestrielles brutes</v>
          </cell>
          <cell r="B560">
            <v>10756716</v>
          </cell>
          <cell r="C560">
            <v>45317.364583333336</v>
          </cell>
          <cell r="E560">
            <v>1025</v>
          </cell>
          <cell r="F560">
            <v>905</v>
          </cell>
          <cell r="G560">
            <v>751</v>
          </cell>
          <cell r="H560">
            <v>863</v>
          </cell>
          <cell r="I560">
            <v>996</v>
          </cell>
          <cell r="J560">
            <v>971</v>
          </cell>
          <cell r="K560">
            <v>866</v>
          </cell>
          <cell r="L560">
            <v>1075</v>
          </cell>
          <cell r="M560">
            <v>1137</v>
          </cell>
          <cell r="N560">
            <v>1209</v>
          </cell>
          <cell r="O560">
            <v>881</v>
          </cell>
          <cell r="P560">
            <v>1013</v>
          </cell>
          <cell r="Q560">
            <v>953</v>
          </cell>
          <cell r="R560">
            <v>917</v>
          </cell>
          <cell r="S560">
            <v>779</v>
          </cell>
          <cell r="T560">
            <v>875</v>
          </cell>
          <cell r="U560">
            <v>945</v>
          </cell>
          <cell r="V560">
            <v>907</v>
          </cell>
          <cell r="W560">
            <v>732</v>
          </cell>
          <cell r="X560">
            <v>830</v>
          </cell>
          <cell r="Y560">
            <v>961</v>
          </cell>
          <cell r="Z560">
            <v>814</v>
          </cell>
          <cell r="AA560">
            <v>785</v>
          </cell>
          <cell r="AB560">
            <v>867</v>
          </cell>
          <cell r="AC560">
            <v>1048</v>
          </cell>
          <cell r="AD560">
            <v>914</v>
          </cell>
          <cell r="AE560">
            <v>842</v>
          </cell>
          <cell r="AF560">
            <v>925</v>
          </cell>
          <cell r="AG560">
            <v>1245</v>
          </cell>
          <cell r="AH560">
            <v>1332</v>
          </cell>
          <cell r="AI560">
            <v>1283</v>
          </cell>
          <cell r="AJ560">
            <v>1489</v>
          </cell>
          <cell r="AK560">
            <v>1451</v>
          </cell>
          <cell r="AL560">
            <v>1071</v>
          </cell>
          <cell r="AM560">
            <v>1464</v>
          </cell>
          <cell r="AN560">
            <v>1694</v>
          </cell>
          <cell r="AO560">
            <v>1643</v>
          </cell>
          <cell r="AP560">
            <v>1743</v>
          </cell>
          <cell r="AQ560">
            <v>1652</v>
          </cell>
          <cell r="AR560">
            <v>1971</v>
          </cell>
          <cell r="AS560">
            <v>1927</v>
          </cell>
          <cell r="AT560">
            <v>1846</v>
          </cell>
          <cell r="AU560">
            <v>2001</v>
          </cell>
          <cell r="AV560">
            <v>2389</v>
          </cell>
          <cell r="AW560">
            <v>1828</v>
          </cell>
          <cell r="AX560">
            <v>1792</v>
          </cell>
          <cell r="AY560">
            <v>1548</v>
          </cell>
          <cell r="AZ560">
            <v>2361</v>
          </cell>
        </row>
        <row r="561">
          <cell r="A561" t="str">
            <v>Nombre de crÃ©ations d'entreprises - Industrie - Auvergne-RhÃ´ne-Alpes - DonnÃ©es trimestrielles CVS</v>
          </cell>
          <cell r="B561">
            <v>10756717</v>
          </cell>
          <cell r="C561">
            <v>45317.364583333336</v>
          </cell>
          <cell r="E561">
            <v>937</v>
          </cell>
          <cell r="F561">
            <v>881</v>
          </cell>
          <cell r="G561">
            <v>871</v>
          </cell>
          <cell r="H561">
            <v>869</v>
          </cell>
          <cell r="I561">
            <v>895</v>
          </cell>
          <cell r="J561">
            <v>991</v>
          </cell>
          <cell r="K561">
            <v>1037</v>
          </cell>
          <cell r="L561">
            <v>1060</v>
          </cell>
          <cell r="M561">
            <v>1055</v>
          </cell>
          <cell r="N561">
            <v>1340</v>
          </cell>
          <cell r="O561">
            <v>987</v>
          </cell>
          <cell r="P561">
            <v>1008</v>
          </cell>
          <cell r="Q561">
            <v>927</v>
          </cell>
          <cell r="R561">
            <v>904</v>
          </cell>
          <cell r="S561">
            <v>851</v>
          </cell>
          <cell r="T561">
            <v>839</v>
          </cell>
          <cell r="U561">
            <v>855</v>
          </cell>
          <cell r="V561">
            <v>883</v>
          </cell>
          <cell r="W561">
            <v>835</v>
          </cell>
          <cell r="X561">
            <v>829</v>
          </cell>
          <cell r="Y561">
            <v>856</v>
          </cell>
          <cell r="Z561">
            <v>787</v>
          </cell>
          <cell r="AA561">
            <v>865</v>
          </cell>
          <cell r="AB561">
            <v>877</v>
          </cell>
          <cell r="AC561">
            <v>936</v>
          </cell>
          <cell r="AD561">
            <v>899</v>
          </cell>
          <cell r="AE561">
            <v>925</v>
          </cell>
          <cell r="AF561">
            <v>963</v>
          </cell>
          <cell r="AG561">
            <v>1141</v>
          </cell>
          <cell r="AH561">
            <v>1341</v>
          </cell>
          <cell r="AI561">
            <v>1431</v>
          </cell>
          <cell r="AJ561">
            <v>1469</v>
          </cell>
          <cell r="AK561">
            <v>1393</v>
          </cell>
          <cell r="AL561">
            <v>1059</v>
          </cell>
          <cell r="AM561">
            <v>1572</v>
          </cell>
          <cell r="AN561">
            <v>1573</v>
          </cell>
          <cell r="AO561">
            <v>1640</v>
          </cell>
          <cell r="AP561">
            <v>1711</v>
          </cell>
          <cell r="AQ561">
            <v>1762</v>
          </cell>
          <cell r="AR561">
            <v>1857</v>
          </cell>
          <cell r="AS561">
            <v>1872</v>
          </cell>
          <cell r="AT561">
            <v>1820</v>
          </cell>
          <cell r="AU561">
            <v>2276</v>
          </cell>
          <cell r="AV561">
            <v>2158</v>
          </cell>
          <cell r="AW561">
            <v>1767</v>
          </cell>
          <cell r="AX561">
            <v>1767</v>
          </cell>
          <cell r="AY561">
            <v>1740</v>
          </cell>
          <cell r="AZ561">
            <v>2116</v>
          </cell>
        </row>
        <row r="562">
          <cell r="A562" t="str">
            <v>Nombre de crÃ©ations d'entreprises - Industrie - ÃŽle-de-France - DonnÃ©es trimestrielles brutes</v>
          </cell>
          <cell r="B562">
            <v>10756506</v>
          </cell>
          <cell r="C562">
            <v>45317.364583333336</v>
          </cell>
          <cell r="E562">
            <v>1176</v>
          </cell>
          <cell r="F562">
            <v>1071</v>
          </cell>
          <cell r="G562">
            <v>841</v>
          </cell>
          <cell r="H562">
            <v>1017</v>
          </cell>
          <cell r="I562">
            <v>1073</v>
          </cell>
          <cell r="J562">
            <v>1018</v>
          </cell>
          <cell r="K562">
            <v>908</v>
          </cell>
          <cell r="L562">
            <v>1140</v>
          </cell>
          <cell r="M562">
            <v>1279</v>
          </cell>
          <cell r="N562">
            <v>1070</v>
          </cell>
          <cell r="O562">
            <v>958</v>
          </cell>
          <cell r="P562">
            <v>1192</v>
          </cell>
          <cell r="Q562">
            <v>1139</v>
          </cell>
          <cell r="R562">
            <v>954</v>
          </cell>
          <cell r="S562">
            <v>929</v>
          </cell>
          <cell r="T562">
            <v>959</v>
          </cell>
          <cell r="U562">
            <v>1074</v>
          </cell>
          <cell r="V562">
            <v>988</v>
          </cell>
          <cell r="W562">
            <v>829</v>
          </cell>
          <cell r="X562">
            <v>1043</v>
          </cell>
          <cell r="Y562">
            <v>1147</v>
          </cell>
          <cell r="Z562">
            <v>883</v>
          </cell>
          <cell r="AA562">
            <v>955</v>
          </cell>
          <cell r="AB562">
            <v>1121</v>
          </cell>
          <cell r="AC562">
            <v>1195</v>
          </cell>
          <cell r="AD562">
            <v>1091</v>
          </cell>
          <cell r="AE562">
            <v>1040</v>
          </cell>
          <cell r="AF562">
            <v>1292</v>
          </cell>
          <cell r="AG562">
            <v>1471</v>
          </cell>
          <cell r="AH562">
            <v>1513</v>
          </cell>
          <cell r="AI562">
            <v>1397</v>
          </cell>
          <cell r="AJ562">
            <v>1695</v>
          </cell>
          <cell r="AK562">
            <v>1398</v>
          </cell>
          <cell r="AL562">
            <v>1119</v>
          </cell>
          <cell r="AM562">
            <v>1569</v>
          </cell>
          <cell r="AN562">
            <v>1881</v>
          </cell>
          <cell r="AO562">
            <v>1742</v>
          </cell>
          <cell r="AP562">
            <v>1676</v>
          </cell>
          <cell r="AQ562">
            <v>1440</v>
          </cell>
          <cell r="AR562">
            <v>1681</v>
          </cell>
          <cell r="AS562">
            <v>1827</v>
          </cell>
          <cell r="AT562">
            <v>1619</v>
          </cell>
          <cell r="AU562">
            <v>1755</v>
          </cell>
          <cell r="AV562">
            <v>2184</v>
          </cell>
          <cell r="AW562">
            <v>1900</v>
          </cell>
          <cell r="AX562">
            <v>1870</v>
          </cell>
          <cell r="AY562">
            <v>1815</v>
          </cell>
          <cell r="AZ562">
            <v>2273</v>
          </cell>
        </row>
        <row r="563">
          <cell r="A563" t="str">
            <v>Nombre de crÃ©ations d'entreprises - Industrie - ÃŽle-de-France - DonnÃ©es trimestrielles CVS</v>
          </cell>
          <cell r="B563">
            <v>10756507</v>
          </cell>
          <cell r="C563">
            <v>45317.364583333336</v>
          </cell>
          <cell r="E563">
            <v>1062</v>
          </cell>
          <cell r="F563">
            <v>1093</v>
          </cell>
          <cell r="G563">
            <v>983</v>
          </cell>
          <cell r="H563">
            <v>963</v>
          </cell>
          <cell r="I563">
            <v>971</v>
          </cell>
          <cell r="J563">
            <v>1039</v>
          </cell>
          <cell r="K563">
            <v>1053</v>
          </cell>
          <cell r="L563">
            <v>1081</v>
          </cell>
          <cell r="M563">
            <v>1158</v>
          </cell>
          <cell r="N563">
            <v>1097</v>
          </cell>
          <cell r="O563">
            <v>1102</v>
          </cell>
          <cell r="P563">
            <v>1133</v>
          </cell>
          <cell r="Q563">
            <v>1032</v>
          </cell>
          <cell r="R563">
            <v>985</v>
          </cell>
          <cell r="S563">
            <v>1055</v>
          </cell>
          <cell r="T563">
            <v>912</v>
          </cell>
          <cell r="U563">
            <v>977</v>
          </cell>
          <cell r="V563">
            <v>1023</v>
          </cell>
          <cell r="W563">
            <v>931</v>
          </cell>
          <cell r="X563">
            <v>989</v>
          </cell>
          <cell r="Y563">
            <v>1053</v>
          </cell>
          <cell r="Z563">
            <v>916</v>
          </cell>
          <cell r="AA563">
            <v>1064</v>
          </cell>
          <cell r="AB563">
            <v>1065</v>
          </cell>
          <cell r="AC563">
            <v>1113</v>
          </cell>
          <cell r="AD563">
            <v>1121</v>
          </cell>
          <cell r="AE563">
            <v>1150</v>
          </cell>
          <cell r="AF563">
            <v>1226</v>
          </cell>
          <cell r="AG563">
            <v>1388</v>
          </cell>
          <cell r="AH563">
            <v>1545</v>
          </cell>
          <cell r="AI563">
            <v>1536</v>
          </cell>
          <cell r="AJ563">
            <v>1595</v>
          </cell>
          <cell r="AK563">
            <v>1337</v>
          </cell>
          <cell r="AL563">
            <v>1144</v>
          </cell>
          <cell r="AM563">
            <v>1717</v>
          </cell>
          <cell r="AN563">
            <v>1753</v>
          </cell>
          <cell r="AO563">
            <v>1688</v>
          </cell>
          <cell r="AP563">
            <v>1714</v>
          </cell>
          <cell r="AQ563">
            <v>1570</v>
          </cell>
          <cell r="AR563">
            <v>1554</v>
          </cell>
          <cell r="AS563">
            <v>1791</v>
          </cell>
          <cell r="AT563">
            <v>1657</v>
          </cell>
          <cell r="AU563">
            <v>1913</v>
          </cell>
          <cell r="AV563">
            <v>2002</v>
          </cell>
          <cell r="AW563">
            <v>1872</v>
          </cell>
          <cell r="AX563">
            <v>1915</v>
          </cell>
          <cell r="AY563">
            <v>1976</v>
          </cell>
          <cell r="AZ563">
            <v>2081</v>
          </cell>
        </row>
        <row r="564">
          <cell r="A564" t="str">
            <v>Nombre de crÃ©ations d'entreprises - Industrie - Bourgogne-Franche-ComtÃ© - DonnÃ©es trimestrielles brutes</v>
          </cell>
          <cell r="B564">
            <v>10756548</v>
          </cell>
          <cell r="C564">
            <v>45317.364583333336</v>
          </cell>
          <cell r="E564">
            <v>308</v>
          </cell>
          <cell r="F564">
            <v>275</v>
          </cell>
          <cell r="G564">
            <v>264</v>
          </cell>
          <cell r="H564">
            <v>249</v>
          </cell>
          <cell r="I564">
            <v>289</v>
          </cell>
          <cell r="J564">
            <v>299</v>
          </cell>
          <cell r="K564">
            <v>241</v>
          </cell>
          <cell r="L564">
            <v>282</v>
          </cell>
          <cell r="M564">
            <v>368</v>
          </cell>
          <cell r="N564">
            <v>359</v>
          </cell>
          <cell r="O564">
            <v>320</v>
          </cell>
          <cell r="P564">
            <v>339</v>
          </cell>
          <cell r="Q564">
            <v>327</v>
          </cell>
          <cell r="R564">
            <v>283</v>
          </cell>
          <cell r="S564">
            <v>215</v>
          </cell>
          <cell r="T564">
            <v>280</v>
          </cell>
          <cell r="U564">
            <v>297</v>
          </cell>
          <cell r="V564">
            <v>264</v>
          </cell>
          <cell r="W564">
            <v>212</v>
          </cell>
          <cell r="X564">
            <v>239</v>
          </cell>
          <cell r="Y564">
            <v>280</v>
          </cell>
          <cell r="Z564">
            <v>290</v>
          </cell>
          <cell r="AA564">
            <v>293</v>
          </cell>
          <cell r="AB564">
            <v>256</v>
          </cell>
          <cell r="AC564">
            <v>329</v>
          </cell>
          <cell r="AD564">
            <v>302</v>
          </cell>
          <cell r="AE564">
            <v>316</v>
          </cell>
          <cell r="AF564">
            <v>298</v>
          </cell>
          <cell r="AG564">
            <v>360</v>
          </cell>
          <cell r="AH564">
            <v>343</v>
          </cell>
          <cell r="AI564">
            <v>401</v>
          </cell>
          <cell r="AJ564">
            <v>444</v>
          </cell>
          <cell r="AK564">
            <v>441</v>
          </cell>
          <cell r="AL564">
            <v>363</v>
          </cell>
          <cell r="AM564">
            <v>422</v>
          </cell>
          <cell r="AN564">
            <v>537</v>
          </cell>
          <cell r="AO564">
            <v>593</v>
          </cell>
          <cell r="AP564">
            <v>595</v>
          </cell>
          <cell r="AQ564">
            <v>535</v>
          </cell>
          <cell r="AR564">
            <v>628</v>
          </cell>
          <cell r="AS564">
            <v>734</v>
          </cell>
          <cell r="AT564">
            <v>664</v>
          </cell>
          <cell r="AU564">
            <v>806</v>
          </cell>
          <cell r="AV564">
            <v>701</v>
          </cell>
          <cell r="AW564">
            <v>755</v>
          </cell>
          <cell r="AX564">
            <v>810</v>
          </cell>
          <cell r="AY564">
            <v>744</v>
          </cell>
          <cell r="AZ564">
            <v>914</v>
          </cell>
        </row>
        <row r="565">
          <cell r="A565" t="str">
            <v>Nombre de crÃ©ations d'entreprises - Industrie - Bourgogne-Franche-ComtÃ© - DonnÃ©es trimestrielles CVS</v>
          </cell>
          <cell r="B565">
            <v>10756549</v>
          </cell>
          <cell r="C565">
            <v>45317.364583333336</v>
          </cell>
          <cell r="E565">
            <v>278</v>
          </cell>
          <cell r="F565">
            <v>266</v>
          </cell>
          <cell r="G565">
            <v>292</v>
          </cell>
          <cell r="H565">
            <v>261</v>
          </cell>
          <cell r="I565">
            <v>258</v>
          </cell>
          <cell r="J565">
            <v>285</v>
          </cell>
          <cell r="K565">
            <v>272</v>
          </cell>
          <cell r="L565">
            <v>285</v>
          </cell>
          <cell r="M565">
            <v>333</v>
          </cell>
          <cell r="N565">
            <v>338</v>
          </cell>
          <cell r="O565">
            <v>355</v>
          </cell>
          <cell r="P565">
            <v>350</v>
          </cell>
          <cell r="Q565">
            <v>294</v>
          </cell>
          <cell r="R565">
            <v>270</v>
          </cell>
          <cell r="S565">
            <v>241</v>
          </cell>
          <cell r="T565">
            <v>289</v>
          </cell>
          <cell r="U565">
            <v>266</v>
          </cell>
          <cell r="V565">
            <v>268</v>
          </cell>
          <cell r="W565">
            <v>230</v>
          </cell>
          <cell r="X565">
            <v>242</v>
          </cell>
          <cell r="Y565">
            <v>262</v>
          </cell>
          <cell r="Z565">
            <v>282</v>
          </cell>
          <cell r="AA565">
            <v>306</v>
          </cell>
          <cell r="AB565">
            <v>258</v>
          </cell>
          <cell r="AC565">
            <v>307</v>
          </cell>
          <cell r="AD565">
            <v>297</v>
          </cell>
          <cell r="AE565">
            <v>328</v>
          </cell>
          <cell r="AF565">
            <v>308</v>
          </cell>
          <cell r="AG565">
            <v>331</v>
          </cell>
          <cell r="AH565">
            <v>345</v>
          </cell>
          <cell r="AI565">
            <v>418</v>
          </cell>
          <cell r="AJ565">
            <v>446</v>
          </cell>
          <cell r="AK565">
            <v>412</v>
          </cell>
          <cell r="AL565">
            <v>372</v>
          </cell>
          <cell r="AM565">
            <v>439</v>
          </cell>
          <cell r="AN565">
            <v>539</v>
          </cell>
          <cell r="AO565">
            <v>557</v>
          </cell>
          <cell r="AP565">
            <v>619</v>
          </cell>
          <cell r="AQ565">
            <v>555</v>
          </cell>
          <cell r="AR565">
            <v>630</v>
          </cell>
          <cell r="AS565">
            <v>706</v>
          </cell>
          <cell r="AT565">
            <v>689</v>
          </cell>
          <cell r="AU565">
            <v>820</v>
          </cell>
          <cell r="AV565">
            <v>688</v>
          </cell>
          <cell r="AW565">
            <v>749</v>
          </cell>
          <cell r="AX565">
            <v>797</v>
          </cell>
          <cell r="AY565">
            <v>748</v>
          </cell>
          <cell r="AZ565">
            <v>896</v>
          </cell>
        </row>
        <row r="566">
          <cell r="A566" t="str">
            <v>Nombre de crÃ©ations d'entreprises - Industrie - Bretagne - DonnÃ©es trimestrielles brutes</v>
          </cell>
          <cell r="B566">
            <v>10756653</v>
          </cell>
          <cell r="C566">
            <v>45317.364583333336</v>
          </cell>
          <cell r="E566">
            <v>365</v>
          </cell>
          <cell r="F566">
            <v>366</v>
          </cell>
          <cell r="G566">
            <v>338</v>
          </cell>
          <cell r="H566">
            <v>372</v>
          </cell>
          <cell r="I566">
            <v>389</v>
          </cell>
          <cell r="J566">
            <v>371</v>
          </cell>
          <cell r="K566">
            <v>297</v>
          </cell>
          <cell r="L566">
            <v>363</v>
          </cell>
          <cell r="M566">
            <v>376</v>
          </cell>
          <cell r="N566">
            <v>398</v>
          </cell>
          <cell r="O566">
            <v>336</v>
          </cell>
          <cell r="P566">
            <v>346</v>
          </cell>
          <cell r="Q566">
            <v>312</v>
          </cell>
          <cell r="R566">
            <v>344</v>
          </cell>
          <cell r="S566">
            <v>284</v>
          </cell>
          <cell r="T566">
            <v>328</v>
          </cell>
          <cell r="U566">
            <v>361</v>
          </cell>
          <cell r="V566">
            <v>381</v>
          </cell>
          <cell r="W566">
            <v>293</v>
          </cell>
          <cell r="X566">
            <v>285</v>
          </cell>
          <cell r="Y566">
            <v>339</v>
          </cell>
          <cell r="Z566">
            <v>359</v>
          </cell>
          <cell r="AA566">
            <v>306</v>
          </cell>
          <cell r="AB566">
            <v>315</v>
          </cell>
          <cell r="AC566">
            <v>344</v>
          </cell>
          <cell r="AD566">
            <v>421</v>
          </cell>
          <cell r="AE566">
            <v>315</v>
          </cell>
          <cell r="AF566">
            <v>364</v>
          </cell>
          <cell r="AG566">
            <v>462</v>
          </cell>
          <cell r="AH566">
            <v>446</v>
          </cell>
          <cell r="AI566">
            <v>467</v>
          </cell>
          <cell r="AJ566">
            <v>559</v>
          </cell>
          <cell r="AK566">
            <v>518</v>
          </cell>
          <cell r="AL566">
            <v>384</v>
          </cell>
          <cell r="AM566">
            <v>517</v>
          </cell>
          <cell r="AN566">
            <v>691</v>
          </cell>
          <cell r="AO566">
            <v>623</v>
          </cell>
          <cell r="AP566">
            <v>665</v>
          </cell>
          <cell r="AQ566">
            <v>601</v>
          </cell>
          <cell r="AR566">
            <v>679</v>
          </cell>
          <cell r="AS566">
            <v>759</v>
          </cell>
          <cell r="AT566">
            <v>726</v>
          </cell>
          <cell r="AU566">
            <v>745</v>
          </cell>
          <cell r="AV566">
            <v>835</v>
          </cell>
          <cell r="AW566">
            <v>743</v>
          </cell>
          <cell r="AX566">
            <v>896</v>
          </cell>
          <cell r="AY566">
            <v>807</v>
          </cell>
          <cell r="AZ566">
            <v>997</v>
          </cell>
        </row>
        <row r="567">
          <cell r="A567" t="str">
            <v>Nombre de crÃ©ations d'entreprises - Industrie - Bretagne - DonnÃ©es trimestrielles CVS</v>
          </cell>
          <cell r="B567">
            <v>10756654</v>
          </cell>
          <cell r="C567">
            <v>45317.364583333336</v>
          </cell>
          <cell r="E567">
            <v>347</v>
          </cell>
          <cell r="F567">
            <v>364</v>
          </cell>
          <cell r="G567">
            <v>389</v>
          </cell>
          <cell r="H567">
            <v>378</v>
          </cell>
          <cell r="I567">
            <v>381</v>
          </cell>
          <cell r="J567">
            <v>373</v>
          </cell>
          <cell r="K567">
            <v>331</v>
          </cell>
          <cell r="L567">
            <v>346</v>
          </cell>
          <cell r="M567">
            <v>385</v>
          </cell>
          <cell r="N567">
            <v>381</v>
          </cell>
          <cell r="O567">
            <v>345</v>
          </cell>
          <cell r="P567">
            <v>337</v>
          </cell>
          <cell r="Q567">
            <v>316</v>
          </cell>
          <cell r="R567">
            <v>298</v>
          </cell>
          <cell r="S567">
            <v>309</v>
          </cell>
          <cell r="T567">
            <v>318</v>
          </cell>
          <cell r="U567">
            <v>338</v>
          </cell>
          <cell r="V567">
            <v>352</v>
          </cell>
          <cell r="W567">
            <v>333</v>
          </cell>
          <cell r="X567">
            <v>277</v>
          </cell>
          <cell r="Y567">
            <v>330</v>
          </cell>
          <cell r="Z567">
            <v>329</v>
          </cell>
          <cell r="AA567">
            <v>329</v>
          </cell>
          <cell r="AB567">
            <v>321</v>
          </cell>
          <cell r="AC567">
            <v>333</v>
          </cell>
          <cell r="AD567">
            <v>413</v>
          </cell>
          <cell r="AE567">
            <v>359</v>
          </cell>
          <cell r="AF567">
            <v>368</v>
          </cell>
          <cell r="AG567">
            <v>467</v>
          </cell>
          <cell r="AH567">
            <v>462</v>
          </cell>
          <cell r="AI567">
            <v>513</v>
          </cell>
          <cell r="AJ567">
            <v>522</v>
          </cell>
          <cell r="AK567">
            <v>541</v>
          </cell>
          <cell r="AL567">
            <v>331</v>
          </cell>
          <cell r="AM567">
            <v>547</v>
          </cell>
          <cell r="AN567">
            <v>647</v>
          </cell>
          <cell r="AO567">
            <v>608</v>
          </cell>
          <cell r="AP567">
            <v>630</v>
          </cell>
          <cell r="AQ567">
            <v>667</v>
          </cell>
          <cell r="AR567">
            <v>660</v>
          </cell>
          <cell r="AS567">
            <v>747</v>
          </cell>
          <cell r="AT567">
            <v>684</v>
          </cell>
          <cell r="AU567">
            <v>834</v>
          </cell>
          <cell r="AV567">
            <v>760</v>
          </cell>
          <cell r="AW567">
            <v>760</v>
          </cell>
          <cell r="AX567">
            <v>840</v>
          </cell>
          <cell r="AY567">
            <v>861</v>
          </cell>
          <cell r="AZ567">
            <v>954</v>
          </cell>
        </row>
        <row r="568">
          <cell r="A568" t="str">
            <v>Nombre de crÃ©ations d'entreprises - Industrie - Centre-Val de Loire - DonnÃ©es trimestrielles brutes</v>
          </cell>
          <cell r="B568">
            <v>10756527</v>
          </cell>
          <cell r="C568">
            <v>45317.364583333336</v>
          </cell>
          <cell r="E568">
            <v>272</v>
          </cell>
          <cell r="F568">
            <v>264</v>
          </cell>
          <cell r="G568">
            <v>222</v>
          </cell>
          <cell r="H568">
            <v>265</v>
          </cell>
          <cell r="I568">
            <v>274</v>
          </cell>
          <cell r="J568">
            <v>229</v>
          </cell>
          <cell r="K568">
            <v>177</v>
          </cell>
          <cell r="L568">
            <v>271</v>
          </cell>
          <cell r="M568">
            <v>289</v>
          </cell>
          <cell r="N568">
            <v>261</v>
          </cell>
          <cell r="O568">
            <v>247</v>
          </cell>
          <cell r="P568">
            <v>266</v>
          </cell>
          <cell r="Q568">
            <v>238</v>
          </cell>
          <cell r="R568">
            <v>233</v>
          </cell>
          <cell r="S568">
            <v>196</v>
          </cell>
          <cell r="T568">
            <v>198</v>
          </cell>
          <cell r="U568">
            <v>234</v>
          </cell>
          <cell r="V568">
            <v>227</v>
          </cell>
          <cell r="W568">
            <v>163</v>
          </cell>
          <cell r="X568">
            <v>207</v>
          </cell>
          <cell r="Y568">
            <v>241</v>
          </cell>
          <cell r="Z568">
            <v>222</v>
          </cell>
          <cell r="AA568">
            <v>175</v>
          </cell>
          <cell r="AB568">
            <v>251</v>
          </cell>
          <cell r="AC568">
            <v>248</v>
          </cell>
          <cell r="AD568">
            <v>215</v>
          </cell>
          <cell r="AE568">
            <v>185</v>
          </cell>
          <cell r="AF568">
            <v>231</v>
          </cell>
          <cell r="AG568">
            <v>299</v>
          </cell>
          <cell r="AH568">
            <v>280</v>
          </cell>
          <cell r="AI568">
            <v>319</v>
          </cell>
          <cell r="AJ568">
            <v>348</v>
          </cell>
          <cell r="AK568">
            <v>337</v>
          </cell>
          <cell r="AL568">
            <v>205</v>
          </cell>
          <cell r="AM568">
            <v>339</v>
          </cell>
          <cell r="AN568">
            <v>430</v>
          </cell>
          <cell r="AO568">
            <v>442</v>
          </cell>
          <cell r="AP568">
            <v>457</v>
          </cell>
          <cell r="AQ568">
            <v>422</v>
          </cell>
          <cell r="AR568">
            <v>605</v>
          </cell>
          <cell r="AS568">
            <v>522</v>
          </cell>
          <cell r="AT568">
            <v>510</v>
          </cell>
          <cell r="AU568">
            <v>567</v>
          </cell>
          <cell r="AV568">
            <v>745</v>
          </cell>
          <cell r="AW568">
            <v>620</v>
          </cell>
          <cell r="AX568">
            <v>620</v>
          </cell>
          <cell r="AY568">
            <v>664</v>
          </cell>
          <cell r="AZ568">
            <v>797</v>
          </cell>
        </row>
        <row r="569">
          <cell r="A569" t="str">
            <v>Nombre de crÃ©ations d'entreprises - Industrie - Centre-Val de Loire - DonnÃ©es trimestrielles CVS</v>
          </cell>
          <cell r="B569">
            <v>10756528</v>
          </cell>
          <cell r="C569">
            <v>45317.364583333336</v>
          </cell>
          <cell r="E569">
            <v>257</v>
          </cell>
          <cell r="F569">
            <v>263</v>
          </cell>
          <cell r="G569">
            <v>261</v>
          </cell>
          <cell r="H569">
            <v>245</v>
          </cell>
          <cell r="I569">
            <v>254</v>
          </cell>
          <cell r="J569">
            <v>228</v>
          </cell>
          <cell r="K569">
            <v>213</v>
          </cell>
          <cell r="L569">
            <v>254</v>
          </cell>
          <cell r="M569">
            <v>268</v>
          </cell>
          <cell r="N569">
            <v>259</v>
          </cell>
          <cell r="O569">
            <v>293</v>
          </cell>
          <cell r="P569">
            <v>246</v>
          </cell>
          <cell r="Q569">
            <v>220</v>
          </cell>
          <cell r="R569">
            <v>227</v>
          </cell>
          <cell r="S569">
            <v>231</v>
          </cell>
          <cell r="T569">
            <v>191</v>
          </cell>
          <cell r="U569">
            <v>214</v>
          </cell>
          <cell r="V569">
            <v>224</v>
          </cell>
          <cell r="W569">
            <v>198</v>
          </cell>
          <cell r="X569">
            <v>205</v>
          </cell>
          <cell r="Y569">
            <v>216</v>
          </cell>
          <cell r="Z569">
            <v>216</v>
          </cell>
          <cell r="AA569">
            <v>217</v>
          </cell>
          <cell r="AB569">
            <v>234</v>
          </cell>
          <cell r="AC569">
            <v>227</v>
          </cell>
          <cell r="AD569">
            <v>211</v>
          </cell>
          <cell r="AE569">
            <v>218</v>
          </cell>
          <cell r="AF569">
            <v>220</v>
          </cell>
          <cell r="AG569">
            <v>275</v>
          </cell>
          <cell r="AH569">
            <v>280</v>
          </cell>
          <cell r="AI569">
            <v>390</v>
          </cell>
          <cell r="AJ569">
            <v>322</v>
          </cell>
          <cell r="AK569">
            <v>313</v>
          </cell>
          <cell r="AL569">
            <v>211</v>
          </cell>
          <cell r="AM569">
            <v>387</v>
          </cell>
          <cell r="AN569">
            <v>392</v>
          </cell>
          <cell r="AO569">
            <v>417</v>
          </cell>
          <cell r="AP569">
            <v>459</v>
          </cell>
          <cell r="AQ569">
            <v>480</v>
          </cell>
          <cell r="AR569">
            <v>526</v>
          </cell>
          <cell r="AS569">
            <v>504</v>
          </cell>
          <cell r="AT569">
            <v>550</v>
          </cell>
          <cell r="AU569">
            <v>616</v>
          </cell>
          <cell r="AV569">
            <v>677</v>
          </cell>
          <cell r="AW569">
            <v>620</v>
          </cell>
          <cell r="AX569">
            <v>655</v>
          </cell>
          <cell r="AY569">
            <v>715</v>
          </cell>
          <cell r="AZ569">
            <v>692</v>
          </cell>
        </row>
        <row r="570">
          <cell r="A570" t="str">
            <v>Nombre de crÃ©ations d'entreprises - Industrie - Corse - DonnÃ©es trimestrielles brutes</v>
          </cell>
          <cell r="B570">
            <v>10756751</v>
          </cell>
          <cell r="C570">
            <v>45317.364583333336</v>
          </cell>
          <cell r="E570">
            <v>61</v>
          </cell>
          <cell r="F570">
            <v>63</v>
          </cell>
          <cell r="G570">
            <v>39</v>
          </cell>
          <cell r="H570">
            <v>50</v>
          </cell>
          <cell r="I570">
            <v>65</v>
          </cell>
          <cell r="J570">
            <v>71</v>
          </cell>
          <cell r="K570">
            <v>48</v>
          </cell>
          <cell r="L570">
            <v>59</v>
          </cell>
          <cell r="M570">
            <v>74</v>
          </cell>
          <cell r="N570">
            <v>91</v>
          </cell>
          <cell r="O570">
            <v>45</v>
          </cell>
          <cell r="P570">
            <v>74</v>
          </cell>
          <cell r="Q570">
            <v>70</v>
          </cell>
          <cell r="R570">
            <v>81</v>
          </cell>
          <cell r="S570">
            <v>50</v>
          </cell>
          <cell r="T570">
            <v>57</v>
          </cell>
          <cell r="U570">
            <v>58</v>
          </cell>
          <cell r="V570">
            <v>61</v>
          </cell>
          <cell r="W570">
            <v>42</v>
          </cell>
          <cell r="X570">
            <v>54</v>
          </cell>
          <cell r="Y570">
            <v>66</v>
          </cell>
          <cell r="Z570">
            <v>77</v>
          </cell>
          <cell r="AA570">
            <v>50</v>
          </cell>
          <cell r="AB570">
            <v>63</v>
          </cell>
          <cell r="AC570">
            <v>79</v>
          </cell>
          <cell r="AD570">
            <v>76</v>
          </cell>
          <cell r="AE570">
            <v>48</v>
          </cell>
          <cell r="AF570">
            <v>70</v>
          </cell>
          <cell r="AG570">
            <v>76</v>
          </cell>
          <cell r="AH570">
            <v>85</v>
          </cell>
          <cell r="AI570">
            <v>93</v>
          </cell>
          <cell r="AJ570">
            <v>74</v>
          </cell>
          <cell r="AK570">
            <v>82</v>
          </cell>
          <cell r="AL570">
            <v>59</v>
          </cell>
          <cell r="AM570">
            <v>82</v>
          </cell>
          <cell r="AN570">
            <v>95</v>
          </cell>
          <cell r="AO570">
            <v>113</v>
          </cell>
          <cell r="AP570">
            <v>142</v>
          </cell>
          <cell r="AQ570">
            <v>113</v>
          </cell>
          <cell r="AR570">
            <v>106</v>
          </cell>
          <cell r="AS570">
            <v>139</v>
          </cell>
          <cell r="AT570">
            <v>119</v>
          </cell>
          <cell r="AU570">
            <v>80</v>
          </cell>
          <cell r="AV570">
            <v>117</v>
          </cell>
          <cell r="AW570">
            <v>110</v>
          </cell>
          <cell r="AX570">
            <v>131</v>
          </cell>
          <cell r="AY570">
            <v>106</v>
          </cell>
          <cell r="AZ570">
            <v>112</v>
          </cell>
        </row>
        <row r="571">
          <cell r="A571" t="str">
            <v>Nombre de crÃ©ations d'entreprises - Industrie - Corse - DonnÃ©es trimestrielles CVS</v>
          </cell>
          <cell r="B571">
            <v>10756752</v>
          </cell>
          <cell r="C571">
            <v>45317.364583333336</v>
          </cell>
          <cell r="E571">
            <v>58</v>
          </cell>
          <cell r="F571">
            <v>48</v>
          </cell>
          <cell r="G571">
            <v>60</v>
          </cell>
          <cell r="H571">
            <v>53</v>
          </cell>
          <cell r="I571">
            <v>59</v>
          </cell>
          <cell r="J571">
            <v>57</v>
          </cell>
          <cell r="K571">
            <v>63</v>
          </cell>
          <cell r="L571">
            <v>60</v>
          </cell>
          <cell r="M571">
            <v>68</v>
          </cell>
          <cell r="N571">
            <v>73</v>
          </cell>
          <cell r="O571">
            <v>62</v>
          </cell>
          <cell r="P571">
            <v>77</v>
          </cell>
          <cell r="Q571">
            <v>64</v>
          </cell>
          <cell r="R571">
            <v>62</v>
          </cell>
          <cell r="S571">
            <v>70</v>
          </cell>
          <cell r="T571">
            <v>60</v>
          </cell>
          <cell r="U571">
            <v>50</v>
          </cell>
          <cell r="V571">
            <v>53</v>
          </cell>
          <cell r="W571">
            <v>60</v>
          </cell>
          <cell r="X571">
            <v>56</v>
          </cell>
          <cell r="Y571">
            <v>61</v>
          </cell>
          <cell r="Z571">
            <v>63</v>
          </cell>
          <cell r="AA571">
            <v>66</v>
          </cell>
          <cell r="AB571">
            <v>65</v>
          </cell>
          <cell r="AC571">
            <v>71</v>
          </cell>
          <cell r="AD571">
            <v>64</v>
          </cell>
          <cell r="AE571">
            <v>61</v>
          </cell>
          <cell r="AF571">
            <v>75</v>
          </cell>
          <cell r="AG571">
            <v>68</v>
          </cell>
          <cell r="AH571">
            <v>73</v>
          </cell>
          <cell r="AI571">
            <v>108</v>
          </cell>
          <cell r="AJ571">
            <v>76</v>
          </cell>
          <cell r="AK571">
            <v>75</v>
          </cell>
          <cell r="AL571">
            <v>48</v>
          </cell>
          <cell r="AM571">
            <v>99</v>
          </cell>
          <cell r="AN571">
            <v>101</v>
          </cell>
          <cell r="AO571">
            <v>105</v>
          </cell>
          <cell r="AP571">
            <v>123</v>
          </cell>
          <cell r="AQ571">
            <v>135</v>
          </cell>
          <cell r="AR571">
            <v>113</v>
          </cell>
          <cell r="AS571">
            <v>134</v>
          </cell>
          <cell r="AT571">
            <v>103</v>
          </cell>
          <cell r="AU571">
            <v>98</v>
          </cell>
          <cell r="AV571">
            <v>123</v>
          </cell>
          <cell r="AW571">
            <v>107</v>
          </cell>
          <cell r="AX571">
            <v>109</v>
          </cell>
          <cell r="AY571">
            <v>126</v>
          </cell>
          <cell r="AZ571">
            <v>115</v>
          </cell>
        </row>
        <row r="572">
          <cell r="A572" t="str">
            <v>Nombre de crÃ©ations d'entreprises - Industrie - France - DonnÃ©es trimestrielles brutes</v>
          </cell>
          <cell r="B572">
            <v>10756098</v>
          </cell>
          <cell r="C572">
            <v>45317.364583333336</v>
          </cell>
          <cell r="E572">
            <v>7744</v>
          </cell>
          <cell r="F572">
            <v>7398</v>
          </cell>
          <cell r="G572">
            <v>6090</v>
          </cell>
          <cell r="H572">
            <v>6815</v>
          </cell>
          <cell r="I572">
            <v>7504</v>
          </cell>
          <cell r="J572">
            <v>7295</v>
          </cell>
          <cell r="K572">
            <v>6287</v>
          </cell>
          <cell r="L572">
            <v>7621</v>
          </cell>
          <cell r="M572">
            <v>8327</v>
          </cell>
          <cell r="N572">
            <v>8198</v>
          </cell>
          <cell r="O572">
            <v>6971</v>
          </cell>
          <cell r="P572">
            <v>7717</v>
          </cell>
          <cell r="Q572">
            <v>7168</v>
          </cell>
          <cell r="R572">
            <v>6991</v>
          </cell>
          <cell r="S572">
            <v>5864</v>
          </cell>
          <cell r="T572">
            <v>6444</v>
          </cell>
          <cell r="U572">
            <v>6975</v>
          </cell>
          <cell r="V572">
            <v>7052</v>
          </cell>
          <cell r="W572">
            <v>5569</v>
          </cell>
          <cell r="X572">
            <v>6442</v>
          </cell>
          <cell r="Y572">
            <v>7264</v>
          </cell>
          <cell r="Z572">
            <v>6500</v>
          </cell>
          <cell r="AA572">
            <v>6120</v>
          </cell>
          <cell r="AB572">
            <v>6798</v>
          </cell>
          <cell r="AC572">
            <v>7797</v>
          </cell>
          <cell r="AD572">
            <v>7332</v>
          </cell>
          <cell r="AE572">
            <v>6411</v>
          </cell>
          <cell r="AF572">
            <v>7298</v>
          </cell>
          <cell r="AG572">
            <v>8926</v>
          </cell>
          <cell r="AH572">
            <v>9180</v>
          </cell>
          <cell r="AI572">
            <v>9305</v>
          </cell>
          <cell r="AJ572">
            <v>10873</v>
          </cell>
          <cell r="AK572">
            <v>10267</v>
          </cell>
          <cell r="AL572">
            <v>7700</v>
          </cell>
          <cell r="AM572">
            <v>10390</v>
          </cell>
          <cell r="AN572">
            <v>12540</v>
          </cell>
          <cell r="AO572">
            <v>12671</v>
          </cell>
          <cell r="AP572">
            <v>13001</v>
          </cell>
          <cell r="AQ572">
            <v>11836</v>
          </cell>
          <cell r="AR572">
            <v>14011</v>
          </cell>
          <cell r="AS572">
            <v>14470</v>
          </cell>
          <cell r="AT572">
            <v>14043</v>
          </cell>
          <cell r="AU572">
            <v>14502</v>
          </cell>
          <cell r="AV572">
            <v>16955</v>
          </cell>
          <cell r="AW572">
            <v>14775</v>
          </cell>
          <cell r="AX572">
            <v>15446</v>
          </cell>
          <cell r="AY572">
            <v>14593</v>
          </cell>
          <cell r="AZ572">
            <v>18295</v>
          </cell>
        </row>
        <row r="573">
          <cell r="A573" t="str">
            <v>Nombre de crÃ©ations d'entreprises - Industrie - France - DonnÃ©es trimestrielles CVS</v>
          </cell>
          <cell r="B573">
            <v>10756099</v>
          </cell>
          <cell r="C573">
            <v>45317.364583333336</v>
          </cell>
          <cell r="E573">
            <v>7145</v>
          </cell>
          <cell r="F573">
            <v>7181</v>
          </cell>
          <cell r="G573">
            <v>6967</v>
          </cell>
          <cell r="H573">
            <v>6878</v>
          </cell>
          <cell r="I573">
            <v>6927</v>
          </cell>
          <cell r="J573">
            <v>7263</v>
          </cell>
          <cell r="K573">
            <v>7277</v>
          </cell>
          <cell r="L573">
            <v>7516</v>
          </cell>
          <cell r="M573">
            <v>7847</v>
          </cell>
          <cell r="N573">
            <v>8374</v>
          </cell>
          <cell r="O573">
            <v>7721</v>
          </cell>
          <cell r="P573">
            <v>7677</v>
          </cell>
          <cell r="Q573">
            <v>6900</v>
          </cell>
          <cell r="R573">
            <v>6693</v>
          </cell>
          <cell r="S573">
            <v>6461</v>
          </cell>
          <cell r="T573">
            <v>6238</v>
          </cell>
          <cell r="U573">
            <v>6398</v>
          </cell>
          <cell r="V573">
            <v>6831</v>
          </cell>
          <cell r="W573">
            <v>6353</v>
          </cell>
          <cell r="X573">
            <v>6317</v>
          </cell>
          <cell r="Y573">
            <v>6677</v>
          </cell>
          <cell r="Z573">
            <v>6304</v>
          </cell>
          <cell r="AA573">
            <v>6753</v>
          </cell>
          <cell r="AB573">
            <v>6746</v>
          </cell>
          <cell r="AC573">
            <v>7195</v>
          </cell>
          <cell r="AD573">
            <v>7243</v>
          </cell>
          <cell r="AE573">
            <v>7117</v>
          </cell>
          <cell r="AF573">
            <v>7333</v>
          </cell>
          <cell r="AG573">
            <v>8361</v>
          </cell>
          <cell r="AH573">
            <v>9283</v>
          </cell>
          <cell r="AI573">
            <v>10384</v>
          </cell>
          <cell r="AJ573">
            <v>10519</v>
          </cell>
          <cell r="AK573">
            <v>9860</v>
          </cell>
          <cell r="AL573">
            <v>7597</v>
          </cell>
          <cell r="AM573">
            <v>11252</v>
          </cell>
          <cell r="AN573">
            <v>11707</v>
          </cell>
          <cell r="AO573">
            <v>12396</v>
          </cell>
          <cell r="AP573">
            <v>12898</v>
          </cell>
          <cell r="AQ573">
            <v>12786</v>
          </cell>
          <cell r="AR573">
            <v>13248</v>
          </cell>
          <cell r="AS573">
            <v>14090</v>
          </cell>
          <cell r="AT573">
            <v>13954</v>
          </cell>
          <cell r="AU573">
            <v>16219</v>
          </cell>
          <cell r="AV573">
            <v>15493</v>
          </cell>
          <cell r="AW573">
            <v>14558</v>
          </cell>
          <cell r="AX573">
            <v>15245</v>
          </cell>
          <cell r="AY573">
            <v>15949</v>
          </cell>
          <cell r="AZ573">
            <v>16793</v>
          </cell>
        </row>
        <row r="574">
          <cell r="A574" t="str">
            <v>Nombre de crÃ©ations d'entreprises - Industrie - Grand Est - DonnÃ©es trimestrielles brutes</v>
          </cell>
          <cell r="B574">
            <v>10756611</v>
          </cell>
          <cell r="C574">
            <v>45317.364583333336</v>
          </cell>
          <cell r="E574">
            <v>549</v>
          </cell>
          <cell r="F574">
            <v>531</v>
          </cell>
          <cell r="G574">
            <v>502</v>
          </cell>
          <cell r="H574">
            <v>489</v>
          </cell>
          <cell r="I574">
            <v>641</v>
          </cell>
          <cell r="J574">
            <v>558</v>
          </cell>
          <cell r="K574">
            <v>546</v>
          </cell>
          <cell r="L574">
            <v>603</v>
          </cell>
          <cell r="M574">
            <v>644</v>
          </cell>
          <cell r="N574">
            <v>645</v>
          </cell>
          <cell r="O574">
            <v>606</v>
          </cell>
          <cell r="P574">
            <v>593</v>
          </cell>
          <cell r="Q574">
            <v>521</v>
          </cell>
          <cell r="R574">
            <v>523</v>
          </cell>
          <cell r="S574">
            <v>430</v>
          </cell>
          <cell r="T574">
            <v>497</v>
          </cell>
          <cell r="U574">
            <v>531</v>
          </cell>
          <cell r="V574">
            <v>543</v>
          </cell>
          <cell r="W574">
            <v>407</v>
          </cell>
          <cell r="X574">
            <v>464</v>
          </cell>
          <cell r="Y574">
            <v>502</v>
          </cell>
          <cell r="Z574">
            <v>494</v>
          </cell>
          <cell r="AA574">
            <v>490</v>
          </cell>
          <cell r="AB574">
            <v>503</v>
          </cell>
          <cell r="AC574">
            <v>549</v>
          </cell>
          <cell r="AD574">
            <v>521</v>
          </cell>
          <cell r="AE574">
            <v>453</v>
          </cell>
          <cell r="AF574">
            <v>484</v>
          </cell>
          <cell r="AG574">
            <v>502</v>
          </cell>
          <cell r="AH574">
            <v>578</v>
          </cell>
          <cell r="AI574">
            <v>680</v>
          </cell>
          <cell r="AJ574">
            <v>739</v>
          </cell>
          <cell r="AK574">
            <v>641</v>
          </cell>
          <cell r="AL574">
            <v>541</v>
          </cell>
          <cell r="AM574">
            <v>762</v>
          </cell>
          <cell r="AN574">
            <v>936</v>
          </cell>
          <cell r="AO574">
            <v>919</v>
          </cell>
          <cell r="AP574">
            <v>886</v>
          </cell>
          <cell r="AQ574">
            <v>883</v>
          </cell>
          <cell r="AR574">
            <v>1071</v>
          </cell>
          <cell r="AS574">
            <v>1030</v>
          </cell>
          <cell r="AT574">
            <v>990</v>
          </cell>
          <cell r="AU574">
            <v>1114</v>
          </cell>
          <cell r="AV574">
            <v>1386</v>
          </cell>
          <cell r="AW574">
            <v>1231</v>
          </cell>
          <cell r="AX574">
            <v>1274</v>
          </cell>
          <cell r="AY574">
            <v>1289</v>
          </cell>
          <cell r="AZ574">
            <v>1546</v>
          </cell>
        </row>
        <row r="575">
          <cell r="A575" t="str">
            <v>Nombre de crÃ©ations d'entreprises - Industrie - Grand Est - DonnÃ©es trimestrielles CVS</v>
          </cell>
          <cell r="B575">
            <v>10756612</v>
          </cell>
          <cell r="C575">
            <v>45317.364583333336</v>
          </cell>
          <cell r="E575">
            <v>523</v>
          </cell>
          <cell r="F575">
            <v>516</v>
          </cell>
          <cell r="G575">
            <v>538</v>
          </cell>
          <cell r="H575">
            <v>490</v>
          </cell>
          <cell r="I575">
            <v>621</v>
          </cell>
          <cell r="J575">
            <v>543</v>
          </cell>
          <cell r="K575">
            <v>579</v>
          </cell>
          <cell r="L575">
            <v>604</v>
          </cell>
          <cell r="M575">
            <v>626</v>
          </cell>
          <cell r="N575">
            <v>626</v>
          </cell>
          <cell r="O575">
            <v>645</v>
          </cell>
          <cell r="P575">
            <v>595</v>
          </cell>
          <cell r="Q575">
            <v>504</v>
          </cell>
          <cell r="R575">
            <v>504</v>
          </cell>
          <cell r="S575">
            <v>464</v>
          </cell>
          <cell r="T575">
            <v>496</v>
          </cell>
          <cell r="U575">
            <v>514</v>
          </cell>
          <cell r="V575">
            <v>526</v>
          </cell>
          <cell r="W575">
            <v>439</v>
          </cell>
          <cell r="X575">
            <v>459</v>
          </cell>
          <cell r="Y575">
            <v>489</v>
          </cell>
          <cell r="Z575">
            <v>482</v>
          </cell>
          <cell r="AA575">
            <v>522</v>
          </cell>
          <cell r="AB575">
            <v>494</v>
          </cell>
          <cell r="AC575">
            <v>536</v>
          </cell>
          <cell r="AD575">
            <v>513</v>
          </cell>
          <cell r="AE575">
            <v>482</v>
          </cell>
          <cell r="AF575">
            <v>468</v>
          </cell>
          <cell r="AG575">
            <v>493</v>
          </cell>
          <cell r="AH575">
            <v>577</v>
          </cell>
          <cell r="AI575">
            <v>718</v>
          </cell>
          <cell r="AJ575">
            <v>709</v>
          </cell>
          <cell r="AK575">
            <v>634</v>
          </cell>
          <cell r="AL575">
            <v>548</v>
          </cell>
          <cell r="AM575">
            <v>805</v>
          </cell>
          <cell r="AN575">
            <v>880</v>
          </cell>
          <cell r="AO575">
            <v>917</v>
          </cell>
          <cell r="AP575">
            <v>904</v>
          </cell>
          <cell r="AQ575">
            <v>932</v>
          </cell>
          <cell r="AR575">
            <v>999</v>
          </cell>
          <cell r="AS575">
            <v>1032</v>
          </cell>
          <cell r="AT575">
            <v>1015</v>
          </cell>
          <cell r="AU575">
            <v>1165</v>
          </cell>
          <cell r="AV575">
            <v>1292</v>
          </cell>
          <cell r="AW575">
            <v>1234</v>
          </cell>
          <cell r="AX575">
            <v>1306</v>
          </cell>
          <cell r="AY575">
            <v>1351</v>
          </cell>
          <cell r="AZ575">
            <v>1436</v>
          </cell>
        </row>
        <row r="576">
          <cell r="A576" t="str">
            <v>Nombre de crÃ©ations d'entreprises - Industrie - Guadeloupe - DonnÃ©es trimestrielles brutes</v>
          </cell>
          <cell r="B576">
            <v>10756444</v>
          </cell>
          <cell r="C576">
            <v>45317.364583333336</v>
          </cell>
          <cell r="E576">
            <v>88</v>
          </cell>
          <cell r="F576">
            <v>72</v>
          </cell>
          <cell r="G576">
            <v>61</v>
          </cell>
          <cell r="H576">
            <v>74</v>
          </cell>
          <cell r="I576">
            <v>83</v>
          </cell>
          <cell r="J576">
            <v>78</v>
          </cell>
          <cell r="K576">
            <v>61</v>
          </cell>
          <cell r="L576">
            <v>72</v>
          </cell>
          <cell r="M576">
            <v>58</v>
          </cell>
          <cell r="N576">
            <v>45</v>
          </cell>
          <cell r="O576">
            <v>52</v>
          </cell>
          <cell r="P576">
            <v>85</v>
          </cell>
          <cell r="Q576">
            <v>64</v>
          </cell>
          <cell r="R576">
            <v>67</v>
          </cell>
          <cell r="S576">
            <v>54</v>
          </cell>
          <cell r="T576">
            <v>48</v>
          </cell>
          <cell r="U576">
            <v>63</v>
          </cell>
          <cell r="V576">
            <v>55</v>
          </cell>
          <cell r="W576">
            <v>49</v>
          </cell>
          <cell r="X576">
            <v>64</v>
          </cell>
          <cell r="Y576">
            <v>81</v>
          </cell>
          <cell r="Z576">
            <v>80</v>
          </cell>
          <cell r="AA576">
            <v>53</v>
          </cell>
          <cell r="AB576">
            <v>75</v>
          </cell>
          <cell r="AC576">
            <v>92</v>
          </cell>
          <cell r="AD576">
            <v>87</v>
          </cell>
          <cell r="AE576">
            <v>77</v>
          </cell>
          <cell r="AF576">
            <v>88</v>
          </cell>
          <cell r="AG576">
            <v>115</v>
          </cell>
          <cell r="AH576">
            <v>112</v>
          </cell>
          <cell r="AI576">
            <v>98</v>
          </cell>
          <cell r="AJ576">
            <v>95</v>
          </cell>
          <cell r="AK576">
            <v>85</v>
          </cell>
          <cell r="AL576">
            <v>52</v>
          </cell>
          <cell r="AM576">
            <v>102</v>
          </cell>
          <cell r="AN576">
            <v>95</v>
          </cell>
          <cell r="AO576">
            <v>110</v>
          </cell>
          <cell r="AP576">
            <v>97</v>
          </cell>
          <cell r="AQ576">
            <v>77</v>
          </cell>
          <cell r="AR576">
            <v>109</v>
          </cell>
          <cell r="AS576">
            <v>118</v>
          </cell>
          <cell r="AT576">
            <v>136</v>
          </cell>
          <cell r="AU576">
            <v>135</v>
          </cell>
          <cell r="AV576">
            <v>143</v>
          </cell>
          <cell r="AW576">
            <v>138</v>
          </cell>
          <cell r="AX576">
            <v>131</v>
          </cell>
          <cell r="AY576">
            <v>111</v>
          </cell>
          <cell r="AZ576">
            <v>125</v>
          </cell>
        </row>
        <row r="577">
          <cell r="A577" t="str">
            <v>Nombre de crÃ©ations d'entreprises - Industrie - Guadeloupe - DonnÃ©es trimestrielles CVS</v>
          </cell>
          <cell r="B577">
            <v>10756445</v>
          </cell>
          <cell r="C577">
            <v>45317.364583333336</v>
          </cell>
          <cell r="E577">
            <v>91</v>
          </cell>
          <cell r="F577">
            <v>73</v>
          </cell>
          <cell r="G577">
            <v>65</v>
          </cell>
          <cell r="H577">
            <v>69</v>
          </cell>
          <cell r="I577">
            <v>75</v>
          </cell>
          <cell r="J577">
            <v>96</v>
          </cell>
          <cell r="K577">
            <v>67</v>
          </cell>
          <cell r="L577">
            <v>71</v>
          </cell>
          <cell r="M577">
            <v>60</v>
          </cell>
          <cell r="N577">
            <v>45</v>
          </cell>
          <cell r="O577">
            <v>55</v>
          </cell>
          <cell r="P577">
            <v>71</v>
          </cell>
          <cell r="Q577">
            <v>65</v>
          </cell>
          <cell r="R577">
            <v>71</v>
          </cell>
          <cell r="S577">
            <v>55</v>
          </cell>
          <cell r="T577">
            <v>50</v>
          </cell>
          <cell r="U577">
            <v>57</v>
          </cell>
          <cell r="V577">
            <v>55</v>
          </cell>
          <cell r="W577">
            <v>52</v>
          </cell>
          <cell r="X577">
            <v>68</v>
          </cell>
          <cell r="Y577">
            <v>72</v>
          </cell>
          <cell r="Z577">
            <v>73</v>
          </cell>
          <cell r="AA577">
            <v>66</v>
          </cell>
          <cell r="AB577">
            <v>72</v>
          </cell>
          <cell r="AC577">
            <v>82</v>
          </cell>
          <cell r="AD577">
            <v>85</v>
          </cell>
          <cell r="AE577">
            <v>85</v>
          </cell>
          <cell r="AF577">
            <v>91</v>
          </cell>
          <cell r="AG577">
            <v>106</v>
          </cell>
          <cell r="AH577">
            <v>120</v>
          </cell>
          <cell r="AI577">
            <v>109</v>
          </cell>
          <cell r="AJ577">
            <v>95</v>
          </cell>
          <cell r="AK577">
            <v>83</v>
          </cell>
          <cell r="AL577">
            <v>54</v>
          </cell>
          <cell r="AM577">
            <v>98</v>
          </cell>
          <cell r="AN577">
            <v>102</v>
          </cell>
          <cell r="AO577">
            <v>104</v>
          </cell>
          <cell r="AP577">
            <v>93</v>
          </cell>
          <cell r="AQ577">
            <v>96</v>
          </cell>
          <cell r="AR577">
            <v>88</v>
          </cell>
          <cell r="AS577">
            <v>115</v>
          </cell>
          <cell r="AT577">
            <v>144</v>
          </cell>
          <cell r="AU577">
            <v>124</v>
          </cell>
          <cell r="AV577">
            <v>136</v>
          </cell>
          <cell r="AW577">
            <v>136</v>
          </cell>
          <cell r="AX577">
            <v>115</v>
          </cell>
          <cell r="AY577">
            <v>114</v>
          </cell>
          <cell r="AZ577">
            <v>116</v>
          </cell>
        </row>
        <row r="578">
          <cell r="A578" t="str">
            <v>Nombre de crÃ©ations d'entreprises - Industrie - Guyane - DonnÃ©es trimestrielles brutes</v>
          </cell>
          <cell r="B578">
            <v>10756468</v>
          </cell>
          <cell r="C578">
            <v>45317.364583333336</v>
          </cell>
          <cell r="E578">
            <v>40</v>
          </cell>
          <cell r="F578">
            <v>50</v>
          </cell>
          <cell r="G578">
            <v>39</v>
          </cell>
          <cell r="H578">
            <v>81</v>
          </cell>
          <cell r="I578">
            <v>46</v>
          </cell>
          <cell r="J578">
            <v>39</v>
          </cell>
          <cell r="K578">
            <v>42</v>
          </cell>
          <cell r="L578">
            <v>51</v>
          </cell>
          <cell r="M578">
            <v>42</v>
          </cell>
          <cell r="N578">
            <v>34</v>
          </cell>
          <cell r="O578">
            <v>24</v>
          </cell>
          <cell r="P578">
            <v>24</v>
          </cell>
          <cell r="Q578">
            <v>38</v>
          </cell>
          <cell r="R578">
            <v>30</v>
          </cell>
          <cell r="S578">
            <v>23</v>
          </cell>
          <cell r="T578">
            <v>36</v>
          </cell>
          <cell r="U578">
            <v>29</v>
          </cell>
          <cell r="V578">
            <v>34</v>
          </cell>
          <cell r="W578">
            <v>20</v>
          </cell>
          <cell r="X578">
            <v>36</v>
          </cell>
          <cell r="Y578">
            <v>30</v>
          </cell>
          <cell r="Z578">
            <v>25</v>
          </cell>
          <cell r="AA578">
            <v>38</v>
          </cell>
          <cell r="AB578">
            <v>40</v>
          </cell>
          <cell r="AC578">
            <v>44</v>
          </cell>
          <cell r="AD578">
            <v>26</v>
          </cell>
          <cell r="AE578">
            <v>34</v>
          </cell>
          <cell r="AF578">
            <v>39</v>
          </cell>
          <cell r="AG578">
            <v>21</v>
          </cell>
          <cell r="AH578">
            <v>32</v>
          </cell>
          <cell r="AI578">
            <v>45</v>
          </cell>
          <cell r="AJ578">
            <v>28</v>
          </cell>
          <cell r="AK578">
            <v>32</v>
          </cell>
          <cell r="AL578">
            <v>14</v>
          </cell>
          <cell r="AM578">
            <v>30</v>
          </cell>
          <cell r="AN578">
            <v>49</v>
          </cell>
          <cell r="AO578">
            <v>37</v>
          </cell>
          <cell r="AP578">
            <v>46</v>
          </cell>
          <cell r="AQ578">
            <v>49</v>
          </cell>
          <cell r="AR578">
            <v>44</v>
          </cell>
          <cell r="AS578">
            <v>42</v>
          </cell>
          <cell r="AT578">
            <v>39</v>
          </cell>
          <cell r="AU578">
            <v>45</v>
          </cell>
          <cell r="AV578">
            <v>54</v>
          </cell>
          <cell r="AW578">
            <v>36</v>
          </cell>
          <cell r="AX578">
            <v>40</v>
          </cell>
          <cell r="AY578">
            <v>58</v>
          </cell>
          <cell r="AZ578">
            <v>54</v>
          </cell>
        </row>
        <row r="579">
          <cell r="A579" t="str">
            <v>Nombre de crÃ©ations d'entreprises - Industrie - Guyane - DonnÃ©es trimestrielles CVS</v>
          </cell>
          <cell r="B579">
            <v>10756469</v>
          </cell>
          <cell r="C579">
            <v>45317.364583333336</v>
          </cell>
          <cell r="E579">
            <v>36</v>
          </cell>
          <cell r="F579">
            <v>59</v>
          </cell>
          <cell r="G579">
            <v>49</v>
          </cell>
          <cell r="H579">
            <v>58</v>
          </cell>
          <cell r="I579">
            <v>53</v>
          </cell>
          <cell r="J579">
            <v>39</v>
          </cell>
          <cell r="K579">
            <v>40</v>
          </cell>
          <cell r="L579">
            <v>45</v>
          </cell>
          <cell r="M579">
            <v>40</v>
          </cell>
          <cell r="N579">
            <v>33</v>
          </cell>
          <cell r="O579">
            <v>31</v>
          </cell>
          <cell r="P579">
            <v>24</v>
          </cell>
          <cell r="Q579">
            <v>34</v>
          </cell>
          <cell r="R579">
            <v>33</v>
          </cell>
          <cell r="S579">
            <v>29</v>
          </cell>
          <cell r="T579">
            <v>31</v>
          </cell>
          <cell r="U579">
            <v>35</v>
          </cell>
          <cell r="V579">
            <v>23</v>
          </cell>
          <cell r="W579">
            <v>23</v>
          </cell>
          <cell r="X579">
            <v>29</v>
          </cell>
          <cell r="Y579">
            <v>31</v>
          </cell>
          <cell r="Z579">
            <v>34</v>
          </cell>
          <cell r="AA579">
            <v>39</v>
          </cell>
          <cell r="AB579">
            <v>47</v>
          </cell>
          <cell r="AC579">
            <v>50</v>
          </cell>
          <cell r="AD579">
            <v>30</v>
          </cell>
          <cell r="AE579">
            <v>36</v>
          </cell>
          <cell r="AF579">
            <v>30</v>
          </cell>
          <cell r="AG579">
            <v>29</v>
          </cell>
          <cell r="AH579">
            <v>30</v>
          </cell>
          <cell r="AI579">
            <v>33</v>
          </cell>
          <cell r="AJ579">
            <v>27</v>
          </cell>
          <cell r="AK579">
            <v>36</v>
          </cell>
          <cell r="AL579">
            <v>14</v>
          </cell>
          <cell r="AM579">
            <v>32</v>
          </cell>
          <cell r="AN579">
            <v>44</v>
          </cell>
          <cell r="AO579">
            <v>44</v>
          </cell>
          <cell r="AP579">
            <v>53</v>
          </cell>
          <cell r="AQ579">
            <v>42</v>
          </cell>
          <cell r="AR579">
            <v>47</v>
          </cell>
          <cell r="AS579">
            <v>54</v>
          </cell>
          <cell r="AT579">
            <v>34</v>
          </cell>
          <cell r="AU579">
            <v>42</v>
          </cell>
          <cell r="AV579">
            <v>48</v>
          </cell>
          <cell r="AW579">
            <v>42</v>
          </cell>
          <cell r="AX579">
            <v>46</v>
          </cell>
          <cell r="AY579">
            <v>52</v>
          </cell>
          <cell r="AZ579">
            <v>61</v>
          </cell>
        </row>
        <row r="580">
          <cell r="A580" t="str">
            <v>Nombre de crÃ©ations d'entreprises - Industrie - Hauts-de-France - DonnÃ©es trimestrielles brutes</v>
          </cell>
          <cell r="B580">
            <v>10756590</v>
          </cell>
          <cell r="C580">
            <v>45317.364583333336</v>
          </cell>
          <cell r="E580">
            <v>442</v>
          </cell>
          <cell r="F580">
            <v>443</v>
          </cell>
          <cell r="G580">
            <v>404</v>
          </cell>
          <cell r="H580">
            <v>378</v>
          </cell>
          <cell r="I580">
            <v>524</v>
          </cell>
          <cell r="J580">
            <v>429</v>
          </cell>
          <cell r="K580">
            <v>358</v>
          </cell>
          <cell r="L580">
            <v>509</v>
          </cell>
          <cell r="M580">
            <v>517</v>
          </cell>
          <cell r="N580">
            <v>459</v>
          </cell>
          <cell r="O580">
            <v>407</v>
          </cell>
          <cell r="P580">
            <v>528</v>
          </cell>
          <cell r="Q580">
            <v>460</v>
          </cell>
          <cell r="R580">
            <v>425</v>
          </cell>
          <cell r="S580">
            <v>353</v>
          </cell>
          <cell r="T580">
            <v>422</v>
          </cell>
          <cell r="U580">
            <v>466</v>
          </cell>
          <cell r="V580">
            <v>521</v>
          </cell>
          <cell r="W580">
            <v>383</v>
          </cell>
          <cell r="X580">
            <v>464</v>
          </cell>
          <cell r="Y580">
            <v>499</v>
          </cell>
          <cell r="Z580">
            <v>347</v>
          </cell>
          <cell r="AA580">
            <v>353</v>
          </cell>
          <cell r="AB580">
            <v>465</v>
          </cell>
          <cell r="AC580">
            <v>498</v>
          </cell>
          <cell r="AD580">
            <v>500</v>
          </cell>
          <cell r="AE580">
            <v>380</v>
          </cell>
          <cell r="AF580">
            <v>500</v>
          </cell>
          <cell r="AG580">
            <v>586</v>
          </cell>
          <cell r="AH580">
            <v>571</v>
          </cell>
          <cell r="AI580">
            <v>650</v>
          </cell>
          <cell r="AJ580">
            <v>835</v>
          </cell>
          <cell r="AK580">
            <v>728</v>
          </cell>
          <cell r="AL580">
            <v>491</v>
          </cell>
          <cell r="AM580">
            <v>624</v>
          </cell>
          <cell r="AN580">
            <v>867</v>
          </cell>
          <cell r="AO580">
            <v>889</v>
          </cell>
          <cell r="AP580">
            <v>805</v>
          </cell>
          <cell r="AQ580">
            <v>734</v>
          </cell>
          <cell r="AR580">
            <v>1035</v>
          </cell>
          <cell r="AS580">
            <v>1080</v>
          </cell>
          <cell r="AT580">
            <v>958</v>
          </cell>
          <cell r="AU580">
            <v>1073</v>
          </cell>
          <cell r="AV580">
            <v>1248</v>
          </cell>
          <cell r="AW580">
            <v>1146</v>
          </cell>
          <cell r="AX580">
            <v>1135</v>
          </cell>
          <cell r="AY580">
            <v>1110</v>
          </cell>
          <cell r="AZ580">
            <v>1496</v>
          </cell>
        </row>
        <row r="581">
          <cell r="A581" t="str">
            <v>Nombre de crÃ©ations d'entreprises - Industrie - Hauts-de-France - DonnÃ©es trimestrielles CVS</v>
          </cell>
          <cell r="B581">
            <v>10756591</v>
          </cell>
          <cell r="C581">
            <v>45317.364583333336</v>
          </cell>
          <cell r="E581">
            <v>407</v>
          </cell>
          <cell r="F581">
            <v>445</v>
          </cell>
          <cell r="G581">
            <v>482</v>
          </cell>
          <cell r="H581">
            <v>351</v>
          </cell>
          <cell r="I581">
            <v>489</v>
          </cell>
          <cell r="J581">
            <v>434</v>
          </cell>
          <cell r="K581">
            <v>417</v>
          </cell>
          <cell r="L581">
            <v>471</v>
          </cell>
          <cell r="M581">
            <v>482</v>
          </cell>
          <cell r="N581">
            <v>462</v>
          </cell>
          <cell r="O581">
            <v>480</v>
          </cell>
          <cell r="P581">
            <v>492</v>
          </cell>
          <cell r="Q581">
            <v>426</v>
          </cell>
          <cell r="R581">
            <v>419</v>
          </cell>
          <cell r="S581">
            <v>424</v>
          </cell>
          <cell r="T581">
            <v>398</v>
          </cell>
          <cell r="U581">
            <v>430</v>
          </cell>
          <cell r="V581">
            <v>500</v>
          </cell>
          <cell r="W581">
            <v>467</v>
          </cell>
          <cell r="X581">
            <v>438</v>
          </cell>
          <cell r="Y581">
            <v>463</v>
          </cell>
          <cell r="Z581">
            <v>338</v>
          </cell>
          <cell r="AA581">
            <v>429</v>
          </cell>
          <cell r="AB581">
            <v>435</v>
          </cell>
          <cell r="AC581">
            <v>462</v>
          </cell>
          <cell r="AD581">
            <v>484</v>
          </cell>
          <cell r="AE581">
            <v>463</v>
          </cell>
          <cell r="AF581">
            <v>467</v>
          </cell>
          <cell r="AG581">
            <v>546</v>
          </cell>
          <cell r="AH581">
            <v>560</v>
          </cell>
          <cell r="AI581">
            <v>796</v>
          </cell>
          <cell r="AJ581">
            <v>777</v>
          </cell>
          <cell r="AK581">
            <v>678</v>
          </cell>
          <cell r="AL581">
            <v>482</v>
          </cell>
          <cell r="AM581">
            <v>752</v>
          </cell>
          <cell r="AN581">
            <v>794</v>
          </cell>
          <cell r="AO581">
            <v>835</v>
          </cell>
          <cell r="AP581">
            <v>804</v>
          </cell>
          <cell r="AQ581">
            <v>865</v>
          </cell>
          <cell r="AR581">
            <v>940</v>
          </cell>
          <cell r="AS581">
            <v>1025</v>
          </cell>
          <cell r="AT581">
            <v>976</v>
          </cell>
          <cell r="AU581">
            <v>1237</v>
          </cell>
          <cell r="AV581">
            <v>1129</v>
          </cell>
          <cell r="AW581">
            <v>1094</v>
          </cell>
          <cell r="AX581">
            <v>1169</v>
          </cell>
          <cell r="AY581">
            <v>1275</v>
          </cell>
          <cell r="AZ581">
            <v>1355</v>
          </cell>
        </row>
        <row r="582">
          <cell r="A582" t="str">
            <v>Nombre de crÃ©ations d'entreprises - Industrie - La RÃ©union - DonnÃ©es trimestrielles brutes</v>
          </cell>
          <cell r="B582">
            <v>10756480</v>
          </cell>
          <cell r="C582">
            <v>45317.364583333336</v>
          </cell>
          <cell r="E582">
            <v>124</v>
          </cell>
          <cell r="F582">
            <v>89</v>
          </cell>
          <cell r="G582">
            <v>96</v>
          </cell>
          <cell r="H582">
            <v>112</v>
          </cell>
          <cell r="I582">
            <v>115</v>
          </cell>
          <cell r="J582">
            <v>130</v>
          </cell>
          <cell r="K582">
            <v>105</v>
          </cell>
          <cell r="L582">
            <v>91</v>
          </cell>
          <cell r="M582">
            <v>90</v>
          </cell>
          <cell r="N582">
            <v>82</v>
          </cell>
          <cell r="O582">
            <v>105</v>
          </cell>
          <cell r="P582">
            <v>94</v>
          </cell>
          <cell r="Q582">
            <v>84</v>
          </cell>
          <cell r="R582">
            <v>83</v>
          </cell>
          <cell r="S582">
            <v>76</v>
          </cell>
          <cell r="T582">
            <v>85</v>
          </cell>
          <cell r="U582">
            <v>88</v>
          </cell>
          <cell r="V582">
            <v>81</v>
          </cell>
          <cell r="W582">
            <v>92</v>
          </cell>
          <cell r="X582">
            <v>76</v>
          </cell>
          <cell r="Y582">
            <v>94</v>
          </cell>
          <cell r="Z582">
            <v>76</v>
          </cell>
          <cell r="AA582">
            <v>82</v>
          </cell>
          <cell r="AB582">
            <v>84</v>
          </cell>
          <cell r="AC582">
            <v>104</v>
          </cell>
          <cell r="AD582">
            <v>82</v>
          </cell>
          <cell r="AE582">
            <v>87</v>
          </cell>
          <cell r="AF582">
            <v>60</v>
          </cell>
          <cell r="AG582">
            <v>83</v>
          </cell>
          <cell r="AH582">
            <v>84</v>
          </cell>
          <cell r="AI582">
            <v>100</v>
          </cell>
          <cell r="AJ582">
            <v>95</v>
          </cell>
          <cell r="AK582">
            <v>110</v>
          </cell>
          <cell r="AL582">
            <v>63</v>
          </cell>
          <cell r="AM582">
            <v>136</v>
          </cell>
          <cell r="AN582">
            <v>126</v>
          </cell>
          <cell r="AO582">
            <v>108</v>
          </cell>
          <cell r="AP582">
            <v>139</v>
          </cell>
          <cell r="AQ582">
            <v>124</v>
          </cell>
          <cell r="AR582">
            <v>93</v>
          </cell>
          <cell r="AS582">
            <v>135</v>
          </cell>
          <cell r="AT582">
            <v>133</v>
          </cell>
          <cell r="AU582">
            <v>149</v>
          </cell>
          <cell r="AV582">
            <v>182</v>
          </cell>
          <cell r="AW582">
            <v>153</v>
          </cell>
          <cell r="AX582">
            <v>129</v>
          </cell>
          <cell r="AY582">
            <v>170</v>
          </cell>
          <cell r="AZ582">
            <v>164</v>
          </cell>
        </row>
        <row r="583">
          <cell r="A583" t="str">
            <v>Nombre de crÃ©ations d'entreprises - Industrie - La RÃ©union - DonnÃ©es trimestrielles CVS</v>
          </cell>
          <cell r="B583">
            <v>10756481</v>
          </cell>
          <cell r="C583">
            <v>45317.364583333336</v>
          </cell>
          <cell r="E583">
            <v>124</v>
          </cell>
          <cell r="F583">
            <v>91</v>
          </cell>
          <cell r="G583">
            <v>94</v>
          </cell>
          <cell r="H583">
            <v>113</v>
          </cell>
          <cell r="I583">
            <v>110</v>
          </cell>
          <cell r="J583">
            <v>132</v>
          </cell>
          <cell r="K583">
            <v>105</v>
          </cell>
          <cell r="L583">
            <v>92</v>
          </cell>
          <cell r="M583">
            <v>85</v>
          </cell>
          <cell r="N583">
            <v>85</v>
          </cell>
          <cell r="O583">
            <v>102</v>
          </cell>
          <cell r="P583">
            <v>98</v>
          </cell>
          <cell r="Q583">
            <v>78</v>
          </cell>
          <cell r="R583">
            <v>86</v>
          </cell>
          <cell r="S583">
            <v>74</v>
          </cell>
          <cell r="T583">
            <v>89</v>
          </cell>
          <cell r="U583">
            <v>82</v>
          </cell>
          <cell r="V583">
            <v>88</v>
          </cell>
          <cell r="W583">
            <v>88</v>
          </cell>
          <cell r="X583">
            <v>80</v>
          </cell>
          <cell r="Y583">
            <v>90</v>
          </cell>
          <cell r="Z583">
            <v>79</v>
          </cell>
          <cell r="AA583">
            <v>76</v>
          </cell>
          <cell r="AB583">
            <v>88</v>
          </cell>
          <cell r="AC583">
            <v>99</v>
          </cell>
          <cell r="AD583">
            <v>85</v>
          </cell>
          <cell r="AE583">
            <v>82</v>
          </cell>
          <cell r="AF583">
            <v>65</v>
          </cell>
          <cell r="AG583">
            <v>77</v>
          </cell>
          <cell r="AH583">
            <v>90</v>
          </cell>
          <cell r="AI583">
            <v>94</v>
          </cell>
          <cell r="AJ583">
            <v>98</v>
          </cell>
          <cell r="AK583">
            <v>103</v>
          </cell>
          <cell r="AL583">
            <v>72</v>
          </cell>
          <cell r="AM583">
            <v>130</v>
          </cell>
          <cell r="AN583">
            <v>129</v>
          </cell>
          <cell r="AO583">
            <v>98</v>
          </cell>
          <cell r="AP583">
            <v>155</v>
          </cell>
          <cell r="AQ583">
            <v>118</v>
          </cell>
          <cell r="AR583">
            <v>93</v>
          </cell>
          <cell r="AS583">
            <v>127</v>
          </cell>
          <cell r="AT583">
            <v>153</v>
          </cell>
          <cell r="AU583">
            <v>141</v>
          </cell>
          <cell r="AV583">
            <v>177</v>
          </cell>
          <cell r="AW583">
            <v>147</v>
          </cell>
          <cell r="AX583">
            <v>148</v>
          </cell>
          <cell r="AY583">
            <v>162</v>
          </cell>
          <cell r="AZ583">
            <v>157</v>
          </cell>
        </row>
        <row r="584">
          <cell r="A584" t="str">
            <v>Nombre de crÃ©ations d'entreprises - Industrie - Martinique - DonnÃ©es trimestrielles brutes</v>
          </cell>
          <cell r="B584">
            <v>10756456</v>
          </cell>
          <cell r="C584">
            <v>45317.364583333336</v>
          </cell>
          <cell r="E584">
            <v>63</v>
          </cell>
          <cell r="F584">
            <v>52</v>
          </cell>
          <cell r="G584">
            <v>50</v>
          </cell>
          <cell r="H584">
            <v>54</v>
          </cell>
          <cell r="I584">
            <v>40</v>
          </cell>
          <cell r="J584">
            <v>50</v>
          </cell>
          <cell r="K584">
            <v>39</v>
          </cell>
          <cell r="L584">
            <v>60</v>
          </cell>
          <cell r="M584">
            <v>48</v>
          </cell>
          <cell r="N584">
            <v>36</v>
          </cell>
          <cell r="O584">
            <v>49</v>
          </cell>
          <cell r="P584">
            <v>47</v>
          </cell>
          <cell r="Q584">
            <v>40</v>
          </cell>
          <cell r="R584">
            <v>50</v>
          </cell>
          <cell r="S584">
            <v>43</v>
          </cell>
          <cell r="T584">
            <v>56</v>
          </cell>
          <cell r="U584">
            <v>47</v>
          </cell>
          <cell r="V584">
            <v>42</v>
          </cell>
          <cell r="W584">
            <v>42</v>
          </cell>
          <cell r="X584">
            <v>51</v>
          </cell>
          <cell r="Y584">
            <v>65</v>
          </cell>
          <cell r="Z584">
            <v>48</v>
          </cell>
          <cell r="AA584">
            <v>43</v>
          </cell>
          <cell r="AB584">
            <v>49</v>
          </cell>
          <cell r="AC584">
            <v>58</v>
          </cell>
          <cell r="AD584">
            <v>47</v>
          </cell>
          <cell r="AE584">
            <v>46</v>
          </cell>
          <cell r="AF584">
            <v>61</v>
          </cell>
          <cell r="AG584">
            <v>57</v>
          </cell>
          <cell r="AH584">
            <v>46</v>
          </cell>
          <cell r="AI584">
            <v>54</v>
          </cell>
          <cell r="AJ584">
            <v>64</v>
          </cell>
          <cell r="AK584">
            <v>57</v>
          </cell>
          <cell r="AL584">
            <v>31</v>
          </cell>
          <cell r="AM584">
            <v>44</v>
          </cell>
          <cell r="AN584">
            <v>82</v>
          </cell>
          <cell r="AO584">
            <v>90</v>
          </cell>
          <cell r="AP584">
            <v>62</v>
          </cell>
          <cell r="AQ584">
            <v>57</v>
          </cell>
          <cell r="AR584">
            <v>88</v>
          </cell>
          <cell r="AS584">
            <v>66</v>
          </cell>
          <cell r="AT584">
            <v>73</v>
          </cell>
          <cell r="AU584">
            <v>65</v>
          </cell>
          <cell r="AV584">
            <v>93</v>
          </cell>
          <cell r="AW584">
            <v>48</v>
          </cell>
          <cell r="AX584">
            <v>41</v>
          </cell>
          <cell r="AY584">
            <v>88</v>
          </cell>
          <cell r="AZ584">
            <v>86</v>
          </cell>
        </row>
        <row r="585">
          <cell r="A585" t="str">
            <v>Nombre de crÃ©ations d'entreprises - Industrie - Martinique - DonnÃ©es trimestrielles CVS</v>
          </cell>
          <cell r="B585">
            <v>10756457</v>
          </cell>
          <cell r="C585">
            <v>45317.364583333336</v>
          </cell>
          <cell r="E585">
            <v>61</v>
          </cell>
          <cell r="F585">
            <v>58</v>
          </cell>
          <cell r="G585">
            <v>55</v>
          </cell>
          <cell r="H585">
            <v>48</v>
          </cell>
          <cell r="I585">
            <v>39</v>
          </cell>
          <cell r="J585">
            <v>55</v>
          </cell>
          <cell r="K585">
            <v>43</v>
          </cell>
          <cell r="L585">
            <v>52</v>
          </cell>
          <cell r="M585">
            <v>48</v>
          </cell>
          <cell r="N585">
            <v>40</v>
          </cell>
          <cell r="O585">
            <v>52</v>
          </cell>
          <cell r="P585">
            <v>42</v>
          </cell>
          <cell r="Q585">
            <v>39</v>
          </cell>
          <cell r="R585">
            <v>56</v>
          </cell>
          <cell r="S585">
            <v>49</v>
          </cell>
          <cell r="T585">
            <v>48</v>
          </cell>
          <cell r="U585">
            <v>44</v>
          </cell>
          <cell r="V585">
            <v>43</v>
          </cell>
          <cell r="W585">
            <v>47</v>
          </cell>
          <cell r="X585">
            <v>45</v>
          </cell>
          <cell r="Y585">
            <v>60</v>
          </cell>
          <cell r="Z585">
            <v>50</v>
          </cell>
          <cell r="AA585">
            <v>49</v>
          </cell>
          <cell r="AB585">
            <v>46</v>
          </cell>
          <cell r="AC585">
            <v>52</v>
          </cell>
          <cell r="AD585">
            <v>50</v>
          </cell>
          <cell r="AE585">
            <v>54</v>
          </cell>
          <cell r="AF585">
            <v>56</v>
          </cell>
          <cell r="AG585">
            <v>54</v>
          </cell>
          <cell r="AH585">
            <v>51</v>
          </cell>
          <cell r="AI585">
            <v>61</v>
          </cell>
          <cell r="AJ585">
            <v>55</v>
          </cell>
          <cell r="AK585">
            <v>56</v>
          </cell>
          <cell r="AL585">
            <v>34</v>
          </cell>
          <cell r="AM585">
            <v>49</v>
          </cell>
          <cell r="AN585">
            <v>68</v>
          </cell>
          <cell r="AO585">
            <v>93</v>
          </cell>
          <cell r="AP585">
            <v>70</v>
          </cell>
          <cell r="AQ585">
            <v>61</v>
          </cell>
          <cell r="AR585">
            <v>73</v>
          </cell>
          <cell r="AS585">
            <v>70</v>
          </cell>
          <cell r="AT585">
            <v>79</v>
          </cell>
          <cell r="AU585">
            <v>68</v>
          </cell>
          <cell r="AV585">
            <v>79</v>
          </cell>
          <cell r="AW585">
            <v>50</v>
          </cell>
          <cell r="AX585">
            <v>44</v>
          </cell>
          <cell r="AY585">
            <v>92</v>
          </cell>
          <cell r="AZ585">
            <v>75</v>
          </cell>
        </row>
        <row r="586">
          <cell r="A586" t="str">
            <v>Nombre de crÃ©ations d'entreprises - Industrie - Mayotte - DonnÃ©es trimestrielles brutes</v>
          </cell>
          <cell r="B586">
            <v>10756489</v>
          </cell>
          <cell r="C586">
            <v>45317.364583333336</v>
          </cell>
          <cell r="E586">
            <v>12</v>
          </cell>
          <cell r="F586">
            <v>5</v>
          </cell>
          <cell r="G586">
            <v>10</v>
          </cell>
          <cell r="H586">
            <v>8</v>
          </cell>
          <cell r="I586">
            <v>12</v>
          </cell>
          <cell r="J586">
            <v>11</v>
          </cell>
          <cell r="K586">
            <v>12</v>
          </cell>
          <cell r="L586">
            <v>6</v>
          </cell>
          <cell r="M586">
            <v>6</v>
          </cell>
          <cell r="N586">
            <v>11</v>
          </cell>
          <cell r="O586">
            <v>11</v>
          </cell>
          <cell r="P586">
            <v>8</v>
          </cell>
          <cell r="Q586">
            <v>5</v>
          </cell>
          <cell r="R586">
            <v>17</v>
          </cell>
          <cell r="S586">
            <v>12</v>
          </cell>
          <cell r="T586">
            <v>13</v>
          </cell>
          <cell r="U586">
            <v>6</v>
          </cell>
          <cell r="V586">
            <v>11</v>
          </cell>
          <cell r="W586">
            <v>9</v>
          </cell>
          <cell r="X586">
            <v>10</v>
          </cell>
          <cell r="Y586">
            <v>7</v>
          </cell>
          <cell r="Z586">
            <v>9</v>
          </cell>
          <cell r="AA586">
            <v>3</v>
          </cell>
          <cell r="AB586">
            <v>4</v>
          </cell>
          <cell r="AC586">
            <v>5</v>
          </cell>
          <cell r="AD586">
            <v>6</v>
          </cell>
          <cell r="AE586">
            <v>13</v>
          </cell>
          <cell r="AF586">
            <v>10</v>
          </cell>
          <cell r="AG586">
            <v>13</v>
          </cell>
          <cell r="AH586">
            <v>10</v>
          </cell>
          <cell r="AI586">
            <v>9</v>
          </cell>
          <cell r="AJ586">
            <v>16</v>
          </cell>
          <cell r="AK586">
            <v>20</v>
          </cell>
          <cell r="AL586">
            <v>13</v>
          </cell>
          <cell r="AM586">
            <v>21</v>
          </cell>
          <cell r="AN586">
            <v>28</v>
          </cell>
          <cell r="AO586">
            <v>22</v>
          </cell>
          <cell r="AP586">
            <v>27</v>
          </cell>
          <cell r="AQ586">
            <v>20</v>
          </cell>
          <cell r="AR586">
            <v>21</v>
          </cell>
          <cell r="AS586">
            <v>17</v>
          </cell>
          <cell r="AT586">
            <v>29</v>
          </cell>
          <cell r="AU586">
            <v>21</v>
          </cell>
          <cell r="AV586">
            <v>29</v>
          </cell>
          <cell r="AW586">
            <v>15</v>
          </cell>
          <cell r="AX586">
            <v>14</v>
          </cell>
          <cell r="AY586">
            <v>23</v>
          </cell>
          <cell r="AZ586">
            <v>17</v>
          </cell>
        </row>
        <row r="587">
          <cell r="A587" t="str">
            <v>Nombre de crÃ©ations d'entreprises - Industrie - Normandie - DonnÃ©es trimestrielles brutes</v>
          </cell>
          <cell r="B587">
            <v>10756569</v>
          </cell>
          <cell r="C587">
            <v>45317.364583333336</v>
          </cell>
          <cell r="E587">
            <v>303</v>
          </cell>
          <cell r="F587">
            <v>294</v>
          </cell>
          <cell r="G587">
            <v>238</v>
          </cell>
          <cell r="H587">
            <v>265</v>
          </cell>
          <cell r="I587">
            <v>267</v>
          </cell>
          <cell r="J587">
            <v>242</v>
          </cell>
          <cell r="K587">
            <v>233</v>
          </cell>
          <cell r="L587">
            <v>274</v>
          </cell>
          <cell r="M587">
            <v>325</v>
          </cell>
          <cell r="N587">
            <v>304</v>
          </cell>
          <cell r="O587">
            <v>267</v>
          </cell>
          <cell r="P587">
            <v>299</v>
          </cell>
          <cell r="Q587">
            <v>252</v>
          </cell>
          <cell r="R587">
            <v>251</v>
          </cell>
          <cell r="S587">
            <v>219</v>
          </cell>
          <cell r="T587">
            <v>232</v>
          </cell>
          <cell r="U587">
            <v>245</v>
          </cell>
          <cell r="V587">
            <v>285</v>
          </cell>
          <cell r="W587">
            <v>228</v>
          </cell>
          <cell r="X587">
            <v>258</v>
          </cell>
          <cell r="Y587">
            <v>263</v>
          </cell>
          <cell r="Z587">
            <v>236</v>
          </cell>
          <cell r="AA587">
            <v>266</v>
          </cell>
          <cell r="AB587">
            <v>247</v>
          </cell>
          <cell r="AC587">
            <v>305</v>
          </cell>
          <cell r="AD587">
            <v>290</v>
          </cell>
          <cell r="AE587">
            <v>270</v>
          </cell>
          <cell r="AF587">
            <v>331</v>
          </cell>
          <cell r="AG587">
            <v>393</v>
          </cell>
          <cell r="AH587">
            <v>353</v>
          </cell>
          <cell r="AI587">
            <v>398</v>
          </cell>
          <cell r="AJ587">
            <v>478</v>
          </cell>
          <cell r="AK587">
            <v>455</v>
          </cell>
          <cell r="AL587">
            <v>374</v>
          </cell>
          <cell r="AM587">
            <v>499</v>
          </cell>
          <cell r="AN587">
            <v>581</v>
          </cell>
          <cell r="AO587">
            <v>589</v>
          </cell>
          <cell r="AP587">
            <v>559</v>
          </cell>
          <cell r="AQ587">
            <v>584</v>
          </cell>
          <cell r="AR587">
            <v>623</v>
          </cell>
          <cell r="AS587">
            <v>717</v>
          </cell>
          <cell r="AT587">
            <v>574</v>
          </cell>
          <cell r="AU587">
            <v>693</v>
          </cell>
          <cell r="AV587">
            <v>764</v>
          </cell>
          <cell r="AW587">
            <v>664</v>
          </cell>
          <cell r="AX587">
            <v>708</v>
          </cell>
          <cell r="AY587">
            <v>679</v>
          </cell>
          <cell r="AZ587">
            <v>925</v>
          </cell>
        </row>
        <row r="588">
          <cell r="A588" t="str">
            <v>Nombre de crÃ©ations d'entreprises - Industrie - Normandie - DonnÃ©es trimestrielles CVS</v>
          </cell>
          <cell r="B588">
            <v>10756570</v>
          </cell>
          <cell r="C588">
            <v>45317.364583333336</v>
          </cell>
          <cell r="E588">
            <v>284</v>
          </cell>
          <cell r="F588">
            <v>290</v>
          </cell>
          <cell r="G588">
            <v>270</v>
          </cell>
          <cell r="H588">
            <v>258</v>
          </cell>
          <cell r="I588">
            <v>247</v>
          </cell>
          <cell r="J588">
            <v>240</v>
          </cell>
          <cell r="K588">
            <v>257</v>
          </cell>
          <cell r="L588">
            <v>268</v>
          </cell>
          <cell r="M588">
            <v>309</v>
          </cell>
          <cell r="N588">
            <v>293</v>
          </cell>
          <cell r="O588">
            <v>286</v>
          </cell>
          <cell r="P588">
            <v>299</v>
          </cell>
          <cell r="Q588">
            <v>235</v>
          </cell>
          <cell r="R588">
            <v>251</v>
          </cell>
          <cell r="S588">
            <v>242</v>
          </cell>
          <cell r="T588">
            <v>230</v>
          </cell>
          <cell r="U588">
            <v>226</v>
          </cell>
          <cell r="V588">
            <v>285</v>
          </cell>
          <cell r="W588">
            <v>236</v>
          </cell>
          <cell r="X588">
            <v>242</v>
          </cell>
          <cell r="Y588">
            <v>249</v>
          </cell>
          <cell r="Z588">
            <v>236</v>
          </cell>
          <cell r="AA588">
            <v>274</v>
          </cell>
          <cell r="AB588">
            <v>248</v>
          </cell>
          <cell r="AC588">
            <v>278</v>
          </cell>
          <cell r="AD588">
            <v>299</v>
          </cell>
          <cell r="AE588">
            <v>299</v>
          </cell>
          <cell r="AF588">
            <v>319</v>
          </cell>
          <cell r="AG588">
            <v>367</v>
          </cell>
          <cell r="AH588">
            <v>370</v>
          </cell>
          <cell r="AI588">
            <v>416</v>
          </cell>
          <cell r="AJ588">
            <v>458</v>
          </cell>
          <cell r="AK588">
            <v>439</v>
          </cell>
          <cell r="AL588">
            <v>390</v>
          </cell>
          <cell r="AM588">
            <v>528</v>
          </cell>
          <cell r="AN588">
            <v>557</v>
          </cell>
          <cell r="AO588">
            <v>579</v>
          </cell>
          <cell r="AP588">
            <v>597</v>
          </cell>
          <cell r="AQ588">
            <v>609</v>
          </cell>
          <cell r="AR588">
            <v>595</v>
          </cell>
          <cell r="AS588">
            <v>746</v>
          </cell>
          <cell r="AT588">
            <v>571</v>
          </cell>
          <cell r="AU588">
            <v>692</v>
          </cell>
          <cell r="AV588">
            <v>705</v>
          </cell>
          <cell r="AW588">
            <v>679</v>
          </cell>
          <cell r="AX588">
            <v>687</v>
          </cell>
          <cell r="AY588">
            <v>684</v>
          </cell>
          <cell r="AZ588">
            <v>929</v>
          </cell>
        </row>
        <row r="589">
          <cell r="A589" t="str">
            <v>Nombre de crÃ©ations d'entreprises - Industrie - Nouvelle-Aquitaine - DonnÃ©es trimestrielles brutes</v>
          </cell>
          <cell r="B589">
            <v>10756674</v>
          </cell>
          <cell r="C589">
            <v>45317.364583333336</v>
          </cell>
          <cell r="E589">
            <v>777</v>
          </cell>
          <cell r="F589">
            <v>851</v>
          </cell>
          <cell r="G589">
            <v>632</v>
          </cell>
          <cell r="H589">
            <v>749</v>
          </cell>
          <cell r="I589">
            <v>821</v>
          </cell>
          <cell r="J589">
            <v>802</v>
          </cell>
          <cell r="K589">
            <v>726</v>
          </cell>
          <cell r="L589">
            <v>825</v>
          </cell>
          <cell r="M589">
            <v>933</v>
          </cell>
          <cell r="N589">
            <v>944</v>
          </cell>
          <cell r="O589">
            <v>811</v>
          </cell>
          <cell r="P589">
            <v>810</v>
          </cell>
          <cell r="Q589">
            <v>768</v>
          </cell>
          <cell r="R589">
            <v>780</v>
          </cell>
          <cell r="S589">
            <v>596</v>
          </cell>
          <cell r="T589">
            <v>679</v>
          </cell>
          <cell r="U589">
            <v>757</v>
          </cell>
          <cell r="V589">
            <v>778</v>
          </cell>
          <cell r="W589">
            <v>621</v>
          </cell>
          <cell r="X589">
            <v>692</v>
          </cell>
          <cell r="Y589">
            <v>823</v>
          </cell>
          <cell r="Z589">
            <v>767</v>
          </cell>
          <cell r="AA589">
            <v>706</v>
          </cell>
          <cell r="AB589">
            <v>679</v>
          </cell>
          <cell r="AC589">
            <v>880</v>
          </cell>
          <cell r="AD589">
            <v>798</v>
          </cell>
          <cell r="AE589">
            <v>690</v>
          </cell>
          <cell r="AF589">
            <v>776</v>
          </cell>
          <cell r="AG589">
            <v>940</v>
          </cell>
          <cell r="AH589">
            <v>929</v>
          </cell>
          <cell r="AI589">
            <v>976</v>
          </cell>
          <cell r="AJ589">
            <v>1137</v>
          </cell>
          <cell r="AK589">
            <v>1090</v>
          </cell>
          <cell r="AL589">
            <v>896</v>
          </cell>
          <cell r="AM589">
            <v>1117</v>
          </cell>
          <cell r="AN589">
            <v>1344</v>
          </cell>
          <cell r="AO589">
            <v>1341</v>
          </cell>
          <cell r="AP589">
            <v>1456</v>
          </cell>
          <cell r="AQ589">
            <v>1365</v>
          </cell>
          <cell r="AR589">
            <v>1564</v>
          </cell>
          <cell r="AS589">
            <v>1562</v>
          </cell>
          <cell r="AT589">
            <v>1717</v>
          </cell>
          <cell r="AU589">
            <v>1607</v>
          </cell>
          <cell r="AV589">
            <v>1940</v>
          </cell>
          <cell r="AW589">
            <v>1632</v>
          </cell>
          <cell r="AX589">
            <v>1819</v>
          </cell>
          <cell r="AY589">
            <v>1565</v>
          </cell>
          <cell r="AZ589">
            <v>2017</v>
          </cell>
        </row>
        <row r="590">
          <cell r="A590" t="str">
            <v>Nombre de crÃ©ations d'entreprises - Industrie - Nouvelle-Aquitaine - DonnÃ©es trimestrielles CVS</v>
          </cell>
          <cell r="B590">
            <v>10756675</v>
          </cell>
          <cell r="C590">
            <v>45317.364583333336</v>
          </cell>
          <cell r="E590">
            <v>728</v>
          </cell>
          <cell r="F590">
            <v>801</v>
          </cell>
          <cell r="G590">
            <v>706</v>
          </cell>
          <cell r="H590">
            <v>771</v>
          </cell>
          <cell r="I590">
            <v>768</v>
          </cell>
          <cell r="J590">
            <v>751</v>
          </cell>
          <cell r="K590">
            <v>818</v>
          </cell>
          <cell r="L590">
            <v>847</v>
          </cell>
          <cell r="M590">
            <v>868</v>
          </cell>
          <cell r="N590">
            <v>888</v>
          </cell>
          <cell r="O590">
            <v>912</v>
          </cell>
          <cell r="P590">
            <v>831</v>
          </cell>
          <cell r="Q590">
            <v>711</v>
          </cell>
          <cell r="R590">
            <v>739</v>
          </cell>
          <cell r="S590">
            <v>667</v>
          </cell>
          <cell r="T590">
            <v>701</v>
          </cell>
          <cell r="U590">
            <v>696</v>
          </cell>
          <cell r="V590">
            <v>744</v>
          </cell>
          <cell r="W590">
            <v>692</v>
          </cell>
          <cell r="X590">
            <v>709</v>
          </cell>
          <cell r="Y590">
            <v>758</v>
          </cell>
          <cell r="Z590">
            <v>740</v>
          </cell>
          <cell r="AA590">
            <v>782</v>
          </cell>
          <cell r="AB590">
            <v>691</v>
          </cell>
          <cell r="AC590">
            <v>814</v>
          </cell>
          <cell r="AD590">
            <v>779</v>
          </cell>
          <cell r="AE590">
            <v>758</v>
          </cell>
          <cell r="AF590">
            <v>778</v>
          </cell>
          <cell r="AG590">
            <v>883</v>
          </cell>
          <cell r="AH590">
            <v>914</v>
          </cell>
          <cell r="AI590">
            <v>1064</v>
          </cell>
          <cell r="AJ590">
            <v>1115</v>
          </cell>
          <cell r="AK590">
            <v>1047</v>
          </cell>
          <cell r="AL590">
            <v>887</v>
          </cell>
          <cell r="AM590">
            <v>1213</v>
          </cell>
          <cell r="AN590">
            <v>1288</v>
          </cell>
          <cell r="AO590">
            <v>1323</v>
          </cell>
          <cell r="AP590">
            <v>1433</v>
          </cell>
          <cell r="AQ590">
            <v>1487</v>
          </cell>
          <cell r="AR590">
            <v>1463</v>
          </cell>
          <cell r="AS590">
            <v>1583</v>
          </cell>
          <cell r="AT590">
            <v>1681</v>
          </cell>
          <cell r="AU590">
            <v>1742</v>
          </cell>
          <cell r="AV590">
            <v>1795</v>
          </cell>
          <cell r="AW590">
            <v>1692</v>
          </cell>
          <cell r="AX590">
            <v>1754</v>
          </cell>
          <cell r="AY590">
            <v>1706</v>
          </cell>
          <cell r="AZ590">
            <v>1853</v>
          </cell>
        </row>
        <row r="591">
          <cell r="A591" t="str">
            <v>Nombre de crÃ©ations d'entreprises - Industrie - Occitanie - DonnÃ©es trimestrielles brutes</v>
          </cell>
          <cell r="B591">
            <v>10756695</v>
          </cell>
          <cell r="C591">
            <v>45317.364583333336</v>
          </cell>
          <cell r="E591">
            <v>798</v>
          </cell>
          <cell r="F591">
            <v>813</v>
          </cell>
          <cell r="G591">
            <v>611</v>
          </cell>
          <cell r="H591">
            <v>737</v>
          </cell>
          <cell r="I591">
            <v>750</v>
          </cell>
          <cell r="J591">
            <v>817</v>
          </cell>
          <cell r="K591">
            <v>700</v>
          </cell>
          <cell r="L591">
            <v>864</v>
          </cell>
          <cell r="M591">
            <v>900</v>
          </cell>
          <cell r="N591">
            <v>1055</v>
          </cell>
          <cell r="O591">
            <v>803</v>
          </cell>
          <cell r="P591">
            <v>857</v>
          </cell>
          <cell r="Q591">
            <v>847</v>
          </cell>
          <cell r="R591">
            <v>842</v>
          </cell>
          <cell r="S591">
            <v>721</v>
          </cell>
          <cell r="T591">
            <v>793</v>
          </cell>
          <cell r="U591">
            <v>763</v>
          </cell>
          <cell r="V591">
            <v>831</v>
          </cell>
          <cell r="W591">
            <v>639</v>
          </cell>
          <cell r="X591">
            <v>738</v>
          </cell>
          <cell r="Y591">
            <v>817</v>
          </cell>
          <cell r="Z591">
            <v>778</v>
          </cell>
          <cell r="AA591">
            <v>631</v>
          </cell>
          <cell r="AB591">
            <v>757</v>
          </cell>
          <cell r="AC591">
            <v>904</v>
          </cell>
          <cell r="AD591">
            <v>816</v>
          </cell>
          <cell r="AE591">
            <v>700</v>
          </cell>
          <cell r="AF591">
            <v>827</v>
          </cell>
          <cell r="AG591">
            <v>976</v>
          </cell>
          <cell r="AH591">
            <v>1031</v>
          </cell>
          <cell r="AI591">
            <v>1099</v>
          </cell>
          <cell r="AJ591">
            <v>1188</v>
          </cell>
          <cell r="AK591">
            <v>1186</v>
          </cell>
          <cell r="AL591">
            <v>859</v>
          </cell>
          <cell r="AM591">
            <v>1130</v>
          </cell>
          <cell r="AN591">
            <v>1329</v>
          </cell>
          <cell r="AO591">
            <v>1466</v>
          </cell>
          <cell r="AP591">
            <v>1539</v>
          </cell>
          <cell r="AQ591">
            <v>1395</v>
          </cell>
          <cell r="AR591">
            <v>1675</v>
          </cell>
          <cell r="AS591">
            <v>1649</v>
          </cell>
          <cell r="AT591">
            <v>1759</v>
          </cell>
          <cell r="AU591">
            <v>1633</v>
          </cell>
          <cell r="AV591">
            <v>1875</v>
          </cell>
          <cell r="AW591">
            <v>1522</v>
          </cell>
          <cell r="AX591">
            <v>1765</v>
          </cell>
          <cell r="AY591">
            <v>1636</v>
          </cell>
          <cell r="AZ591">
            <v>1991</v>
          </cell>
        </row>
        <row r="592">
          <cell r="A592" t="str">
            <v>Nombre de crÃ©ations d'entreprises - Industrie - Occitanie - DonnÃ©es trimestrielles CVS</v>
          </cell>
          <cell r="B592">
            <v>10756696</v>
          </cell>
          <cell r="C592">
            <v>45317.364583333336</v>
          </cell>
          <cell r="E592">
            <v>739</v>
          </cell>
          <cell r="F592">
            <v>772</v>
          </cell>
          <cell r="G592">
            <v>759</v>
          </cell>
          <cell r="H592">
            <v>738</v>
          </cell>
          <cell r="I592">
            <v>738</v>
          </cell>
          <cell r="J592">
            <v>762</v>
          </cell>
          <cell r="K592">
            <v>794</v>
          </cell>
          <cell r="L592">
            <v>838</v>
          </cell>
          <cell r="M592">
            <v>907</v>
          </cell>
          <cell r="N592">
            <v>937</v>
          </cell>
          <cell r="O592">
            <v>897</v>
          </cell>
          <cell r="P592">
            <v>856</v>
          </cell>
          <cell r="Q592">
            <v>813</v>
          </cell>
          <cell r="R592">
            <v>792</v>
          </cell>
          <cell r="S592">
            <v>859</v>
          </cell>
          <cell r="T592">
            <v>781</v>
          </cell>
          <cell r="U592">
            <v>733</v>
          </cell>
          <cell r="V592">
            <v>721</v>
          </cell>
          <cell r="W592">
            <v>714</v>
          </cell>
          <cell r="X592">
            <v>718</v>
          </cell>
          <cell r="Y592">
            <v>758</v>
          </cell>
          <cell r="Z592">
            <v>723</v>
          </cell>
          <cell r="AA592">
            <v>745</v>
          </cell>
          <cell r="AB592">
            <v>773</v>
          </cell>
          <cell r="AC592">
            <v>820</v>
          </cell>
          <cell r="AD592">
            <v>826</v>
          </cell>
          <cell r="AE592">
            <v>850</v>
          </cell>
          <cell r="AF592">
            <v>806</v>
          </cell>
          <cell r="AG592">
            <v>950</v>
          </cell>
          <cell r="AH592">
            <v>1014</v>
          </cell>
          <cell r="AI592">
            <v>1210</v>
          </cell>
          <cell r="AJ592">
            <v>1132</v>
          </cell>
          <cell r="AK592">
            <v>1154</v>
          </cell>
          <cell r="AL592">
            <v>833</v>
          </cell>
          <cell r="AM592">
            <v>1295</v>
          </cell>
          <cell r="AN592">
            <v>1260</v>
          </cell>
          <cell r="AO592">
            <v>1455</v>
          </cell>
          <cell r="AP592">
            <v>1508</v>
          </cell>
          <cell r="AQ592">
            <v>1536</v>
          </cell>
          <cell r="AR592">
            <v>1536</v>
          </cell>
          <cell r="AS592">
            <v>1719</v>
          </cell>
          <cell r="AT592">
            <v>1608</v>
          </cell>
          <cell r="AU592">
            <v>1712</v>
          </cell>
          <cell r="AV592">
            <v>1708</v>
          </cell>
          <cell r="AW592">
            <v>1562</v>
          </cell>
          <cell r="AX592">
            <v>1695</v>
          </cell>
          <cell r="AY592">
            <v>1802</v>
          </cell>
          <cell r="AZ592">
            <v>1884</v>
          </cell>
        </row>
        <row r="593">
          <cell r="A593" t="str">
            <v>Nombre de crÃ©ations d'entreprises - Industrie - Pays de la Loire - DonnÃ©es trimestrielles brutes</v>
          </cell>
          <cell r="B593">
            <v>10756632</v>
          </cell>
          <cell r="C593">
            <v>45317.364583333336</v>
          </cell>
          <cell r="E593">
            <v>436</v>
          </cell>
          <cell r="F593">
            <v>463</v>
          </cell>
          <cell r="G593">
            <v>366</v>
          </cell>
          <cell r="H593">
            <v>436</v>
          </cell>
          <cell r="I593">
            <v>410</v>
          </cell>
          <cell r="J593">
            <v>382</v>
          </cell>
          <cell r="K593">
            <v>313</v>
          </cell>
          <cell r="L593">
            <v>402</v>
          </cell>
          <cell r="M593">
            <v>429</v>
          </cell>
          <cell r="N593">
            <v>402</v>
          </cell>
          <cell r="O593">
            <v>423</v>
          </cell>
          <cell r="P593">
            <v>451</v>
          </cell>
          <cell r="Q593">
            <v>429</v>
          </cell>
          <cell r="R593">
            <v>417</v>
          </cell>
          <cell r="S593">
            <v>370</v>
          </cell>
          <cell r="T593">
            <v>377</v>
          </cell>
          <cell r="U593">
            <v>371</v>
          </cell>
          <cell r="V593">
            <v>391</v>
          </cell>
          <cell r="W593">
            <v>290</v>
          </cell>
          <cell r="X593">
            <v>349</v>
          </cell>
          <cell r="Y593">
            <v>381</v>
          </cell>
          <cell r="Z593">
            <v>375</v>
          </cell>
          <cell r="AA593">
            <v>336</v>
          </cell>
          <cell r="AB593">
            <v>369</v>
          </cell>
          <cell r="AC593">
            <v>399</v>
          </cell>
          <cell r="AD593">
            <v>477</v>
          </cell>
          <cell r="AE593">
            <v>363</v>
          </cell>
          <cell r="AF593">
            <v>372</v>
          </cell>
          <cell r="AG593">
            <v>476</v>
          </cell>
          <cell r="AH593">
            <v>558</v>
          </cell>
          <cell r="AI593">
            <v>479</v>
          </cell>
          <cell r="AJ593">
            <v>587</v>
          </cell>
          <cell r="AK593">
            <v>616</v>
          </cell>
          <cell r="AL593">
            <v>444</v>
          </cell>
          <cell r="AM593">
            <v>587</v>
          </cell>
          <cell r="AN593">
            <v>719</v>
          </cell>
          <cell r="AO593">
            <v>744</v>
          </cell>
          <cell r="AP593">
            <v>818</v>
          </cell>
          <cell r="AQ593">
            <v>766</v>
          </cell>
          <cell r="AR593">
            <v>810</v>
          </cell>
          <cell r="AS593">
            <v>793</v>
          </cell>
          <cell r="AT593">
            <v>841</v>
          </cell>
          <cell r="AU593">
            <v>862</v>
          </cell>
          <cell r="AV593">
            <v>959</v>
          </cell>
          <cell r="AW593">
            <v>913</v>
          </cell>
          <cell r="AX593">
            <v>1043</v>
          </cell>
          <cell r="AY593">
            <v>934</v>
          </cell>
          <cell r="AZ593">
            <v>1049</v>
          </cell>
        </row>
        <row r="594">
          <cell r="A594" t="str">
            <v>Nombre de crÃ©ations d'entreprises - Industrie - Pays de la Loire - DonnÃ©es trimestrielles CVS</v>
          </cell>
          <cell r="B594">
            <v>10756633</v>
          </cell>
          <cell r="C594">
            <v>45317.364583333336</v>
          </cell>
          <cell r="E594">
            <v>422</v>
          </cell>
          <cell r="F594">
            <v>435</v>
          </cell>
          <cell r="G594">
            <v>422</v>
          </cell>
          <cell r="H594">
            <v>413</v>
          </cell>
          <cell r="I594">
            <v>393</v>
          </cell>
          <cell r="J594">
            <v>375</v>
          </cell>
          <cell r="K594">
            <v>360</v>
          </cell>
          <cell r="L594">
            <v>387</v>
          </cell>
          <cell r="M594">
            <v>412</v>
          </cell>
          <cell r="N594">
            <v>411</v>
          </cell>
          <cell r="O594">
            <v>471</v>
          </cell>
          <cell r="P594">
            <v>437</v>
          </cell>
          <cell r="Q594">
            <v>428</v>
          </cell>
          <cell r="R594">
            <v>400</v>
          </cell>
          <cell r="S594">
            <v>397</v>
          </cell>
          <cell r="T594">
            <v>364</v>
          </cell>
          <cell r="U594">
            <v>360</v>
          </cell>
          <cell r="V594">
            <v>365</v>
          </cell>
          <cell r="W594">
            <v>329</v>
          </cell>
          <cell r="X594">
            <v>346</v>
          </cell>
          <cell r="Y594">
            <v>374</v>
          </cell>
          <cell r="Z594">
            <v>342</v>
          </cell>
          <cell r="AA594">
            <v>364</v>
          </cell>
          <cell r="AB594">
            <v>378</v>
          </cell>
          <cell r="AC594">
            <v>397</v>
          </cell>
          <cell r="AD594">
            <v>418</v>
          </cell>
          <cell r="AE594">
            <v>406</v>
          </cell>
          <cell r="AF594">
            <v>384</v>
          </cell>
          <cell r="AG594">
            <v>468</v>
          </cell>
          <cell r="AH594">
            <v>504</v>
          </cell>
          <cell r="AI594">
            <v>548</v>
          </cell>
          <cell r="AJ594">
            <v>606</v>
          </cell>
          <cell r="AK594">
            <v>611</v>
          </cell>
          <cell r="AL594">
            <v>375</v>
          </cell>
          <cell r="AM594">
            <v>648</v>
          </cell>
          <cell r="AN594">
            <v>701</v>
          </cell>
          <cell r="AO594">
            <v>749</v>
          </cell>
          <cell r="AP594">
            <v>740</v>
          </cell>
          <cell r="AQ594">
            <v>830</v>
          </cell>
          <cell r="AR594">
            <v>835</v>
          </cell>
          <cell r="AS594">
            <v>787</v>
          </cell>
          <cell r="AT594">
            <v>760</v>
          </cell>
          <cell r="AU594">
            <v>978</v>
          </cell>
          <cell r="AV594">
            <v>939</v>
          </cell>
          <cell r="AW594">
            <v>918</v>
          </cell>
          <cell r="AX594">
            <v>964</v>
          </cell>
          <cell r="AY594">
            <v>1002</v>
          </cell>
          <cell r="AZ594">
            <v>1049</v>
          </cell>
        </row>
        <row r="595">
          <cell r="A595" t="str">
            <v>Nombre de crÃ©ations d'entreprises - Industrie - Provence-Alpes-CÃ´te d'Azur - DonnÃ©es trimestrielles brutes</v>
          </cell>
          <cell r="B595">
            <v>10756737</v>
          </cell>
          <cell r="C595">
            <v>45317.364583333336</v>
          </cell>
          <cell r="E595">
            <v>905</v>
          </cell>
          <cell r="F595">
            <v>791</v>
          </cell>
          <cell r="G595">
            <v>626</v>
          </cell>
          <cell r="H595">
            <v>616</v>
          </cell>
          <cell r="I595">
            <v>709</v>
          </cell>
          <cell r="J595">
            <v>798</v>
          </cell>
          <cell r="K595">
            <v>615</v>
          </cell>
          <cell r="L595">
            <v>674</v>
          </cell>
          <cell r="M595">
            <v>812</v>
          </cell>
          <cell r="N595">
            <v>793</v>
          </cell>
          <cell r="O595">
            <v>626</v>
          </cell>
          <cell r="P595">
            <v>691</v>
          </cell>
          <cell r="Q595">
            <v>621</v>
          </cell>
          <cell r="R595">
            <v>694</v>
          </cell>
          <cell r="S595">
            <v>514</v>
          </cell>
          <cell r="T595">
            <v>509</v>
          </cell>
          <cell r="U595">
            <v>640</v>
          </cell>
          <cell r="V595">
            <v>652</v>
          </cell>
          <cell r="W595">
            <v>518</v>
          </cell>
          <cell r="X595">
            <v>582</v>
          </cell>
          <cell r="Y595">
            <v>668</v>
          </cell>
          <cell r="Z595">
            <v>620</v>
          </cell>
          <cell r="AA595">
            <v>555</v>
          </cell>
          <cell r="AB595">
            <v>653</v>
          </cell>
          <cell r="AC595">
            <v>716</v>
          </cell>
          <cell r="AD595">
            <v>663</v>
          </cell>
          <cell r="AE595">
            <v>552</v>
          </cell>
          <cell r="AF595">
            <v>570</v>
          </cell>
          <cell r="AG595">
            <v>851</v>
          </cell>
          <cell r="AH595">
            <v>877</v>
          </cell>
          <cell r="AI595">
            <v>757</v>
          </cell>
          <cell r="AJ595">
            <v>1002</v>
          </cell>
          <cell r="AK595">
            <v>1020</v>
          </cell>
          <cell r="AL595">
            <v>721</v>
          </cell>
          <cell r="AM595">
            <v>945</v>
          </cell>
          <cell r="AN595">
            <v>1056</v>
          </cell>
          <cell r="AO595">
            <v>1200</v>
          </cell>
          <cell r="AP595">
            <v>1289</v>
          </cell>
          <cell r="AQ595">
            <v>1019</v>
          </cell>
          <cell r="AR595">
            <v>1208</v>
          </cell>
          <cell r="AS595">
            <v>1353</v>
          </cell>
          <cell r="AT595">
            <v>1310</v>
          </cell>
          <cell r="AU595">
            <v>1151</v>
          </cell>
          <cell r="AV595">
            <v>1311</v>
          </cell>
          <cell r="AW595">
            <v>1321</v>
          </cell>
          <cell r="AX595">
            <v>1228</v>
          </cell>
          <cell r="AY595">
            <v>1246</v>
          </cell>
          <cell r="AZ595">
            <v>1371</v>
          </cell>
        </row>
        <row r="596">
          <cell r="A596" t="str">
            <v>Nombre de crÃ©ations d'entreprises - Industrie - Provence-Alpes-CÃ´te d'Azur - DonnÃ©es trimestrielles CVS</v>
          </cell>
          <cell r="B596">
            <v>10756738</v>
          </cell>
          <cell r="C596">
            <v>45317.364583333336</v>
          </cell>
          <cell r="E596">
            <v>876</v>
          </cell>
          <cell r="F596">
            <v>690</v>
          </cell>
          <cell r="G596">
            <v>686</v>
          </cell>
          <cell r="H596">
            <v>665</v>
          </cell>
          <cell r="I596">
            <v>667</v>
          </cell>
          <cell r="J596">
            <v>715</v>
          </cell>
          <cell r="K596">
            <v>720</v>
          </cell>
          <cell r="L596">
            <v>743</v>
          </cell>
          <cell r="M596">
            <v>753</v>
          </cell>
          <cell r="N596">
            <v>714</v>
          </cell>
          <cell r="O596">
            <v>728</v>
          </cell>
          <cell r="P596">
            <v>704</v>
          </cell>
          <cell r="Q596">
            <v>586</v>
          </cell>
          <cell r="R596">
            <v>599</v>
          </cell>
          <cell r="S596">
            <v>558</v>
          </cell>
          <cell r="T596">
            <v>544</v>
          </cell>
          <cell r="U596">
            <v>585</v>
          </cell>
          <cell r="V596">
            <v>624</v>
          </cell>
          <cell r="W596">
            <v>618</v>
          </cell>
          <cell r="X596">
            <v>621</v>
          </cell>
          <cell r="Y596">
            <v>615</v>
          </cell>
          <cell r="Z596">
            <v>595</v>
          </cell>
          <cell r="AA596">
            <v>632</v>
          </cell>
          <cell r="AB596">
            <v>650</v>
          </cell>
          <cell r="AC596">
            <v>692</v>
          </cell>
          <cell r="AD596">
            <v>605</v>
          </cell>
          <cell r="AE596">
            <v>597</v>
          </cell>
          <cell r="AF596">
            <v>588</v>
          </cell>
          <cell r="AG596">
            <v>804</v>
          </cell>
          <cell r="AH596">
            <v>838</v>
          </cell>
          <cell r="AI596">
            <v>863</v>
          </cell>
          <cell r="AJ596">
            <v>1043</v>
          </cell>
          <cell r="AK596">
            <v>968</v>
          </cell>
          <cell r="AL596">
            <v>667</v>
          </cell>
          <cell r="AM596">
            <v>1021</v>
          </cell>
          <cell r="AN596">
            <v>1073</v>
          </cell>
          <cell r="AO596">
            <v>1121</v>
          </cell>
          <cell r="AP596">
            <v>1153</v>
          </cell>
          <cell r="AQ596">
            <v>1172</v>
          </cell>
          <cell r="AR596">
            <v>1209</v>
          </cell>
          <cell r="AS596">
            <v>1226</v>
          </cell>
          <cell r="AT596">
            <v>1294</v>
          </cell>
          <cell r="AU596">
            <v>1349</v>
          </cell>
          <cell r="AV596">
            <v>1335</v>
          </cell>
          <cell r="AW596">
            <v>1246</v>
          </cell>
          <cell r="AX596">
            <v>1205</v>
          </cell>
          <cell r="AY596">
            <v>1414</v>
          </cell>
          <cell r="AZ596">
            <v>1315</v>
          </cell>
        </row>
        <row r="597">
          <cell r="A597" t="str">
            <v>Nombre de crÃ©ations d'entreprises - Industrie manufacturiÃ¨re - Auvergne-RhÃ´ne-Alpes - DonnÃ©es trimestrielles brutes</v>
          </cell>
          <cell r="B597">
            <v>10756714</v>
          </cell>
          <cell r="C597">
            <v>45317.364583333336</v>
          </cell>
          <cell r="E597">
            <v>893</v>
          </cell>
          <cell r="F597">
            <v>778</v>
          </cell>
          <cell r="G597">
            <v>659</v>
          </cell>
          <cell r="H597">
            <v>763</v>
          </cell>
          <cell r="I597">
            <v>851</v>
          </cell>
          <cell r="J597">
            <v>820</v>
          </cell>
          <cell r="K597">
            <v>718</v>
          </cell>
          <cell r="L597">
            <v>856</v>
          </cell>
          <cell r="M597">
            <v>913</v>
          </cell>
          <cell r="N597">
            <v>908</v>
          </cell>
          <cell r="O597">
            <v>729</v>
          </cell>
          <cell r="P597">
            <v>852</v>
          </cell>
          <cell r="Q597">
            <v>765</v>
          </cell>
          <cell r="R597">
            <v>729</v>
          </cell>
          <cell r="S597">
            <v>633</v>
          </cell>
          <cell r="T597">
            <v>727</v>
          </cell>
          <cell r="U597">
            <v>830</v>
          </cell>
          <cell r="V597">
            <v>781</v>
          </cell>
          <cell r="W597">
            <v>620</v>
          </cell>
          <cell r="X597">
            <v>689</v>
          </cell>
          <cell r="Y597">
            <v>809</v>
          </cell>
          <cell r="Z597">
            <v>702</v>
          </cell>
          <cell r="AA597">
            <v>671</v>
          </cell>
          <cell r="AB597">
            <v>745</v>
          </cell>
          <cell r="AC597">
            <v>892</v>
          </cell>
          <cell r="AD597">
            <v>792</v>
          </cell>
          <cell r="AE597">
            <v>716</v>
          </cell>
          <cell r="AF597">
            <v>808</v>
          </cell>
          <cell r="AG597">
            <v>1041</v>
          </cell>
          <cell r="AH597">
            <v>1078</v>
          </cell>
          <cell r="AI597">
            <v>1123</v>
          </cell>
          <cell r="AJ597">
            <v>1305</v>
          </cell>
          <cell r="AK597">
            <v>1288</v>
          </cell>
          <cell r="AL597">
            <v>980</v>
          </cell>
          <cell r="AM597">
            <v>1301</v>
          </cell>
          <cell r="AN597">
            <v>1496</v>
          </cell>
          <cell r="AO597">
            <v>1466</v>
          </cell>
          <cell r="AP597">
            <v>1447</v>
          </cell>
          <cell r="AQ597">
            <v>1288</v>
          </cell>
          <cell r="AR597">
            <v>1579</v>
          </cell>
          <cell r="AS597">
            <v>1471</v>
          </cell>
          <cell r="AT597">
            <v>1314</v>
          </cell>
          <cell r="AU597">
            <v>1287</v>
          </cell>
          <cell r="AV597">
            <v>1726</v>
          </cell>
          <cell r="AW597">
            <v>1248</v>
          </cell>
          <cell r="AX597">
            <v>1136</v>
          </cell>
          <cell r="AY597">
            <v>977</v>
          </cell>
          <cell r="AZ597">
            <v>1602</v>
          </cell>
        </row>
        <row r="598">
          <cell r="A598" t="str">
            <v>Nombre de crÃ©ations d'entreprises - Industrie manufacturiÃ¨re - ÃŽle-de-France - DonnÃ©es trimestrielles brutes</v>
          </cell>
          <cell r="B598">
            <v>10756504</v>
          </cell>
          <cell r="C598">
            <v>45317.364583333336</v>
          </cell>
          <cell r="E598">
            <v>1023</v>
          </cell>
          <cell r="F598">
            <v>956</v>
          </cell>
          <cell r="G598">
            <v>730</v>
          </cell>
          <cell r="H598">
            <v>904</v>
          </cell>
          <cell r="I598">
            <v>980</v>
          </cell>
          <cell r="J598">
            <v>931</v>
          </cell>
          <cell r="K598">
            <v>821</v>
          </cell>
          <cell r="L598">
            <v>1013</v>
          </cell>
          <cell r="M598">
            <v>1167</v>
          </cell>
          <cell r="N598">
            <v>929</v>
          </cell>
          <cell r="O598">
            <v>850</v>
          </cell>
          <cell r="P598">
            <v>1081</v>
          </cell>
          <cell r="Q598">
            <v>1016</v>
          </cell>
          <cell r="R598">
            <v>822</v>
          </cell>
          <cell r="S598">
            <v>780</v>
          </cell>
          <cell r="T598">
            <v>865</v>
          </cell>
          <cell r="U598">
            <v>983</v>
          </cell>
          <cell r="V598">
            <v>880</v>
          </cell>
          <cell r="W598">
            <v>719</v>
          </cell>
          <cell r="X598">
            <v>818</v>
          </cell>
          <cell r="Y598">
            <v>984</v>
          </cell>
          <cell r="Z598">
            <v>793</v>
          </cell>
          <cell r="AA598">
            <v>807</v>
          </cell>
          <cell r="AB598">
            <v>972</v>
          </cell>
          <cell r="AC598">
            <v>1037</v>
          </cell>
          <cell r="AD598">
            <v>973</v>
          </cell>
          <cell r="AE598">
            <v>927</v>
          </cell>
          <cell r="AF598">
            <v>1091</v>
          </cell>
          <cell r="AG598">
            <v>1241</v>
          </cell>
          <cell r="AH598">
            <v>1185</v>
          </cell>
          <cell r="AI598">
            <v>1146</v>
          </cell>
          <cell r="AJ598">
            <v>1436</v>
          </cell>
          <cell r="AK598">
            <v>1261</v>
          </cell>
          <cell r="AL598">
            <v>1028</v>
          </cell>
          <cell r="AM598">
            <v>1321</v>
          </cell>
          <cell r="AN598">
            <v>1531</v>
          </cell>
          <cell r="AO598">
            <v>1525</v>
          </cell>
          <cell r="AP598">
            <v>1409</v>
          </cell>
          <cell r="AQ598">
            <v>1139</v>
          </cell>
          <cell r="AR598">
            <v>1344</v>
          </cell>
          <cell r="AS598">
            <v>1433</v>
          </cell>
          <cell r="AT598">
            <v>1293</v>
          </cell>
          <cell r="AU598">
            <v>1337</v>
          </cell>
          <cell r="AV598">
            <v>1670</v>
          </cell>
          <cell r="AW598">
            <v>1399</v>
          </cell>
          <cell r="AX598">
            <v>1338</v>
          </cell>
          <cell r="AY598">
            <v>1366</v>
          </cell>
          <cell r="AZ598">
            <v>1623</v>
          </cell>
        </row>
        <row r="599">
          <cell r="A599" t="str">
            <v>Nombre de crÃ©ations d'entreprises - Industrie manufacturiÃ¨re - Bourgogne-Franche-ComtÃ© - DonnÃ©es trimestrielles brutes</v>
          </cell>
          <cell r="B599">
            <v>10756546</v>
          </cell>
          <cell r="C599">
            <v>45317.364583333336</v>
          </cell>
          <cell r="E599">
            <v>233</v>
          </cell>
          <cell r="F599">
            <v>232</v>
          </cell>
          <cell r="G599">
            <v>213</v>
          </cell>
          <cell r="H599">
            <v>209</v>
          </cell>
          <cell r="I599">
            <v>251</v>
          </cell>
          <cell r="J599">
            <v>238</v>
          </cell>
          <cell r="K599">
            <v>191</v>
          </cell>
          <cell r="L599">
            <v>217</v>
          </cell>
          <cell r="M599">
            <v>281</v>
          </cell>
          <cell r="N599">
            <v>236</v>
          </cell>
          <cell r="O599">
            <v>251</v>
          </cell>
          <cell r="P599">
            <v>254</v>
          </cell>
          <cell r="Q599">
            <v>258</v>
          </cell>
          <cell r="R599">
            <v>209</v>
          </cell>
          <cell r="S599">
            <v>181</v>
          </cell>
          <cell r="T599">
            <v>222</v>
          </cell>
          <cell r="U599">
            <v>243</v>
          </cell>
          <cell r="V599">
            <v>214</v>
          </cell>
          <cell r="W599">
            <v>181</v>
          </cell>
          <cell r="X599">
            <v>185</v>
          </cell>
          <cell r="Y599">
            <v>221</v>
          </cell>
          <cell r="Z599">
            <v>233</v>
          </cell>
          <cell r="AA599">
            <v>245</v>
          </cell>
          <cell r="AB599">
            <v>204</v>
          </cell>
          <cell r="AC599">
            <v>262</v>
          </cell>
          <cell r="AD599">
            <v>245</v>
          </cell>
          <cell r="AE599">
            <v>248</v>
          </cell>
          <cell r="AF599">
            <v>251</v>
          </cell>
          <cell r="AG599">
            <v>308</v>
          </cell>
          <cell r="AH599">
            <v>286</v>
          </cell>
          <cell r="AI599">
            <v>351</v>
          </cell>
          <cell r="AJ599">
            <v>389</v>
          </cell>
          <cell r="AK599">
            <v>384</v>
          </cell>
          <cell r="AL599">
            <v>323</v>
          </cell>
          <cell r="AM599">
            <v>367</v>
          </cell>
          <cell r="AN599">
            <v>457</v>
          </cell>
          <cell r="AO599">
            <v>488</v>
          </cell>
          <cell r="AP599">
            <v>474</v>
          </cell>
          <cell r="AQ599">
            <v>373</v>
          </cell>
          <cell r="AR599">
            <v>446</v>
          </cell>
          <cell r="AS599">
            <v>524</v>
          </cell>
          <cell r="AT599">
            <v>450</v>
          </cell>
          <cell r="AU599">
            <v>446</v>
          </cell>
          <cell r="AV599">
            <v>451</v>
          </cell>
          <cell r="AW599">
            <v>466</v>
          </cell>
          <cell r="AX599">
            <v>400</v>
          </cell>
          <cell r="AY599">
            <v>423</v>
          </cell>
          <cell r="AZ599">
            <v>488</v>
          </cell>
        </row>
        <row r="600">
          <cell r="A600" t="str">
            <v>Nombre de crÃ©ations d'entreprises - Industrie manufacturiÃ¨re - Bretagne - DonnÃ©es trimestrielles brutes</v>
          </cell>
          <cell r="B600">
            <v>10756651</v>
          </cell>
          <cell r="C600">
            <v>45317.364583333336</v>
          </cell>
          <cell r="E600">
            <v>313</v>
          </cell>
          <cell r="F600">
            <v>283</v>
          </cell>
          <cell r="G600">
            <v>269</v>
          </cell>
          <cell r="H600">
            <v>285</v>
          </cell>
          <cell r="I600">
            <v>325</v>
          </cell>
          <cell r="J600">
            <v>304</v>
          </cell>
          <cell r="K600">
            <v>251</v>
          </cell>
          <cell r="L600">
            <v>304</v>
          </cell>
          <cell r="M600">
            <v>318</v>
          </cell>
          <cell r="N600">
            <v>337</v>
          </cell>
          <cell r="O600">
            <v>282</v>
          </cell>
          <cell r="P600">
            <v>306</v>
          </cell>
          <cell r="Q600">
            <v>259</v>
          </cell>
          <cell r="R600">
            <v>263</v>
          </cell>
          <cell r="S600">
            <v>229</v>
          </cell>
          <cell r="T600">
            <v>249</v>
          </cell>
          <cell r="U600">
            <v>305</v>
          </cell>
          <cell r="V600">
            <v>326</v>
          </cell>
          <cell r="W600">
            <v>252</v>
          </cell>
          <cell r="X600">
            <v>242</v>
          </cell>
          <cell r="Y600">
            <v>294</v>
          </cell>
          <cell r="Z600">
            <v>316</v>
          </cell>
          <cell r="AA600">
            <v>260</v>
          </cell>
          <cell r="AB600">
            <v>276</v>
          </cell>
          <cell r="AC600">
            <v>316</v>
          </cell>
          <cell r="AD600">
            <v>382</v>
          </cell>
          <cell r="AE600">
            <v>278</v>
          </cell>
          <cell r="AF600">
            <v>322</v>
          </cell>
          <cell r="AG600">
            <v>410</v>
          </cell>
          <cell r="AH600">
            <v>394</v>
          </cell>
          <cell r="AI600">
            <v>419</v>
          </cell>
          <cell r="AJ600">
            <v>510</v>
          </cell>
          <cell r="AK600">
            <v>475</v>
          </cell>
          <cell r="AL600">
            <v>351</v>
          </cell>
          <cell r="AM600">
            <v>453</v>
          </cell>
          <cell r="AN600">
            <v>595</v>
          </cell>
          <cell r="AO600">
            <v>546</v>
          </cell>
          <cell r="AP600">
            <v>545</v>
          </cell>
          <cell r="AQ600">
            <v>450</v>
          </cell>
          <cell r="AR600">
            <v>581</v>
          </cell>
          <cell r="AS600">
            <v>597</v>
          </cell>
          <cell r="AT600">
            <v>544</v>
          </cell>
          <cell r="AU600">
            <v>480</v>
          </cell>
          <cell r="AV600">
            <v>638</v>
          </cell>
          <cell r="AW600">
            <v>496</v>
          </cell>
          <cell r="AX600">
            <v>546</v>
          </cell>
          <cell r="AY600">
            <v>472</v>
          </cell>
          <cell r="AZ600">
            <v>592</v>
          </cell>
        </row>
        <row r="601">
          <cell r="A601" t="str">
            <v>Nombre de crÃ©ations d'entreprises - Industrie manufacturiÃ¨re - Centre-Val de Loire - DonnÃ©es trimestrielles brutes</v>
          </cell>
          <cell r="B601">
            <v>10756525</v>
          </cell>
          <cell r="C601">
            <v>45317.364583333336</v>
          </cell>
          <cell r="E601">
            <v>212</v>
          </cell>
          <cell r="F601">
            <v>206</v>
          </cell>
          <cell r="G601">
            <v>182</v>
          </cell>
          <cell r="H601">
            <v>225</v>
          </cell>
          <cell r="I601">
            <v>209</v>
          </cell>
          <cell r="J601">
            <v>192</v>
          </cell>
          <cell r="K601">
            <v>148</v>
          </cell>
          <cell r="L601">
            <v>234</v>
          </cell>
          <cell r="M601">
            <v>247</v>
          </cell>
          <cell r="N601">
            <v>219</v>
          </cell>
          <cell r="O601">
            <v>181</v>
          </cell>
          <cell r="P601">
            <v>205</v>
          </cell>
          <cell r="Q601">
            <v>194</v>
          </cell>
          <cell r="R601">
            <v>162</v>
          </cell>
          <cell r="S601">
            <v>166</v>
          </cell>
          <cell r="T601">
            <v>154</v>
          </cell>
          <cell r="U601">
            <v>192</v>
          </cell>
          <cell r="V601">
            <v>181</v>
          </cell>
          <cell r="W601">
            <v>136</v>
          </cell>
          <cell r="X601">
            <v>182</v>
          </cell>
          <cell r="Y601">
            <v>199</v>
          </cell>
          <cell r="Z601">
            <v>193</v>
          </cell>
          <cell r="AA601">
            <v>144</v>
          </cell>
          <cell r="AB601">
            <v>210</v>
          </cell>
          <cell r="AC601">
            <v>209</v>
          </cell>
          <cell r="AD601">
            <v>183</v>
          </cell>
          <cell r="AE601">
            <v>165</v>
          </cell>
          <cell r="AF601">
            <v>193</v>
          </cell>
          <cell r="AG601">
            <v>241</v>
          </cell>
          <cell r="AH601">
            <v>231</v>
          </cell>
          <cell r="AI601">
            <v>285</v>
          </cell>
          <cell r="AJ601">
            <v>302</v>
          </cell>
          <cell r="AK601">
            <v>297</v>
          </cell>
          <cell r="AL601">
            <v>178</v>
          </cell>
          <cell r="AM601">
            <v>281</v>
          </cell>
          <cell r="AN601">
            <v>342</v>
          </cell>
          <cell r="AO601">
            <v>380</v>
          </cell>
          <cell r="AP601">
            <v>329</v>
          </cell>
          <cell r="AQ601">
            <v>278</v>
          </cell>
          <cell r="AR601">
            <v>448</v>
          </cell>
          <cell r="AS601">
            <v>371</v>
          </cell>
          <cell r="AT601">
            <v>317</v>
          </cell>
          <cell r="AU601">
            <v>335</v>
          </cell>
          <cell r="AV601">
            <v>470</v>
          </cell>
          <cell r="AW601">
            <v>387</v>
          </cell>
          <cell r="AX601">
            <v>272</v>
          </cell>
          <cell r="AY601">
            <v>330</v>
          </cell>
          <cell r="AZ601">
            <v>438</v>
          </cell>
        </row>
        <row r="602">
          <cell r="A602" t="str">
            <v>Nombre de crÃ©ations d'entreprises - Industrie manufacturiÃ¨re - France - DonnÃ©es trimestrielles brutes</v>
          </cell>
          <cell r="B602">
            <v>10756094</v>
          </cell>
          <cell r="C602">
            <v>45317.364583333336</v>
          </cell>
          <cell r="E602">
            <v>6448</v>
          </cell>
          <cell r="F602">
            <v>6112</v>
          </cell>
          <cell r="G602">
            <v>5078</v>
          </cell>
          <cell r="H602">
            <v>5665</v>
          </cell>
          <cell r="I602">
            <v>6239</v>
          </cell>
          <cell r="J602">
            <v>5961</v>
          </cell>
          <cell r="K602">
            <v>5161</v>
          </cell>
          <cell r="L602">
            <v>6171</v>
          </cell>
          <cell r="M602">
            <v>6882</v>
          </cell>
          <cell r="N602">
            <v>6457</v>
          </cell>
          <cell r="O602">
            <v>5611</v>
          </cell>
          <cell r="P602">
            <v>6303</v>
          </cell>
          <cell r="Q602">
            <v>5676</v>
          </cell>
          <cell r="R602">
            <v>5433</v>
          </cell>
          <cell r="S602">
            <v>4687</v>
          </cell>
          <cell r="T602">
            <v>5195</v>
          </cell>
          <cell r="U602">
            <v>5847</v>
          </cell>
          <cell r="V602">
            <v>5852</v>
          </cell>
          <cell r="W602">
            <v>4612</v>
          </cell>
          <cell r="X602">
            <v>5154</v>
          </cell>
          <cell r="Y602">
            <v>6000</v>
          </cell>
          <cell r="Z602">
            <v>5491</v>
          </cell>
          <cell r="AA602">
            <v>5128</v>
          </cell>
          <cell r="AB602">
            <v>5664</v>
          </cell>
          <cell r="AC602">
            <v>6640</v>
          </cell>
          <cell r="AD602">
            <v>6343</v>
          </cell>
          <cell r="AE602">
            <v>5580</v>
          </cell>
          <cell r="AF602">
            <v>6227</v>
          </cell>
          <cell r="AG602">
            <v>7580</v>
          </cell>
          <cell r="AH602">
            <v>7746</v>
          </cell>
          <cell r="AI602">
            <v>7996</v>
          </cell>
          <cell r="AJ602">
            <v>9520</v>
          </cell>
          <cell r="AK602">
            <v>9092</v>
          </cell>
          <cell r="AL602">
            <v>6873</v>
          </cell>
          <cell r="AM602">
            <v>8947</v>
          </cell>
          <cell r="AN602">
            <v>10642</v>
          </cell>
          <cell r="AO602">
            <v>10972</v>
          </cell>
          <cell r="AP602">
            <v>10714</v>
          </cell>
          <cell r="AQ602">
            <v>9175</v>
          </cell>
          <cell r="AR602">
            <v>11206</v>
          </cell>
          <cell r="AS602">
            <v>11204</v>
          </cell>
          <cell r="AT602">
            <v>10615</v>
          </cell>
          <cell r="AU602">
            <v>9716</v>
          </cell>
          <cell r="AV602">
            <v>12114</v>
          </cell>
          <cell r="AW602">
            <v>10034</v>
          </cell>
          <cell r="AX602">
            <v>9489</v>
          </cell>
          <cell r="AY602">
            <v>9346</v>
          </cell>
          <cell r="AZ602">
            <v>11838</v>
          </cell>
        </row>
        <row r="603">
          <cell r="A603" t="str">
            <v>Nombre de crÃ©ations d'entreprises - Industrie manufacturiÃ¨re - France - DonnÃ©es trimestrielles CVS</v>
          </cell>
          <cell r="B603">
            <v>10756095</v>
          </cell>
          <cell r="C603">
            <v>45317.364583333336</v>
          </cell>
          <cell r="E603">
            <v>5988</v>
          </cell>
          <cell r="F603">
            <v>5942</v>
          </cell>
          <cell r="G603">
            <v>5764</v>
          </cell>
          <cell r="H603">
            <v>5596</v>
          </cell>
          <cell r="I603">
            <v>5780</v>
          </cell>
          <cell r="J603">
            <v>5786</v>
          </cell>
          <cell r="K603">
            <v>5839</v>
          </cell>
          <cell r="L603">
            <v>6146</v>
          </cell>
          <cell r="M603">
            <v>6368</v>
          </cell>
          <cell r="N603">
            <v>6261</v>
          </cell>
          <cell r="O603">
            <v>6337</v>
          </cell>
          <cell r="P603">
            <v>6306</v>
          </cell>
          <cell r="Q603">
            <v>5242</v>
          </cell>
          <cell r="R603">
            <v>5266</v>
          </cell>
          <cell r="S603">
            <v>5277</v>
          </cell>
          <cell r="T603">
            <v>5221</v>
          </cell>
          <cell r="U603">
            <v>5384</v>
          </cell>
          <cell r="V603">
            <v>5692</v>
          </cell>
          <cell r="W603">
            <v>5162</v>
          </cell>
          <cell r="X603">
            <v>5184</v>
          </cell>
          <cell r="Y603">
            <v>5527</v>
          </cell>
          <cell r="Z603">
            <v>5369</v>
          </cell>
          <cell r="AA603">
            <v>5710</v>
          </cell>
          <cell r="AB603">
            <v>5669</v>
          </cell>
          <cell r="AC603">
            <v>6141</v>
          </cell>
          <cell r="AD603">
            <v>6238</v>
          </cell>
          <cell r="AE603">
            <v>6192</v>
          </cell>
          <cell r="AF603">
            <v>6166</v>
          </cell>
          <cell r="AG603">
            <v>7067</v>
          </cell>
          <cell r="AH603">
            <v>7665</v>
          </cell>
          <cell r="AI603">
            <v>8874</v>
          </cell>
          <cell r="AJ603">
            <v>9259</v>
          </cell>
          <cell r="AK603">
            <v>8559</v>
          </cell>
          <cell r="AL603">
            <v>6871</v>
          </cell>
          <cell r="AM603">
            <v>9935</v>
          </cell>
          <cell r="AN603">
            <v>10126</v>
          </cell>
          <cell r="AO603">
            <v>10465</v>
          </cell>
          <cell r="AP603">
            <v>10782</v>
          </cell>
          <cell r="AQ603">
            <v>10205</v>
          </cell>
          <cell r="AR603">
            <v>10477</v>
          </cell>
          <cell r="AS603">
            <v>10788</v>
          </cell>
          <cell r="AT603">
            <v>10763</v>
          </cell>
          <cell r="AU603">
            <v>10824</v>
          </cell>
          <cell r="AV603">
            <v>11147</v>
          </cell>
          <cell r="AW603">
            <v>9732</v>
          </cell>
          <cell r="AX603">
            <v>9691</v>
          </cell>
          <cell r="AY603">
            <v>10430</v>
          </cell>
          <cell r="AZ603">
            <v>10773</v>
          </cell>
        </row>
        <row r="604">
          <cell r="A604" t="str">
            <v>Nombre de crÃ©ations d'entreprises - Industrie manufacturiÃ¨re - Grand Est - DonnÃ©es trimestrielles brutes</v>
          </cell>
          <cell r="B604">
            <v>10756609</v>
          </cell>
          <cell r="C604">
            <v>45317.364583333336</v>
          </cell>
          <cell r="E604">
            <v>441</v>
          </cell>
          <cell r="F604">
            <v>408</v>
          </cell>
          <cell r="G604">
            <v>394</v>
          </cell>
          <cell r="H604">
            <v>374</v>
          </cell>
          <cell r="I604">
            <v>481</v>
          </cell>
          <cell r="J604">
            <v>405</v>
          </cell>
          <cell r="K604">
            <v>384</v>
          </cell>
          <cell r="L604">
            <v>420</v>
          </cell>
          <cell r="M604">
            <v>490</v>
          </cell>
          <cell r="N604">
            <v>458</v>
          </cell>
          <cell r="O604">
            <v>428</v>
          </cell>
          <cell r="P604">
            <v>435</v>
          </cell>
          <cell r="Q604">
            <v>345</v>
          </cell>
          <cell r="R604">
            <v>370</v>
          </cell>
          <cell r="S604">
            <v>298</v>
          </cell>
          <cell r="T604">
            <v>365</v>
          </cell>
          <cell r="U604">
            <v>356</v>
          </cell>
          <cell r="V604">
            <v>397</v>
          </cell>
          <cell r="W604">
            <v>307</v>
          </cell>
          <cell r="X604">
            <v>367</v>
          </cell>
          <cell r="Y604">
            <v>377</v>
          </cell>
          <cell r="Z604">
            <v>369</v>
          </cell>
          <cell r="AA604">
            <v>360</v>
          </cell>
          <cell r="AB604">
            <v>356</v>
          </cell>
          <cell r="AC604">
            <v>413</v>
          </cell>
          <cell r="AD604">
            <v>408</v>
          </cell>
          <cell r="AE604">
            <v>366</v>
          </cell>
          <cell r="AF604">
            <v>392</v>
          </cell>
          <cell r="AG604">
            <v>415</v>
          </cell>
          <cell r="AH604">
            <v>474</v>
          </cell>
          <cell r="AI604">
            <v>589</v>
          </cell>
          <cell r="AJ604">
            <v>617</v>
          </cell>
          <cell r="AK604">
            <v>535</v>
          </cell>
          <cell r="AL604">
            <v>463</v>
          </cell>
          <cell r="AM604">
            <v>634</v>
          </cell>
          <cell r="AN604">
            <v>787</v>
          </cell>
          <cell r="AO604">
            <v>762</v>
          </cell>
          <cell r="AP604">
            <v>731</v>
          </cell>
          <cell r="AQ604">
            <v>718</v>
          </cell>
          <cell r="AR604">
            <v>820</v>
          </cell>
          <cell r="AS604">
            <v>785</v>
          </cell>
          <cell r="AT604">
            <v>730</v>
          </cell>
          <cell r="AU604">
            <v>717</v>
          </cell>
          <cell r="AV604">
            <v>982</v>
          </cell>
          <cell r="AW604">
            <v>777</v>
          </cell>
          <cell r="AX604">
            <v>712</v>
          </cell>
          <cell r="AY604">
            <v>734</v>
          </cell>
          <cell r="AZ604">
            <v>952</v>
          </cell>
        </row>
        <row r="605">
          <cell r="A605" t="str">
            <v>Nombre de crÃ©ations d'entreprises - Industrie manufacturiÃ¨re - Hauts-de-France - DonnÃ©es trimestrielles brutes</v>
          </cell>
          <cell r="B605">
            <v>10756588</v>
          </cell>
          <cell r="C605">
            <v>45317.364583333336</v>
          </cell>
          <cell r="E605">
            <v>372</v>
          </cell>
          <cell r="F605">
            <v>382</v>
          </cell>
          <cell r="G605">
            <v>356</v>
          </cell>
          <cell r="H605">
            <v>326</v>
          </cell>
          <cell r="I605">
            <v>456</v>
          </cell>
          <cell r="J605">
            <v>381</v>
          </cell>
          <cell r="K605">
            <v>311</v>
          </cell>
          <cell r="L605">
            <v>446</v>
          </cell>
          <cell r="M605">
            <v>427</v>
          </cell>
          <cell r="N605">
            <v>390</v>
          </cell>
          <cell r="O605">
            <v>338</v>
          </cell>
          <cell r="P605">
            <v>422</v>
          </cell>
          <cell r="Q605">
            <v>357</v>
          </cell>
          <cell r="R605">
            <v>346</v>
          </cell>
          <cell r="S605">
            <v>280</v>
          </cell>
          <cell r="T605">
            <v>345</v>
          </cell>
          <cell r="U605">
            <v>328</v>
          </cell>
          <cell r="V605">
            <v>348</v>
          </cell>
          <cell r="W605">
            <v>268</v>
          </cell>
          <cell r="X605">
            <v>333</v>
          </cell>
          <cell r="Y605">
            <v>381</v>
          </cell>
          <cell r="Z605">
            <v>292</v>
          </cell>
          <cell r="AA605">
            <v>303</v>
          </cell>
          <cell r="AB605">
            <v>376</v>
          </cell>
          <cell r="AC605">
            <v>423</v>
          </cell>
          <cell r="AD605">
            <v>422</v>
          </cell>
          <cell r="AE605">
            <v>322</v>
          </cell>
          <cell r="AF605">
            <v>444</v>
          </cell>
          <cell r="AG605">
            <v>493</v>
          </cell>
          <cell r="AH605">
            <v>489</v>
          </cell>
          <cell r="AI605">
            <v>572</v>
          </cell>
          <cell r="AJ605">
            <v>749</v>
          </cell>
          <cell r="AK605">
            <v>672</v>
          </cell>
          <cell r="AL605">
            <v>451</v>
          </cell>
          <cell r="AM605">
            <v>543</v>
          </cell>
          <cell r="AN605">
            <v>760</v>
          </cell>
          <cell r="AO605">
            <v>785</v>
          </cell>
          <cell r="AP605">
            <v>710</v>
          </cell>
          <cell r="AQ605">
            <v>597</v>
          </cell>
          <cell r="AR605">
            <v>859</v>
          </cell>
          <cell r="AS605">
            <v>881</v>
          </cell>
          <cell r="AT605">
            <v>733</v>
          </cell>
          <cell r="AU605">
            <v>739</v>
          </cell>
          <cell r="AV605">
            <v>911</v>
          </cell>
          <cell r="AW605">
            <v>757</v>
          </cell>
          <cell r="AX605">
            <v>670</v>
          </cell>
          <cell r="AY605">
            <v>759</v>
          </cell>
          <cell r="AZ605">
            <v>1012</v>
          </cell>
        </row>
        <row r="606">
          <cell r="A606" t="str">
            <v>Nombre de crÃ©ations d'entreprises - Industrie manufacturiÃ¨re - Normandie - DonnÃ©es trimestrielles brutes</v>
          </cell>
          <cell r="B606">
            <v>10756567</v>
          </cell>
          <cell r="C606">
            <v>45317.364583333336</v>
          </cell>
          <cell r="E606">
            <v>276</v>
          </cell>
          <cell r="F606">
            <v>252</v>
          </cell>
          <cell r="G606">
            <v>217</v>
          </cell>
          <cell r="H606">
            <v>227</v>
          </cell>
          <cell r="I606">
            <v>237</v>
          </cell>
          <cell r="J606">
            <v>202</v>
          </cell>
          <cell r="K606">
            <v>202</v>
          </cell>
          <cell r="L606">
            <v>227</v>
          </cell>
          <cell r="M606">
            <v>261</v>
          </cell>
          <cell r="N606">
            <v>249</v>
          </cell>
          <cell r="O606">
            <v>226</v>
          </cell>
          <cell r="P606">
            <v>257</v>
          </cell>
          <cell r="Q606">
            <v>192</v>
          </cell>
          <cell r="R606">
            <v>193</v>
          </cell>
          <cell r="S606">
            <v>182</v>
          </cell>
          <cell r="T606">
            <v>195</v>
          </cell>
          <cell r="U606">
            <v>203</v>
          </cell>
          <cell r="V606">
            <v>238</v>
          </cell>
          <cell r="W606">
            <v>191</v>
          </cell>
          <cell r="X606">
            <v>205</v>
          </cell>
          <cell r="Y606">
            <v>233</v>
          </cell>
          <cell r="Z606">
            <v>198</v>
          </cell>
          <cell r="AA606">
            <v>229</v>
          </cell>
          <cell r="AB606">
            <v>206</v>
          </cell>
          <cell r="AC606">
            <v>261</v>
          </cell>
          <cell r="AD606">
            <v>255</v>
          </cell>
          <cell r="AE606">
            <v>233</v>
          </cell>
          <cell r="AF606">
            <v>299</v>
          </cell>
          <cell r="AG606">
            <v>333</v>
          </cell>
          <cell r="AH606">
            <v>302</v>
          </cell>
          <cell r="AI606">
            <v>352</v>
          </cell>
          <cell r="AJ606">
            <v>425</v>
          </cell>
          <cell r="AK606">
            <v>404</v>
          </cell>
          <cell r="AL606">
            <v>326</v>
          </cell>
          <cell r="AM606">
            <v>420</v>
          </cell>
          <cell r="AN606">
            <v>492</v>
          </cell>
          <cell r="AO606">
            <v>503</v>
          </cell>
          <cell r="AP606">
            <v>446</v>
          </cell>
          <cell r="AQ606">
            <v>418</v>
          </cell>
          <cell r="AR606">
            <v>498</v>
          </cell>
          <cell r="AS606">
            <v>520</v>
          </cell>
          <cell r="AT606">
            <v>423</v>
          </cell>
          <cell r="AU606">
            <v>457</v>
          </cell>
          <cell r="AV606">
            <v>538</v>
          </cell>
          <cell r="AW606">
            <v>446</v>
          </cell>
          <cell r="AX606">
            <v>418</v>
          </cell>
          <cell r="AY606">
            <v>415</v>
          </cell>
          <cell r="AZ606">
            <v>569</v>
          </cell>
        </row>
        <row r="607">
          <cell r="A607" t="str">
            <v>Nombre de crÃ©ations d'entreprises - Industrie manufacturiÃ¨re - Nouvelle-Aquitaine - DonnÃ©es trimestrielles brutes</v>
          </cell>
          <cell r="B607">
            <v>10756672</v>
          </cell>
          <cell r="C607">
            <v>45317.364583333336</v>
          </cell>
          <cell r="E607">
            <v>644</v>
          </cell>
          <cell r="F607">
            <v>623</v>
          </cell>
          <cell r="G607">
            <v>496</v>
          </cell>
          <cell r="H607">
            <v>587</v>
          </cell>
          <cell r="I607">
            <v>615</v>
          </cell>
          <cell r="J607">
            <v>635</v>
          </cell>
          <cell r="K607">
            <v>576</v>
          </cell>
          <cell r="L607">
            <v>665</v>
          </cell>
          <cell r="M607">
            <v>743</v>
          </cell>
          <cell r="N607">
            <v>688</v>
          </cell>
          <cell r="O607">
            <v>625</v>
          </cell>
          <cell r="P607">
            <v>642</v>
          </cell>
          <cell r="Q607">
            <v>590</v>
          </cell>
          <cell r="R607">
            <v>601</v>
          </cell>
          <cell r="S607">
            <v>467</v>
          </cell>
          <cell r="T607">
            <v>546</v>
          </cell>
          <cell r="U607">
            <v>624</v>
          </cell>
          <cell r="V607">
            <v>638</v>
          </cell>
          <cell r="W607">
            <v>486</v>
          </cell>
          <cell r="X607">
            <v>554</v>
          </cell>
          <cell r="Y607">
            <v>648</v>
          </cell>
          <cell r="Z607">
            <v>643</v>
          </cell>
          <cell r="AA607">
            <v>583</v>
          </cell>
          <cell r="AB607">
            <v>590</v>
          </cell>
          <cell r="AC607">
            <v>771</v>
          </cell>
          <cell r="AD607">
            <v>690</v>
          </cell>
          <cell r="AE607">
            <v>638</v>
          </cell>
          <cell r="AF607">
            <v>671</v>
          </cell>
          <cell r="AG607">
            <v>840</v>
          </cell>
          <cell r="AH607">
            <v>842</v>
          </cell>
          <cell r="AI607">
            <v>878</v>
          </cell>
          <cell r="AJ607">
            <v>1052</v>
          </cell>
          <cell r="AK607">
            <v>988</v>
          </cell>
          <cell r="AL607">
            <v>805</v>
          </cell>
          <cell r="AM607">
            <v>951</v>
          </cell>
          <cell r="AN607">
            <v>1155</v>
          </cell>
          <cell r="AO607">
            <v>1192</v>
          </cell>
          <cell r="AP607">
            <v>1167</v>
          </cell>
          <cell r="AQ607">
            <v>1061</v>
          </cell>
          <cell r="AR607">
            <v>1275</v>
          </cell>
          <cell r="AS607">
            <v>1247</v>
          </cell>
          <cell r="AT607">
            <v>1296</v>
          </cell>
          <cell r="AU607">
            <v>986</v>
          </cell>
          <cell r="AV607">
            <v>1325</v>
          </cell>
          <cell r="AW607">
            <v>1036</v>
          </cell>
          <cell r="AX607">
            <v>1052</v>
          </cell>
          <cell r="AY607">
            <v>919</v>
          </cell>
          <cell r="AZ607">
            <v>1275</v>
          </cell>
        </row>
        <row r="608">
          <cell r="A608" t="str">
            <v>Nombre de crÃ©ations d'entreprises - Industrie manufacturiÃ¨re - Occitanie - DonnÃ©es trimestrielles brutes</v>
          </cell>
          <cell r="B608">
            <v>10756693</v>
          </cell>
          <cell r="C608">
            <v>45317.364583333336</v>
          </cell>
          <cell r="E608">
            <v>608</v>
          </cell>
          <cell r="F608">
            <v>656</v>
          </cell>
          <cell r="G608">
            <v>480</v>
          </cell>
          <cell r="H608">
            <v>612</v>
          </cell>
          <cell r="I608">
            <v>581</v>
          </cell>
          <cell r="J608">
            <v>633</v>
          </cell>
          <cell r="K608">
            <v>547</v>
          </cell>
          <cell r="L608">
            <v>627</v>
          </cell>
          <cell r="M608">
            <v>706</v>
          </cell>
          <cell r="N608">
            <v>762</v>
          </cell>
          <cell r="O608">
            <v>617</v>
          </cell>
          <cell r="P608">
            <v>626</v>
          </cell>
          <cell r="Q608">
            <v>588</v>
          </cell>
          <cell r="R608">
            <v>590</v>
          </cell>
          <cell r="S608">
            <v>515</v>
          </cell>
          <cell r="T608">
            <v>563</v>
          </cell>
          <cell r="U608">
            <v>629</v>
          </cell>
          <cell r="V608">
            <v>671</v>
          </cell>
          <cell r="W608">
            <v>504</v>
          </cell>
          <cell r="X608">
            <v>543</v>
          </cell>
          <cell r="Y608">
            <v>655</v>
          </cell>
          <cell r="Z608">
            <v>619</v>
          </cell>
          <cell r="AA608">
            <v>511</v>
          </cell>
          <cell r="AB608">
            <v>594</v>
          </cell>
          <cell r="AC608">
            <v>730</v>
          </cell>
          <cell r="AD608">
            <v>725</v>
          </cell>
          <cell r="AE608">
            <v>609</v>
          </cell>
          <cell r="AF608">
            <v>630</v>
          </cell>
          <cell r="AG608">
            <v>815</v>
          </cell>
          <cell r="AH608">
            <v>906</v>
          </cell>
          <cell r="AI608">
            <v>867</v>
          </cell>
          <cell r="AJ608">
            <v>982</v>
          </cell>
          <cell r="AK608">
            <v>984</v>
          </cell>
          <cell r="AL608">
            <v>745</v>
          </cell>
          <cell r="AM608">
            <v>983</v>
          </cell>
          <cell r="AN608">
            <v>1097</v>
          </cell>
          <cell r="AO608">
            <v>1207</v>
          </cell>
          <cell r="AP608">
            <v>1231</v>
          </cell>
          <cell r="AQ608">
            <v>1078</v>
          </cell>
          <cell r="AR608">
            <v>1264</v>
          </cell>
          <cell r="AS608">
            <v>1183</v>
          </cell>
          <cell r="AT608">
            <v>1306</v>
          </cell>
          <cell r="AU608">
            <v>1021</v>
          </cell>
          <cell r="AV608">
            <v>1229</v>
          </cell>
          <cell r="AW608">
            <v>1034</v>
          </cell>
          <cell r="AX608">
            <v>1112</v>
          </cell>
          <cell r="AY608">
            <v>1022</v>
          </cell>
          <cell r="AZ608">
            <v>1282</v>
          </cell>
        </row>
        <row r="609">
          <cell r="A609" t="str">
            <v>Nombre de crÃ©ations d'entreprises - Industrie manufacturiÃ¨re - Pays de la Loire - DonnÃ©es trimestrielles brutes</v>
          </cell>
          <cell r="B609">
            <v>10756630</v>
          </cell>
          <cell r="C609">
            <v>45317.364583333336</v>
          </cell>
          <cell r="E609">
            <v>346</v>
          </cell>
          <cell r="F609">
            <v>344</v>
          </cell>
          <cell r="G609">
            <v>256</v>
          </cell>
          <cell r="H609">
            <v>317</v>
          </cell>
          <cell r="I609">
            <v>313</v>
          </cell>
          <cell r="J609">
            <v>292</v>
          </cell>
          <cell r="K609">
            <v>234</v>
          </cell>
          <cell r="L609">
            <v>307</v>
          </cell>
          <cell r="M609">
            <v>321</v>
          </cell>
          <cell r="N609">
            <v>296</v>
          </cell>
          <cell r="O609">
            <v>285</v>
          </cell>
          <cell r="P609">
            <v>323</v>
          </cell>
          <cell r="Q609">
            <v>304</v>
          </cell>
          <cell r="R609">
            <v>270</v>
          </cell>
          <cell r="S609">
            <v>262</v>
          </cell>
          <cell r="T609">
            <v>266</v>
          </cell>
          <cell r="U609">
            <v>298</v>
          </cell>
          <cell r="V609">
            <v>313</v>
          </cell>
          <cell r="W609">
            <v>230</v>
          </cell>
          <cell r="X609">
            <v>269</v>
          </cell>
          <cell r="Y609">
            <v>287</v>
          </cell>
          <cell r="Z609">
            <v>296</v>
          </cell>
          <cell r="AA609">
            <v>271</v>
          </cell>
          <cell r="AB609">
            <v>289</v>
          </cell>
          <cell r="AC609">
            <v>312</v>
          </cell>
          <cell r="AD609">
            <v>360</v>
          </cell>
          <cell r="AE609">
            <v>292</v>
          </cell>
          <cell r="AF609">
            <v>302</v>
          </cell>
          <cell r="AG609">
            <v>399</v>
          </cell>
          <cell r="AH609">
            <v>460</v>
          </cell>
          <cell r="AI609">
            <v>381</v>
          </cell>
          <cell r="AJ609">
            <v>483</v>
          </cell>
          <cell r="AK609">
            <v>514</v>
          </cell>
          <cell r="AL609">
            <v>365</v>
          </cell>
          <cell r="AM609">
            <v>463</v>
          </cell>
          <cell r="AN609">
            <v>580</v>
          </cell>
          <cell r="AO609">
            <v>632</v>
          </cell>
          <cell r="AP609">
            <v>592</v>
          </cell>
          <cell r="AQ609">
            <v>488</v>
          </cell>
          <cell r="AR609">
            <v>616</v>
          </cell>
          <cell r="AS609">
            <v>590</v>
          </cell>
          <cell r="AT609">
            <v>619</v>
          </cell>
          <cell r="AU609">
            <v>570</v>
          </cell>
          <cell r="AV609">
            <v>601</v>
          </cell>
          <cell r="AW609">
            <v>507</v>
          </cell>
          <cell r="AX609">
            <v>496</v>
          </cell>
          <cell r="AY609">
            <v>503</v>
          </cell>
          <cell r="AZ609">
            <v>527</v>
          </cell>
        </row>
        <row r="610">
          <cell r="A610" t="str">
            <v>Nombre de crÃ©ations d'entreprises - Industrie manufacturiÃ¨re - Provence-Alpes-CÃ´te d'Azur - DonnÃ©es trimestrielles brutes</v>
          </cell>
          <cell r="B610">
            <v>10756735</v>
          </cell>
          <cell r="C610">
            <v>45317.364583333336</v>
          </cell>
          <cell r="E610">
            <v>723</v>
          </cell>
          <cell r="F610">
            <v>683</v>
          </cell>
          <cell r="G610">
            <v>552</v>
          </cell>
          <cell r="H610">
            <v>538</v>
          </cell>
          <cell r="I610">
            <v>628</v>
          </cell>
          <cell r="J610">
            <v>617</v>
          </cell>
          <cell r="K610">
            <v>510</v>
          </cell>
          <cell r="L610">
            <v>564</v>
          </cell>
          <cell r="M610">
            <v>729</v>
          </cell>
          <cell r="N610">
            <v>712</v>
          </cell>
          <cell r="O610">
            <v>554</v>
          </cell>
          <cell r="P610">
            <v>602</v>
          </cell>
          <cell r="Q610">
            <v>539</v>
          </cell>
          <cell r="R610">
            <v>581</v>
          </cell>
          <cell r="S610">
            <v>470</v>
          </cell>
          <cell r="T610">
            <v>455</v>
          </cell>
          <cell r="U610">
            <v>587</v>
          </cell>
          <cell r="V610">
            <v>609</v>
          </cell>
          <cell r="W610">
            <v>484</v>
          </cell>
          <cell r="X610">
            <v>505</v>
          </cell>
          <cell r="Y610">
            <v>615</v>
          </cell>
          <cell r="Z610">
            <v>560</v>
          </cell>
          <cell r="AA610">
            <v>503</v>
          </cell>
          <cell r="AB610">
            <v>574</v>
          </cell>
          <cell r="AC610">
            <v>670</v>
          </cell>
          <cell r="AD610">
            <v>625</v>
          </cell>
          <cell r="AE610">
            <v>514</v>
          </cell>
          <cell r="AF610">
            <v>521</v>
          </cell>
          <cell r="AG610">
            <v>721</v>
          </cell>
          <cell r="AH610">
            <v>758</v>
          </cell>
          <cell r="AI610">
            <v>671</v>
          </cell>
          <cell r="AJ610">
            <v>922</v>
          </cell>
          <cell r="AK610">
            <v>930</v>
          </cell>
          <cell r="AL610">
            <v>653</v>
          </cell>
          <cell r="AM610">
            <v>853</v>
          </cell>
          <cell r="AN610">
            <v>922</v>
          </cell>
          <cell r="AO610">
            <v>1058</v>
          </cell>
          <cell r="AP610">
            <v>1153</v>
          </cell>
          <cell r="AQ610">
            <v>873</v>
          </cell>
          <cell r="AR610">
            <v>1066</v>
          </cell>
          <cell r="AS610">
            <v>1139</v>
          </cell>
          <cell r="AT610">
            <v>1092</v>
          </cell>
          <cell r="AU610">
            <v>878</v>
          </cell>
          <cell r="AV610">
            <v>1001</v>
          </cell>
          <cell r="AW610">
            <v>1029</v>
          </cell>
          <cell r="AX610">
            <v>893</v>
          </cell>
          <cell r="AY610">
            <v>923</v>
          </cell>
          <cell r="AZ610">
            <v>961</v>
          </cell>
        </row>
        <row r="611">
          <cell r="A611" t="str">
            <v>Nombre de crÃ©ations d'entreprises - Information et tÃ©lÃ©communication - Auvergne-RhÃ´ne-Alpes - DonnÃ©es trimestrielles brutes</v>
          </cell>
          <cell r="B611">
            <v>10756718</v>
          </cell>
          <cell r="C611">
            <v>45317.364583333336</v>
          </cell>
          <cell r="E611">
            <v>763</v>
          </cell>
          <cell r="F611">
            <v>659</v>
          </cell>
          <cell r="G611">
            <v>663</v>
          </cell>
          <cell r="H611">
            <v>710</v>
          </cell>
          <cell r="I611">
            <v>732</v>
          </cell>
          <cell r="J611">
            <v>605</v>
          </cell>
          <cell r="K611">
            <v>639</v>
          </cell>
          <cell r="L611">
            <v>704</v>
          </cell>
          <cell r="M611">
            <v>717</v>
          </cell>
          <cell r="N611">
            <v>630</v>
          </cell>
          <cell r="O611">
            <v>621</v>
          </cell>
          <cell r="P611">
            <v>695</v>
          </cell>
          <cell r="Q611">
            <v>716</v>
          </cell>
          <cell r="R611">
            <v>590</v>
          </cell>
          <cell r="S611">
            <v>597</v>
          </cell>
          <cell r="T611">
            <v>632</v>
          </cell>
          <cell r="U611">
            <v>765</v>
          </cell>
          <cell r="V611">
            <v>695</v>
          </cell>
          <cell r="W611">
            <v>666</v>
          </cell>
          <cell r="X611">
            <v>690</v>
          </cell>
          <cell r="Y611">
            <v>809</v>
          </cell>
          <cell r="Z611">
            <v>702</v>
          </cell>
          <cell r="AA611">
            <v>698</v>
          </cell>
          <cell r="AB611">
            <v>803</v>
          </cell>
          <cell r="AC611">
            <v>950</v>
          </cell>
          <cell r="AD611">
            <v>754</v>
          </cell>
          <cell r="AE611">
            <v>851</v>
          </cell>
          <cell r="AF611">
            <v>840</v>
          </cell>
          <cell r="AG611">
            <v>1184</v>
          </cell>
          <cell r="AH611">
            <v>935</v>
          </cell>
          <cell r="AI611">
            <v>957</v>
          </cell>
          <cell r="AJ611">
            <v>1129</v>
          </cell>
          <cell r="AK611">
            <v>1124</v>
          </cell>
          <cell r="AL611">
            <v>939</v>
          </cell>
          <cell r="AM611">
            <v>1095</v>
          </cell>
          <cell r="AN611">
            <v>1262</v>
          </cell>
          <cell r="AO611">
            <v>1465</v>
          </cell>
          <cell r="AP611">
            <v>1488</v>
          </cell>
          <cell r="AQ611">
            <v>1381</v>
          </cell>
          <cell r="AR611">
            <v>1553</v>
          </cell>
          <cell r="AS611">
            <v>1685</v>
          </cell>
          <cell r="AT611">
            <v>1456</v>
          </cell>
          <cell r="AU611">
            <v>1426</v>
          </cell>
          <cell r="AV611">
            <v>1651</v>
          </cell>
          <cell r="AW611">
            <v>1737</v>
          </cell>
          <cell r="AX611">
            <v>1560</v>
          </cell>
          <cell r="AY611">
            <v>1756</v>
          </cell>
          <cell r="AZ611">
            <v>1688</v>
          </cell>
        </row>
        <row r="612">
          <cell r="A612" t="str">
            <v>Nombre de crÃ©ations d'entreprises - Information et tÃ©lÃ©communication - ÃŽle-de-France - DonnÃ©es trimestrielles brutes</v>
          </cell>
          <cell r="B612">
            <v>10756508</v>
          </cell>
          <cell r="C612">
            <v>45317.364583333336</v>
          </cell>
          <cell r="E612">
            <v>3359</v>
          </cell>
          <cell r="F612">
            <v>2815</v>
          </cell>
          <cell r="G612">
            <v>2771</v>
          </cell>
          <cell r="H612">
            <v>2888</v>
          </cell>
          <cell r="I612">
            <v>3179</v>
          </cell>
          <cell r="J612">
            <v>2706</v>
          </cell>
          <cell r="K612">
            <v>2571</v>
          </cell>
          <cell r="L612">
            <v>2844</v>
          </cell>
          <cell r="M612">
            <v>2957</v>
          </cell>
          <cell r="N612">
            <v>2810</v>
          </cell>
          <cell r="O612">
            <v>2653</v>
          </cell>
          <cell r="P612">
            <v>3071</v>
          </cell>
          <cell r="Q612">
            <v>3115</v>
          </cell>
          <cell r="R612">
            <v>2818</v>
          </cell>
          <cell r="S612">
            <v>2560</v>
          </cell>
          <cell r="T612">
            <v>3108</v>
          </cell>
          <cell r="U612">
            <v>3326</v>
          </cell>
          <cell r="V612">
            <v>3271</v>
          </cell>
          <cell r="W612">
            <v>2793</v>
          </cell>
          <cell r="X612">
            <v>3262</v>
          </cell>
          <cell r="Y612">
            <v>3633</v>
          </cell>
          <cell r="Z612">
            <v>3241</v>
          </cell>
          <cell r="AA612">
            <v>3110</v>
          </cell>
          <cell r="AB612">
            <v>3825</v>
          </cell>
          <cell r="AC612">
            <v>4296</v>
          </cell>
          <cell r="AD612">
            <v>3693</v>
          </cell>
          <cell r="AE612">
            <v>3487</v>
          </cell>
          <cell r="AF612">
            <v>4333</v>
          </cell>
          <cell r="AG612">
            <v>4931</v>
          </cell>
          <cell r="AH612">
            <v>4239</v>
          </cell>
          <cell r="AI612">
            <v>4018</v>
          </cell>
          <cell r="AJ612">
            <v>4949</v>
          </cell>
          <cell r="AK612">
            <v>4855</v>
          </cell>
          <cell r="AL612">
            <v>3541</v>
          </cell>
          <cell r="AM612">
            <v>4415</v>
          </cell>
          <cell r="AN612">
            <v>5256</v>
          </cell>
          <cell r="AO612">
            <v>5691</v>
          </cell>
          <cell r="AP612">
            <v>5375</v>
          </cell>
          <cell r="AQ612">
            <v>4905</v>
          </cell>
          <cell r="AR612">
            <v>5675</v>
          </cell>
          <cell r="AS612">
            <v>6264</v>
          </cell>
          <cell r="AT612">
            <v>5515</v>
          </cell>
          <cell r="AU612">
            <v>5881</v>
          </cell>
          <cell r="AV612">
            <v>7040</v>
          </cell>
          <cell r="AW612">
            <v>7375</v>
          </cell>
          <cell r="AX612">
            <v>6543</v>
          </cell>
          <cell r="AY612">
            <v>6600</v>
          </cell>
          <cell r="AZ612">
            <v>7267</v>
          </cell>
        </row>
        <row r="613">
          <cell r="A613" t="str">
            <v>Nombre de crÃ©ations d'entreprises - Information et tÃ©lÃ©communication - Bourgogne-Franche-ComtÃ© - DonnÃ©es trimestrielles brutes</v>
          </cell>
          <cell r="B613">
            <v>10756550</v>
          </cell>
          <cell r="C613">
            <v>45317.364583333336</v>
          </cell>
          <cell r="E613">
            <v>150</v>
          </cell>
          <cell r="F613">
            <v>141</v>
          </cell>
          <cell r="G613">
            <v>142</v>
          </cell>
          <cell r="H613">
            <v>132</v>
          </cell>
          <cell r="I613">
            <v>168</v>
          </cell>
          <cell r="J613">
            <v>139</v>
          </cell>
          <cell r="K613">
            <v>115</v>
          </cell>
          <cell r="L613">
            <v>131</v>
          </cell>
          <cell r="M613">
            <v>122</v>
          </cell>
          <cell r="N613">
            <v>107</v>
          </cell>
          <cell r="O613">
            <v>117</v>
          </cell>
          <cell r="P613">
            <v>138</v>
          </cell>
          <cell r="Q613">
            <v>135</v>
          </cell>
          <cell r="R613">
            <v>129</v>
          </cell>
          <cell r="S613">
            <v>107</v>
          </cell>
          <cell r="T613">
            <v>116</v>
          </cell>
          <cell r="U613">
            <v>128</v>
          </cell>
          <cell r="V613">
            <v>128</v>
          </cell>
          <cell r="W613">
            <v>122</v>
          </cell>
          <cell r="X613">
            <v>123</v>
          </cell>
          <cell r="Y613">
            <v>138</v>
          </cell>
          <cell r="Z613">
            <v>131</v>
          </cell>
          <cell r="AA613">
            <v>139</v>
          </cell>
          <cell r="AB613">
            <v>135</v>
          </cell>
          <cell r="AC613">
            <v>168</v>
          </cell>
          <cell r="AD613">
            <v>133</v>
          </cell>
          <cell r="AE613">
            <v>147</v>
          </cell>
          <cell r="AF613">
            <v>155</v>
          </cell>
          <cell r="AG613">
            <v>217</v>
          </cell>
          <cell r="AH613">
            <v>189</v>
          </cell>
          <cell r="AI613">
            <v>187</v>
          </cell>
          <cell r="AJ613">
            <v>209</v>
          </cell>
          <cell r="AK613">
            <v>221</v>
          </cell>
          <cell r="AL613">
            <v>179</v>
          </cell>
          <cell r="AM613">
            <v>211</v>
          </cell>
          <cell r="AN613">
            <v>226</v>
          </cell>
          <cell r="AO613">
            <v>284</v>
          </cell>
          <cell r="AP613">
            <v>271</v>
          </cell>
          <cell r="AQ613">
            <v>243</v>
          </cell>
          <cell r="AR613">
            <v>239</v>
          </cell>
          <cell r="AS613">
            <v>307</v>
          </cell>
          <cell r="AT613">
            <v>295</v>
          </cell>
          <cell r="AU613">
            <v>262</v>
          </cell>
          <cell r="AV613">
            <v>299</v>
          </cell>
          <cell r="AW613">
            <v>312</v>
          </cell>
          <cell r="AX613">
            <v>312</v>
          </cell>
          <cell r="AY613">
            <v>307</v>
          </cell>
          <cell r="AZ613">
            <v>292</v>
          </cell>
        </row>
        <row r="614">
          <cell r="A614" t="str">
            <v>Nombre de crÃ©ations d'entreprises - Information et tÃ©lÃ©communication - Bretagne - DonnÃ©es trimestrielles brutes</v>
          </cell>
          <cell r="B614">
            <v>10756655</v>
          </cell>
          <cell r="C614">
            <v>45317.364583333336</v>
          </cell>
          <cell r="E614">
            <v>274</v>
          </cell>
          <cell r="F614">
            <v>218</v>
          </cell>
          <cell r="G614">
            <v>194</v>
          </cell>
          <cell r="H614">
            <v>172</v>
          </cell>
          <cell r="I614">
            <v>263</v>
          </cell>
          <cell r="J614">
            <v>210</v>
          </cell>
          <cell r="K614">
            <v>191</v>
          </cell>
          <cell r="L614">
            <v>207</v>
          </cell>
          <cell r="M614">
            <v>231</v>
          </cell>
          <cell r="N614">
            <v>216</v>
          </cell>
          <cell r="O614">
            <v>207</v>
          </cell>
          <cell r="P614">
            <v>220</v>
          </cell>
          <cell r="Q614">
            <v>253</v>
          </cell>
          <cell r="R614">
            <v>198</v>
          </cell>
          <cell r="S614">
            <v>171</v>
          </cell>
          <cell r="T614">
            <v>203</v>
          </cell>
          <cell r="U614">
            <v>249</v>
          </cell>
          <cell r="V614">
            <v>235</v>
          </cell>
          <cell r="W614">
            <v>197</v>
          </cell>
          <cell r="X614">
            <v>204</v>
          </cell>
          <cell r="Y614">
            <v>247</v>
          </cell>
          <cell r="Z614">
            <v>232</v>
          </cell>
          <cell r="AA614">
            <v>231</v>
          </cell>
          <cell r="AB614">
            <v>214</v>
          </cell>
          <cell r="AC614">
            <v>296</v>
          </cell>
          <cell r="AD614">
            <v>285</v>
          </cell>
          <cell r="AE614">
            <v>254</v>
          </cell>
          <cell r="AF614">
            <v>292</v>
          </cell>
          <cell r="AG614">
            <v>368</v>
          </cell>
          <cell r="AH614">
            <v>278</v>
          </cell>
          <cell r="AI614">
            <v>288</v>
          </cell>
          <cell r="AJ614">
            <v>384</v>
          </cell>
          <cell r="AK614">
            <v>367</v>
          </cell>
          <cell r="AL614">
            <v>240</v>
          </cell>
          <cell r="AM614">
            <v>332</v>
          </cell>
          <cell r="AN614">
            <v>377</v>
          </cell>
          <cell r="AO614">
            <v>447</v>
          </cell>
          <cell r="AP614">
            <v>472</v>
          </cell>
          <cell r="AQ614">
            <v>379</v>
          </cell>
          <cell r="AR614">
            <v>425</v>
          </cell>
          <cell r="AS614">
            <v>485</v>
          </cell>
          <cell r="AT614">
            <v>511</v>
          </cell>
          <cell r="AU614">
            <v>460</v>
          </cell>
          <cell r="AV614">
            <v>462</v>
          </cell>
          <cell r="AW614">
            <v>546</v>
          </cell>
          <cell r="AX614">
            <v>507</v>
          </cell>
          <cell r="AY614">
            <v>555</v>
          </cell>
          <cell r="AZ614">
            <v>544</v>
          </cell>
        </row>
        <row r="615">
          <cell r="A615" t="str">
            <v>Nombre de crÃ©ations d'entreprises - Information et tÃ©lÃ©communication - Centre-Val de Loire - DonnÃ©es trimestrielles brutes</v>
          </cell>
          <cell r="B615">
            <v>10756529</v>
          </cell>
          <cell r="C615">
            <v>45317.364583333336</v>
          </cell>
          <cell r="E615">
            <v>201</v>
          </cell>
          <cell r="F615">
            <v>144</v>
          </cell>
          <cell r="G615">
            <v>137</v>
          </cell>
          <cell r="H615">
            <v>132</v>
          </cell>
          <cell r="I615">
            <v>149</v>
          </cell>
          <cell r="J615">
            <v>124</v>
          </cell>
          <cell r="K615">
            <v>144</v>
          </cell>
          <cell r="L615">
            <v>147</v>
          </cell>
          <cell r="M615">
            <v>143</v>
          </cell>
          <cell r="N615">
            <v>134</v>
          </cell>
          <cell r="O615">
            <v>137</v>
          </cell>
          <cell r="P615">
            <v>145</v>
          </cell>
          <cell r="Q615">
            <v>130</v>
          </cell>
          <cell r="R615">
            <v>111</v>
          </cell>
          <cell r="S615">
            <v>119</v>
          </cell>
          <cell r="T615">
            <v>122</v>
          </cell>
          <cell r="U615">
            <v>142</v>
          </cell>
          <cell r="V615">
            <v>139</v>
          </cell>
          <cell r="W615">
            <v>126</v>
          </cell>
          <cell r="X615">
            <v>117</v>
          </cell>
          <cell r="Y615">
            <v>160</v>
          </cell>
          <cell r="Z615">
            <v>145</v>
          </cell>
          <cell r="AA615">
            <v>148</v>
          </cell>
          <cell r="AB615">
            <v>158</v>
          </cell>
          <cell r="AC615">
            <v>201</v>
          </cell>
          <cell r="AD615">
            <v>149</v>
          </cell>
          <cell r="AE615">
            <v>157</v>
          </cell>
          <cell r="AF615">
            <v>188</v>
          </cell>
          <cell r="AG615">
            <v>228</v>
          </cell>
          <cell r="AH615">
            <v>192</v>
          </cell>
          <cell r="AI615">
            <v>216</v>
          </cell>
          <cell r="AJ615">
            <v>235</v>
          </cell>
          <cell r="AK615">
            <v>235</v>
          </cell>
          <cell r="AL615">
            <v>220</v>
          </cell>
          <cell r="AM615">
            <v>235</v>
          </cell>
          <cell r="AN615">
            <v>274</v>
          </cell>
          <cell r="AO615">
            <v>331</v>
          </cell>
          <cell r="AP615">
            <v>297</v>
          </cell>
          <cell r="AQ615">
            <v>252</v>
          </cell>
          <cell r="AR615">
            <v>302</v>
          </cell>
          <cell r="AS615">
            <v>346</v>
          </cell>
          <cell r="AT615">
            <v>335</v>
          </cell>
          <cell r="AU615">
            <v>302</v>
          </cell>
          <cell r="AV615">
            <v>314</v>
          </cell>
          <cell r="AW615">
            <v>358</v>
          </cell>
          <cell r="AX615">
            <v>346</v>
          </cell>
          <cell r="AY615">
            <v>339</v>
          </cell>
          <cell r="AZ615">
            <v>332</v>
          </cell>
        </row>
        <row r="616">
          <cell r="A616" t="str">
            <v>Nombre de crÃ©ations d'entreprises - Information et tÃ©lÃ©communication - France - DonnÃ©es trimestrielles brutes</v>
          </cell>
          <cell r="B616">
            <v>10756100</v>
          </cell>
          <cell r="C616">
            <v>45317.364583333336</v>
          </cell>
          <cell r="E616">
            <v>7952</v>
          </cell>
          <cell r="F616">
            <v>6667</v>
          </cell>
          <cell r="G616">
            <v>6539</v>
          </cell>
          <cell r="H616">
            <v>6593</v>
          </cell>
          <cell r="I616">
            <v>7469</v>
          </cell>
          <cell r="J616">
            <v>6309</v>
          </cell>
          <cell r="K616">
            <v>6211</v>
          </cell>
          <cell r="L616">
            <v>6724</v>
          </cell>
          <cell r="M616">
            <v>6967</v>
          </cell>
          <cell r="N616">
            <v>6260</v>
          </cell>
          <cell r="O616">
            <v>6178</v>
          </cell>
          <cell r="P616">
            <v>7009</v>
          </cell>
          <cell r="Q616">
            <v>7033</v>
          </cell>
          <cell r="R616">
            <v>6157</v>
          </cell>
          <cell r="S616">
            <v>5852</v>
          </cell>
          <cell r="T616">
            <v>6619</v>
          </cell>
          <cell r="U616">
            <v>7415</v>
          </cell>
          <cell r="V616">
            <v>7039</v>
          </cell>
          <cell r="W616">
            <v>6290</v>
          </cell>
          <cell r="X616">
            <v>6879</v>
          </cell>
          <cell r="Y616">
            <v>7977</v>
          </cell>
          <cell r="Z616">
            <v>6986</v>
          </cell>
          <cell r="AA616">
            <v>7123</v>
          </cell>
          <cell r="AB616">
            <v>8010</v>
          </cell>
          <cell r="AC616">
            <v>9435</v>
          </cell>
          <cell r="AD616">
            <v>8147</v>
          </cell>
          <cell r="AE616">
            <v>8101</v>
          </cell>
          <cell r="AF616">
            <v>9036</v>
          </cell>
          <cell r="AG616">
            <v>11175</v>
          </cell>
          <cell r="AH616">
            <v>9590</v>
          </cell>
          <cell r="AI616">
            <v>9337</v>
          </cell>
          <cell r="AJ616">
            <v>11017</v>
          </cell>
          <cell r="AK616">
            <v>11102</v>
          </cell>
          <cell r="AL616">
            <v>8748</v>
          </cell>
          <cell r="AM616">
            <v>10662</v>
          </cell>
          <cell r="AN616">
            <v>12347</v>
          </cell>
          <cell r="AO616">
            <v>13893</v>
          </cell>
          <cell r="AP616">
            <v>13526</v>
          </cell>
          <cell r="AQ616">
            <v>12096</v>
          </cell>
          <cell r="AR616">
            <v>13793</v>
          </cell>
          <cell r="AS616">
            <v>16037</v>
          </cell>
          <cell r="AT616">
            <v>14282</v>
          </cell>
          <cell r="AU616">
            <v>14452</v>
          </cell>
          <cell r="AV616">
            <v>15926</v>
          </cell>
          <cell r="AW616">
            <v>16932</v>
          </cell>
          <cell r="AX616">
            <v>15485</v>
          </cell>
          <cell r="AY616">
            <v>16492</v>
          </cell>
          <cell r="AZ616">
            <v>16509</v>
          </cell>
        </row>
        <row r="617">
          <cell r="A617" t="str">
            <v>Nombre de crÃ©ations d'entreprises - Information et tÃ©lÃ©communication - France - DonnÃ©es trimestrielles CVS</v>
          </cell>
          <cell r="B617">
            <v>10756101</v>
          </cell>
          <cell r="C617">
            <v>45317.364583333336</v>
          </cell>
          <cell r="E617">
            <v>7108</v>
          </cell>
          <cell r="F617">
            <v>7071</v>
          </cell>
          <cell r="G617">
            <v>7286</v>
          </cell>
          <cell r="H617">
            <v>6587</v>
          </cell>
          <cell r="I617">
            <v>6815</v>
          </cell>
          <cell r="J617">
            <v>6813</v>
          </cell>
          <cell r="K617">
            <v>6819</v>
          </cell>
          <cell r="L617">
            <v>6562</v>
          </cell>
          <cell r="M617">
            <v>6534</v>
          </cell>
          <cell r="N617">
            <v>6558</v>
          </cell>
          <cell r="O617">
            <v>6566</v>
          </cell>
          <cell r="P617">
            <v>6827</v>
          </cell>
          <cell r="Q617">
            <v>6562</v>
          </cell>
          <cell r="R617">
            <v>6192</v>
          </cell>
          <cell r="S617">
            <v>6289</v>
          </cell>
          <cell r="T617">
            <v>6506</v>
          </cell>
          <cell r="U617">
            <v>6618</v>
          </cell>
          <cell r="V617">
            <v>7031</v>
          </cell>
          <cell r="W617">
            <v>7001</v>
          </cell>
          <cell r="X617">
            <v>6829</v>
          </cell>
          <cell r="Y617">
            <v>7041</v>
          </cell>
          <cell r="Z617">
            <v>7066</v>
          </cell>
          <cell r="AA617">
            <v>7924</v>
          </cell>
          <cell r="AB617">
            <v>8077</v>
          </cell>
          <cell r="AC617">
            <v>8371</v>
          </cell>
          <cell r="AD617">
            <v>8546</v>
          </cell>
          <cell r="AE617">
            <v>9079</v>
          </cell>
          <cell r="AF617">
            <v>9111</v>
          </cell>
          <cell r="AG617">
            <v>10168</v>
          </cell>
          <cell r="AH617">
            <v>10258</v>
          </cell>
          <cell r="AI617">
            <v>10266</v>
          </cell>
          <cell r="AJ617">
            <v>10814</v>
          </cell>
          <cell r="AK617">
            <v>10273</v>
          </cell>
          <cell r="AL617">
            <v>8765</v>
          </cell>
          <cell r="AM617">
            <v>11405</v>
          </cell>
          <cell r="AN617">
            <v>12063</v>
          </cell>
          <cell r="AO617">
            <v>12709</v>
          </cell>
          <cell r="AP617">
            <v>13560</v>
          </cell>
          <cell r="AQ617">
            <v>13142</v>
          </cell>
          <cell r="AR617">
            <v>13597</v>
          </cell>
          <cell r="AS617">
            <v>14469</v>
          </cell>
          <cell r="AT617">
            <v>14329</v>
          </cell>
          <cell r="AU617">
            <v>15787</v>
          </cell>
          <cell r="AV617">
            <v>15677</v>
          </cell>
          <cell r="AW617">
            <v>15322</v>
          </cell>
          <cell r="AX617">
            <v>15661</v>
          </cell>
          <cell r="AY617">
            <v>17883</v>
          </cell>
          <cell r="AZ617">
            <v>16469</v>
          </cell>
        </row>
        <row r="618">
          <cell r="A618" t="str">
            <v>Nombre de crÃ©ations d'entreprises - Information et tÃ©lÃ©communication - Grand Est - DonnÃ©es trimestrielles brutes</v>
          </cell>
          <cell r="B618">
            <v>10756613</v>
          </cell>
          <cell r="C618">
            <v>45317.364583333336</v>
          </cell>
          <cell r="E618">
            <v>378</v>
          </cell>
          <cell r="F618">
            <v>342</v>
          </cell>
          <cell r="G618">
            <v>293</v>
          </cell>
          <cell r="H618">
            <v>286</v>
          </cell>
          <cell r="I618">
            <v>363</v>
          </cell>
          <cell r="J618">
            <v>306</v>
          </cell>
          <cell r="K618">
            <v>288</v>
          </cell>
          <cell r="L618">
            <v>349</v>
          </cell>
          <cell r="M618">
            <v>352</v>
          </cell>
          <cell r="N618">
            <v>273</v>
          </cell>
          <cell r="O618">
            <v>297</v>
          </cell>
          <cell r="P618">
            <v>332</v>
          </cell>
          <cell r="Q618">
            <v>303</v>
          </cell>
          <cell r="R618">
            <v>226</v>
          </cell>
          <cell r="S618">
            <v>273</v>
          </cell>
          <cell r="T618">
            <v>268</v>
          </cell>
          <cell r="U618">
            <v>303</v>
          </cell>
          <cell r="V618">
            <v>283</v>
          </cell>
          <cell r="W618">
            <v>272</v>
          </cell>
          <cell r="X618">
            <v>290</v>
          </cell>
          <cell r="Y618">
            <v>308</v>
          </cell>
          <cell r="Z618">
            <v>283</v>
          </cell>
          <cell r="AA618">
            <v>288</v>
          </cell>
          <cell r="AB618">
            <v>321</v>
          </cell>
          <cell r="AC618">
            <v>344</v>
          </cell>
          <cell r="AD618">
            <v>342</v>
          </cell>
          <cell r="AE618">
            <v>335</v>
          </cell>
          <cell r="AF618">
            <v>364</v>
          </cell>
          <cell r="AG618">
            <v>430</v>
          </cell>
          <cell r="AH618">
            <v>399</v>
          </cell>
          <cell r="AI618">
            <v>398</v>
          </cell>
          <cell r="AJ618">
            <v>470</v>
          </cell>
          <cell r="AK618">
            <v>462</v>
          </cell>
          <cell r="AL618">
            <v>406</v>
          </cell>
          <cell r="AM618">
            <v>486</v>
          </cell>
          <cell r="AN618">
            <v>530</v>
          </cell>
          <cell r="AO618">
            <v>641</v>
          </cell>
          <cell r="AP618">
            <v>651</v>
          </cell>
          <cell r="AQ618">
            <v>615</v>
          </cell>
          <cell r="AR618">
            <v>647</v>
          </cell>
          <cell r="AS618">
            <v>803</v>
          </cell>
          <cell r="AT618">
            <v>734</v>
          </cell>
          <cell r="AU618">
            <v>722</v>
          </cell>
          <cell r="AV618">
            <v>699</v>
          </cell>
          <cell r="AW618">
            <v>716</v>
          </cell>
          <cell r="AX618">
            <v>692</v>
          </cell>
          <cell r="AY618">
            <v>830</v>
          </cell>
          <cell r="AZ618">
            <v>804</v>
          </cell>
        </row>
        <row r="619">
          <cell r="A619" t="str">
            <v>Nombre de crÃ©ations d'entreprises - Information et tÃ©lÃ©communication - Hauts-de-France - DonnÃ©es trimestrielles brutes</v>
          </cell>
          <cell r="B619">
            <v>10756592</v>
          </cell>
          <cell r="C619">
            <v>45317.364583333336</v>
          </cell>
          <cell r="E619">
            <v>430</v>
          </cell>
          <cell r="F619">
            <v>337</v>
          </cell>
          <cell r="G619">
            <v>344</v>
          </cell>
          <cell r="H619">
            <v>322</v>
          </cell>
          <cell r="I619">
            <v>408</v>
          </cell>
          <cell r="J619">
            <v>318</v>
          </cell>
          <cell r="K619">
            <v>310</v>
          </cell>
          <cell r="L619">
            <v>307</v>
          </cell>
          <cell r="M619">
            <v>360</v>
          </cell>
          <cell r="N619">
            <v>307</v>
          </cell>
          <cell r="O619">
            <v>301</v>
          </cell>
          <cell r="P619">
            <v>314</v>
          </cell>
          <cell r="Q619">
            <v>334</v>
          </cell>
          <cell r="R619">
            <v>286</v>
          </cell>
          <cell r="S619">
            <v>290</v>
          </cell>
          <cell r="T619">
            <v>284</v>
          </cell>
          <cell r="U619">
            <v>345</v>
          </cell>
          <cell r="V619">
            <v>330</v>
          </cell>
          <cell r="W619">
            <v>295</v>
          </cell>
          <cell r="X619">
            <v>322</v>
          </cell>
          <cell r="Y619">
            <v>378</v>
          </cell>
          <cell r="Z619">
            <v>299</v>
          </cell>
          <cell r="AA619">
            <v>337</v>
          </cell>
          <cell r="AB619">
            <v>363</v>
          </cell>
          <cell r="AC619">
            <v>480</v>
          </cell>
          <cell r="AD619">
            <v>417</v>
          </cell>
          <cell r="AE619">
            <v>428</v>
          </cell>
          <cell r="AF619">
            <v>428</v>
          </cell>
          <cell r="AG619">
            <v>577</v>
          </cell>
          <cell r="AH619">
            <v>499</v>
          </cell>
          <cell r="AI619">
            <v>519</v>
          </cell>
          <cell r="AJ619">
            <v>540</v>
          </cell>
          <cell r="AK619">
            <v>601</v>
          </cell>
          <cell r="AL619">
            <v>510</v>
          </cell>
          <cell r="AM619">
            <v>571</v>
          </cell>
          <cell r="AN619">
            <v>624</v>
          </cell>
          <cell r="AO619">
            <v>799</v>
          </cell>
          <cell r="AP619">
            <v>721</v>
          </cell>
          <cell r="AQ619">
            <v>673</v>
          </cell>
          <cell r="AR619">
            <v>746</v>
          </cell>
          <cell r="AS619">
            <v>982</v>
          </cell>
          <cell r="AT619">
            <v>873</v>
          </cell>
          <cell r="AU619">
            <v>832</v>
          </cell>
          <cell r="AV619">
            <v>815</v>
          </cell>
          <cell r="AW619">
            <v>908</v>
          </cell>
          <cell r="AX619">
            <v>870</v>
          </cell>
          <cell r="AY619">
            <v>997</v>
          </cell>
          <cell r="AZ619">
            <v>885</v>
          </cell>
        </row>
        <row r="620">
          <cell r="A620" t="str">
            <v>Nombre de crÃ©ations d'entreprises - Information et tÃ©lÃ©communication - Normandie - DonnÃ©es trimestrielles brutes</v>
          </cell>
          <cell r="B620">
            <v>10756571</v>
          </cell>
          <cell r="C620">
            <v>45317.364583333336</v>
          </cell>
          <cell r="E620">
            <v>185</v>
          </cell>
          <cell r="F620">
            <v>170</v>
          </cell>
          <cell r="G620">
            <v>158</v>
          </cell>
          <cell r="H620">
            <v>163</v>
          </cell>
          <cell r="I620">
            <v>199</v>
          </cell>
          <cell r="J620">
            <v>178</v>
          </cell>
          <cell r="K620">
            <v>161</v>
          </cell>
          <cell r="L620">
            <v>165</v>
          </cell>
          <cell r="M620">
            <v>186</v>
          </cell>
          <cell r="N620">
            <v>131</v>
          </cell>
          <cell r="O620">
            <v>156</v>
          </cell>
          <cell r="P620">
            <v>182</v>
          </cell>
          <cell r="Q620">
            <v>159</v>
          </cell>
          <cell r="R620">
            <v>135</v>
          </cell>
          <cell r="S620">
            <v>137</v>
          </cell>
          <cell r="T620">
            <v>170</v>
          </cell>
          <cell r="U620">
            <v>146</v>
          </cell>
          <cell r="V620">
            <v>146</v>
          </cell>
          <cell r="W620">
            <v>171</v>
          </cell>
          <cell r="X620">
            <v>154</v>
          </cell>
          <cell r="Y620">
            <v>218</v>
          </cell>
          <cell r="Z620">
            <v>178</v>
          </cell>
          <cell r="AA620">
            <v>206</v>
          </cell>
          <cell r="AB620">
            <v>196</v>
          </cell>
          <cell r="AC620">
            <v>240</v>
          </cell>
          <cell r="AD620">
            <v>184</v>
          </cell>
          <cell r="AE620">
            <v>175</v>
          </cell>
          <cell r="AF620">
            <v>223</v>
          </cell>
          <cell r="AG620">
            <v>283</v>
          </cell>
          <cell r="AH620">
            <v>249</v>
          </cell>
          <cell r="AI620">
            <v>256</v>
          </cell>
          <cell r="AJ620">
            <v>263</v>
          </cell>
          <cell r="AK620">
            <v>297</v>
          </cell>
          <cell r="AL620">
            <v>239</v>
          </cell>
          <cell r="AM620">
            <v>274</v>
          </cell>
          <cell r="AN620">
            <v>350</v>
          </cell>
          <cell r="AO620">
            <v>347</v>
          </cell>
          <cell r="AP620">
            <v>344</v>
          </cell>
          <cell r="AQ620">
            <v>285</v>
          </cell>
          <cell r="AR620">
            <v>326</v>
          </cell>
          <cell r="AS620">
            <v>417</v>
          </cell>
          <cell r="AT620">
            <v>299</v>
          </cell>
          <cell r="AU620">
            <v>410</v>
          </cell>
          <cell r="AV620">
            <v>409</v>
          </cell>
          <cell r="AW620">
            <v>402</v>
          </cell>
          <cell r="AX620">
            <v>400</v>
          </cell>
          <cell r="AY620">
            <v>439</v>
          </cell>
          <cell r="AZ620">
            <v>424</v>
          </cell>
        </row>
        <row r="621">
          <cell r="A621" t="str">
            <v>Nombre de crÃ©ations d'entreprises - Information et tÃ©lÃ©communication - Nouvelle-Aquitaine - DonnÃ©es trimestrielles brutes</v>
          </cell>
          <cell r="B621">
            <v>10756676</v>
          </cell>
          <cell r="C621">
            <v>45317.364583333336</v>
          </cell>
          <cell r="E621">
            <v>473</v>
          </cell>
          <cell r="F621">
            <v>377</v>
          </cell>
          <cell r="G621">
            <v>398</v>
          </cell>
          <cell r="H621">
            <v>398</v>
          </cell>
          <cell r="I621">
            <v>480</v>
          </cell>
          <cell r="J621">
            <v>388</v>
          </cell>
          <cell r="K621">
            <v>395</v>
          </cell>
          <cell r="L621">
            <v>494</v>
          </cell>
          <cell r="M621">
            <v>406</v>
          </cell>
          <cell r="N621">
            <v>381</v>
          </cell>
          <cell r="O621">
            <v>393</v>
          </cell>
          <cell r="P621">
            <v>439</v>
          </cell>
          <cell r="Q621">
            <v>481</v>
          </cell>
          <cell r="R621">
            <v>374</v>
          </cell>
          <cell r="S621">
            <v>360</v>
          </cell>
          <cell r="T621">
            <v>405</v>
          </cell>
          <cell r="U621">
            <v>419</v>
          </cell>
          <cell r="V621">
            <v>422</v>
          </cell>
          <cell r="W621">
            <v>390</v>
          </cell>
          <cell r="X621">
            <v>430</v>
          </cell>
          <cell r="Y621">
            <v>484</v>
          </cell>
          <cell r="Z621">
            <v>389</v>
          </cell>
          <cell r="AA621">
            <v>438</v>
          </cell>
          <cell r="AB621">
            <v>460</v>
          </cell>
          <cell r="AC621">
            <v>576</v>
          </cell>
          <cell r="AD621">
            <v>480</v>
          </cell>
          <cell r="AE621">
            <v>562</v>
          </cell>
          <cell r="AF621">
            <v>535</v>
          </cell>
          <cell r="AG621">
            <v>664</v>
          </cell>
          <cell r="AH621">
            <v>577</v>
          </cell>
          <cell r="AI621">
            <v>607</v>
          </cell>
          <cell r="AJ621">
            <v>685</v>
          </cell>
          <cell r="AK621">
            <v>706</v>
          </cell>
          <cell r="AL621">
            <v>566</v>
          </cell>
          <cell r="AM621">
            <v>708</v>
          </cell>
          <cell r="AN621">
            <v>889</v>
          </cell>
          <cell r="AO621">
            <v>949</v>
          </cell>
          <cell r="AP621">
            <v>918</v>
          </cell>
          <cell r="AQ621">
            <v>800</v>
          </cell>
          <cell r="AR621">
            <v>871</v>
          </cell>
          <cell r="AS621">
            <v>983</v>
          </cell>
          <cell r="AT621">
            <v>931</v>
          </cell>
          <cell r="AU621">
            <v>904</v>
          </cell>
          <cell r="AV621">
            <v>929</v>
          </cell>
          <cell r="AW621">
            <v>1040</v>
          </cell>
          <cell r="AX621">
            <v>1018</v>
          </cell>
          <cell r="AY621">
            <v>1099</v>
          </cell>
          <cell r="AZ621">
            <v>1038</v>
          </cell>
        </row>
        <row r="622">
          <cell r="A622" t="str">
            <v>Nombre de crÃ©ations d'entreprises - Information et tÃ©lÃ©communication - Occitanie - DonnÃ©es trimestrielles brutes</v>
          </cell>
          <cell r="B622">
            <v>10756697</v>
          </cell>
          <cell r="C622">
            <v>45317.364583333336</v>
          </cell>
          <cell r="E622">
            <v>593</v>
          </cell>
          <cell r="F622">
            <v>519</v>
          </cell>
          <cell r="G622">
            <v>489</v>
          </cell>
          <cell r="H622">
            <v>489</v>
          </cell>
          <cell r="I622">
            <v>508</v>
          </cell>
          <cell r="J622">
            <v>490</v>
          </cell>
          <cell r="K622">
            <v>480</v>
          </cell>
          <cell r="L622">
            <v>491</v>
          </cell>
          <cell r="M622">
            <v>523</v>
          </cell>
          <cell r="N622">
            <v>417</v>
          </cell>
          <cell r="O622">
            <v>481</v>
          </cell>
          <cell r="P622">
            <v>523</v>
          </cell>
          <cell r="Q622">
            <v>499</v>
          </cell>
          <cell r="R622">
            <v>480</v>
          </cell>
          <cell r="S622">
            <v>430</v>
          </cell>
          <cell r="T622">
            <v>442</v>
          </cell>
          <cell r="U622">
            <v>590</v>
          </cell>
          <cell r="V622">
            <v>496</v>
          </cell>
          <cell r="W622">
            <v>444</v>
          </cell>
          <cell r="X622">
            <v>460</v>
          </cell>
          <cell r="Y622">
            <v>567</v>
          </cell>
          <cell r="Z622">
            <v>469</v>
          </cell>
          <cell r="AA622">
            <v>507</v>
          </cell>
          <cell r="AB622">
            <v>548</v>
          </cell>
          <cell r="AC622">
            <v>738</v>
          </cell>
          <cell r="AD622">
            <v>548</v>
          </cell>
          <cell r="AE622">
            <v>630</v>
          </cell>
          <cell r="AF622">
            <v>605</v>
          </cell>
          <cell r="AG622">
            <v>846</v>
          </cell>
          <cell r="AH622">
            <v>742</v>
          </cell>
          <cell r="AI622">
            <v>725</v>
          </cell>
          <cell r="AJ622">
            <v>761</v>
          </cell>
          <cell r="AK622">
            <v>821</v>
          </cell>
          <cell r="AL622">
            <v>652</v>
          </cell>
          <cell r="AM622">
            <v>855</v>
          </cell>
          <cell r="AN622">
            <v>870</v>
          </cell>
          <cell r="AO622">
            <v>1026</v>
          </cell>
          <cell r="AP622">
            <v>1042</v>
          </cell>
          <cell r="AQ622">
            <v>957</v>
          </cell>
          <cell r="AR622">
            <v>997</v>
          </cell>
          <cell r="AS622">
            <v>1202</v>
          </cell>
          <cell r="AT622">
            <v>1022</v>
          </cell>
          <cell r="AU622">
            <v>1045</v>
          </cell>
          <cell r="AV622">
            <v>1071</v>
          </cell>
          <cell r="AW622">
            <v>1248</v>
          </cell>
          <cell r="AX622">
            <v>1182</v>
          </cell>
          <cell r="AY622">
            <v>1264</v>
          </cell>
          <cell r="AZ622">
            <v>1238</v>
          </cell>
        </row>
        <row r="623">
          <cell r="A623" t="str">
            <v>Nombre de crÃ©ations d'entreprises - Information et tÃ©lÃ©communication - Pays de la Loire - DonnÃ©es trimestrielles brutes</v>
          </cell>
          <cell r="B623">
            <v>10756634</v>
          </cell>
          <cell r="C623">
            <v>45317.364583333336</v>
          </cell>
          <cell r="E623">
            <v>322</v>
          </cell>
          <cell r="F623">
            <v>204</v>
          </cell>
          <cell r="G623">
            <v>238</v>
          </cell>
          <cell r="H623">
            <v>217</v>
          </cell>
          <cell r="I623">
            <v>295</v>
          </cell>
          <cell r="J623">
            <v>229</v>
          </cell>
          <cell r="K623">
            <v>260</v>
          </cell>
          <cell r="L623">
            <v>278</v>
          </cell>
          <cell r="M623">
            <v>261</v>
          </cell>
          <cell r="N623">
            <v>237</v>
          </cell>
          <cell r="O623">
            <v>239</v>
          </cell>
          <cell r="P623">
            <v>284</v>
          </cell>
          <cell r="Q623">
            <v>267</v>
          </cell>
          <cell r="R623">
            <v>236</v>
          </cell>
          <cell r="S623">
            <v>240</v>
          </cell>
          <cell r="T623">
            <v>238</v>
          </cell>
          <cell r="U623">
            <v>276</v>
          </cell>
          <cell r="V623">
            <v>257</v>
          </cell>
          <cell r="W623">
            <v>247</v>
          </cell>
          <cell r="X623">
            <v>246</v>
          </cell>
          <cell r="Y623">
            <v>296</v>
          </cell>
          <cell r="Z623">
            <v>236</v>
          </cell>
          <cell r="AA623">
            <v>308</v>
          </cell>
          <cell r="AB623">
            <v>253</v>
          </cell>
          <cell r="AC623">
            <v>290</v>
          </cell>
          <cell r="AD623">
            <v>307</v>
          </cell>
          <cell r="AE623">
            <v>286</v>
          </cell>
          <cell r="AF623">
            <v>287</v>
          </cell>
          <cell r="AG623">
            <v>415</v>
          </cell>
          <cell r="AH623">
            <v>382</v>
          </cell>
          <cell r="AI623">
            <v>338</v>
          </cell>
          <cell r="AJ623">
            <v>397</v>
          </cell>
          <cell r="AK623">
            <v>394</v>
          </cell>
          <cell r="AL623">
            <v>378</v>
          </cell>
          <cell r="AM623">
            <v>385</v>
          </cell>
          <cell r="AN623">
            <v>558</v>
          </cell>
          <cell r="AO623">
            <v>553</v>
          </cell>
          <cell r="AP623">
            <v>600</v>
          </cell>
          <cell r="AQ623">
            <v>493</v>
          </cell>
          <cell r="AR623">
            <v>550</v>
          </cell>
          <cell r="AS623">
            <v>652</v>
          </cell>
          <cell r="AT623">
            <v>555</v>
          </cell>
          <cell r="AU623">
            <v>610</v>
          </cell>
          <cell r="AV623">
            <v>634</v>
          </cell>
          <cell r="AW623">
            <v>598</v>
          </cell>
          <cell r="AX623">
            <v>551</v>
          </cell>
          <cell r="AY623">
            <v>662</v>
          </cell>
          <cell r="AZ623">
            <v>615</v>
          </cell>
        </row>
        <row r="624">
          <cell r="A624" t="str">
            <v>Nombre de crÃ©ations d'entreprises - Information et tÃ©lÃ©communication - Provence-Alpes-CÃ´te d'Azur - DonnÃ©es trimestrielles brutes</v>
          </cell>
          <cell r="B624">
            <v>10756739</v>
          </cell>
          <cell r="C624">
            <v>45317.364583333336</v>
          </cell>
          <cell r="E624">
            <v>646</v>
          </cell>
          <cell r="F624">
            <v>593</v>
          </cell>
          <cell r="G624">
            <v>572</v>
          </cell>
          <cell r="H624">
            <v>521</v>
          </cell>
          <cell r="I624">
            <v>560</v>
          </cell>
          <cell r="J624">
            <v>489</v>
          </cell>
          <cell r="K624">
            <v>518</v>
          </cell>
          <cell r="L624">
            <v>496</v>
          </cell>
          <cell r="M624">
            <v>557</v>
          </cell>
          <cell r="N624">
            <v>497</v>
          </cell>
          <cell r="O624">
            <v>464</v>
          </cell>
          <cell r="P624">
            <v>530</v>
          </cell>
          <cell r="Q624">
            <v>520</v>
          </cell>
          <cell r="R624">
            <v>454</v>
          </cell>
          <cell r="S624">
            <v>475</v>
          </cell>
          <cell r="T624">
            <v>479</v>
          </cell>
          <cell r="U624">
            <v>595</v>
          </cell>
          <cell r="V624">
            <v>494</v>
          </cell>
          <cell r="W624">
            <v>450</v>
          </cell>
          <cell r="X624">
            <v>452</v>
          </cell>
          <cell r="Y624">
            <v>600</v>
          </cell>
          <cell r="Z624">
            <v>544</v>
          </cell>
          <cell r="AA624">
            <v>567</v>
          </cell>
          <cell r="AB624">
            <v>585</v>
          </cell>
          <cell r="AC624">
            <v>706</v>
          </cell>
          <cell r="AD624">
            <v>712</v>
          </cell>
          <cell r="AE624">
            <v>633</v>
          </cell>
          <cell r="AF624">
            <v>649</v>
          </cell>
          <cell r="AG624">
            <v>878</v>
          </cell>
          <cell r="AH624">
            <v>769</v>
          </cell>
          <cell r="AI624">
            <v>686</v>
          </cell>
          <cell r="AJ624">
            <v>837</v>
          </cell>
          <cell r="AK624">
            <v>868</v>
          </cell>
          <cell r="AL624">
            <v>728</v>
          </cell>
          <cell r="AM624">
            <v>880</v>
          </cell>
          <cell r="AN624">
            <v>901</v>
          </cell>
          <cell r="AO624">
            <v>1079</v>
          </cell>
          <cell r="AP624">
            <v>1081</v>
          </cell>
          <cell r="AQ624">
            <v>848</v>
          </cell>
          <cell r="AR624">
            <v>1216</v>
          </cell>
          <cell r="AS624">
            <v>1626</v>
          </cell>
          <cell r="AT624">
            <v>1454</v>
          </cell>
          <cell r="AU624">
            <v>1324</v>
          </cell>
          <cell r="AV624">
            <v>1336</v>
          </cell>
          <cell r="AW624">
            <v>1372</v>
          </cell>
          <cell r="AX624">
            <v>1122</v>
          </cell>
          <cell r="AY624">
            <v>1080</v>
          </cell>
          <cell r="AZ624">
            <v>1096</v>
          </cell>
        </row>
        <row r="625">
          <cell r="A625" t="str">
            <v>Nombre de crÃ©ations d'entreprises - Micro-entrepreneurs - ActivitÃ©s de service - France - DonnÃ©es trimestrielles CVS</v>
          </cell>
          <cell r="B625">
            <v>10755802</v>
          </cell>
          <cell r="C625">
            <v>45317.364583333336</v>
          </cell>
          <cell r="E625">
            <v>17352</v>
          </cell>
          <cell r="F625">
            <v>17161</v>
          </cell>
          <cell r="G625">
            <v>17457</v>
          </cell>
          <cell r="H625">
            <v>16692</v>
          </cell>
          <cell r="I625">
            <v>16324</v>
          </cell>
          <cell r="J625">
            <v>16106</v>
          </cell>
          <cell r="K625">
            <v>15916</v>
          </cell>
          <cell r="L625">
            <v>16577</v>
          </cell>
          <cell r="M625">
            <v>16631</v>
          </cell>
          <cell r="N625">
            <v>17179</v>
          </cell>
          <cell r="O625">
            <v>17482</v>
          </cell>
          <cell r="P625">
            <v>17188</v>
          </cell>
          <cell r="Q625">
            <v>17033</v>
          </cell>
          <cell r="R625">
            <v>16546</v>
          </cell>
          <cell r="S625">
            <v>16590</v>
          </cell>
          <cell r="T625">
            <v>17167</v>
          </cell>
          <cell r="U625">
            <v>17594</v>
          </cell>
          <cell r="V625">
            <v>17987</v>
          </cell>
          <cell r="W625">
            <v>18243</v>
          </cell>
          <cell r="X625">
            <v>18513</v>
          </cell>
          <cell r="Y625">
            <v>18864</v>
          </cell>
          <cell r="Z625">
            <v>19712</v>
          </cell>
          <cell r="AA625">
            <v>22810</v>
          </cell>
          <cell r="AB625">
            <v>23168</v>
          </cell>
          <cell r="AC625">
            <v>24500</v>
          </cell>
          <cell r="AD625">
            <v>25931</v>
          </cell>
          <cell r="AE625">
            <v>26951</v>
          </cell>
          <cell r="AF625">
            <v>28251</v>
          </cell>
          <cell r="AG625">
            <v>30851</v>
          </cell>
          <cell r="AH625">
            <v>33096</v>
          </cell>
          <cell r="AI625">
            <v>34747</v>
          </cell>
          <cell r="AJ625">
            <v>35461</v>
          </cell>
          <cell r="AK625">
            <v>31031</v>
          </cell>
          <cell r="AL625">
            <v>26929</v>
          </cell>
          <cell r="AM625">
            <v>36381</v>
          </cell>
          <cell r="AN625">
            <v>35913</v>
          </cell>
          <cell r="AO625">
            <v>37124</v>
          </cell>
          <cell r="AP625">
            <v>37657</v>
          </cell>
          <cell r="AQ625">
            <v>38040</v>
          </cell>
          <cell r="AR625">
            <v>40693</v>
          </cell>
          <cell r="AS625">
            <v>46810</v>
          </cell>
          <cell r="AT625">
            <v>44242</v>
          </cell>
          <cell r="AU625">
            <v>47038</v>
          </cell>
          <cell r="AV625">
            <v>48006</v>
          </cell>
          <cell r="AW625">
            <v>46277</v>
          </cell>
          <cell r="AX625">
            <v>47423</v>
          </cell>
          <cell r="AY625">
            <v>48297</v>
          </cell>
          <cell r="AZ625">
            <v>45033</v>
          </cell>
        </row>
        <row r="626">
          <cell r="A626" t="str">
            <v>Nombre de crÃ©ations d'entreprises - Micro-entrepreneurs - ActivitÃ©s de services - Auvergne-RhÃ´ne-Alpes - DonnÃ©es trimestrielles brutes</v>
          </cell>
          <cell r="B626">
            <v>10756047</v>
          </cell>
          <cell r="C626">
            <v>45317.364583333336</v>
          </cell>
          <cell r="E626">
            <v>2258</v>
          </cell>
          <cell r="F626">
            <v>1867</v>
          </cell>
          <cell r="G626">
            <v>1748</v>
          </cell>
          <cell r="H626">
            <v>1929</v>
          </cell>
          <cell r="I626">
            <v>2043</v>
          </cell>
          <cell r="J626">
            <v>1722</v>
          </cell>
          <cell r="K626">
            <v>1570</v>
          </cell>
          <cell r="L626">
            <v>2053</v>
          </cell>
          <cell r="M626">
            <v>2153</v>
          </cell>
          <cell r="N626">
            <v>1904</v>
          </cell>
          <cell r="O626">
            <v>1862</v>
          </cell>
          <cell r="P626">
            <v>2136</v>
          </cell>
          <cell r="Q626">
            <v>2149</v>
          </cell>
          <cell r="R626">
            <v>1841</v>
          </cell>
          <cell r="S626">
            <v>1842</v>
          </cell>
          <cell r="T626">
            <v>2084</v>
          </cell>
          <cell r="U626">
            <v>2308</v>
          </cell>
          <cell r="V626">
            <v>2150</v>
          </cell>
          <cell r="W626">
            <v>1838</v>
          </cell>
          <cell r="X626">
            <v>2176</v>
          </cell>
          <cell r="Y626">
            <v>2547</v>
          </cell>
          <cell r="Z626">
            <v>2366</v>
          </cell>
          <cell r="AA626">
            <v>2352</v>
          </cell>
          <cell r="AB626">
            <v>2626</v>
          </cell>
          <cell r="AC626">
            <v>3235</v>
          </cell>
          <cell r="AD626">
            <v>2952</v>
          </cell>
          <cell r="AE626">
            <v>2950</v>
          </cell>
          <cell r="AF626">
            <v>3389</v>
          </cell>
          <cell r="AG626">
            <v>4229</v>
          </cell>
          <cell r="AH626">
            <v>3866</v>
          </cell>
          <cell r="AI626">
            <v>3853</v>
          </cell>
          <cell r="AJ626">
            <v>4345</v>
          </cell>
          <cell r="AK626">
            <v>4228</v>
          </cell>
          <cell r="AL626">
            <v>3040</v>
          </cell>
          <cell r="AM626">
            <v>4128</v>
          </cell>
          <cell r="AN626">
            <v>4718</v>
          </cell>
          <cell r="AO626">
            <v>4441</v>
          </cell>
          <cell r="AP626">
            <v>4219</v>
          </cell>
          <cell r="AQ626">
            <v>4348</v>
          </cell>
          <cell r="AR626">
            <v>5123</v>
          </cell>
          <cell r="AS626">
            <v>5961</v>
          </cell>
          <cell r="AT626">
            <v>4886</v>
          </cell>
          <cell r="AU626">
            <v>4691</v>
          </cell>
          <cell r="AV626">
            <v>6090</v>
          </cell>
          <cell r="AW626">
            <v>5904</v>
          </cell>
          <cell r="AX626">
            <v>5141</v>
          </cell>
          <cell r="AY626">
            <v>5118</v>
          </cell>
          <cell r="AZ626">
            <v>5800</v>
          </cell>
        </row>
        <row r="627">
          <cell r="A627" t="str">
            <v>Nombre de crÃ©ations d'entreprises - Micro-entrepreneurs - ActivitÃ©s de services - ÃŽle-de-France - DonnÃ©es trimestrielles brutes</v>
          </cell>
          <cell r="B627">
            <v>10755857</v>
          </cell>
          <cell r="C627">
            <v>45317.364583333336</v>
          </cell>
          <cell r="E627">
            <v>6127</v>
          </cell>
          <cell r="F627">
            <v>5030</v>
          </cell>
          <cell r="G627">
            <v>4771</v>
          </cell>
          <cell r="H627">
            <v>5407</v>
          </cell>
          <cell r="I627">
            <v>5760</v>
          </cell>
          <cell r="J627">
            <v>4963</v>
          </cell>
          <cell r="K627">
            <v>4300</v>
          </cell>
          <cell r="L627">
            <v>5294</v>
          </cell>
          <cell r="M627">
            <v>5812</v>
          </cell>
          <cell r="N627">
            <v>5089</v>
          </cell>
          <cell r="O627">
            <v>4948</v>
          </cell>
          <cell r="P627">
            <v>5847</v>
          </cell>
          <cell r="Q627">
            <v>5892</v>
          </cell>
          <cell r="R627">
            <v>5238</v>
          </cell>
          <cell r="S627">
            <v>4871</v>
          </cell>
          <cell r="T627">
            <v>6039</v>
          </cell>
          <cell r="U627">
            <v>6499</v>
          </cell>
          <cell r="V627">
            <v>6467</v>
          </cell>
          <cell r="W627">
            <v>5786</v>
          </cell>
          <cell r="X627">
            <v>7225</v>
          </cell>
          <cell r="Y627">
            <v>7935</v>
          </cell>
          <cell r="Z627">
            <v>7431</v>
          </cell>
          <cell r="AA627">
            <v>7518</v>
          </cell>
          <cell r="AB627">
            <v>9827</v>
          </cell>
          <cell r="AC627">
            <v>10636</v>
          </cell>
          <cell r="AD627">
            <v>10115</v>
          </cell>
          <cell r="AE627">
            <v>9343</v>
          </cell>
          <cell r="AF627">
            <v>11623</v>
          </cell>
          <cell r="AG627">
            <v>13153</v>
          </cell>
          <cell r="AH627">
            <v>12736</v>
          </cell>
          <cell r="AI627">
            <v>10938</v>
          </cell>
          <cell r="AJ627">
            <v>13281</v>
          </cell>
          <cell r="AK627">
            <v>11856</v>
          </cell>
          <cell r="AL627">
            <v>9168</v>
          </cell>
          <cell r="AM627">
            <v>11504</v>
          </cell>
          <cell r="AN627">
            <v>12633</v>
          </cell>
          <cell r="AO627">
            <v>12730</v>
          </cell>
          <cell r="AP627">
            <v>12076</v>
          </cell>
          <cell r="AQ627">
            <v>11687</v>
          </cell>
          <cell r="AR627">
            <v>14123</v>
          </cell>
          <cell r="AS627">
            <v>16526</v>
          </cell>
          <cell r="AT627">
            <v>13659</v>
          </cell>
          <cell r="AU627">
            <v>15326</v>
          </cell>
          <cell r="AV627">
            <v>17423</v>
          </cell>
          <cell r="AW627">
            <v>16116</v>
          </cell>
          <cell r="AX627">
            <v>14278</v>
          </cell>
          <cell r="AY627">
            <v>13825</v>
          </cell>
          <cell r="AZ627">
            <v>15277</v>
          </cell>
        </row>
        <row r="628">
          <cell r="A628" t="str">
            <v>Nombre de crÃ©ations d'entreprises - Micro-entrepreneurs - ActivitÃ©s de services - Bourgogne-Franche-ComtÃ© - DonnÃ©es trimestrielles brutes</v>
          </cell>
          <cell r="B628">
            <v>10755895</v>
          </cell>
          <cell r="C628">
            <v>45317.364583333336</v>
          </cell>
          <cell r="E628">
            <v>522</v>
          </cell>
          <cell r="F628">
            <v>448</v>
          </cell>
          <cell r="G628">
            <v>405</v>
          </cell>
          <cell r="H628">
            <v>426</v>
          </cell>
          <cell r="I628">
            <v>491</v>
          </cell>
          <cell r="J628">
            <v>420</v>
          </cell>
          <cell r="K628">
            <v>399</v>
          </cell>
          <cell r="L628">
            <v>435</v>
          </cell>
          <cell r="M628">
            <v>496</v>
          </cell>
          <cell r="N628">
            <v>423</v>
          </cell>
          <cell r="O628">
            <v>415</v>
          </cell>
          <cell r="P628">
            <v>476</v>
          </cell>
          <cell r="Q628">
            <v>458</v>
          </cell>
          <cell r="R628">
            <v>430</v>
          </cell>
          <cell r="S628">
            <v>379</v>
          </cell>
          <cell r="T628">
            <v>444</v>
          </cell>
          <cell r="U628">
            <v>427</v>
          </cell>
          <cell r="V628">
            <v>415</v>
          </cell>
          <cell r="W628">
            <v>373</v>
          </cell>
          <cell r="X628">
            <v>386</v>
          </cell>
          <cell r="Y628">
            <v>461</v>
          </cell>
          <cell r="Z628">
            <v>409</v>
          </cell>
          <cell r="AA628">
            <v>397</v>
          </cell>
          <cell r="AB628">
            <v>419</v>
          </cell>
          <cell r="AC628">
            <v>600</v>
          </cell>
          <cell r="AD628">
            <v>497</v>
          </cell>
          <cell r="AE628">
            <v>473</v>
          </cell>
          <cell r="AF628">
            <v>484</v>
          </cell>
          <cell r="AG628">
            <v>621</v>
          </cell>
          <cell r="AH628">
            <v>604</v>
          </cell>
          <cell r="AI628">
            <v>670</v>
          </cell>
          <cell r="AJ628">
            <v>732</v>
          </cell>
          <cell r="AK628">
            <v>772</v>
          </cell>
          <cell r="AL628">
            <v>640</v>
          </cell>
          <cell r="AM628">
            <v>808</v>
          </cell>
          <cell r="AN628">
            <v>878</v>
          </cell>
          <cell r="AO628">
            <v>992</v>
          </cell>
          <cell r="AP628">
            <v>906</v>
          </cell>
          <cell r="AQ628">
            <v>860</v>
          </cell>
          <cell r="AR628">
            <v>962</v>
          </cell>
          <cell r="AS628">
            <v>1215</v>
          </cell>
          <cell r="AT628">
            <v>980</v>
          </cell>
          <cell r="AU628">
            <v>1050</v>
          </cell>
          <cell r="AV628">
            <v>1093</v>
          </cell>
          <cell r="AW628">
            <v>1246</v>
          </cell>
          <cell r="AX628">
            <v>1151</v>
          </cell>
          <cell r="AY628">
            <v>1212</v>
          </cell>
          <cell r="AZ628">
            <v>1181</v>
          </cell>
        </row>
        <row r="629">
          <cell r="A629" t="str">
            <v>Nombre de crÃ©ations d'entreprises - Micro-entrepreneurs - ActivitÃ©s de services - Bretagne - DonnÃ©es trimestrielles brutes</v>
          </cell>
          <cell r="B629">
            <v>10755990</v>
          </cell>
          <cell r="C629">
            <v>45317.364583333336</v>
          </cell>
          <cell r="E629">
            <v>704</v>
          </cell>
          <cell r="F629">
            <v>544</v>
          </cell>
          <cell r="G629">
            <v>460</v>
          </cell>
          <cell r="H629">
            <v>504</v>
          </cell>
          <cell r="I629">
            <v>659</v>
          </cell>
          <cell r="J629">
            <v>487</v>
          </cell>
          <cell r="K629">
            <v>434</v>
          </cell>
          <cell r="L629">
            <v>536</v>
          </cell>
          <cell r="M629">
            <v>640</v>
          </cell>
          <cell r="N629">
            <v>561</v>
          </cell>
          <cell r="O629">
            <v>518</v>
          </cell>
          <cell r="P629">
            <v>607</v>
          </cell>
          <cell r="Q629">
            <v>637</v>
          </cell>
          <cell r="R629">
            <v>548</v>
          </cell>
          <cell r="S629">
            <v>499</v>
          </cell>
          <cell r="T629">
            <v>599</v>
          </cell>
          <cell r="U629">
            <v>672</v>
          </cell>
          <cell r="V629">
            <v>565</v>
          </cell>
          <cell r="W629">
            <v>500</v>
          </cell>
          <cell r="X629">
            <v>538</v>
          </cell>
          <cell r="Y629">
            <v>716</v>
          </cell>
          <cell r="Z629">
            <v>619</v>
          </cell>
          <cell r="AA629">
            <v>611</v>
          </cell>
          <cell r="AB629">
            <v>620</v>
          </cell>
          <cell r="AC629">
            <v>836</v>
          </cell>
          <cell r="AD629">
            <v>716</v>
          </cell>
          <cell r="AE629">
            <v>702</v>
          </cell>
          <cell r="AF629">
            <v>807</v>
          </cell>
          <cell r="AG629">
            <v>989</v>
          </cell>
          <cell r="AH629">
            <v>869</v>
          </cell>
          <cell r="AI629">
            <v>915</v>
          </cell>
          <cell r="AJ629">
            <v>1008</v>
          </cell>
          <cell r="AK629">
            <v>1029</v>
          </cell>
          <cell r="AL629">
            <v>764</v>
          </cell>
          <cell r="AM629">
            <v>986</v>
          </cell>
          <cell r="AN629">
            <v>1085</v>
          </cell>
          <cell r="AO629">
            <v>1319</v>
          </cell>
          <cell r="AP629">
            <v>1197</v>
          </cell>
          <cell r="AQ629">
            <v>1085</v>
          </cell>
          <cell r="AR629">
            <v>1306</v>
          </cell>
          <cell r="AS629">
            <v>1540</v>
          </cell>
          <cell r="AT629">
            <v>1321</v>
          </cell>
          <cell r="AU629">
            <v>1263</v>
          </cell>
          <cell r="AV629">
            <v>1482</v>
          </cell>
          <cell r="AW629">
            <v>1629</v>
          </cell>
          <cell r="AX629">
            <v>1451</v>
          </cell>
          <cell r="AY629">
            <v>1494</v>
          </cell>
          <cell r="AZ629">
            <v>1567</v>
          </cell>
        </row>
        <row r="630">
          <cell r="A630" t="str">
            <v>Nombre de crÃ©ations d'entreprises - Micro-entrepreneurs - ActivitÃ©s de services - Centre-Val de Loire - DonnÃ©es trimestrielles brutes</v>
          </cell>
          <cell r="B630">
            <v>10755876</v>
          </cell>
          <cell r="C630">
            <v>45317.364583333336</v>
          </cell>
          <cell r="E630">
            <v>449</v>
          </cell>
          <cell r="F630">
            <v>427</v>
          </cell>
          <cell r="G630">
            <v>357</v>
          </cell>
          <cell r="H630">
            <v>423</v>
          </cell>
          <cell r="I630">
            <v>455</v>
          </cell>
          <cell r="J630">
            <v>403</v>
          </cell>
          <cell r="K630">
            <v>299</v>
          </cell>
          <cell r="L630">
            <v>382</v>
          </cell>
          <cell r="M630">
            <v>450</v>
          </cell>
          <cell r="N630">
            <v>400</v>
          </cell>
          <cell r="O630">
            <v>430</v>
          </cell>
          <cell r="P630">
            <v>407</v>
          </cell>
          <cell r="Q630">
            <v>456</v>
          </cell>
          <cell r="R630">
            <v>417</v>
          </cell>
          <cell r="S630">
            <v>422</v>
          </cell>
          <cell r="T630">
            <v>513</v>
          </cell>
          <cell r="U630">
            <v>541</v>
          </cell>
          <cell r="V630">
            <v>431</v>
          </cell>
          <cell r="W630">
            <v>375</v>
          </cell>
          <cell r="X630">
            <v>414</v>
          </cell>
          <cell r="Y630">
            <v>481</v>
          </cell>
          <cell r="Z630">
            <v>439</v>
          </cell>
          <cell r="AA630">
            <v>433</v>
          </cell>
          <cell r="AB630">
            <v>463</v>
          </cell>
          <cell r="AC630">
            <v>642</v>
          </cell>
          <cell r="AD630">
            <v>540</v>
          </cell>
          <cell r="AE630">
            <v>508</v>
          </cell>
          <cell r="AF630">
            <v>597</v>
          </cell>
          <cell r="AG630">
            <v>795</v>
          </cell>
          <cell r="AH630">
            <v>691</v>
          </cell>
          <cell r="AI630">
            <v>727</v>
          </cell>
          <cell r="AJ630">
            <v>854</v>
          </cell>
          <cell r="AK630">
            <v>829</v>
          </cell>
          <cell r="AL630">
            <v>591</v>
          </cell>
          <cell r="AM630">
            <v>817</v>
          </cell>
          <cell r="AN630">
            <v>935</v>
          </cell>
          <cell r="AO630">
            <v>1023</v>
          </cell>
          <cell r="AP630">
            <v>912</v>
          </cell>
          <cell r="AQ630">
            <v>859</v>
          </cell>
          <cell r="AR630">
            <v>1056</v>
          </cell>
          <cell r="AS630">
            <v>1415</v>
          </cell>
          <cell r="AT630">
            <v>1126</v>
          </cell>
          <cell r="AU630">
            <v>996</v>
          </cell>
          <cell r="AV630">
            <v>1261</v>
          </cell>
          <cell r="AW630">
            <v>1365</v>
          </cell>
          <cell r="AX630">
            <v>1257</v>
          </cell>
          <cell r="AY630">
            <v>1266</v>
          </cell>
          <cell r="AZ630">
            <v>1236</v>
          </cell>
        </row>
        <row r="631">
          <cell r="A631" t="str">
            <v>Nombre de crÃ©ations d'entreprises - Micro-entrepreneurs - ActivitÃ©s de services - France - DonnÃ©es trimestrielles brutes</v>
          </cell>
          <cell r="B631">
            <v>10755801</v>
          </cell>
          <cell r="C631">
            <v>45317.364583333336</v>
          </cell>
          <cell r="E631">
            <v>19712</v>
          </cell>
          <cell r="F631">
            <v>16774</v>
          </cell>
          <cell r="G631">
            <v>15431</v>
          </cell>
          <cell r="H631">
            <v>16381</v>
          </cell>
          <cell r="I631">
            <v>18239</v>
          </cell>
          <cell r="J631">
            <v>15494</v>
          </cell>
          <cell r="K631">
            <v>13967</v>
          </cell>
          <cell r="L631">
            <v>16583</v>
          </cell>
          <cell r="M631">
            <v>18188</v>
          </cell>
          <cell r="N631">
            <v>16131</v>
          </cell>
          <cell r="O631">
            <v>15750</v>
          </cell>
          <cell r="P631">
            <v>17243</v>
          </cell>
          <cell r="Q631">
            <v>18284</v>
          </cell>
          <cell r="R631">
            <v>16111</v>
          </cell>
          <cell r="S631">
            <v>15159</v>
          </cell>
          <cell r="T631">
            <v>17613</v>
          </cell>
          <cell r="U631">
            <v>19492</v>
          </cell>
          <cell r="V631">
            <v>18421</v>
          </cell>
          <cell r="W631">
            <v>16155</v>
          </cell>
          <cell r="X631">
            <v>18377</v>
          </cell>
          <cell r="Y631">
            <v>21623</v>
          </cell>
          <cell r="Z631">
            <v>19890</v>
          </cell>
          <cell r="AA631">
            <v>19866</v>
          </cell>
          <cell r="AB631">
            <v>23168</v>
          </cell>
          <cell r="AC631">
            <v>27862</v>
          </cell>
          <cell r="AD631">
            <v>25450</v>
          </cell>
          <cell r="AE631">
            <v>23862</v>
          </cell>
          <cell r="AF631">
            <v>27691</v>
          </cell>
          <cell r="AG631">
            <v>34306</v>
          </cell>
          <cell r="AH631">
            <v>31861</v>
          </cell>
          <cell r="AI631">
            <v>30716</v>
          </cell>
          <cell r="AJ631">
            <v>35631</v>
          </cell>
          <cell r="AK631">
            <v>33977</v>
          </cell>
          <cell r="AL631">
            <v>26017</v>
          </cell>
          <cell r="AM631">
            <v>33830</v>
          </cell>
          <cell r="AN631">
            <v>37479</v>
          </cell>
          <cell r="AO631">
            <v>39195</v>
          </cell>
          <cell r="AP631">
            <v>37488</v>
          </cell>
          <cell r="AQ631">
            <v>36065</v>
          </cell>
          <cell r="AR631">
            <v>42484</v>
          </cell>
          <cell r="AS631">
            <v>50600</v>
          </cell>
          <cell r="AT631">
            <v>43449</v>
          </cell>
          <cell r="AU631">
            <v>43895</v>
          </cell>
          <cell r="AV631">
            <v>49732</v>
          </cell>
          <cell r="AW631">
            <v>50286</v>
          </cell>
          <cell r="AX631">
            <v>45666</v>
          </cell>
          <cell r="AY631">
            <v>45036</v>
          </cell>
          <cell r="AZ631">
            <v>47158</v>
          </cell>
        </row>
        <row r="632">
          <cell r="A632" t="str">
            <v>Nombre de crÃ©ations d'entreprises - Micro-entrepreneurs - ActivitÃ©s de services - Grand Est - DonnÃ©es trimestrielles brutes</v>
          </cell>
          <cell r="B632">
            <v>10755952</v>
          </cell>
          <cell r="C632">
            <v>45317.364583333336</v>
          </cell>
          <cell r="E632">
            <v>1050</v>
          </cell>
          <cell r="F632">
            <v>921</v>
          </cell>
          <cell r="G632">
            <v>884</v>
          </cell>
          <cell r="H632">
            <v>834</v>
          </cell>
          <cell r="I632">
            <v>1084</v>
          </cell>
          <cell r="J632">
            <v>863</v>
          </cell>
          <cell r="K632">
            <v>851</v>
          </cell>
          <cell r="L632">
            <v>867</v>
          </cell>
          <cell r="M632">
            <v>969</v>
          </cell>
          <cell r="N632">
            <v>970</v>
          </cell>
          <cell r="O632">
            <v>836</v>
          </cell>
          <cell r="P632">
            <v>938</v>
          </cell>
          <cell r="Q632">
            <v>951</v>
          </cell>
          <cell r="R632">
            <v>786</v>
          </cell>
          <cell r="S632">
            <v>735</v>
          </cell>
          <cell r="T632">
            <v>776</v>
          </cell>
          <cell r="U632">
            <v>963</v>
          </cell>
          <cell r="V632">
            <v>839</v>
          </cell>
          <cell r="W632">
            <v>836</v>
          </cell>
          <cell r="X632">
            <v>811</v>
          </cell>
          <cell r="Y632">
            <v>963</v>
          </cell>
          <cell r="Z632">
            <v>880</v>
          </cell>
          <cell r="AA632">
            <v>935</v>
          </cell>
          <cell r="AB632">
            <v>967</v>
          </cell>
          <cell r="AC632">
            <v>1223</v>
          </cell>
          <cell r="AD632">
            <v>1105</v>
          </cell>
          <cell r="AE632">
            <v>1045</v>
          </cell>
          <cell r="AF632">
            <v>1106</v>
          </cell>
          <cell r="AG632">
            <v>1417</v>
          </cell>
          <cell r="AH632">
            <v>1372</v>
          </cell>
          <cell r="AI632">
            <v>1424</v>
          </cell>
          <cell r="AJ632">
            <v>1618</v>
          </cell>
          <cell r="AK632">
            <v>1564</v>
          </cell>
          <cell r="AL632">
            <v>1335</v>
          </cell>
          <cell r="AM632">
            <v>1784</v>
          </cell>
          <cell r="AN632">
            <v>1680</v>
          </cell>
          <cell r="AO632">
            <v>2080</v>
          </cell>
          <cell r="AP632">
            <v>1885</v>
          </cell>
          <cell r="AQ632">
            <v>1887</v>
          </cell>
          <cell r="AR632">
            <v>2076</v>
          </cell>
          <cell r="AS632">
            <v>2336</v>
          </cell>
          <cell r="AT632">
            <v>2293</v>
          </cell>
          <cell r="AU632">
            <v>2317</v>
          </cell>
          <cell r="AV632">
            <v>2597</v>
          </cell>
          <cell r="AW632">
            <v>2712</v>
          </cell>
          <cell r="AX632">
            <v>2516</v>
          </cell>
          <cell r="AY632">
            <v>2495</v>
          </cell>
          <cell r="AZ632">
            <v>2669</v>
          </cell>
        </row>
        <row r="633">
          <cell r="A633" t="str">
            <v>Nombre de crÃ©ations d'entreprises - Micro-entrepreneurs - ActivitÃ©s de services - Hauts-de-France - DonnÃ©es trimestrielles brutes</v>
          </cell>
          <cell r="B633">
            <v>10755933</v>
          </cell>
          <cell r="C633">
            <v>45317.364583333336</v>
          </cell>
          <cell r="E633">
            <v>1087</v>
          </cell>
          <cell r="F633">
            <v>913</v>
          </cell>
          <cell r="G633">
            <v>839</v>
          </cell>
          <cell r="H633">
            <v>869</v>
          </cell>
          <cell r="I633">
            <v>915</v>
          </cell>
          <cell r="J633">
            <v>781</v>
          </cell>
          <cell r="K633">
            <v>702</v>
          </cell>
          <cell r="L633">
            <v>907</v>
          </cell>
          <cell r="M633">
            <v>850</v>
          </cell>
          <cell r="N633">
            <v>818</v>
          </cell>
          <cell r="O633">
            <v>830</v>
          </cell>
          <cell r="P633">
            <v>763</v>
          </cell>
          <cell r="Q633">
            <v>976</v>
          </cell>
          <cell r="R633">
            <v>817</v>
          </cell>
          <cell r="S633">
            <v>758</v>
          </cell>
          <cell r="T633">
            <v>784</v>
          </cell>
          <cell r="U633">
            <v>1026</v>
          </cell>
          <cell r="V633">
            <v>952</v>
          </cell>
          <cell r="W633">
            <v>797</v>
          </cell>
          <cell r="X633">
            <v>910</v>
          </cell>
          <cell r="Y633">
            <v>1121</v>
          </cell>
          <cell r="Z633">
            <v>1048</v>
          </cell>
          <cell r="AA633">
            <v>977</v>
          </cell>
          <cell r="AB633">
            <v>1093</v>
          </cell>
          <cell r="AC633">
            <v>1446</v>
          </cell>
          <cell r="AD633">
            <v>1262</v>
          </cell>
          <cell r="AE633">
            <v>1133</v>
          </cell>
          <cell r="AF633">
            <v>1305</v>
          </cell>
          <cell r="AG633">
            <v>1742</v>
          </cell>
          <cell r="AH633">
            <v>1598</v>
          </cell>
          <cell r="AI633">
            <v>1607</v>
          </cell>
          <cell r="AJ633">
            <v>1752</v>
          </cell>
          <cell r="AK633">
            <v>1760</v>
          </cell>
          <cell r="AL633">
            <v>1348</v>
          </cell>
          <cell r="AM633">
            <v>1784</v>
          </cell>
          <cell r="AN633">
            <v>1870</v>
          </cell>
          <cell r="AO633">
            <v>2158</v>
          </cell>
          <cell r="AP633">
            <v>2068</v>
          </cell>
          <cell r="AQ633">
            <v>1888</v>
          </cell>
          <cell r="AR633">
            <v>2318</v>
          </cell>
          <cell r="AS633">
            <v>2911</v>
          </cell>
          <cell r="AT633">
            <v>2387</v>
          </cell>
          <cell r="AU633">
            <v>2462</v>
          </cell>
          <cell r="AV633">
            <v>2749</v>
          </cell>
          <cell r="AW633">
            <v>2762</v>
          </cell>
          <cell r="AX633">
            <v>2606</v>
          </cell>
          <cell r="AY633">
            <v>2602</v>
          </cell>
          <cell r="AZ633">
            <v>2521</v>
          </cell>
        </row>
        <row r="634">
          <cell r="A634" t="str">
            <v>Nombre de crÃ©ations d'entreprises - Micro-entrepreneurs - ActivitÃ©s de services - Normandie - DonnÃ©es trimestrielles brutes</v>
          </cell>
          <cell r="B634">
            <v>10755914</v>
          </cell>
          <cell r="C634">
            <v>45317.364583333336</v>
          </cell>
          <cell r="E634">
            <v>570</v>
          </cell>
          <cell r="F634">
            <v>484</v>
          </cell>
          <cell r="G634">
            <v>428</v>
          </cell>
          <cell r="H634">
            <v>489</v>
          </cell>
          <cell r="I634">
            <v>455</v>
          </cell>
          <cell r="J634">
            <v>471</v>
          </cell>
          <cell r="K634">
            <v>384</v>
          </cell>
          <cell r="L634">
            <v>450</v>
          </cell>
          <cell r="M634">
            <v>537</v>
          </cell>
          <cell r="N634">
            <v>481</v>
          </cell>
          <cell r="O634">
            <v>534</v>
          </cell>
          <cell r="P634">
            <v>484</v>
          </cell>
          <cell r="Q634">
            <v>525</v>
          </cell>
          <cell r="R634">
            <v>442</v>
          </cell>
          <cell r="S634">
            <v>391</v>
          </cell>
          <cell r="T634">
            <v>500</v>
          </cell>
          <cell r="U634">
            <v>578</v>
          </cell>
          <cell r="V634">
            <v>538</v>
          </cell>
          <cell r="W634">
            <v>485</v>
          </cell>
          <cell r="X634">
            <v>491</v>
          </cell>
          <cell r="Y634">
            <v>646</v>
          </cell>
          <cell r="Z634">
            <v>517</v>
          </cell>
          <cell r="AA634">
            <v>570</v>
          </cell>
          <cell r="AB634">
            <v>635</v>
          </cell>
          <cell r="AC634">
            <v>716</v>
          </cell>
          <cell r="AD634">
            <v>619</v>
          </cell>
          <cell r="AE634">
            <v>616</v>
          </cell>
          <cell r="AF634">
            <v>656</v>
          </cell>
          <cell r="AG634">
            <v>908</v>
          </cell>
          <cell r="AH634">
            <v>818</v>
          </cell>
          <cell r="AI634">
            <v>900</v>
          </cell>
          <cell r="AJ634">
            <v>970</v>
          </cell>
          <cell r="AK634">
            <v>936</v>
          </cell>
          <cell r="AL634">
            <v>682</v>
          </cell>
          <cell r="AM634">
            <v>962</v>
          </cell>
          <cell r="AN634">
            <v>1108</v>
          </cell>
          <cell r="AO634">
            <v>1090</v>
          </cell>
          <cell r="AP634">
            <v>1182</v>
          </cell>
          <cell r="AQ634">
            <v>1142</v>
          </cell>
          <cell r="AR634">
            <v>1096</v>
          </cell>
          <cell r="AS634">
            <v>1587</v>
          </cell>
          <cell r="AT634">
            <v>1135</v>
          </cell>
          <cell r="AU634">
            <v>1192</v>
          </cell>
          <cell r="AV634">
            <v>1500</v>
          </cell>
          <cell r="AW634">
            <v>1461</v>
          </cell>
          <cell r="AX634">
            <v>1436</v>
          </cell>
          <cell r="AY634">
            <v>1409</v>
          </cell>
          <cell r="AZ634">
            <v>1428</v>
          </cell>
        </row>
        <row r="635">
          <cell r="A635" t="str">
            <v>Nombre de crÃ©ations d'entreprises - Micro-entrepreneurs - ActivitÃ©s de services - Nouvelle-Aquitaine - DonnÃ©es trimestrielles brutes</v>
          </cell>
          <cell r="B635">
            <v>10756009</v>
          </cell>
          <cell r="C635">
            <v>45317.364583333336</v>
          </cell>
          <cell r="E635">
            <v>1565</v>
          </cell>
          <cell r="F635">
            <v>1281</v>
          </cell>
          <cell r="G635">
            <v>1243</v>
          </cell>
          <cell r="H635">
            <v>1158</v>
          </cell>
          <cell r="I635">
            <v>1402</v>
          </cell>
          <cell r="J635">
            <v>1291</v>
          </cell>
          <cell r="K635">
            <v>1127</v>
          </cell>
          <cell r="L635">
            <v>1384</v>
          </cell>
          <cell r="M635">
            <v>1426</v>
          </cell>
          <cell r="N635">
            <v>1288</v>
          </cell>
          <cell r="O635">
            <v>1277</v>
          </cell>
          <cell r="P635">
            <v>1356</v>
          </cell>
          <cell r="Q635">
            <v>1554</v>
          </cell>
          <cell r="R635">
            <v>1457</v>
          </cell>
          <cell r="S635">
            <v>1350</v>
          </cell>
          <cell r="T635">
            <v>1469</v>
          </cell>
          <cell r="U635">
            <v>1542</v>
          </cell>
          <cell r="V635">
            <v>1561</v>
          </cell>
          <cell r="W635">
            <v>1307</v>
          </cell>
          <cell r="X635">
            <v>1374</v>
          </cell>
          <cell r="Y635">
            <v>1720</v>
          </cell>
          <cell r="Z635">
            <v>1591</v>
          </cell>
          <cell r="AA635">
            <v>1549</v>
          </cell>
          <cell r="AB635">
            <v>1714</v>
          </cell>
          <cell r="AC635">
            <v>2175</v>
          </cell>
          <cell r="AD635">
            <v>1905</v>
          </cell>
          <cell r="AE635">
            <v>1861</v>
          </cell>
          <cell r="AF635">
            <v>2101</v>
          </cell>
          <cell r="AG635">
            <v>2723</v>
          </cell>
          <cell r="AH635">
            <v>2412</v>
          </cell>
          <cell r="AI635">
            <v>2618</v>
          </cell>
          <cell r="AJ635">
            <v>2737</v>
          </cell>
          <cell r="AK635">
            <v>2756</v>
          </cell>
          <cell r="AL635">
            <v>2034</v>
          </cell>
          <cell r="AM635">
            <v>2636</v>
          </cell>
          <cell r="AN635">
            <v>3176</v>
          </cell>
          <cell r="AO635">
            <v>3311</v>
          </cell>
          <cell r="AP635">
            <v>2989</v>
          </cell>
          <cell r="AQ635">
            <v>3108</v>
          </cell>
          <cell r="AR635">
            <v>3253</v>
          </cell>
          <cell r="AS635">
            <v>4104</v>
          </cell>
          <cell r="AT635">
            <v>3985</v>
          </cell>
          <cell r="AU635">
            <v>3385</v>
          </cell>
          <cell r="AV635">
            <v>3703</v>
          </cell>
          <cell r="AW635">
            <v>4046</v>
          </cell>
          <cell r="AX635">
            <v>3759</v>
          </cell>
          <cell r="AY635">
            <v>3685</v>
          </cell>
          <cell r="AZ635">
            <v>3795</v>
          </cell>
        </row>
        <row r="636">
          <cell r="A636" t="str">
            <v>Nombre de crÃ©ations d'entreprises - Micro-entrepreneurs - ActivitÃ©s de services - Occitanie - DonnÃ©es trimestrielles brutes</v>
          </cell>
          <cell r="B636">
            <v>10756028</v>
          </cell>
          <cell r="C636">
            <v>45317.364583333336</v>
          </cell>
          <cell r="E636">
            <v>1786</v>
          </cell>
          <cell r="F636">
            <v>1651</v>
          </cell>
          <cell r="G636">
            <v>1417</v>
          </cell>
          <cell r="H636">
            <v>1489</v>
          </cell>
          <cell r="I636">
            <v>1623</v>
          </cell>
          <cell r="J636">
            <v>1417</v>
          </cell>
          <cell r="K636">
            <v>1357</v>
          </cell>
          <cell r="L636">
            <v>1514</v>
          </cell>
          <cell r="M636">
            <v>1723</v>
          </cell>
          <cell r="N636">
            <v>1470</v>
          </cell>
          <cell r="O636">
            <v>1444</v>
          </cell>
          <cell r="P636">
            <v>1489</v>
          </cell>
          <cell r="Q636">
            <v>1587</v>
          </cell>
          <cell r="R636">
            <v>1393</v>
          </cell>
          <cell r="S636">
            <v>1323</v>
          </cell>
          <cell r="T636">
            <v>1560</v>
          </cell>
          <cell r="U636">
            <v>1706</v>
          </cell>
          <cell r="V636">
            <v>1507</v>
          </cell>
          <cell r="W636">
            <v>1309</v>
          </cell>
          <cell r="X636">
            <v>1397</v>
          </cell>
          <cell r="Y636">
            <v>1814</v>
          </cell>
          <cell r="Z636">
            <v>1616</v>
          </cell>
          <cell r="AA636">
            <v>1589</v>
          </cell>
          <cell r="AB636">
            <v>1614</v>
          </cell>
          <cell r="AC636">
            <v>2105</v>
          </cell>
          <cell r="AD636">
            <v>1878</v>
          </cell>
          <cell r="AE636">
            <v>1799</v>
          </cell>
          <cell r="AF636">
            <v>1932</v>
          </cell>
          <cell r="AG636">
            <v>2665</v>
          </cell>
          <cell r="AH636">
            <v>2287</v>
          </cell>
          <cell r="AI636">
            <v>2481</v>
          </cell>
          <cell r="AJ636">
            <v>2732</v>
          </cell>
          <cell r="AK636">
            <v>2831</v>
          </cell>
          <cell r="AL636">
            <v>2140</v>
          </cell>
          <cell r="AM636">
            <v>3067</v>
          </cell>
          <cell r="AN636">
            <v>3192</v>
          </cell>
          <cell r="AO636">
            <v>3390</v>
          </cell>
          <cell r="AP636">
            <v>3298</v>
          </cell>
          <cell r="AQ636">
            <v>3333</v>
          </cell>
          <cell r="AR636">
            <v>3647</v>
          </cell>
          <cell r="AS636">
            <v>4120</v>
          </cell>
          <cell r="AT636">
            <v>3725</v>
          </cell>
          <cell r="AU636">
            <v>3468</v>
          </cell>
          <cell r="AV636">
            <v>3855</v>
          </cell>
          <cell r="AW636">
            <v>4368</v>
          </cell>
          <cell r="AX636">
            <v>4036</v>
          </cell>
          <cell r="AY636">
            <v>4001</v>
          </cell>
          <cell r="AZ636">
            <v>4063</v>
          </cell>
        </row>
        <row r="637">
          <cell r="A637" t="str">
            <v>Nombre de crÃ©ations d'entreprises - Micro-entrepreneurs - ActivitÃ©s de services - Pays de la Loire - DonnÃ©es trimestrielles brutes</v>
          </cell>
          <cell r="B637">
            <v>10755971</v>
          </cell>
          <cell r="C637">
            <v>45317.364583333336</v>
          </cell>
          <cell r="E637">
            <v>866</v>
          </cell>
          <cell r="F637">
            <v>689</v>
          </cell>
          <cell r="G637">
            <v>605</v>
          </cell>
          <cell r="H637">
            <v>619</v>
          </cell>
          <cell r="I637">
            <v>762</v>
          </cell>
          <cell r="J637">
            <v>602</v>
          </cell>
          <cell r="K637">
            <v>579</v>
          </cell>
          <cell r="L637">
            <v>644</v>
          </cell>
          <cell r="M637">
            <v>748</v>
          </cell>
          <cell r="N637">
            <v>649</v>
          </cell>
          <cell r="O637">
            <v>683</v>
          </cell>
          <cell r="P637">
            <v>753</v>
          </cell>
          <cell r="Q637">
            <v>765</v>
          </cell>
          <cell r="R637">
            <v>639</v>
          </cell>
          <cell r="S637">
            <v>651</v>
          </cell>
          <cell r="T637">
            <v>771</v>
          </cell>
          <cell r="U637">
            <v>853</v>
          </cell>
          <cell r="V637">
            <v>661</v>
          </cell>
          <cell r="W637">
            <v>590</v>
          </cell>
          <cell r="X637">
            <v>641</v>
          </cell>
          <cell r="Y637">
            <v>811</v>
          </cell>
          <cell r="Z637">
            <v>707</v>
          </cell>
          <cell r="AA637">
            <v>764</v>
          </cell>
          <cell r="AB637">
            <v>724</v>
          </cell>
          <cell r="AC637">
            <v>928</v>
          </cell>
          <cell r="AD637">
            <v>988</v>
          </cell>
          <cell r="AE637">
            <v>793</v>
          </cell>
          <cell r="AF637">
            <v>851</v>
          </cell>
          <cell r="AG637">
            <v>1256</v>
          </cell>
          <cell r="AH637">
            <v>1124</v>
          </cell>
          <cell r="AI637">
            <v>1025</v>
          </cell>
          <cell r="AJ637">
            <v>1336</v>
          </cell>
          <cell r="AK637">
            <v>1246</v>
          </cell>
          <cell r="AL637">
            <v>1067</v>
          </cell>
          <cell r="AM637">
            <v>1124</v>
          </cell>
          <cell r="AN637">
            <v>1668</v>
          </cell>
          <cell r="AO637">
            <v>1511</v>
          </cell>
          <cell r="AP637">
            <v>1563</v>
          </cell>
          <cell r="AQ637">
            <v>1342</v>
          </cell>
          <cell r="AR637">
            <v>1688</v>
          </cell>
          <cell r="AS637">
            <v>1981</v>
          </cell>
          <cell r="AT637">
            <v>1773</v>
          </cell>
          <cell r="AU637">
            <v>1798</v>
          </cell>
          <cell r="AV637">
            <v>1829</v>
          </cell>
          <cell r="AW637">
            <v>1924</v>
          </cell>
          <cell r="AX637">
            <v>1841</v>
          </cell>
          <cell r="AY637">
            <v>1828</v>
          </cell>
          <cell r="AZ637">
            <v>1811</v>
          </cell>
        </row>
        <row r="638">
          <cell r="A638" t="str">
            <v>Nombre de crÃ©ations d'entreprises - Micro-entrepreneurs - ActivitÃ©s de services - Provence-Alpes-CÃ´te d'Azur - DonnÃ©es trimestrielles brutes</v>
          </cell>
          <cell r="B638">
            <v>10756066</v>
          </cell>
          <cell r="C638">
            <v>45317.364583333336</v>
          </cell>
          <cell r="E638">
            <v>2106</v>
          </cell>
          <cell r="F638">
            <v>1983</v>
          </cell>
          <cell r="G638">
            <v>1781</v>
          </cell>
          <cell r="H638">
            <v>1702</v>
          </cell>
          <cell r="I638">
            <v>2061</v>
          </cell>
          <cell r="J638">
            <v>1654</v>
          </cell>
          <cell r="K638">
            <v>1552</v>
          </cell>
          <cell r="L638">
            <v>1732</v>
          </cell>
          <cell r="M638">
            <v>1954</v>
          </cell>
          <cell r="N638">
            <v>1733</v>
          </cell>
          <cell r="O638">
            <v>1617</v>
          </cell>
          <cell r="P638">
            <v>1654</v>
          </cell>
          <cell r="Q638">
            <v>1903</v>
          </cell>
          <cell r="R638">
            <v>1733</v>
          </cell>
          <cell r="S638">
            <v>1624</v>
          </cell>
          <cell r="T638">
            <v>1716</v>
          </cell>
          <cell r="U638">
            <v>1933</v>
          </cell>
          <cell r="V638">
            <v>1967</v>
          </cell>
          <cell r="W638">
            <v>1610</v>
          </cell>
          <cell r="X638">
            <v>1680</v>
          </cell>
          <cell r="Y638">
            <v>2017</v>
          </cell>
          <cell r="Z638">
            <v>1912</v>
          </cell>
          <cell r="AA638">
            <v>1822</v>
          </cell>
          <cell r="AB638">
            <v>2063</v>
          </cell>
          <cell r="AC638">
            <v>2760</v>
          </cell>
          <cell r="AD638">
            <v>2363</v>
          </cell>
          <cell r="AE638">
            <v>2168</v>
          </cell>
          <cell r="AF638">
            <v>2355</v>
          </cell>
          <cell r="AG638">
            <v>3193</v>
          </cell>
          <cell r="AH638">
            <v>2887</v>
          </cell>
          <cell r="AI638">
            <v>2985</v>
          </cell>
          <cell r="AJ638">
            <v>3650</v>
          </cell>
          <cell r="AK638">
            <v>3524</v>
          </cell>
          <cell r="AL638">
            <v>2738</v>
          </cell>
          <cell r="AM638">
            <v>3448</v>
          </cell>
          <cell r="AN638">
            <v>3802</v>
          </cell>
          <cell r="AO638">
            <v>4210</v>
          </cell>
          <cell r="AP638">
            <v>4270</v>
          </cell>
          <cell r="AQ638">
            <v>3572</v>
          </cell>
          <cell r="AR638">
            <v>4969</v>
          </cell>
          <cell r="AS638">
            <v>5701</v>
          </cell>
          <cell r="AT638">
            <v>5038</v>
          </cell>
          <cell r="AU638">
            <v>4811</v>
          </cell>
          <cell r="AV638">
            <v>5037</v>
          </cell>
          <cell r="AW638">
            <v>5393</v>
          </cell>
          <cell r="AX638">
            <v>4874</v>
          </cell>
          <cell r="AY638">
            <v>4615</v>
          </cell>
          <cell r="AZ638">
            <v>4565</v>
          </cell>
        </row>
        <row r="639">
          <cell r="A639" t="str">
            <v>Nombre de crÃ©ations d'entreprises - Micro-entrepreneurs - ActivitÃ©s financiÃ¨res - Auvergne-RhÃ´ne-Alpes - DonnÃ©es trimestrielles brutes</v>
          </cell>
          <cell r="B639">
            <v>10756039</v>
          </cell>
          <cell r="C639">
            <v>45317.364583333336</v>
          </cell>
          <cell r="E639">
            <v>59</v>
          </cell>
          <cell r="F639">
            <v>60</v>
          </cell>
          <cell r="G639">
            <v>45</v>
          </cell>
          <cell r="H639">
            <v>55</v>
          </cell>
          <cell r="I639">
            <v>56</v>
          </cell>
          <cell r="J639">
            <v>47</v>
          </cell>
          <cell r="K639">
            <v>42</v>
          </cell>
          <cell r="L639">
            <v>60</v>
          </cell>
          <cell r="M639">
            <v>59</v>
          </cell>
          <cell r="N639">
            <v>42</v>
          </cell>
          <cell r="O639">
            <v>40</v>
          </cell>
          <cell r="P639">
            <v>64</v>
          </cell>
          <cell r="Q639">
            <v>56</v>
          </cell>
          <cell r="R639">
            <v>63</v>
          </cell>
          <cell r="S639">
            <v>45</v>
          </cell>
          <cell r="T639">
            <v>68</v>
          </cell>
          <cell r="U639">
            <v>62</v>
          </cell>
          <cell r="V639">
            <v>50</v>
          </cell>
          <cell r="W639">
            <v>50</v>
          </cell>
          <cell r="X639">
            <v>68</v>
          </cell>
          <cell r="Y639">
            <v>56</v>
          </cell>
          <cell r="Z639">
            <v>50</v>
          </cell>
          <cell r="AA639">
            <v>42</v>
          </cell>
          <cell r="AB639">
            <v>67</v>
          </cell>
          <cell r="AC639">
            <v>78</v>
          </cell>
          <cell r="AD639">
            <v>76</v>
          </cell>
          <cell r="AE639">
            <v>68</v>
          </cell>
          <cell r="AF639">
            <v>68</v>
          </cell>
          <cell r="AG639">
            <v>92</v>
          </cell>
          <cell r="AH639">
            <v>78</v>
          </cell>
          <cell r="AI639">
            <v>86</v>
          </cell>
          <cell r="AJ639">
            <v>79</v>
          </cell>
          <cell r="AK639">
            <v>103</v>
          </cell>
          <cell r="AL639">
            <v>64</v>
          </cell>
          <cell r="AM639">
            <v>68</v>
          </cell>
          <cell r="AN639">
            <v>83</v>
          </cell>
          <cell r="AO639">
            <v>88</v>
          </cell>
          <cell r="AP639">
            <v>78</v>
          </cell>
          <cell r="AQ639">
            <v>82</v>
          </cell>
          <cell r="AR639">
            <v>80</v>
          </cell>
          <cell r="AS639">
            <v>98</v>
          </cell>
          <cell r="AT639">
            <v>80</v>
          </cell>
          <cell r="AU639">
            <v>68</v>
          </cell>
          <cell r="AV639">
            <v>110</v>
          </cell>
          <cell r="AW639">
            <v>107</v>
          </cell>
          <cell r="AX639">
            <v>84</v>
          </cell>
          <cell r="AY639">
            <v>75</v>
          </cell>
          <cell r="AZ639">
            <v>70</v>
          </cell>
        </row>
        <row r="640">
          <cell r="A640" t="str">
            <v>Nombre de crÃ©ations d'entreprises - Micro-entrepreneurs - ActivitÃ©s financiÃ¨res - ÃŽle-de-France - DonnÃ©es trimestrielles brutes</v>
          </cell>
          <cell r="B640">
            <v>10755849</v>
          </cell>
          <cell r="C640">
            <v>45317.364583333336</v>
          </cell>
          <cell r="E640">
            <v>133</v>
          </cell>
          <cell r="F640">
            <v>146</v>
          </cell>
          <cell r="G640">
            <v>119</v>
          </cell>
          <cell r="H640">
            <v>199</v>
          </cell>
          <cell r="I640">
            <v>199</v>
          </cell>
          <cell r="J640">
            <v>162</v>
          </cell>
          <cell r="K640">
            <v>115</v>
          </cell>
          <cell r="L640">
            <v>168</v>
          </cell>
          <cell r="M640">
            <v>186</v>
          </cell>
          <cell r="N640">
            <v>182</v>
          </cell>
          <cell r="O640">
            <v>138</v>
          </cell>
          <cell r="P640">
            <v>215</v>
          </cell>
          <cell r="Q640">
            <v>197</v>
          </cell>
          <cell r="R640">
            <v>185</v>
          </cell>
          <cell r="S640">
            <v>138</v>
          </cell>
          <cell r="T640">
            <v>207</v>
          </cell>
          <cell r="U640">
            <v>229</v>
          </cell>
          <cell r="V640">
            <v>189</v>
          </cell>
          <cell r="W640">
            <v>124</v>
          </cell>
          <cell r="X640">
            <v>211</v>
          </cell>
          <cell r="Y640">
            <v>259</v>
          </cell>
          <cell r="Z640">
            <v>194</v>
          </cell>
          <cell r="AA640">
            <v>149</v>
          </cell>
          <cell r="AB640">
            <v>278</v>
          </cell>
          <cell r="AC640">
            <v>283</v>
          </cell>
          <cell r="AD640">
            <v>236</v>
          </cell>
          <cell r="AE640">
            <v>169</v>
          </cell>
          <cell r="AF640">
            <v>324</v>
          </cell>
          <cell r="AG640">
            <v>340</v>
          </cell>
          <cell r="AH640">
            <v>309</v>
          </cell>
          <cell r="AI640">
            <v>227</v>
          </cell>
          <cell r="AJ640">
            <v>359</v>
          </cell>
          <cell r="AK640">
            <v>275</v>
          </cell>
          <cell r="AL640">
            <v>189</v>
          </cell>
          <cell r="AM640">
            <v>301</v>
          </cell>
          <cell r="AN640">
            <v>411</v>
          </cell>
          <cell r="AO640">
            <v>451</v>
          </cell>
          <cell r="AP640">
            <v>406</v>
          </cell>
          <cell r="AQ640">
            <v>279</v>
          </cell>
          <cell r="AR640">
            <v>404</v>
          </cell>
          <cell r="AS640">
            <v>400</v>
          </cell>
          <cell r="AT640">
            <v>306</v>
          </cell>
          <cell r="AU640">
            <v>271</v>
          </cell>
          <cell r="AV640">
            <v>287</v>
          </cell>
          <cell r="AW640">
            <v>227</v>
          </cell>
          <cell r="AX640">
            <v>206</v>
          </cell>
          <cell r="AY640">
            <v>208</v>
          </cell>
          <cell r="AZ640">
            <v>257</v>
          </cell>
        </row>
        <row r="641">
          <cell r="A641" t="str">
            <v>Nombre de crÃ©ations d'entreprises - Micro-entrepreneurs - ActivitÃ©s financiÃ¨res - Bourgogne-Franche-ComtÃ© - DonnÃ©es trimestrielles brutes</v>
          </cell>
          <cell r="B641">
            <v>10755887</v>
          </cell>
          <cell r="C641">
            <v>45317.364583333336</v>
          </cell>
          <cell r="E641">
            <v>18</v>
          </cell>
          <cell r="F641">
            <v>17</v>
          </cell>
          <cell r="G641">
            <v>9</v>
          </cell>
          <cell r="H641">
            <v>14</v>
          </cell>
          <cell r="I641">
            <v>15</v>
          </cell>
          <cell r="J641">
            <v>13</v>
          </cell>
          <cell r="K641">
            <v>7</v>
          </cell>
          <cell r="L641">
            <v>17</v>
          </cell>
          <cell r="M641">
            <v>17</v>
          </cell>
          <cell r="N641">
            <v>11</v>
          </cell>
          <cell r="O641">
            <v>25</v>
          </cell>
          <cell r="P641">
            <v>10</v>
          </cell>
          <cell r="Q641">
            <v>20</v>
          </cell>
          <cell r="R641">
            <v>13</v>
          </cell>
          <cell r="S641">
            <v>14</v>
          </cell>
          <cell r="T641">
            <v>16</v>
          </cell>
          <cell r="U641">
            <v>21</v>
          </cell>
          <cell r="V641">
            <v>15</v>
          </cell>
          <cell r="W641">
            <v>10</v>
          </cell>
          <cell r="X641">
            <v>15</v>
          </cell>
          <cell r="Y641">
            <v>15</v>
          </cell>
          <cell r="Z641">
            <v>8</v>
          </cell>
          <cell r="AA641">
            <v>7</v>
          </cell>
          <cell r="AB641">
            <v>18</v>
          </cell>
          <cell r="AC641">
            <v>19</v>
          </cell>
          <cell r="AD641">
            <v>13</v>
          </cell>
          <cell r="AE641">
            <v>13</v>
          </cell>
          <cell r="AF641">
            <v>12</v>
          </cell>
          <cell r="AG641">
            <v>20</v>
          </cell>
          <cell r="AH641">
            <v>22</v>
          </cell>
          <cell r="AI641">
            <v>18</v>
          </cell>
          <cell r="AJ641">
            <v>17</v>
          </cell>
          <cell r="AK641">
            <v>34</v>
          </cell>
          <cell r="AL641">
            <v>20</v>
          </cell>
          <cell r="AM641">
            <v>28</v>
          </cell>
          <cell r="AN641">
            <v>20</v>
          </cell>
          <cell r="AO641">
            <v>31</v>
          </cell>
          <cell r="AP641">
            <v>22</v>
          </cell>
          <cell r="AQ641">
            <v>24</v>
          </cell>
          <cell r="AR641">
            <v>26</v>
          </cell>
          <cell r="AS641">
            <v>40</v>
          </cell>
          <cell r="AT641">
            <v>33</v>
          </cell>
          <cell r="AU641">
            <v>20</v>
          </cell>
          <cell r="AV641">
            <v>28</v>
          </cell>
          <cell r="AW641">
            <v>42</v>
          </cell>
          <cell r="AX641">
            <v>29</v>
          </cell>
          <cell r="AY641">
            <v>17</v>
          </cell>
          <cell r="AZ641">
            <v>25</v>
          </cell>
        </row>
        <row r="642">
          <cell r="A642" t="str">
            <v>Nombre de crÃ©ations d'entreprises - Micro-entrepreneurs - ActivitÃ©s financiÃ¨res - Bretagne - DonnÃ©es trimestrielles brutes</v>
          </cell>
          <cell r="B642">
            <v>10755982</v>
          </cell>
          <cell r="C642">
            <v>45317.364583333336</v>
          </cell>
          <cell r="E642">
            <v>12</v>
          </cell>
          <cell r="F642">
            <v>6</v>
          </cell>
          <cell r="G642">
            <v>7</v>
          </cell>
          <cell r="H642">
            <v>5</v>
          </cell>
          <cell r="I642">
            <v>12</v>
          </cell>
          <cell r="J642">
            <v>10</v>
          </cell>
          <cell r="K642">
            <v>12</v>
          </cell>
          <cell r="L642">
            <v>12</v>
          </cell>
          <cell r="M642">
            <v>20</v>
          </cell>
          <cell r="N642">
            <v>16</v>
          </cell>
          <cell r="O642">
            <v>13</v>
          </cell>
          <cell r="P642">
            <v>13</v>
          </cell>
          <cell r="Q642">
            <v>18</v>
          </cell>
          <cell r="R642">
            <v>21</v>
          </cell>
          <cell r="S642">
            <v>17</v>
          </cell>
          <cell r="T642">
            <v>18</v>
          </cell>
          <cell r="U642">
            <v>18</v>
          </cell>
          <cell r="V642">
            <v>17</v>
          </cell>
          <cell r="W642">
            <v>14</v>
          </cell>
          <cell r="X642">
            <v>14</v>
          </cell>
          <cell r="Y642">
            <v>14</v>
          </cell>
          <cell r="Z642">
            <v>17</v>
          </cell>
          <cell r="AA642">
            <v>6</v>
          </cell>
          <cell r="AB642">
            <v>13</v>
          </cell>
          <cell r="AC642">
            <v>17</v>
          </cell>
          <cell r="AD642">
            <v>15</v>
          </cell>
          <cell r="AE642">
            <v>18</v>
          </cell>
          <cell r="AF642">
            <v>27</v>
          </cell>
          <cell r="AG642">
            <v>26</v>
          </cell>
          <cell r="AH642">
            <v>32</v>
          </cell>
          <cell r="AI642">
            <v>27</v>
          </cell>
          <cell r="AJ642">
            <v>16</v>
          </cell>
          <cell r="AK642">
            <v>25</v>
          </cell>
          <cell r="AL642">
            <v>20</v>
          </cell>
          <cell r="AM642">
            <v>17</v>
          </cell>
          <cell r="AN642">
            <v>37</v>
          </cell>
          <cell r="AO642">
            <v>42</v>
          </cell>
          <cell r="AP642">
            <v>34</v>
          </cell>
          <cell r="AQ642">
            <v>29</v>
          </cell>
          <cell r="AR642">
            <v>37</v>
          </cell>
          <cell r="AS642">
            <v>33</v>
          </cell>
          <cell r="AT642">
            <v>38</v>
          </cell>
          <cell r="AU642">
            <v>30</v>
          </cell>
          <cell r="AV642">
            <v>36</v>
          </cell>
          <cell r="AW642">
            <v>42</v>
          </cell>
          <cell r="AX642">
            <v>34</v>
          </cell>
          <cell r="AY642">
            <v>24</v>
          </cell>
          <cell r="AZ642">
            <v>49</v>
          </cell>
        </row>
        <row r="643">
          <cell r="A643" t="str">
            <v>Nombre de crÃ©ations d'entreprises - Micro-entrepreneurs - ActivitÃ©s financiÃ¨res - Centre-Val de Loire - DonnÃ©es trimestrielles brutes</v>
          </cell>
          <cell r="B643">
            <v>10755868</v>
          </cell>
          <cell r="C643">
            <v>45317.364583333336</v>
          </cell>
          <cell r="E643">
            <v>19</v>
          </cell>
          <cell r="F643">
            <v>19</v>
          </cell>
          <cell r="G643">
            <v>8</v>
          </cell>
          <cell r="H643">
            <v>9</v>
          </cell>
          <cell r="I643">
            <v>24</v>
          </cell>
          <cell r="J643">
            <v>14</v>
          </cell>
          <cell r="K643">
            <v>12</v>
          </cell>
          <cell r="L643">
            <v>23</v>
          </cell>
          <cell r="M643">
            <v>18</v>
          </cell>
          <cell r="N643">
            <v>15</v>
          </cell>
          <cell r="O643">
            <v>23</v>
          </cell>
          <cell r="P643">
            <v>10</v>
          </cell>
          <cell r="Q643">
            <v>15</v>
          </cell>
          <cell r="R643">
            <v>15</v>
          </cell>
          <cell r="S643">
            <v>7</v>
          </cell>
          <cell r="T643">
            <v>16</v>
          </cell>
          <cell r="U643">
            <v>20</v>
          </cell>
          <cell r="V643">
            <v>14</v>
          </cell>
          <cell r="W643">
            <v>11</v>
          </cell>
          <cell r="X643">
            <v>17</v>
          </cell>
          <cell r="Y643">
            <v>17</v>
          </cell>
          <cell r="Z643">
            <v>11</v>
          </cell>
          <cell r="AA643">
            <v>11</v>
          </cell>
          <cell r="AB643">
            <v>16</v>
          </cell>
          <cell r="AC643">
            <v>19</v>
          </cell>
          <cell r="AD643">
            <v>16</v>
          </cell>
          <cell r="AE643">
            <v>16</v>
          </cell>
          <cell r="AF643">
            <v>21</v>
          </cell>
          <cell r="AG643">
            <v>25</v>
          </cell>
          <cell r="AH643">
            <v>14</v>
          </cell>
          <cell r="AI643">
            <v>21</v>
          </cell>
          <cell r="AJ643">
            <v>23</v>
          </cell>
          <cell r="AK643">
            <v>22</v>
          </cell>
          <cell r="AL643">
            <v>13</v>
          </cell>
          <cell r="AM643">
            <v>24</v>
          </cell>
          <cell r="AN643">
            <v>14</v>
          </cell>
          <cell r="AO643">
            <v>30</v>
          </cell>
          <cell r="AP643">
            <v>17</v>
          </cell>
          <cell r="AQ643">
            <v>20</v>
          </cell>
          <cell r="AR643">
            <v>28</v>
          </cell>
          <cell r="AS643">
            <v>37</v>
          </cell>
          <cell r="AT643">
            <v>27</v>
          </cell>
          <cell r="AU643">
            <v>31</v>
          </cell>
          <cell r="AV643">
            <v>25</v>
          </cell>
          <cell r="AW643">
            <v>28</v>
          </cell>
          <cell r="AX643">
            <v>27</v>
          </cell>
          <cell r="AY643">
            <v>14</v>
          </cell>
          <cell r="AZ643">
            <v>28</v>
          </cell>
        </row>
        <row r="644">
          <cell r="A644" t="str">
            <v>Nombre de crÃ©ations d'entreprises - Micro-entrepreneurs - ActivitÃ©s financiÃ¨res - France - DonnÃ©es trimestrielles brutes</v>
          </cell>
          <cell r="B644">
            <v>10755789</v>
          </cell>
          <cell r="C644">
            <v>45317.364583333336</v>
          </cell>
          <cell r="E644">
            <v>508</v>
          </cell>
          <cell r="F644">
            <v>447</v>
          </cell>
          <cell r="G644">
            <v>404</v>
          </cell>
          <cell r="H644">
            <v>555</v>
          </cell>
          <cell r="I644">
            <v>585</v>
          </cell>
          <cell r="J644">
            <v>522</v>
          </cell>
          <cell r="K644">
            <v>414</v>
          </cell>
          <cell r="L644">
            <v>527</v>
          </cell>
          <cell r="M644">
            <v>540</v>
          </cell>
          <cell r="N644">
            <v>513</v>
          </cell>
          <cell r="O644">
            <v>478</v>
          </cell>
          <cell r="P644">
            <v>536</v>
          </cell>
          <cell r="Q644">
            <v>626</v>
          </cell>
          <cell r="R644">
            <v>514</v>
          </cell>
          <cell r="S644">
            <v>446</v>
          </cell>
          <cell r="T644">
            <v>558</v>
          </cell>
          <cell r="U644">
            <v>626</v>
          </cell>
          <cell r="V644">
            <v>543</v>
          </cell>
          <cell r="W644">
            <v>399</v>
          </cell>
          <cell r="X644">
            <v>540</v>
          </cell>
          <cell r="Y644">
            <v>602</v>
          </cell>
          <cell r="Z644">
            <v>537</v>
          </cell>
          <cell r="AA644">
            <v>431</v>
          </cell>
          <cell r="AB644">
            <v>690</v>
          </cell>
          <cell r="AC644">
            <v>737</v>
          </cell>
          <cell r="AD644">
            <v>688</v>
          </cell>
          <cell r="AE644">
            <v>556</v>
          </cell>
          <cell r="AF644">
            <v>772</v>
          </cell>
          <cell r="AG644">
            <v>935</v>
          </cell>
          <cell r="AH644">
            <v>879</v>
          </cell>
          <cell r="AI644">
            <v>731</v>
          </cell>
          <cell r="AJ644">
            <v>976</v>
          </cell>
          <cell r="AK644">
            <v>898</v>
          </cell>
          <cell r="AL644">
            <v>639</v>
          </cell>
          <cell r="AM644">
            <v>828</v>
          </cell>
          <cell r="AN644">
            <v>1037</v>
          </cell>
          <cell r="AO644">
            <v>1169</v>
          </cell>
          <cell r="AP644">
            <v>1019</v>
          </cell>
          <cell r="AQ644">
            <v>866</v>
          </cell>
          <cell r="AR644">
            <v>1014</v>
          </cell>
          <cell r="AS644">
            <v>1134</v>
          </cell>
          <cell r="AT644">
            <v>882</v>
          </cell>
          <cell r="AU644">
            <v>842</v>
          </cell>
          <cell r="AV644">
            <v>948</v>
          </cell>
          <cell r="AW644">
            <v>921</v>
          </cell>
          <cell r="AX644">
            <v>799</v>
          </cell>
          <cell r="AY644">
            <v>677</v>
          </cell>
          <cell r="AZ644">
            <v>863</v>
          </cell>
        </row>
        <row r="645">
          <cell r="A645" t="str">
            <v>Nombre de crÃ©ations d'entreprises - Micro-entrepreneurs - ActivitÃ©s financiÃ¨res - France - DonnÃ©es trimestrielles CVS</v>
          </cell>
          <cell r="B645">
            <v>10755790</v>
          </cell>
          <cell r="C645">
            <v>45317.364583333336</v>
          </cell>
          <cell r="E645">
            <v>454</v>
          </cell>
          <cell r="F645">
            <v>453</v>
          </cell>
          <cell r="G645">
            <v>488</v>
          </cell>
          <cell r="H645">
            <v>523</v>
          </cell>
          <cell r="I645">
            <v>521</v>
          </cell>
          <cell r="J645">
            <v>528</v>
          </cell>
          <cell r="K645">
            <v>502</v>
          </cell>
          <cell r="L645">
            <v>497</v>
          </cell>
          <cell r="M645">
            <v>478</v>
          </cell>
          <cell r="N645">
            <v>518</v>
          </cell>
          <cell r="O645">
            <v>584</v>
          </cell>
          <cell r="P645">
            <v>507</v>
          </cell>
          <cell r="Q645">
            <v>553</v>
          </cell>
          <cell r="R645">
            <v>516</v>
          </cell>
          <cell r="S645">
            <v>550</v>
          </cell>
          <cell r="T645">
            <v>528</v>
          </cell>
          <cell r="U645">
            <v>550</v>
          </cell>
          <cell r="V645">
            <v>543</v>
          </cell>
          <cell r="W645">
            <v>496</v>
          </cell>
          <cell r="X645">
            <v>512</v>
          </cell>
          <cell r="Y645">
            <v>528</v>
          </cell>
          <cell r="Z645">
            <v>536</v>
          </cell>
          <cell r="AA645">
            <v>536</v>
          </cell>
          <cell r="AB645">
            <v>655</v>
          </cell>
          <cell r="AC645">
            <v>648</v>
          </cell>
          <cell r="AD645">
            <v>687</v>
          </cell>
          <cell r="AE645">
            <v>685</v>
          </cell>
          <cell r="AF645">
            <v>733</v>
          </cell>
          <cell r="AG645">
            <v>827</v>
          </cell>
          <cell r="AH645">
            <v>879</v>
          </cell>
          <cell r="AI645">
            <v>887</v>
          </cell>
          <cell r="AJ645">
            <v>931</v>
          </cell>
          <cell r="AK645">
            <v>799</v>
          </cell>
          <cell r="AL645">
            <v>641</v>
          </cell>
          <cell r="AM645">
            <v>987</v>
          </cell>
          <cell r="AN645">
            <v>993</v>
          </cell>
          <cell r="AO645">
            <v>1047</v>
          </cell>
          <cell r="AP645">
            <v>1024</v>
          </cell>
          <cell r="AQ645">
            <v>1019</v>
          </cell>
          <cell r="AR645">
            <v>974</v>
          </cell>
          <cell r="AS645">
            <v>1020</v>
          </cell>
          <cell r="AT645">
            <v>887</v>
          </cell>
          <cell r="AU645">
            <v>986</v>
          </cell>
          <cell r="AV645">
            <v>910</v>
          </cell>
          <cell r="AW645">
            <v>832</v>
          </cell>
          <cell r="AX645">
            <v>803</v>
          </cell>
          <cell r="AY645">
            <v>792</v>
          </cell>
          <cell r="AZ645">
            <v>827</v>
          </cell>
        </row>
        <row r="646">
          <cell r="A646" t="str">
            <v>Nombre de crÃ©ations d'entreprises - Micro-entrepreneurs - ActivitÃ©s financiÃ¨res - Grand Est - DonnÃ©es trimestrielles brutes</v>
          </cell>
          <cell r="B646">
            <v>10755944</v>
          </cell>
          <cell r="C646">
            <v>45317.364583333336</v>
          </cell>
          <cell r="E646">
            <v>26</v>
          </cell>
          <cell r="F646">
            <v>33</v>
          </cell>
          <cell r="G646">
            <v>30</v>
          </cell>
          <cell r="H646">
            <v>24</v>
          </cell>
          <cell r="I646">
            <v>34</v>
          </cell>
          <cell r="J646">
            <v>41</v>
          </cell>
          <cell r="K646">
            <v>29</v>
          </cell>
          <cell r="L646">
            <v>28</v>
          </cell>
          <cell r="M646">
            <v>28</v>
          </cell>
          <cell r="N646">
            <v>41</v>
          </cell>
          <cell r="O646">
            <v>30</v>
          </cell>
          <cell r="P646">
            <v>39</v>
          </cell>
          <cell r="Q646">
            <v>38</v>
          </cell>
          <cell r="R646">
            <v>32</v>
          </cell>
          <cell r="S646">
            <v>37</v>
          </cell>
          <cell r="T646">
            <v>35</v>
          </cell>
          <cell r="U646">
            <v>36</v>
          </cell>
          <cell r="V646">
            <v>22</v>
          </cell>
          <cell r="W646">
            <v>18</v>
          </cell>
          <cell r="X646">
            <v>41</v>
          </cell>
          <cell r="Y646">
            <v>26</v>
          </cell>
          <cell r="Z646">
            <v>24</v>
          </cell>
          <cell r="AA646">
            <v>52</v>
          </cell>
          <cell r="AB646">
            <v>64</v>
          </cell>
          <cell r="AC646">
            <v>47</v>
          </cell>
          <cell r="AD646">
            <v>45</v>
          </cell>
          <cell r="AE646">
            <v>29</v>
          </cell>
          <cell r="AF646">
            <v>39</v>
          </cell>
          <cell r="AG646">
            <v>60</v>
          </cell>
          <cell r="AH646">
            <v>57</v>
          </cell>
          <cell r="AI646">
            <v>51</v>
          </cell>
          <cell r="AJ646">
            <v>67</v>
          </cell>
          <cell r="AK646">
            <v>51</v>
          </cell>
          <cell r="AL646">
            <v>38</v>
          </cell>
          <cell r="AM646">
            <v>60</v>
          </cell>
          <cell r="AN646">
            <v>53</v>
          </cell>
          <cell r="AO646">
            <v>83</v>
          </cell>
          <cell r="AP646">
            <v>73</v>
          </cell>
          <cell r="AQ646">
            <v>52</v>
          </cell>
          <cell r="AR646">
            <v>48</v>
          </cell>
          <cell r="AS646">
            <v>71</v>
          </cell>
          <cell r="AT646">
            <v>65</v>
          </cell>
          <cell r="AU646">
            <v>55</v>
          </cell>
          <cell r="AV646">
            <v>54</v>
          </cell>
          <cell r="AW646">
            <v>58</v>
          </cell>
          <cell r="AX646">
            <v>56</v>
          </cell>
          <cell r="AY646">
            <v>36</v>
          </cell>
          <cell r="AZ646">
            <v>47</v>
          </cell>
        </row>
        <row r="647">
          <cell r="A647" t="str">
            <v>Nombre de crÃ©ations d'entreprises - Micro-entrepreneurs - ActivitÃ©s financiÃ¨res - Hauts-de-France - DonnÃ©es trimestrielles brutes</v>
          </cell>
          <cell r="B647">
            <v>10755925</v>
          </cell>
          <cell r="C647">
            <v>45317.364583333336</v>
          </cell>
          <cell r="E647">
            <v>33</v>
          </cell>
          <cell r="F647">
            <v>23</v>
          </cell>
          <cell r="G647">
            <v>34</v>
          </cell>
          <cell r="H647">
            <v>36</v>
          </cell>
          <cell r="I647">
            <v>38</v>
          </cell>
          <cell r="J647">
            <v>32</v>
          </cell>
          <cell r="K647">
            <v>27</v>
          </cell>
          <cell r="L647">
            <v>30</v>
          </cell>
          <cell r="M647">
            <v>34</v>
          </cell>
          <cell r="N647">
            <v>33</v>
          </cell>
          <cell r="O647">
            <v>32</v>
          </cell>
          <cell r="P647">
            <v>23</v>
          </cell>
          <cell r="Q647">
            <v>48</v>
          </cell>
          <cell r="R647">
            <v>20</v>
          </cell>
          <cell r="S647">
            <v>34</v>
          </cell>
          <cell r="T647">
            <v>27</v>
          </cell>
          <cell r="U647">
            <v>39</v>
          </cell>
          <cell r="V647">
            <v>37</v>
          </cell>
          <cell r="W647">
            <v>24</v>
          </cell>
          <cell r="X647">
            <v>28</v>
          </cell>
          <cell r="Y647">
            <v>26</v>
          </cell>
          <cell r="Z647">
            <v>36</v>
          </cell>
          <cell r="AA647">
            <v>22</v>
          </cell>
          <cell r="AB647">
            <v>32</v>
          </cell>
          <cell r="AC647">
            <v>35</v>
          </cell>
          <cell r="AD647">
            <v>31</v>
          </cell>
          <cell r="AE647">
            <v>26</v>
          </cell>
          <cell r="AF647">
            <v>27</v>
          </cell>
          <cell r="AG647">
            <v>46</v>
          </cell>
          <cell r="AH647">
            <v>53</v>
          </cell>
          <cell r="AI647">
            <v>53</v>
          </cell>
          <cell r="AJ647">
            <v>56</v>
          </cell>
          <cell r="AK647">
            <v>62</v>
          </cell>
          <cell r="AL647">
            <v>38</v>
          </cell>
          <cell r="AM647">
            <v>34</v>
          </cell>
          <cell r="AN647">
            <v>34</v>
          </cell>
          <cell r="AO647">
            <v>68</v>
          </cell>
          <cell r="AP647">
            <v>50</v>
          </cell>
          <cell r="AQ647">
            <v>49</v>
          </cell>
          <cell r="AR647">
            <v>62</v>
          </cell>
          <cell r="AS647">
            <v>67</v>
          </cell>
          <cell r="AT647">
            <v>32</v>
          </cell>
          <cell r="AU647">
            <v>53</v>
          </cell>
          <cell r="AV647">
            <v>42</v>
          </cell>
          <cell r="AW647">
            <v>54</v>
          </cell>
          <cell r="AX647">
            <v>34</v>
          </cell>
          <cell r="AY647">
            <v>34</v>
          </cell>
          <cell r="AZ647">
            <v>40</v>
          </cell>
        </row>
        <row r="648">
          <cell r="A648" t="str">
            <v>Nombre de crÃ©ations d'entreprises - Micro-entrepreneurs - ActivitÃ©s financiÃ¨res - Normandie - DonnÃ©es trimestrielles brutes</v>
          </cell>
          <cell r="B648">
            <v>10755906</v>
          </cell>
          <cell r="C648">
            <v>45317.364583333336</v>
          </cell>
          <cell r="E648">
            <v>22</v>
          </cell>
          <cell r="F648">
            <v>16</v>
          </cell>
          <cell r="G648">
            <v>18</v>
          </cell>
          <cell r="H648">
            <v>21</v>
          </cell>
          <cell r="I648">
            <v>17</v>
          </cell>
          <cell r="J648">
            <v>13</v>
          </cell>
          <cell r="K648">
            <v>14</v>
          </cell>
          <cell r="L648">
            <v>13</v>
          </cell>
          <cell r="M648">
            <v>8</v>
          </cell>
          <cell r="N648">
            <v>18</v>
          </cell>
          <cell r="O648">
            <v>21</v>
          </cell>
          <cell r="P648">
            <v>11</v>
          </cell>
          <cell r="Q648">
            <v>18</v>
          </cell>
          <cell r="R648">
            <v>10</v>
          </cell>
          <cell r="S648">
            <v>15</v>
          </cell>
          <cell r="T648">
            <v>16</v>
          </cell>
          <cell r="U648">
            <v>16</v>
          </cell>
          <cell r="V648">
            <v>15</v>
          </cell>
          <cell r="W648">
            <v>11</v>
          </cell>
          <cell r="X648">
            <v>13</v>
          </cell>
          <cell r="Y648">
            <v>23</v>
          </cell>
          <cell r="Z648">
            <v>25</v>
          </cell>
          <cell r="AA648">
            <v>20</v>
          </cell>
          <cell r="AB648">
            <v>22</v>
          </cell>
          <cell r="AC648">
            <v>23</v>
          </cell>
          <cell r="AD648">
            <v>20</v>
          </cell>
          <cell r="AE648">
            <v>26</v>
          </cell>
          <cell r="AF648">
            <v>27</v>
          </cell>
          <cell r="AG648">
            <v>58</v>
          </cell>
          <cell r="AH648">
            <v>45</v>
          </cell>
          <cell r="AI648">
            <v>30</v>
          </cell>
          <cell r="AJ648">
            <v>67</v>
          </cell>
          <cell r="AK648">
            <v>68</v>
          </cell>
          <cell r="AL648">
            <v>42</v>
          </cell>
          <cell r="AM648">
            <v>39</v>
          </cell>
          <cell r="AN648">
            <v>84</v>
          </cell>
          <cell r="AO648">
            <v>60</v>
          </cell>
          <cell r="AP648">
            <v>42</v>
          </cell>
          <cell r="AQ648">
            <v>35</v>
          </cell>
          <cell r="AR648">
            <v>28</v>
          </cell>
          <cell r="AS648">
            <v>30</v>
          </cell>
          <cell r="AT648">
            <v>32</v>
          </cell>
          <cell r="AU648">
            <v>29</v>
          </cell>
          <cell r="AV648">
            <v>39</v>
          </cell>
          <cell r="AW648">
            <v>51</v>
          </cell>
          <cell r="AX648">
            <v>52</v>
          </cell>
          <cell r="AY648">
            <v>31</v>
          </cell>
          <cell r="AZ648">
            <v>53</v>
          </cell>
        </row>
        <row r="649">
          <cell r="A649" t="str">
            <v>Nombre de crÃ©ations d'entreprises - Micro-entrepreneurs - ActivitÃ©s financiÃ¨res - Nouvelle-Aquitaine - DonnÃ©es trimestrielles brutes</v>
          </cell>
          <cell r="B649">
            <v>10756001</v>
          </cell>
          <cell r="C649">
            <v>45317.364583333336</v>
          </cell>
          <cell r="E649">
            <v>41</v>
          </cell>
          <cell r="F649">
            <v>30</v>
          </cell>
          <cell r="G649">
            <v>35</v>
          </cell>
          <cell r="H649">
            <v>31</v>
          </cell>
          <cell r="I649">
            <v>41</v>
          </cell>
          <cell r="J649">
            <v>48</v>
          </cell>
          <cell r="K649">
            <v>35</v>
          </cell>
          <cell r="L649">
            <v>50</v>
          </cell>
          <cell r="M649">
            <v>36</v>
          </cell>
          <cell r="N649">
            <v>48</v>
          </cell>
          <cell r="O649">
            <v>37</v>
          </cell>
          <cell r="P649">
            <v>39</v>
          </cell>
          <cell r="Q649">
            <v>55</v>
          </cell>
          <cell r="R649">
            <v>44</v>
          </cell>
          <cell r="S649">
            <v>36</v>
          </cell>
          <cell r="T649">
            <v>35</v>
          </cell>
          <cell r="U649">
            <v>55</v>
          </cell>
          <cell r="V649">
            <v>46</v>
          </cell>
          <cell r="W649">
            <v>47</v>
          </cell>
          <cell r="X649">
            <v>31</v>
          </cell>
          <cell r="Y649">
            <v>49</v>
          </cell>
          <cell r="Z649">
            <v>48</v>
          </cell>
          <cell r="AA649">
            <v>29</v>
          </cell>
          <cell r="AB649">
            <v>55</v>
          </cell>
          <cell r="AC649">
            <v>54</v>
          </cell>
          <cell r="AD649">
            <v>58</v>
          </cell>
          <cell r="AE649">
            <v>39</v>
          </cell>
          <cell r="AF649">
            <v>59</v>
          </cell>
          <cell r="AG649">
            <v>76</v>
          </cell>
          <cell r="AH649">
            <v>68</v>
          </cell>
          <cell r="AI649">
            <v>52</v>
          </cell>
          <cell r="AJ649">
            <v>75</v>
          </cell>
          <cell r="AK649">
            <v>67</v>
          </cell>
          <cell r="AL649">
            <v>57</v>
          </cell>
          <cell r="AM649">
            <v>73</v>
          </cell>
          <cell r="AN649">
            <v>70</v>
          </cell>
          <cell r="AO649">
            <v>99</v>
          </cell>
          <cell r="AP649">
            <v>65</v>
          </cell>
          <cell r="AQ649">
            <v>67</v>
          </cell>
          <cell r="AR649">
            <v>74</v>
          </cell>
          <cell r="AS649">
            <v>92</v>
          </cell>
          <cell r="AT649">
            <v>66</v>
          </cell>
          <cell r="AU649">
            <v>73</v>
          </cell>
          <cell r="AV649">
            <v>98</v>
          </cell>
          <cell r="AW649">
            <v>85</v>
          </cell>
          <cell r="AX649">
            <v>69</v>
          </cell>
          <cell r="AY649">
            <v>72</v>
          </cell>
          <cell r="AZ649">
            <v>69</v>
          </cell>
        </row>
        <row r="650">
          <cell r="A650" t="str">
            <v>Nombre de crÃ©ations d'entreprises - Micro-entrepreneurs - ActivitÃ©s financiÃ¨res - Occitanie - DonnÃ©es trimestrielles brutes</v>
          </cell>
          <cell r="B650">
            <v>10756020</v>
          </cell>
          <cell r="C650">
            <v>45317.364583333336</v>
          </cell>
          <cell r="E650">
            <v>34</v>
          </cell>
          <cell r="F650">
            <v>34</v>
          </cell>
          <cell r="G650">
            <v>20</v>
          </cell>
          <cell r="H650">
            <v>48</v>
          </cell>
          <cell r="I650">
            <v>44</v>
          </cell>
          <cell r="J650">
            <v>44</v>
          </cell>
          <cell r="K650">
            <v>39</v>
          </cell>
          <cell r="L650">
            <v>47</v>
          </cell>
          <cell r="M650">
            <v>47</v>
          </cell>
          <cell r="N650">
            <v>38</v>
          </cell>
          <cell r="O650">
            <v>28</v>
          </cell>
          <cell r="P650">
            <v>46</v>
          </cell>
          <cell r="Q650">
            <v>52</v>
          </cell>
          <cell r="R650">
            <v>47</v>
          </cell>
          <cell r="S650">
            <v>50</v>
          </cell>
          <cell r="T650">
            <v>42</v>
          </cell>
          <cell r="U650">
            <v>45</v>
          </cell>
          <cell r="V650">
            <v>38</v>
          </cell>
          <cell r="W650">
            <v>29</v>
          </cell>
          <cell r="X650">
            <v>41</v>
          </cell>
          <cell r="Y650">
            <v>44</v>
          </cell>
          <cell r="Z650">
            <v>50</v>
          </cell>
          <cell r="AA650">
            <v>42</v>
          </cell>
          <cell r="AB650">
            <v>45</v>
          </cell>
          <cell r="AC650">
            <v>57</v>
          </cell>
          <cell r="AD650">
            <v>65</v>
          </cell>
          <cell r="AE650">
            <v>51</v>
          </cell>
          <cell r="AF650">
            <v>58</v>
          </cell>
          <cell r="AG650">
            <v>86</v>
          </cell>
          <cell r="AH650">
            <v>80</v>
          </cell>
          <cell r="AI650">
            <v>76</v>
          </cell>
          <cell r="AJ650">
            <v>77</v>
          </cell>
          <cell r="AK650">
            <v>79</v>
          </cell>
          <cell r="AL650">
            <v>50</v>
          </cell>
          <cell r="AM650">
            <v>64</v>
          </cell>
          <cell r="AN650">
            <v>85</v>
          </cell>
          <cell r="AO650">
            <v>80</v>
          </cell>
          <cell r="AP650">
            <v>74</v>
          </cell>
          <cell r="AQ650">
            <v>56</v>
          </cell>
          <cell r="AR650">
            <v>80</v>
          </cell>
          <cell r="AS650">
            <v>104</v>
          </cell>
          <cell r="AT650">
            <v>68</v>
          </cell>
          <cell r="AU650">
            <v>69</v>
          </cell>
          <cell r="AV650">
            <v>79</v>
          </cell>
          <cell r="AW650">
            <v>75</v>
          </cell>
          <cell r="AX650">
            <v>92</v>
          </cell>
          <cell r="AY650">
            <v>74</v>
          </cell>
          <cell r="AZ650">
            <v>74</v>
          </cell>
        </row>
        <row r="651">
          <cell r="A651" t="str">
            <v>Nombre de crÃ©ations d'entreprises - Micro-entrepreneurs - ActivitÃ©s financiÃ¨res - Pays de la Loire - DonnÃ©es trimestrielles brutes</v>
          </cell>
          <cell r="B651">
            <v>10755963</v>
          </cell>
          <cell r="C651">
            <v>45317.364583333336</v>
          </cell>
          <cell r="E651">
            <v>24</v>
          </cell>
          <cell r="F651">
            <v>18</v>
          </cell>
          <cell r="G651">
            <v>15</v>
          </cell>
          <cell r="H651">
            <v>31</v>
          </cell>
          <cell r="I651">
            <v>34</v>
          </cell>
          <cell r="J651">
            <v>30</v>
          </cell>
          <cell r="K651">
            <v>20</v>
          </cell>
          <cell r="L651">
            <v>17</v>
          </cell>
          <cell r="M651">
            <v>26</v>
          </cell>
          <cell r="N651">
            <v>22</v>
          </cell>
          <cell r="O651">
            <v>22</v>
          </cell>
          <cell r="P651">
            <v>17</v>
          </cell>
          <cell r="Q651">
            <v>27</v>
          </cell>
          <cell r="R651">
            <v>25</v>
          </cell>
          <cell r="S651">
            <v>17</v>
          </cell>
          <cell r="T651">
            <v>31</v>
          </cell>
          <cell r="U651">
            <v>30</v>
          </cell>
          <cell r="V651">
            <v>21</v>
          </cell>
          <cell r="W651">
            <v>12</v>
          </cell>
          <cell r="X651">
            <v>20</v>
          </cell>
          <cell r="Y651">
            <v>22</v>
          </cell>
          <cell r="Z651">
            <v>30</v>
          </cell>
          <cell r="AA651">
            <v>13</v>
          </cell>
          <cell r="AB651">
            <v>16</v>
          </cell>
          <cell r="AC651">
            <v>31</v>
          </cell>
          <cell r="AD651">
            <v>22</v>
          </cell>
          <cell r="AE651">
            <v>31</v>
          </cell>
          <cell r="AF651">
            <v>31</v>
          </cell>
          <cell r="AG651">
            <v>31</v>
          </cell>
          <cell r="AH651">
            <v>31</v>
          </cell>
          <cell r="AI651">
            <v>26</v>
          </cell>
          <cell r="AJ651">
            <v>47</v>
          </cell>
          <cell r="AK651">
            <v>24</v>
          </cell>
          <cell r="AL651">
            <v>32</v>
          </cell>
          <cell r="AM651">
            <v>33</v>
          </cell>
          <cell r="AN651">
            <v>35</v>
          </cell>
          <cell r="AO651">
            <v>38</v>
          </cell>
          <cell r="AP651">
            <v>43</v>
          </cell>
          <cell r="AQ651">
            <v>32</v>
          </cell>
          <cell r="AR651">
            <v>34</v>
          </cell>
          <cell r="AS651">
            <v>39</v>
          </cell>
          <cell r="AT651">
            <v>30</v>
          </cell>
          <cell r="AU651">
            <v>33</v>
          </cell>
          <cell r="AV651">
            <v>54</v>
          </cell>
          <cell r="AW651">
            <v>58</v>
          </cell>
          <cell r="AX651">
            <v>37</v>
          </cell>
          <cell r="AY651">
            <v>32</v>
          </cell>
          <cell r="AZ651">
            <v>51</v>
          </cell>
        </row>
        <row r="652">
          <cell r="A652" t="str">
            <v>Nombre de crÃ©ations d'entreprises - Micro-entrepreneurs - ActivitÃ©s financiÃ¨res - Provence-Alpes-CÃ´te d'Azur - DonnÃ©es trimestrielles brutes</v>
          </cell>
          <cell r="B652">
            <v>10756058</v>
          </cell>
          <cell r="C652">
            <v>45317.364583333336</v>
          </cell>
          <cell r="E652">
            <v>74</v>
          </cell>
          <cell r="F652">
            <v>35</v>
          </cell>
          <cell r="G652">
            <v>57</v>
          </cell>
          <cell r="H652">
            <v>69</v>
          </cell>
          <cell r="I652">
            <v>56</v>
          </cell>
          <cell r="J652">
            <v>49</v>
          </cell>
          <cell r="K652">
            <v>53</v>
          </cell>
          <cell r="L652">
            <v>56</v>
          </cell>
          <cell r="M652">
            <v>52</v>
          </cell>
          <cell r="N652">
            <v>40</v>
          </cell>
          <cell r="O652">
            <v>60</v>
          </cell>
          <cell r="P652">
            <v>38</v>
          </cell>
          <cell r="Q652">
            <v>70</v>
          </cell>
          <cell r="R652">
            <v>34</v>
          </cell>
          <cell r="S652">
            <v>34</v>
          </cell>
          <cell r="T652">
            <v>42</v>
          </cell>
          <cell r="U652">
            <v>50</v>
          </cell>
          <cell r="V652">
            <v>62</v>
          </cell>
          <cell r="W652">
            <v>42</v>
          </cell>
          <cell r="X652">
            <v>33</v>
          </cell>
          <cell r="Y652">
            <v>46</v>
          </cell>
          <cell r="Z652">
            <v>40</v>
          </cell>
          <cell r="AA652">
            <v>35</v>
          </cell>
          <cell r="AB652">
            <v>50</v>
          </cell>
          <cell r="AC652">
            <v>62</v>
          </cell>
          <cell r="AD652">
            <v>69</v>
          </cell>
          <cell r="AE652">
            <v>54</v>
          </cell>
          <cell r="AF652">
            <v>67</v>
          </cell>
          <cell r="AG652">
            <v>64</v>
          </cell>
          <cell r="AH652">
            <v>77</v>
          </cell>
          <cell r="AI652">
            <v>52</v>
          </cell>
          <cell r="AJ652">
            <v>79</v>
          </cell>
          <cell r="AK652">
            <v>68</v>
          </cell>
          <cell r="AL652">
            <v>62</v>
          </cell>
          <cell r="AM652">
            <v>70</v>
          </cell>
          <cell r="AN652">
            <v>90</v>
          </cell>
          <cell r="AO652">
            <v>72</v>
          </cell>
          <cell r="AP652">
            <v>73</v>
          </cell>
          <cell r="AQ652">
            <v>85</v>
          </cell>
          <cell r="AR652">
            <v>83</v>
          </cell>
          <cell r="AS652">
            <v>105</v>
          </cell>
          <cell r="AT652">
            <v>82</v>
          </cell>
          <cell r="AU652">
            <v>80</v>
          </cell>
          <cell r="AV652">
            <v>81</v>
          </cell>
          <cell r="AW652">
            <v>71</v>
          </cell>
          <cell r="AX652">
            <v>53</v>
          </cell>
          <cell r="AY652">
            <v>44</v>
          </cell>
          <cell r="AZ652">
            <v>71</v>
          </cell>
        </row>
        <row r="653">
          <cell r="A653" t="str">
            <v>Nombre de crÃ©ations d'entreprises - Micro-entrepreneurs - ActivitÃ©s immobiliÃ¨res - Auvergne-RhÃ´ne-Alpes - DonnÃ©es trimestrielles brutes</v>
          </cell>
          <cell r="B653">
            <v>10756042</v>
          </cell>
          <cell r="C653">
            <v>45317.364583333336</v>
          </cell>
          <cell r="E653">
            <v>79</v>
          </cell>
          <cell r="F653">
            <v>61</v>
          </cell>
          <cell r="G653">
            <v>50</v>
          </cell>
          <cell r="H653">
            <v>61</v>
          </cell>
          <cell r="I653">
            <v>45</v>
          </cell>
          <cell r="J653">
            <v>33</v>
          </cell>
          <cell r="K653">
            <v>42</v>
          </cell>
          <cell r="L653">
            <v>82</v>
          </cell>
          <cell r="M653">
            <v>73</v>
          </cell>
          <cell r="N653">
            <v>102</v>
          </cell>
          <cell r="O653">
            <v>74</v>
          </cell>
          <cell r="P653">
            <v>118</v>
          </cell>
          <cell r="Q653">
            <v>160</v>
          </cell>
          <cell r="R653">
            <v>171</v>
          </cell>
          <cell r="S653">
            <v>115</v>
          </cell>
          <cell r="T653">
            <v>185</v>
          </cell>
          <cell r="U653">
            <v>179</v>
          </cell>
          <cell r="V653">
            <v>197</v>
          </cell>
          <cell r="W653">
            <v>163</v>
          </cell>
          <cell r="X653">
            <v>263</v>
          </cell>
          <cell r="Y653">
            <v>332</v>
          </cell>
          <cell r="Z653">
            <v>374</v>
          </cell>
          <cell r="AA653">
            <v>307</v>
          </cell>
          <cell r="AB653">
            <v>337</v>
          </cell>
          <cell r="AC653">
            <v>449</v>
          </cell>
          <cell r="AD653">
            <v>432</v>
          </cell>
          <cell r="AE653">
            <v>363</v>
          </cell>
          <cell r="AF653">
            <v>494</v>
          </cell>
          <cell r="AG653">
            <v>533</v>
          </cell>
          <cell r="AH653">
            <v>460</v>
          </cell>
          <cell r="AI653">
            <v>419</v>
          </cell>
          <cell r="AJ653">
            <v>622</v>
          </cell>
          <cell r="AK653">
            <v>601</v>
          </cell>
          <cell r="AL653">
            <v>427</v>
          </cell>
          <cell r="AM653">
            <v>736</v>
          </cell>
          <cell r="AN653">
            <v>752</v>
          </cell>
          <cell r="AO653">
            <v>674</v>
          </cell>
          <cell r="AP653">
            <v>602</v>
          </cell>
          <cell r="AQ653">
            <v>505</v>
          </cell>
          <cell r="AR653">
            <v>643</v>
          </cell>
          <cell r="AS653">
            <v>665</v>
          </cell>
          <cell r="AT653">
            <v>524</v>
          </cell>
          <cell r="AU653">
            <v>563</v>
          </cell>
          <cell r="AV653">
            <v>562</v>
          </cell>
          <cell r="AW653">
            <v>583</v>
          </cell>
          <cell r="AX653">
            <v>462</v>
          </cell>
          <cell r="AY653">
            <v>396</v>
          </cell>
          <cell r="AZ653">
            <v>421</v>
          </cell>
        </row>
        <row r="654">
          <cell r="A654" t="str">
            <v>Nombre de crÃ©ations d'entreprises - Micro-entrepreneurs - ActivitÃ©s immobiliÃ¨res - ÃŽle-de-France - DonnÃ©es trimestrielles brutes</v>
          </cell>
          <cell r="B654">
            <v>10755852</v>
          </cell>
          <cell r="C654">
            <v>45317.364583333336</v>
          </cell>
          <cell r="E654">
            <v>169</v>
          </cell>
          <cell r="F654">
            <v>132</v>
          </cell>
          <cell r="G654">
            <v>129</v>
          </cell>
          <cell r="H654">
            <v>140</v>
          </cell>
          <cell r="I654">
            <v>151</v>
          </cell>
          <cell r="J654">
            <v>131</v>
          </cell>
          <cell r="K654">
            <v>111</v>
          </cell>
          <cell r="L654">
            <v>181</v>
          </cell>
          <cell r="M654">
            <v>225</v>
          </cell>
          <cell r="N654">
            <v>223</v>
          </cell>
          <cell r="O654">
            <v>208</v>
          </cell>
          <cell r="P654">
            <v>214</v>
          </cell>
          <cell r="Q654">
            <v>268</v>
          </cell>
          <cell r="R654">
            <v>258</v>
          </cell>
          <cell r="S654">
            <v>237</v>
          </cell>
          <cell r="T654">
            <v>326</v>
          </cell>
          <cell r="U654">
            <v>341</v>
          </cell>
          <cell r="V654">
            <v>292</v>
          </cell>
          <cell r="W654">
            <v>241</v>
          </cell>
          <cell r="X654">
            <v>337</v>
          </cell>
          <cell r="Y654">
            <v>385</v>
          </cell>
          <cell r="Z654">
            <v>364</v>
          </cell>
          <cell r="AA654">
            <v>356</v>
          </cell>
          <cell r="AB654">
            <v>477</v>
          </cell>
          <cell r="AC654">
            <v>593</v>
          </cell>
          <cell r="AD654">
            <v>472</v>
          </cell>
          <cell r="AE654">
            <v>502</v>
          </cell>
          <cell r="AF654">
            <v>672</v>
          </cell>
          <cell r="AG654">
            <v>791</v>
          </cell>
          <cell r="AH654">
            <v>678</v>
          </cell>
          <cell r="AI654">
            <v>575</v>
          </cell>
          <cell r="AJ654">
            <v>699</v>
          </cell>
          <cell r="AK654">
            <v>688</v>
          </cell>
          <cell r="AL654">
            <v>506</v>
          </cell>
          <cell r="AM654">
            <v>796</v>
          </cell>
          <cell r="AN654">
            <v>878</v>
          </cell>
          <cell r="AO654">
            <v>861</v>
          </cell>
          <cell r="AP654">
            <v>786</v>
          </cell>
          <cell r="AQ654">
            <v>578</v>
          </cell>
          <cell r="AR654">
            <v>737</v>
          </cell>
          <cell r="AS654">
            <v>775</v>
          </cell>
          <cell r="AT654">
            <v>587</v>
          </cell>
          <cell r="AU654">
            <v>633</v>
          </cell>
          <cell r="AV654">
            <v>772</v>
          </cell>
          <cell r="AW654">
            <v>991</v>
          </cell>
          <cell r="AX654">
            <v>758</v>
          </cell>
          <cell r="AY654">
            <v>603</v>
          </cell>
          <cell r="AZ654">
            <v>703</v>
          </cell>
        </row>
        <row r="655">
          <cell r="A655" t="str">
            <v>Nombre de crÃ©ations d'entreprises - Micro-entrepreneurs - ActivitÃ©s immobiliÃ¨res - Bourgogne-Franche-ComtÃ© - DonnÃ©es trimestrielles brutes</v>
          </cell>
          <cell r="B655">
            <v>10755890</v>
          </cell>
          <cell r="C655">
            <v>45317.364583333336</v>
          </cell>
          <cell r="E655">
            <v>20</v>
          </cell>
          <cell r="F655">
            <v>17</v>
          </cell>
          <cell r="G655">
            <v>16</v>
          </cell>
          <cell r="H655">
            <v>21</v>
          </cell>
          <cell r="I655">
            <v>12</v>
          </cell>
          <cell r="J655">
            <v>19</v>
          </cell>
          <cell r="K655">
            <v>12</v>
          </cell>
          <cell r="L655">
            <v>19</v>
          </cell>
          <cell r="M655">
            <v>13</v>
          </cell>
          <cell r="N655">
            <v>27</v>
          </cell>
          <cell r="O655">
            <v>26</v>
          </cell>
          <cell r="P655">
            <v>23</v>
          </cell>
          <cell r="Q655">
            <v>47</v>
          </cell>
          <cell r="R655">
            <v>33</v>
          </cell>
          <cell r="S655">
            <v>33</v>
          </cell>
          <cell r="T655">
            <v>43</v>
          </cell>
          <cell r="U655">
            <v>41</v>
          </cell>
          <cell r="V655">
            <v>41</v>
          </cell>
          <cell r="W655">
            <v>40</v>
          </cell>
          <cell r="X655">
            <v>54</v>
          </cell>
          <cell r="Y655">
            <v>52</v>
          </cell>
          <cell r="Z655">
            <v>67</v>
          </cell>
          <cell r="AA655">
            <v>54</v>
          </cell>
          <cell r="AB655">
            <v>70</v>
          </cell>
          <cell r="AC655">
            <v>82</v>
          </cell>
          <cell r="AD655">
            <v>88</v>
          </cell>
          <cell r="AE655">
            <v>92</v>
          </cell>
          <cell r="AF655">
            <v>119</v>
          </cell>
          <cell r="AG655">
            <v>139</v>
          </cell>
          <cell r="AH655">
            <v>115</v>
          </cell>
          <cell r="AI655">
            <v>103</v>
          </cell>
          <cell r="AJ655">
            <v>137</v>
          </cell>
          <cell r="AK655">
            <v>118</v>
          </cell>
          <cell r="AL655">
            <v>72</v>
          </cell>
          <cell r="AM655">
            <v>168</v>
          </cell>
          <cell r="AN655">
            <v>181</v>
          </cell>
          <cell r="AO655">
            <v>166</v>
          </cell>
          <cell r="AP655">
            <v>156</v>
          </cell>
          <cell r="AQ655">
            <v>122</v>
          </cell>
          <cell r="AR655">
            <v>150</v>
          </cell>
          <cell r="AS655">
            <v>153</v>
          </cell>
          <cell r="AT655">
            <v>119</v>
          </cell>
          <cell r="AU655">
            <v>135</v>
          </cell>
          <cell r="AV655">
            <v>146</v>
          </cell>
          <cell r="AW655">
            <v>180</v>
          </cell>
          <cell r="AX655">
            <v>157</v>
          </cell>
          <cell r="AY655">
            <v>116</v>
          </cell>
          <cell r="AZ655">
            <v>123</v>
          </cell>
        </row>
        <row r="656">
          <cell r="A656" t="str">
            <v>Nombre de crÃ©ations d'entreprises - Micro-entrepreneurs - ActivitÃ©s immobiliÃ¨res - Bretagne - DonnÃ©es trimestrielles brutes</v>
          </cell>
          <cell r="B656">
            <v>10755985</v>
          </cell>
          <cell r="C656">
            <v>45317.364583333336</v>
          </cell>
          <cell r="E656">
            <v>22</v>
          </cell>
          <cell r="F656">
            <v>10</v>
          </cell>
          <cell r="G656">
            <v>10</v>
          </cell>
          <cell r="H656">
            <v>16</v>
          </cell>
          <cell r="I656">
            <v>14</v>
          </cell>
          <cell r="J656">
            <v>7</v>
          </cell>
          <cell r="K656">
            <v>9</v>
          </cell>
          <cell r="L656">
            <v>15</v>
          </cell>
          <cell r="M656">
            <v>17</v>
          </cell>
          <cell r="N656">
            <v>22</v>
          </cell>
          <cell r="O656">
            <v>28</v>
          </cell>
          <cell r="P656">
            <v>35</v>
          </cell>
          <cell r="Q656">
            <v>38</v>
          </cell>
          <cell r="R656">
            <v>46</v>
          </cell>
          <cell r="S656">
            <v>38</v>
          </cell>
          <cell r="T656">
            <v>54</v>
          </cell>
          <cell r="U656">
            <v>54</v>
          </cell>
          <cell r="V656">
            <v>53</v>
          </cell>
          <cell r="W656">
            <v>50</v>
          </cell>
          <cell r="X656">
            <v>48</v>
          </cell>
          <cell r="Y656">
            <v>67</v>
          </cell>
          <cell r="Z656">
            <v>67</v>
          </cell>
          <cell r="AA656">
            <v>90</v>
          </cell>
          <cell r="AB656">
            <v>106</v>
          </cell>
          <cell r="AC656">
            <v>109</v>
          </cell>
          <cell r="AD656">
            <v>85</v>
          </cell>
          <cell r="AE656">
            <v>112</v>
          </cell>
          <cell r="AF656">
            <v>142</v>
          </cell>
          <cell r="AG656">
            <v>144</v>
          </cell>
          <cell r="AH656">
            <v>146</v>
          </cell>
          <cell r="AI656">
            <v>136</v>
          </cell>
          <cell r="AJ656">
            <v>203</v>
          </cell>
          <cell r="AK656">
            <v>159</v>
          </cell>
          <cell r="AL656">
            <v>137</v>
          </cell>
          <cell r="AM656">
            <v>241</v>
          </cell>
          <cell r="AN656">
            <v>203</v>
          </cell>
          <cell r="AO656">
            <v>195</v>
          </cell>
          <cell r="AP656">
            <v>186</v>
          </cell>
          <cell r="AQ656">
            <v>170</v>
          </cell>
          <cell r="AR656">
            <v>185</v>
          </cell>
          <cell r="AS656">
            <v>185</v>
          </cell>
          <cell r="AT656">
            <v>181</v>
          </cell>
          <cell r="AU656">
            <v>174</v>
          </cell>
          <cell r="AV656">
            <v>203</v>
          </cell>
          <cell r="AW656">
            <v>234</v>
          </cell>
          <cell r="AX656">
            <v>152</v>
          </cell>
          <cell r="AY656">
            <v>154</v>
          </cell>
          <cell r="AZ656">
            <v>153</v>
          </cell>
        </row>
        <row r="657">
          <cell r="A657" t="str">
            <v>Nombre de crÃ©ations d'entreprises - Micro-entrepreneurs - ActivitÃ©s immobiliÃ¨res - Centre-Val de Loire - DonnÃ©es trimestrielles brutes</v>
          </cell>
          <cell r="B657">
            <v>10755871</v>
          </cell>
          <cell r="C657">
            <v>45317.364583333336</v>
          </cell>
          <cell r="E657">
            <v>18</v>
          </cell>
          <cell r="F657">
            <v>14</v>
          </cell>
          <cell r="G657">
            <v>18</v>
          </cell>
          <cell r="H657">
            <v>14</v>
          </cell>
          <cell r="I657">
            <v>13</v>
          </cell>
          <cell r="J657">
            <v>9</v>
          </cell>
          <cell r="K657">
            <v>10</v>
          </cell>
          <cell r="L657">
            <v>13</v>
          </cell>
          <cell r="M657">
            <v>13</v>
          </cell>
          <cell r="N657">
            <v>23</v>
          </cell>
          <cell r="O657">
            <v>20</v>
          </cell>
          <cell r="P657">
            <v>28</v>
          </cell>
          <cell r="Q657">
            <v>62</v>
          </cell>
          <cell r="R657">
            <v>41</v>
          </cell>
          <cell r="S657">
            <v>42</v>
          </cell>
          <cell r="T657">
            <v>61</v>
          </cell>
          <cell r="U657">
            <v>48</v>
          </cell>
          <cell r="V657">
            <v>48</v>
          </cell>
          <cell r="W657">
            <v>43</v>
          </cell>
          <cell r="X657">
            <v>44</v>
          </cell>
          <cell r="Y657">
            <v>80</v>
          </cell>
          <cell r="Z657">
            <v>55</v>
          </cell>
          <cell r="AA657">
            <v>45</v>
          </cell>
          <cell r="AB657">
            <v>63</v>
          </cell>
          <cell r="AC657">
            <v>73</v>
          </cell>
          <cell r="AD657">
            <v>99</v>
          </cell>
          <cell r="AE657">
            <v>74</v>
          </cell>
          <cell r="AF657">
            <v>107</v>
          </cell>
          <cell r="AG657">
            <v>92</v>
          </cell>
          <cell r="AH657">
            <v>130</v>
          </cell>
          <cell r="AI657">
            <v>116</v>
          </cell>
          <cell r="AJ657">
            <v>149</v>
          </cell>
          <cell r="AK657">
            <v>128</v>
          </cell>
          <cell r="AL657">
            <v>100</v>
          </cell>
          <cell r="AM657">
            <v>146</v>
          </cell>
          <cell r="AN657">
            <v>171</v>
          </cell>
          <cell r="AO657">
            <v>186</v>
          </cell>
          <cell r="AP657">
            <v>156</v>
          </cell>
          <cell r="AQ657">
            <v>138</v>
          </cell>
          <cell r="AR657">
            <v>166</v>
          </cell>
          <cell r="AS657">
            <v>143</v>
          </cell>
          <cell r="AT657">
            <v>139</v>
          </cell>
          <cell r="AU657">
            <v>121</v>
          </cell>
          <cell r="AV657">
            <v>129</v>
          </cell>
          <cell r="AW657">
            <v>195</v>
          </cell>
          <cell r="AX657">
            <v>148</v>
          </cell>
          <cell r="AY657">
            <v>116</v>
          </cell>
          <cell r="AZ657">
            <v>125</v>
          </cell>
        </row>
        <row r="658">
          <cell r="A658" t="str">
            <v>Nombre de crÃ©ations d'entreprises - Micro-entrepreneurs - ActivitÃ©s immobiliÃ¨res - France - DonnÃ©es trimestrielles brutes</v>
          </cell>
          <cell r="B658">
            <v>10755795</v>
          </cell>
          <cell r="C658">
            <v>45317.364583333336</v>
          </cell>
          <cell r="E658">
            <v>688</v>
          </cell>
          <cell r="F658">
            <v>565</v>
          </cell>
          <cell r="G658">
            <v>527</v>
          </cell>
          <cell r="H658">
            <v>579</v>
          </cell>
          <cell r="I658">
            <v>574</v>
          </cell>
          <cell r="J658">
            <v>520</v>
          </cell>
          <cell r="K658">
            <v>470</v>
          </cell>
          <cell r="L658">
            <v>645</v>
          </cell>
          <cell r="M658">
            <v>756</v>
          </cell>
          <cell r="N658">
            <v>783</v>
          </cell>
          <cell r="O658">
            <v>737</v>
          </cell>
          <cell r="P658">
            <v>967</v>
          </cell>
          <cell r="Q658">
            <v>1355</v>
          </cell>
          <cell r="R658">
            <v>1279</v>
          </cell>
          <cell r="S658">
            <v>1087</v>
          </cell>
          <cell r="T658">
            <v>1541</v>
          </cell>
          <cell r="U658">
            <v>1545</v>
          </cell>
          <cell r="V658">
            <v>1476</v>
          </cell>
          <cell r="W658">
            <v>1214</v>
          </cell>
          <cell r="X658">
            <v>1505</v>
          </cell>
          <cell r="Y658">
            <v>1866</v>
          </cell>
          <cell r="Z658">
            <v>1946</v>
          </cell>
          <cell r="AA658">
            <v>1832</v>
          </cell>
          <cell r="AB658">
            <v>2231</v>
          </cell>
          <cell r="AC658">
            <v>2686</v>
          </cell>
          <cell r="AD658">
            <v>2576</v>
          </cell>
          <cell r="AE658">
            <v>2267</v>
          </cell>
          <cell r="AF658">
            <v>3070</v>
          </cell>
          <cell r="AG658">
            <v>3503</v>
          </cell>
          <cell r="AH658">
            <v>3160</v>
          </cell>
          <cell r="AI658">
            <v>2840</v>
          </cell>
          <cell r="AJ658">
            <v>3809</v>
          </cell>
          <cell r="AK658">
            <v>3517</v>
          </cell>
          <cell r="AL658">
            <v>2736</v>
          </cell>
          <cell r="AM658">
            <v>4381</v>
          </cell>
          <cell r="AN658">
            <v>4769</v>
          </cell>
          <cell r="AO658">
            <v>4670</v>
          </cell>
          <cell r="AP658">
            <v>4308</v>
          </cell>
          <cell r="AQ658">
            <v>3622</v>
          </cell>
          <cell r="AR658">
            <v>4367</v>
          </cell>
          <cell r="AS658">
            <v>4618</v>
          </cell>
          <cell r="AT658">
            <v>3740</v>
          </cell>
          <cell r="AU658">
            <v>3659</v>
          </cell>
          <cell r="AV658">
            <v>4274</v>
          </cell>
          <cell r="AW658">
            <v>5480</v>
          </cell>
          <cell r="AX658">
            <v>4257</v>
          </cell>
          <cell r="AY658">
            <v>3545</v>
          </cell>
          <cell r="AZ658">
            <v>3855</v>
          </cell>
        </row>
        <row r="659">
          <cell r="A659" t="str">
            <v>Nombre de crÃ©ations d'entreprises - Micro-entrepreneurs - ActivitÃ©s immobiliÃ¨res - France - DonnÃ©es trimestrielles CVS</v>
          </cell>
          <cell r="B659">
            <v>10755796</v>
          </cell>
          <cell r="C659">
            <v>45317.364583333336</v>
          </cell>
          <cell r="E659">
            <v>618</v>
          </cell>
          <cell r="F659">
            <v>562</v>
          </cell>
          <cell r="G659">
            <v>611</v>
          </cell>
          <cell r="H659">
            <v>567</v>
          </cell>
          <cell r="I659">
            <v>516</v>
          </cell>
          <cell r="J659">
            <v>516</v>
          </cell>
          <cell r="K659">
            <v>546</v>
          </cell>
          <cell r="L659">
            <v>633</v>
          </cell>
          <cell r="M659">
            <v>680</v>
          </cell>
          <cell r="N659">
            <v>776</v>
          </cell>
          <cell r="O659">
            <v>857</v>
          </cell>
          <cell r="P659">
            <v>949</v>
          </cell>
          <cell r="Q659">
            <v>1219</v>
          </cell>
          <cell r="R659">
            <v>1268</v>
          </cell>
          <cell r="S659">
            <v>1262</v>
          </cell>
          <cell r="T659">
            <v>1511</v>
          </cell>
          <cell r="U659">
            <v>1394</v>
          </cell>
          <cell r="V659">
            <v>1462</v>
          </cell>
          <cell r="W659">
            <v>1407</v>
          </cell>
          <cell r="X659">
            <v>1474</v>
          </cell>
          <cell r="Y659">
            <v>1689</v>
          </cell>
          <cell r="Z659">
            <v>1925</v>
          </cell>
          <cell r="AA659">
            <v>2120</v>
          </cell>
          <cell r="AB659">
            <v>2188</v>
          </cell>
          <cell r="AC659">
            <v>2432</v>
          </cell>
          <cell r="AD659">
            <v>2545</v>
          </cell>
          <cell r="AE659">
            <v>2624</v>
          </cell>
          <cell r="AF659">
            <v>3015</v>
          </cell>
          <cell r="AG659">
            <v>3167</v>
          </cell>
          <cell r="AH659">
            <v>3126</v>
          </cell>
          <cell r="AI659">
            <v>3278</v>
          </cell>
          <cell r="AJ659">
            <v>3753</v>
          </cell>
          <cell r="AK659">
            <v>3172</v>
          </cell>
          <cell r="AL659">
            <v>2713</v>
          </cell>
          <cell r="AM659">
            <v>5042</v>
          </cell>
          <cell r="AN659">
            <v>4705</v>
          </cell>
          <cell r="AO659">
            <v>4209</v>
          </cell>
          <cell r="AP659">
            <v>4280</v>
          </cell>
          <cell r="AQ659">
            <v>4159</v>
          </cell>
          <cell r="AR659">
            <v>4313</v>
          </cell>
          <cell r="AS659">
            <v>4158</v>
          </cell>
          <cell r="AT659">
            <v>3725</v>
          </cell>
          <cell r="AU659">
            <v>4191</v>
          </cell>
          <cell r="AV659">
            <v>4221</v>
          </cell>
          <cell r="AW659">
            <v>4935</v>
          </cell>
          <cell r="AX659">
            <v>4242</v>
          </cell>
          <cell r="AY659">
            <v>4054</v>
          </cell>
          <cell r="AZ659">
            <v>3815</v>
          </cell>
        </row>
        <row r="660">
          <cell r="A660" t="str">
            <v>Nombre de crÃ©ations d'entreprises - Micro-entrepreneurs - ActivitÃ©s immobiliÃ¨res - Grand Est - DonnÃ©es trimestrielles brutes</v>
          </cell>
          <cell r="B660">
            <v>10755947</v>
          </cell>
          <cell r="C660">
            <v>45317.364583333336</v>
          </cell>
          <cell r="E660">
            <v>21</v>
          </cell>
          <cell r="F660">
            <v>33</v>
          </cell>
          <cell r="G660">
            <v>31</v>
          </cell>
          <cell r="H660">
            <v>20</v>
          </cell>
          <cell r="I660">
            <v>32</v>
          </cell>
          <cell r="J660">
            <v>36</v>
          </cell>
          <cell r="K660">
            <v>37</v>
          </cell>
          <cell r="L660">
            <v>22</v>
          </cell>
          <cell r="M660">
            <v>30</v>
          </cell>
          <cell r="N660">
            <v>23</v>
          </cell>
          <cell r="O660">
            <v>39</v>
          </cell>
          <cell r="P660">
            <v>65</v>
          </cell>
          <cell r="Q660">
            <v>60</v>
          </cell>
          <cell r="R660">
            <v>58</v>
          </cell>
          <cell r="S660">
            <v>48</v>
          </cell>
          <cell r="T660">
            <v>64</v>
          </cell>
          <cell r="U660">
            <v>68</v>
          </cell>
          <cell r="V660">
            <v>61</v>
          </cell>
          <cell r="W660">
            <v>52</v>
          </cell>
          <cell r="X660">
            <v>58</v>
          </cell>
          <cell r="Y660">
            <v>63</v>
          </cell>
          <cell r="Z660">
            <v>74</v>
          </cell>
          <cell r="AA660">
            <v>91</v>
          </cell>
          <cell r="AB660">
            <v>94</v>
          </cell>
          <cell r="AC660">
            <v>97</v>
          </cell>
          <cell r="AD660">
            <v>119</v>
          </cell>
          <cell r="AE660">
            <v>90</v>
          </cell>
          <cell r="AF660">
            <v>129</v>
          </cell>
          <cell r="AG660">
            <v>151</v>
          </cell>
          <cell r="AH660">
            <v>119</v>
          </cell>
          <cell r="AI660">
            <v>135</v>
          </cell>
          <cell r="AJ660">
            <v>131</v>
          </cell>
          <cell r="AK660">
            <v>152</v>
          </cell>
          <cell r="AL660">
            <v>140</v>
          </cell>
          <cell r="AM660">
            <v>246</v>
          </cell>
          <cell r="AN660">
            <v>246</v>
          </cell>
          <cell r="AO660">
            <v>280</v>
          </cell>
          <cell r="AP660">
            <v>250</v>
          </cell>
          <cell r="AQ660">
            <v>228</v>
          </cell>
          <cell r="AR660">
            <v>279</v>
          </cell>
          <cell r="AS660">
            <v>299</v>
          </cell>
          <cell r="AT660">
            <v>271</v>
          </cell>
          <cell r="AU660">
            <v>246</v>
          </cell>
          <cell r="AV660">
            <v>284</v>
          </cell>
          <cell r="AW660">
            <v>337</v>
          </cell>
          <cell r="AX660">
            <v>296</v>
          </cell>
          <cell r="AY660">
            <v>261</v>
          </cell>
          <cell r="AZ660">
            <v>249</v>
          </cell>
        </row>
        <row r="661">
          <cell r="A661" t="str">
            <v>Nombre de crÃ©ations d'entreprises - Micro-entrepreneurs - ActivitÃ©s immobiliÃ¨res - Hauts-de-France - DonnÃ©es trimestrielles brutes</v>
          </cell>
          <cell r="B661">
            <v>10755928</v>
          </cell>
          <cell r="C661">
            <v>45317.364583333336</v>
          </cell>
          <cell r="E661">
            <v>51</v>
          </cell>
          <cell r="F661">
            <v>35</v>
          </cell>
          <cell r="G661">
            <v>19</v>
          </cell>
          <cell r="H661">
            <v>23</v>
          </cell>
          <cell r="I661">
            <v>32</v>
          </cell>
          <cell r="J661">
            <v>29</v>
          </cell>
          <cell r="K661">
            <v>24</v>
          </cell>
          <cell r="L661">
            <v>26</v>
          </cell>
          <cell r="M661">
            <v>41</v>
          </cell>
          <cell r="N661">
            <v>38</v>
          </cell>
          <cell r="O661">
            <v>30</v>
          </cell>
          <cell r="P661">
            <v>46</v>
          </cell>
          <cell r="Q661">
            <v>89</v>
          </cell>
          <cell r="R661">
            <v>77</v>
          </cell>
          <cell r="S661">
            <v>53</v>
          </cell>
          <cell r="T661">
            <v>77</v>
          </cell>
          <cell r="U661">
            <v>88</v>
          </cell>
          <cell r="V661">
            <v>68</v>
          </cell>
          <cell r="W661">
            <v>54</v>
          </cell>
          <cell r="X661">
            <v>72</v>
          </cell>
          <cell r="Y661">
            <v>101</v>
          </cell>
          <cell r="Z661">
            <v>98</v>
          </cell>
          <cell r="AA661">
            <v>92</v>
          </cell>
          <cell r="AB661">
            <v>114</v>
          </cell>
          <cell r="AC661">
            <v>122</v>
          </cell>
          <cell r="AD661">
            <v>115</v>
          </cell>
          <cell r="AE661">
            <v>119</v>
          </cell>
          <cell r="AF661">
            <v>150</v>
          </cell>
          <cell r="AG661">
            <v>177</v>
          </cell>
          <cell r="AH661">
            <v>184</v>
          </cell>
          <cell r="AI661">
            <v>189</v>
          </cell>
          <cell r="AJ661">
            <v>252</v>
          </cell>
          <cell r="AK661">
            <v>204</v>
          </cell>
          <cell r="AL661">
            <v>176</v>
          </cell>
          <cell r="AM661">
            <v>305</v>
          </cell>
          <cell r="AN661">
            <v>310</v>
          </cell>
          <cell r="AO661">
            <v>291</v>
          </cell>
          <cell r="AP661">
            <v>271</v>
          </cell>
          <cell r="AQ661">
            <v>230</v>
          </cell>
          <cell r="AR661">
            <v>240</v>
          </cell>
          <cell r="AS661">
            <v>285</v>
          </cell>
          <cell r="AT661">
            <v>240</v>
          </cell>
          <cell r="AU661">
            <v>233</v>
          </cell>
          <cell r="AV661">
            <v>250</v>
          </cell>
          <cell r="AW661">
            <v>354</v>
          </cell>
          <cell r="AX661">
            <v>292</v>
          </cell>
          <cell r="AY661">
            <v>246</v>
          </cell>
          <cell r="AZ661">
            <v>252</v>
          </cell>
        </row>
        <row r="662">
          <cell r="A662" t="str">
            <v>Nombre de crÃ©ations d'entreprises - Micro-entrepreneurs - ActivitÃ©s immobiliÃ¨res - Normandie - DonnÃ©es trimestrielles brutes</v>
          </cell>
          <cell r="B662">
            <v>10755909</v>
          </cell>
          <cell r="C662">
            <v>45317.364583333336</v>
          </cell>
          <cell r="E662">
            <v>18</v>
          </cell>
          <cell r="F662">
            <v>21</v>
          </cell>
          <cell r="G662">
            <v>13</v>
          </cell>
          <cell r="H662">
            <v>19</v>
          </cell>
          <cell r="I662">
            <v>11</v>
          </cell>
          <cell r="J662">
            <v>19</v>
          </cell>
          <cell r="K662">
            <v>14</v>
          </cell>
          <cell r="L662">
            <v>14</v>
          </cell>
          <cell r="M662">
            <v>30</v>
          </cell>
          <cell r="N662">
            <v>26</v>
          </cell>
          <cell r="O662">
            <v>26</v>
          </cell>
          <cell r="P662">
            <v>28</v>
          </cell>
          <cell r="Q662">
            <v>26</v>
          </cell>
          <cell r="R662">
            <v>36</v>
          </cell>
          <cell r="S662">
            <v>27</v>
          </cell>
          <cell r="T662">
            <v>52</v>
          </cell>
          <cell r="U662">
            <v>52</v>
          </cell>
          <cell r="V662">
            <v>55</v>
          </cell>
          <cell r="W662">
            <v>43</v>
          </cell>
          <cell r="X662">
            <v>54</v>
          </cell>
          <cell r="Y662">
            <v>58</v>
          </cell>
          <cell r="Z662">
            <v>76</v>
          </cell>
          <cell r="AA662">
            <v>68</v>
          </cell>
          <cell r="AB662">
            <v>86</v>
          </cell>
          <cell r="AC662">
            <v>83</v>
          </cell>
          <cell r="AD662">
            <v>79</v>
          </cell>
          <cell r="AE662">
            <v>85</v>
          </cell>
          <cell r="AF662">
            <v>94</v>
          </cell>
          <cell r="AG662">
            <v>115</v>
          </cell>
          <cell r="AH662">
            <v>88</v>
          </cell>
          <cell r="AI662">
            <v>84</v>
          </cell>
          <cell r="AJ662">
            <v>95</v>
          </cell>
          <cell r="AK662">
            <v>94</v>
          </cell>
          <cell r="AL662">
            <v>106</v>
          </cell>
          <cell r="AM662">
            <v>127</v>
          </cell>
          <cell r="AN662">
            <v>157</v>
          </cell>
          <cell r="AO662">
            <v>126</v>
          </cell>
          <cell r="AP662">
            <v>158</v>
          </cell>
          <cell r="AQ662">
            <v>128</v>
          </cell>
          <cell r="AR662">
            <v>184</v>
          </cell>
          <cell r="AS662">
            <v>187</v>
          </cell>
          <cell r="AT662">
            <v>134</v>
          </cell>
          <cell r="AU662">
            <v>125</v>
          </cell>
          <cell r="AV662">
            <v>118</v>
          </cell>
          <cell r="AW662">
            <v>214</v>
          </cell>
          <cell r="AX662">
            <v>159</v>
          </cell>
          <cell r="AY662">
            <v>137</v>
          </cell>
          <cell r="AZ662">
            <v>157</v>
          </cell>
        </row>
        <row r="663">
          <cell r="A663" t="str">
            <v>Nombre de crÃ©ations d'entreprises - Micro-entrepreneurs - ActivitÃ©s immobiliÃ¨res - Nouvelle-Aquitaine - DonnÃ©es trimestrielles brutes</v>
          </cell>
          <cell r="B663">
            <v>10756004</v>
          </cell>
          <cell r="C663">
            <v>45317.364583333336</v>
          </cell>
          <cell r="E663">
            <v>53</v>
          </cell>
          <cell r="F663">
            <v>39</v>
          </cell>
          <cell r="G663">
            <v>53</v>
          </cell>
          <cell r="H663">
            <v>46</v>
          </cell>
          <cell r="I663">
            <v>43</v>
          </cell>
          <cell r="J663">
            <v>48</v>
          </cell>
          <cell r="K663">
            <v>38</v>
          </cell>
          <cell r="L663">
            <v>63</v>
          </cell>
          <cell r="M663">
            <v>74</v>
          </cell>
          <cell r="N663">
            <v>62</v>
          </cell>
          <cell r="O663">
            <v>50</v>
          </cell>
          <cell r="P663">
            <v>84</v>
          </cell>
          <cell r="Q663">
            <v>125</v>
          </cell>
          <cell r="R663">
            <v>109</v>
          </cell>
          <cell r="S663">
            <v>116</v>
          </cell>
          <cell r="T663">
            <v>235</v>
          </cell>
          <cell r="U663">
            <v>208</v>
          </cell>
          <cell r="V663">
            <v>202</v>
          </cell>
          <cell r="W663">
            <v>127</v>
          </cell>
          <cell r="X663">
            <v>164</v>
          </cell>
          <cell r="Y663">
            <v>211</v>
          </cell>
          <cell r="Z663">
            <v>200</v>
          </cell>
          <cell r="AA663">
            <v>194</v>
          </cell>
          <cell r="AB663">
            <v>218</v>
          </cell>
          <cell r="AC663">
            <v>276</v>
          </cell>
          <cell r="AD663">
            <v>240</v>
          </cell>
          <cell r="AE663">
            <v>198</v>
          </cell>
          <cell r="AF663">
            <v>270</v>
          </cell>
          <cell r="AG663">
            <v>315</v>
          </cell>
          <cell r="AH663">
            <v>224</v>
          </cell>
          <cell r="AI663">
            <v>230</v>
          </cell>
          <cell r="AJ663">
            <v>330</v>
          </cell>
          <cell r="AK663">
            <v>305</v>
          </cell>
          <cell r="AL663">
            <v>261</v>
          </cell>
          <cell r="AM663">
            <v>390</v>
          </cell>
          <cell r="AN663">
            <v>410</v>
          </cell>
          <cell r="AO663">
            <v>436</v>
          </cell>
          <cell r="AP663">
            <v>341</v>
          </cell>
          <cell r="AQ663">
            <v>361</v>
          </cell>
          <cell r="AR663">
            <v>402</v>
          </cell>
          <cell r="AS663">
            <v>467</v>
          </cell>
          <cell r="AT663">
            <v>353</v>
          </cell>
          <cell r="AU663">
            <v>328</v>
          </cell>
          <cell r="AV663">
            <v>432</v>
          </cell>
          <cell r="AW663">
            <v>642</v>
          </cell>
          <cell r="AX663">
            <v>480</v>
          </cell>
          <cell r="AY663">
            <v>394</v>
          </cell>
          <cell r="AZ663">
            <v>440</v>
          </cell>
        </row>
        <row r="664">
          <cell r="A664" t="str">
            <v>Nombre de crÃ©ations d'entreprises - Micro-entrepreneurs - ActivitÃ©s immobiliÃ¨res - Occitanie - DonnÃ©es trimestrielles brutes</v>
          </cell>
          <cell r="B664">
            <v>10756023</v>
          </cell>
          <cell r="C664">
            <v>45317.364583333336</v>
          </cell>
          <cell r="E664">
            <v>65</v>
          </cell>
          <cell r="F664">
            <v>41</v>
          </cell>
          <cell r="G664">
            <v>42</v>
          </cell>
          <cell r="H664">
            <v>44</v>
          </cell>
          <cell r="I664">
            <v>60</v>
          </cell>
          <cell r="J664">
            <v>46</v>
          </cell>
          <cell r="K664">
            <v>37</v>
          </cell>
          <cell r="L664">
            <v>48</v>
          </cell>
          <cell r="M664">
            <v>36</v>
          </cell>
          <cell r="N664">
            <v>44</v>
          </cell>
          <cell r="O664">
            <v>38</v>
          </cell>
          <cell r="P664">
            <v>77</v>
          </cell>
          <cell r="Q664">
            <v>181</v>
          </cell>
          <cell r="R664">
            <v>184</v>
          </cell>
          <cell r="S664">
            <v>134</v>
          </cell>
          <cell r="T664">
            <v>129</v>
          </cell>
          <cell r="U664">
            <v>135</v>
          </cell>
          <cell r="V664">
            <v>140</v>
          </cell>
          <cell r="W664">
            <v>113</v>
          </cell>
          <cell r="X664">
            <v>118</v>
          </cell>
          <cell r="Y664">
            <v>154</v>
          </cell>
          <cell r="Z664">
            <v>175</v>
          </cell>
          <cell r="AA664">
            <v>173</v>
          </cell>
          <cell r="AB664">
            <v>250</v>
          </cell>
          <cell r="AC664">
            <v>267</v>
          </cell>
          <cell r="AD664">
            <v>280</v>
          </cell>
          <cell r="AE664">
            <v>233</v>
          </cell>
          <cell r="AF664">
            <v>317</v>
          </cell>
          <cell r="AG664">
            <v>373</v>
          </cell>
          <cell r="AH664">
            <v>383</v>
          </cell>
          <cell r="AI664">
            <v>329</v>
          </cell>
          <cell r="AJ664">
            <v>441</v>
          </cell>
          <cell r="AK664">
            <v>360</v>
          </cell>
          <cell r="AL664">
            <v>258</v>
          </cell>
          <cell r="AM664">
            <v>403</v>
          </cell>
          <cell r="AN664">
            <v>485</v>
          </cell>
          <cell r="AO664">
            <v>524</v>
          </cell>
          <cell r="AP664">
            <v>476</v>
          </cell>
          <cell r="AQ664">
            <v>429</v>
          </cell>
          <cell r="AR664">
            <v>519</v>
          </cell>
          <cell r="AS664">
            <v>483</v>
          </cell>
          <cell r="AT664">
            <v>389</v>
          </cell>
          <cell r="AU664">
            <v>387</v>
          </cell>
          <cell r="AV664">
            <v>492</v>
          </cell>
          <cell r="AW664">
            <v>606</v>
          </cell>
          <cell r="AX664">
            <v>523</v>
          </cell>
          <cell r="AY664">
            <v>387</v>
          </cell>
          <cell r="AZ664">
            <v>436</v>
          </cell>
        </row>
        <row r="665">
          <cell r="A665" t="str">
            <v>Nombre de crÃ©ations d'entreprises - Micro-entrepreneurs - ActivitÃ©s immobiliÃ¨res - Pays de la Loire - DonnÃ©es trimestrielles brutes</v>
          </cell>
          <cell r="B665">
            <v>10755966</v>
          </cell>
          <cell r="C665">
            <v>45317.364583333336</v>
          </cell>
          <cell r="E665">
            <v>29</v>
          </cell>
          <cell r="F665">
            <v>20</v>
          </cell>
          <cell r="G665">
            <v>20</v>
          </cell>
          <cell r="H665">
            <v>31</v>
          </cell>
          <cell r="I665">
            <v>32</v>
          </cell>
          <cell r="J665">
            <v>19</v>
          </cell>
          <cell r="K665">
            <v>28</v>
          </cell>
          <cell r="L665">
            <v>30</v>
          </cell>
          <cell r="M665">
            <v>31</v>
          </cell>
          <cell r="N665">
            <v>29</v>
          </cell>
          <cell r="O665">
            <v>33</v>
          </cell>
          <cell r="P665">
            <v>39</v>
          </cell>
          <cell r="Q665">
            <v>71</v>
          </cell>
          <cell r="R665">
            <v>70</v>
          </cell>
          <cell r="S665">
            <v>77</v>
          </cell>
          <cell r="T665">
            <v>93</v>
          </cell>
          <cell r="U665">
            <v>126</v>
          </cell>
          <cell r="V665">
            <v>83</v>
          </cell>
          <cell r="W665">
            <v>98</v>
          </cell>
          <cell r="X665">
            <v>97</v>
          </cell>
          <cell r="Y665">
            <v>113</v>
          </cell>
          <cell r="Z665">
            <v>141</v>
          </cell>
          <cell r="AA665">
            <v>147</v>
          </cell>
          <cell r="AB665">
            <v>131</v>
          </cell>
          <cell r="AC665">
            <v>179</v>
          </cell>
          <cell r="AD665">
            <v>184</v>
          </cell>
          <cell r="AE665">
            <v>148</v>
          </cell>
          <cell r="AF665">
            <v>202</v>
          </cell>
          <cell r="AG665">
            <v>270</v>
          </cell>
          <cell r="AH665">
            <v>238</v>
          </cell>
          <cell r="AI665">
            <v>190</v>
          </cell>
          <cell r="AJ665">
            <v>285</v>
          </cell>
          <cell r="AK665">
            <v>244</v>
          </cell>
          <cell r="AL665">
            <v>177</v>
          </cell>
          <cell r="AM665">
            <v>295</v>
          </cell>
          <cell r="AN665">
            <v>378</v>
          </cell>
          <cell r="AO665">
            <v>372</v>
          </cell>
          <cell r="AP665">
            <v>302</v>
          </cell>
          <cell r="AQ665">
            <v>270</v>
          </cell>
          <cell r="AR665">
            <v>318</v>
          </cell>
          <cell r="AS665">
            <v>315</v>
          </cell>
          <cell r="AT665">
            <v>247</v>
          </cell>
          <cell r="AU665">
            <v>210</v>
          </cell>
          <cell r="AV665">
            <v>260</v>
          </cell>
          <cell r="AW665">
            <v>281</v>
          </cell>
          <cell r="AX665">
            <v>186</v>
          </cell>
          <cell r="AY665">
            <v>181</v>
          </cell>
          <cell r="AZ665">
            <v>168</v>
          </cell>
        </row>
        <row r="666">
          <cell r="A666" t="str">
            <v>Nombre de crÃ©ations d'entreprises - Micro-entrepreneurs - ActivitÃ©s immobiliÃ¨res - Provence-Alpes-CÃ´te d'Azur - DonnÃ©es trimestrielles brutes</v>
          </cell>
          <cell r="B666">
            <v>10756061</v>
          </cell>
          <cell r="C666">
            <v>45317.364583333336</v>
          </cell>
          <cell r="E666">
            <v>135</v>
          </cell>
          <cell r="F666">
            <v>131</v>
          </cell>
          <cell r="G666">
            <v>119</v>
          </cell>
          <cell r="H666">
            <v>134</v>
          </cell>
          <cell r="I666">
            <v>119</v>
          </cell>
          <cell r="J666">
            <v>114</v>
          </cell>
          <cell r="K666">
            <v>99</v>
          </cell>
          <cell r="L666">
            <v>124</v>
          </cell>
          <cell r="M666">
            <v>163</v>
          </cell>
          <cell r="N666">
            <v>153</v>
          </cell>
          <cell r="O666">
            <v>154</v>
          </cell>
          <cell r="P666">
            <v>194</v>
          </cell>
          <cell r="Q666">
            <v>207</v>
          </cell>
          <cell r="R666">
            <v>179</v>
          </cell>
          <cell r="S666">
            <v>147</v>
          </cell>
          <cell r="T666">
            <v>203</v>
          </cell>
          <cell r="U666">
            <v>179</v>
          </cell>
          <cell r="V666">
            <v>208</v>
          </cell>
          <cell r="W666">
            <v>160</v>
          </cell>
          <cell r="X666">
            <v>174</v>
          </cell>
          <cell r="Y666">
            <v>221</v>
          </cell>
          <cell r="Z666">
            <v>233</v>
          </cell>
          <cell r="AA666">
            <v>184</v>
          </cell>
          <cell r="AB666">
            <v>251</v>
          </cell>
          <cell r="AC666">
            <v>332</v>
          </cell>
          <cell r="AD666">
            <v>333</v>
          </cell>
          <cell r="AE666">
            <v>230</v>
          </cell>
          <cell r="AF666">
            <v>329</v>
          </cell>
          <cell r="AG666">
            <v>360</v>
          </cell>
          <cell r="AH666">
            <v>352</v>
          </cell>
          <cell r="AI666">
            <v>287</v>
          </cell>
          <cell r="AJ666">
            <v>394</v>
          </cell>
          <cell r="AK666">
            <v>407</v>
          </cell>
          <cell r="AL666">
            <v>324</v>
          </cell>
          <cell r="AM666">
            <v>457</v>
          </cell>
          <cell r="AN666">
            <v>540</v>
          </cell>
          <cell r="AO666">
            <v>494</v>
          </cell>
          <cell r="AP666">
            <v>540</v>
          </cell>
          <cell r="AQ666">
            <v>423</v>
          </cell>
          <cell r="AR666">
            <v>491</v>
          </cell>
          <cell r="AS666">
            <v>582</v>
          </cell>
          <cell r="AT666">
            <v>491</v>
          </cell>
          <cell r="AU666">
            <v>451</v>
          </cell>
          <cell r="AV666">
            <v>539</v>
          </cell>
          <cell r="AW666">
            <v>715</v>
          </cell>
          <cell r="AX666">
            <v>514</v>
          </cell>
          <cell r="AY666">
            <v>451</v>
          </cell>
          <cell r="AZ666">
            <v>519</v>
          </cell>
        </row>
        <row r="667">
          <cell r="A667" t="str">
            <v>Nombre de crÃ©ations d'entreprises - Micro-entrepreneurs - Autres activitÃ©s de services - Auvergne-RhÃ´ne-Alpes - DonnÃ©es trimestrielles brutes</v>
          </cell>
          <cell r="B667">
            <v>10756030</v>
          </cell>
          <cell r="C667">
            <v>45317.364583333336</v>
          </cell>
          <cell r="E667">
            <v>1564</v>
          </cell>
          <cell r="F667">
            <v>1369</v>
          </cell>
          <cell r="G667">
            <v>1251</v>
          </cell>
          <cell r="H667">
            <v>1321</v>
          </cell>
          <cell r="I667">
            <v>1127</v>
          </cell>
          <cell r="J667">
            <v>1137</v>
          </cell>
          <cell r="K667">
            <v>918</v>
          </cell>
          <cell r="L667">
            <v>1175</v>
          </cell>
          <cell r="M667">
            <v>1188</v>
          </cell>
          <cell r="N667">
            <v>1057</v>
          </cell>
          <cell r="O667">
            <v>1121</v>
          </cell>
          <cell r="P667">
            <v>1141</v>
          </cell>
          <cell r="Q667">
            <v>1242</v>
          </cell>
          <cell r="R667">
            <v>1188</v>
          </cell>
          <cell r="S667">
            <v>1104</v>
          </cell>
          <cell r="T667">
            <v>1160</v>
          </cell>
          <cell r="U667">
            <v>1256</v>
          </cell>
          <cell r="V667">
            <v>1145</v>
          </cell>
          <cell r="W667">
            <v>1112</v>
          </cell>
          <cell r="X667">
            <v>1036</v>
          </cell>
          <cell r="Y667">
            <v>1318</v>
          </cell>
          <cell r="Z667">
            <v>1236</v>
          </cell>
          <cell r="AA667">
            <v>1290</v>
          </cell>
          <cell r="AB667">
            <v>1320</v>
          </cell>
          <cell r="AC667">
            <v>1597</v>
          </cell>
          <cell r="AD667">
            <v>1469</v>
          </cell>
          <cell r="AE667">
            <v>1528</v>
          </cell>
          <cell r="AF667">
            <v>1613</v>
          </cell>
          <cell r="AG667">
            <v>2230</v>
          </cell>
          <cell r="AH667">
            <v>1907</v>
          </cell>
          <cell r="AI667">
            <v>2060</v>
          </cell>
          <cell r="AJ667">
            <v>2400</v>
          </cell>
          <cell r="AK667">
            <v>2194</v>
          </cell>
          <cell r="AL667">
            <v>1358</v>
          </cell>
          <cell r="AM667">
            <v>2334</v>
          </cell>
          <cell r="AN667">
            <v>2144</v>
          </cell>
          <cell r="AO667">
            <v>2319</v>
          </cell>
          <cell r="AP667">
            <v>2555</v>
          </cell>
          <cell r="AQ667">
            <v>2761</v>
          </cell>
          <cell r="AR667">
            <v>2927</v>
          </cell>
          <cell r="AS667">
            <v>3206</v>
          </cell>
          <cell r="AT667">
            <v>2790</v>
          </cell>
          <cell r="AU667">
            <v>2968</v>
          </cell>
          <cell r="AV667">
            <v>3187</v>
          </cell>
          <cell r="AW667">
            <v>3060</v>
          </cell>
          <cell r="AX667">
            <v>2704</v>
          </cell>
          <cell r="AY667">
            <v>2897</v>
          </cell>
          <cell r="AZ667">
            <v>3120</v>
          </cell>
        </row>
        <row r="668">
          <cell r="A668" t="str">
            <v>Nombre de crÃ©ations d'entreprises - Micro-entrepreneurs - Autres activitÃ©s de services - ÃŽle-de-France - DonnÃ©es trimestrielles brutes</v>
          </cell>
          <cell r="B668">
            <v>10755840</v>
          </cell>
          <cell r="C668">
            <v>45317.364583333336</v>
          </cell>
          <cell r="E668">
            <v>2427</v>
          </cell>
          <cell r="F668">
            <v>2023</v>
          </cell>
          <cell r="G668">
            <v>1898</v>
          </cell>
          <cell r="H668">
            <v>2089</v>
          </cell>
          <cell r="I668">
            <v>2038</v>
          </cell>
          <cell r="J668">
            <v>1784</v>
          </cell>
          <cell r="K668">
            <v>1673</v>
          </cell>
          <cell r="L668">
            <v>1926</v>
          </cell>
          <cell r="M668">
            <v>1905</v>
          </cell>
          <cell r="N668">
            <v>1708</v>
          </cell>
          <cell r="O668">
            <v>1701</v>
          </cell>
          <cell r="P668">
            <v>1940</v>
          </cell>
          <cell r="Q668">
            <v>1783</v>
          </cell>
          <cell r="R668">
            <v>1781</v>
          </cell>
          <cell r="S668">
            <v>1736</v>
          </cell>
          <cell r="T668">
            <v>2074</v>
          </cell>
          <cell r="U668">
            <v>1851</v>
          </cell>
          <cell r="V668">
            <v>1943</v>
          </cell>
          <cell r="W668">
            <v>1890</v>
          </cell>
          <cell r="X668">
            <v>2207</v>
          </cell>
          <cell r="Y668">
            <v>2127</v>
          </cell>
          <cell r="Z668">
            <v>1939</v>
          </cell>
          <cell r="AA668">
            <v>2075</v>
          </cell>
          <cell r="AB668">
            <v>2499</v>
          </cell>
          <cell r="AC668">
            <v>2694</v>
          </cell>
          <cell r="AD668">
            <v>2435</v>
          </cell>
          <cell r="AE668">
            <v>2471</v>
          </cell>
          <cell r="AF668">
            <v>2845</v>
          </cell>
          <cell r="AG668">
            <v>3344</v>
          </cell>
          <cell r="AH668">
            <v>2934</v>
          </cell>
          <cell r="AI668">
            <v>3083</v>
          </cell>
          <cell r="AJ668">
            <v>3573</v>
          </cell>
          <cell r="AK668">
            <v>3116</v>
          </cell>
          <cell r="AL668">
            <v>1734</v>
          </cell>
          <cell r="AM668">
            <v>3349</v>
          </cell>
          <cell r="AN668">
            <v>3503</v>
          </cell>
          <cell r="AO668">
            <v>3809</v>
          </cell>
          <cell r="AP668">
            <v>3592</v>
          </cell>
          <cell r="AQ668">
            <v>3854</v>
          </cell>
          <cell r="AR668">
            <v>4391</v>
          </cell>
          <cell r="AS668">
            <v>4290</v>
          </cell>
          <cell r="AT668">
            <v>3858</v>
          </cell>
          <cell r="AU668">
            <v>4619</v>
          </cell>
          <cell r="AV668">
            <v>5014</v>
          </cell>
          <cell r="AW668">
            <v>4702</v>
          </cell>
          <cell r="AX668">
            <v>4732</v>
          </cell>
          <cell r="AY668">
            <v>4932</v>
          </cell>
          <cell r="AZ668">
            <v>5371</v>
          </cell>
        </row>
        <row r="669">
          <cell r="A669" t="str">
            <v>Nombre de crÃ©ations d'entreprises - Micro-entrepreneurs - Autres activitÃ©s de services - Bourgogne-Franche-ComtÃ© - DonnÃ©es trimestrielles brutes</v>
          </cell>
          <cell r="B669">
            <v>10755878</v>
          </cell>
          <cell r="C669">
            <v>45317.364583333336</v>
          </cell>
          <cell r="E669">
            <v>502</v>
          </cell>
          <cell r="F669">
            <v>454</v>
          </cell>
          <cell r="G669">
            <v>385</v>
          </cell>
          <cell r="H669">
            <v>468</v>
          </cell>
          <cell r="I669">
            <v>411</v>
          </cell>
          <cell r="J669">
            <v>416</v>
          </cell>
          <cell r="K669">
            <v>389</v>
          </cell>
          <cell r="L669">
            <v>387</v>
          </cell>
          <cell r="M669">
            <v>367</v>
          </cell>
          <cell r="N669">
            <v>332</v>
          </cell>
          <cell r="O669">
            <v>329</v>
          </cell>
          <cell r="P669">
            <v>362</v>
          </cell>
          <cell r="Q669">
            <v>374</v>
          </cell>
          <cell r="R669">
            <v>317</v>
          </cell>
          <cell r="S669">
            <v>353</v>
          </cell>
          <cell r="T669">
            <v>290</v>
          </cell>
          <cell r="U669">
            <v>314</v>
          </cell>
          <cell r="V669">
            <v>307</v>
          </cell>
          <cell r="W669">
            <v>307</v>
          </cell>
          <cell r="X669">
            <v>311</v>
          </cell>
          <cell r="Y669">
            <v>312</v>
          </cell>
          <cell r="Z669">
            <v>305</v>
          </cell>
          <cell r="AA669">
            <v>325</v>
          </cell>
          <cell r="AB669">
            <v>308</v>
          </cell>
          <cell r="AC669">
            <v>382</v>
          </cell>
          <cell r="AD669">
            <v>347</v>
          </cell>
          <cell r="AE669">
            <v>408</v>
          </cell>
          <cell r="AF669">
            <v>408</v>
          </cell>
          <cell r="AG669">
            <v>492</v>
          </cell>
          <cell r="AH669">
            <v>481</v>
          </cell>
          <cell r="AI669">
            <v>566</v>
          </cell>
          <cell r="AJ669">
            <v>620</v>
          </cell>
          <cell r="AK669">
            <v>591</v>
          </cell>
          <cell r="AL669">
            <v>362</v>
          </cell>
          <cell r="AM669">
            <v>657</v>
          </cell>
          <cell r="AN669">
            <v>515</v>
          </cell>
          <cell r="AO669">
            <v>657</v>
          </cell>
          <cell r="AP669">
            <v>727</v>
          </cell>
          <cell r="AQ669">
            <v>760</v>
          </cell>
          <cell r="AR669">
            <v>721</v>
          </cell>
          <cell r="AS669">
            <v>904</v>
          </cell>
          <cell r="AT669">
            <v>741</v>
          </cell>
          <cell r="AU669">
            <v>789</v>
          </cell>
          <cell r="AV669">
            <v>825</v>
          </cell>
          <cell r="AW669">
            <v>907</v>
          </cell>
          <cell r="AX669">
            <v>771</v>
          </cell>
          <cell r="AY669">
            <v>838</v>
          </cell>
          <cell r="AZ669">
            <v>720</v>
          </cell>
        </row>
        <row r="670">
          <cell r="A670" t="str">
            <v>Nombre de crÃ©ations d'entreprises - Micro-entrepreneurs - Autres activitÃ©s de services - Bretagne - DonnÃ©es trimestrielles brutes</v>
          </cell>
          <cell r="B670">
            <v>10755973</v>
          </cell>
          <cell r="C670">
            <v>45317.364583333336</v>
          </cell>
          <cell r="E670">
            <v>535</v>
          </cell>
          <cell r="F670">
            <v>464</v>
          </cell>
          <cell r="G670">
            <v>424</v>
          </cell>
          <cell r="H670">
            <v>443</v>
          </cell>
          <cell r="I670">
            <v>445</v>
          </cell>
          <cell r="J670">
            <v>386</v>
          </cell>
          <cell r="K670">
            <v>351</v>
          </cell>
          <cell r="L670">
            <v>356</v>
          </cell>
          <cell r="M670">
            <v>437</v>
          </cell>
          <cell r="N670">
            <v>382</v>
          </cell>
          <cell r="O670">
            <v>411</v>
          </cell>
          <cell r="P670">
            <v>365</v>
          </cell>
          <cell r="Q670">
            <v>435</v>
          </cell>
          <cell r="R670">
            <v>391</v>
          </cell>
          <cell r="S670">
            <v>323</v>
          </cell>
          <cell r="T670">
            <v>344</v>
          </cell>
          <cell r="U670">
            <v>405</v>
          </cell>
          <cell r="V670">
            <v>376</v>
          </cell>
          <cell r="W670">
            <v>336</v>
          </cell>
          <cell r="X670">
            <v>322</v>
          </cell>
          <cell r="Y670">
            <v>435</v>
          </cell>
          <cell r="Z670">
            <v>367</v>
          </cell>
          <cell r="AA670">
            <v>332</v>
          </cell>
          <cell r="AB670">
            <v>374</v>
          </cell>
          <cell r="AC670">
            <v>515</v>
          </cell>
          <cell r="AD670">
            <v>488</v>
          </cell>
          <cell r="AE670">
            <v>478</v>
          </cell>
          <cell r="AF670">
            <v>478</v>
          </cell>
          <cell r="AG670">
            <v>710</v>
          </cell>
          <cell r="AH670">
            <v>608</v>
          </cell>
          <cell r="AI670">
            <v>639</v>
          </cell>
          <cell r="AJ670">
            <v>716</v>
          </cell>
          <cell r="AK670">
            <v>669</v>
          </cell>
          <cell r="AL670">
            <v>376</v>
          </cell>
          <cell r="AM670">
            <v>672</v>
          </cell>
          <cell r="AN670">
            <v>570</v>
          </cell>
          <cell r="AO670">
            <v>758</v>
          </cell>
          <cell r="AP670">
            <v>859</v>
          </cell>
          <cell r="AQ670">
            <v>860</v>
          </cell>
          <cell r="AR670">
            <v>930</v>
          </cell>
          <cell r="AS670">
            <v>1080</v>
          </cell>
          <cell r="AT670">
            <v>1025</v>
          </cell>
          <cell r="AU670">
            <v>956</v>
          </cell>
          <cell r="AV670">
            <v>925</v>
          </cell>
          <cell r="AW670">
            <v>1136</v>
          </cell>
          <cell r="AX670">
            <v>910</v>
          </cell>
          <cell r="AY670">
            <v>985</v>
          </cell>
          <cell r="AZ670">
            <v>1013</v>
          </cell>
        </row>
        <row r="671">
          <cell r="A671" t="str">
            <v>Nombre de crÃ©ations d'entreprises - Micro-entrepreneurs - Autres activitÃ©s de services - Centre-Val de Loire - DonnÃ©es trimestrielles brutes</v>
          </cell>
          <cell r="B671">
            <v>10755859</v>
          </cell>
          <cell r="C671">
            <v>45317.364583333336</v>
          </cell>
          <cell r="E671">
            <v>448</v>
          </cell>
          <cell r="F671">
            <v>378</v>
          </cell>
          <cell r="G671">
            <v>321</v>
          </cell>
          <cell r="H671">
            <v>372</v>
          </cell>
          <cell r="I671">
            <v>324</v>
          </cell>
          <cell r="J671">
            <v>269</v>
          </cell>
          <cell r="K671">
            <v>295</v>
          </cell>
          <cell r="L671">
            <v>289</v>
          </cell>
          <cell r="M671">
            <v>320</v>
          </cell>
          <cell r="N671">
            <v>290</v>
          </cell>
          <cell r="O671">
            <v>317</v>
          </cell>
          <cell r="P671">
            <v>324</v>
          </cell>
          <cell r="Q671">
            <v>339</v>
          </cell>
          <cell r="R671">
            <v>314</v>
          </cell>
          <cell r="S671">
            <v>274</v>
          </cell>
          <cell r="T671">
            <v>287</v>
          </cell>
          <cell r="U671">
            <v>355</v>
          </cell>
          <cell r="V671">
            <v>265</v>
          </cell>
          <cell r="W671">
            <v>265</v>
          </cell>
          <cell r="X671">
            <v>242</v>
          </cell>
          <cell r="Y671">
            <v>302</v>
          </cell>
          <cell r="Z671">
            <v>272</v>
          </cell>
          <cell r="AA671">
            <v>288</v>
          </cell>
          <cell r="AB671">
            <v>361</v>
          </cell>
          <cell r="AC671">
            <v>409</v>
          </cell>
          <cell r="AD671">
            <v>329</v>
          </cell>
          <cell r="AE671">
            <v>383</v>
          </cell>
          <cell r="AF671">
            <v>377</v>
          </cell>
          <cell r="AG671">
            <v>479</v>
          </cell>
          <cell r="AH671">
            <v>375</v>
          </cell>
          <cell r="AI671">
            <v>480</v>
          </cell>
          <cell r="AJ671">
            <v>504</v>
          </cell>
          <cell r="AK671">
            <v>559</v>
          </cell>
          <cell r="AL671">
            <v>325</v>
          </cell>
          <cell r="AM671">
            <v>517</v>
          </cell>
          <cell r="AN671">
            <v>485</v>
          </cell>
          <cell r="AO671">
            <v>533</v>
          </cell>
          <cell r="AP671">
            <v>639</v>
          </cell>
          <cell r="AQ671">
            <v>637</v>
          </cell>
          <cell r="AR671">
            <v>709</v>
          </cell>
          <cell r="AS671">
            <v>773</v>
          </cell>
          <cell r="AT671">
            <v>698</v>
          </cell>
          <cell r="AU671">
            <v>734</v>
          </cell>
          <cell r="AV671">
            <v>766</v>
          </cell>
          <cell r="AW671">
            <v>747</v>
          </cell>
          <cell r="AX671">
            <v>625</v>
          </cell>
          <cell r="AY671">
            <v>715</v>
          </cell>
          <cell r="AZ671">
            <v>727</v>
          </cell>
        </row>
        <row r="672">
          <cell r="A672" t="str">
            <v>Nombre de crÃ©ations d'entreprises - Micro-entrepreneurs - Autres activitÃ©s de services - France - DonnÃ©es trimestrielles brutes</v>
          </cell>
          <cell r="B672">
            <v>10755777</v>
          </cell>
          <cell r="C672">
            <v>45317.364583333336</v>
          </cell>
          <cell r="E672">
            <v>13220</v>
          </cell>
          <cell r="F672">
            <v>11752</v>
          </cell>
          <cell r="G672">
            <v>10966</v>
          </cell>
          <cell r="H672">
            <v>11157</v>
          </cell>
          <cell r="I672">
            <v>10403</v>
          </cell>
          <cell r="J672">
            <v>9428</v>
          </cell>
          <cell r="K672">
            <v>8568</v>
          </cell>
          <cell r="L672">
            <v>9314</v>
          </cell>
          <cell r="M672">
            <v>9916</v>
          </cell>
          <cell r="N672">
            <v>8986</v>
          </cell>
          <cell r="O672">
            <v>9018</v>
          </cell>
          <cell r="P672">
            <v>9355</v>
          </cell>
          <cell r="Q672">
            <v>9842</v>
          </cell>
          <cell r="R672">
            <v>9279</v>
          </cell>
          <cell r="S672">
            <v>8876</v>
          </cell>
          <cell r="T672">
            <v>9143</v>
          </cell>
          <cell r="U672">
            <v>9817</v>
          </cell>
          <cell r="V672">
            <v>9188</v>
          </cell>
          <cell r="W672">
            <v>8653</v>
          </cell>
          <cell r="X672">
            <v>8734</v>
          </cell>
          <cell r="Y672">
            <v>9878</v>
          </cell>
          <cell r="Z672">
            <v>9322</v>
          </cell>
          <cell r="AA672">
            <v>9856</v>
          </cell>
          <cell r="AB672">
            <v>10336</v>
          </cell>
          <cell r="AC672">
            <v>12508</v>
          </cell>
          <cell r="AD672">
            <v>11508</v>
          </cell>
          <cell r="AE672">
            <v>11616</v>
          </cell>
          <cell r="AF672">
            <v>12100</v>
          </cell>
          <cell r="AG672">
            <v>16153</v>
          </cell>
          <cell r="AH672">
            <v>14393</v>
          </cell>
          <cell r="AI672">
            <v>15618</v>
          </cell>
          <cell r="AJ672">
            <v>17140</v>
          </cell>
          <cell r="AK672">
            <v>16614</v>
          </cell>
          <cell r="AL672">
            <v>9718</v>
          </cell>
          <cell r="AM672">
            <v>17243</v>
          </cell>
          <cell r="AN672">
            <v>15870</v>
          </cell>
          <cell r="AO672">
            <v>18199</v>
          </cell>
          <cell r="AP672">
            <v>19739</v>
          </cell>
          <cell r="AQ672">
            <v>20722</v>
          </cell>
          <cell r="AR672">
            <v>22043</v>
          </cell>
          <cell r="AS672">
            <v>24490</v>
          </cell>
          <cell r="AT672">
            <v>22490</v>
          </cell>
          <cell r="AU672">
            <v>23718</v>
          </cell>
          <cell r="AV672">
            <v>23870</v>
          </cell>
          <cell r="AW672">
            <v>24624</v>
          </cell>
          <cell r="AX672">
            <v>22302</v>
          </cell>
          <cell r="AY672">
            <v>23727</v>
          </cell>
          <cell r="AZ672">
            <v>24508</v>
          </cell>
        </row>
        <row r="673">
          <cell r="A673" t="str">
            <v>Nombre de crÃ©ations d'entreprises - Micro-entrepreneurs - Autres activitÃ©s de services - France - DonnÃ©es trimestrielles CVS</v>
          </cell>
          <cell r="B673">
            <v>10755778</v>
          </cell>
          <cell r="C673">
            <v>45317.364583333336</v>
          </cell>
          <cell r="E673">
            <v>12526</v>
          </cell>
          <cell r="F673">
            <v>11907</v>
          </cell>
          <cell r="G673">
            <v>11444</v>
          </cell>
          <cell r="H673">
            <v>11162</v>
          </cell>
          <cell r="I673">
            <v>9858</v>
          </cell>
          <cell r="J673">
            <v>9541</v>
          </cell>
          <cell r="K673">
            <v>9034</v>
          </cell>
          <cell r="L673">
            <v>9334</v>
          </cell>
          <cell r="M673">
            <v>9387</v>
          </cell>
          <cell r="N673">
            <v>9087</v>
          </cell>
          <cell r="O673">
            <v>9486</v>
          </cell>
          <cell r="P673">
            <v>9341</v>
          </cell>
          <cell r="Q673">
            <v>9276</v>
          </cell>
          <cell r="R673">
            <v>9395</v>
          </cell>
          <cell r="S673">
            <v>9222</v>
          </cell>
          <cell r="T673">
            <v>9286</v>
          </cell>
          <cell r="U673">
            <v>9192</v>
          </cell>
          <cell r="V673">
            <v>9337</v>
          </cell>
          <cell r="W673">
            <v>9047</v>
          </cell>
          <cell r="X673">
            <v>9009</v>
          </cell>
          <cell r="Y673">
            <v>9128</v>
          </cell>
          <cell r="Z673">
            <v>9497</v>
          </cell>
          <cell r="AA673">
            <v>10350</v>
          </cell>
          <cell r="AB673">
            <v>10497</v>
          </cell>
          <cell r="AC673">
            <v>11652</v>
          </cell>
          <cell r="AD673">
            <v>11770</v>
          </cell>
          <cell r="AE673">
            <v>11885</v>
          </cell>
          <cell r="AF673">
            <v>12425</v>
          </cell>
          <cell r="AG673">
            <v>15090</v>
          </cell>
          <cell r="AH673">
            <v>14774</v>
          </cell>
          <cell r="AI673">
            <v>16022</v>
          </cell>
          <cell r="AJ673">
            <v>17535</v>
          </cell>
          <cell r="AK673">
            <v>15640</v>
          </cell>
          <cell r="AL673">
            <v>10012</v>
          </cell>
          <cell r="AM673">
            <v>17374</v>
          </cell>
          <cell r="AN673">
            <v>16124</v>
          </cell>
          <cell r="AO673">
            <v>17341</v>
          </cell>
          <cell r="AP673">
            <v>20018</v>
          </cell>
          <cell r="AQ673">
            <v>20924</v>
          </cell>
          <cell r="AR673">
            <v>22004</v>
          </cell>
          <cell r="AS673">
            <v>23374</v>
          </cell>
          <cell r="AT673">
            <v>23338</v>
          </cell>
          <cell r="AU673">
            <v>23792</v>
          </cell>
          <cell r="AV673">
            <v>24124</v>
          </cell>
          <cell r="AW673">
            <v>23706</v>
          </cell>
          <cell r="AX673">
            <v>23177</v>
          </cell>
          <cell r="AY673">
            <v>23960</v>
          </cell>
          <cell r="AZ673">
            <v>24162</v>
          </cell>
        </row>
        <row r="674">
          <cell r="A674" t="str">
            <v>Nombre de crÃ©ations d'entreprises - Micro-entrepreneurs - Autres activitÃ©s de services - Grand Est - DonnÃ©es trimestrielles brutes</v>
          </cell>
          <cell r="B674">
            <v>10755935</v>
          </cell>
          <cell r="C674">
            <v>45317.364583333336</v>
          </cell>
          <cell r="E674">
            <v>1074</v>
          </cell>
          <cell r="F674">
            <v>889</v>
          </cell>
          <cell r="G674">
            <v>913</v>
          </cell>
          <cell r="H674">
            <v>855</v>
          </cell>
          <cell r="I674">
            <v>836</v>
          </cell>
          <cell r="J674">
            <v>650</v>
          </cell>
          <cell r="K674">
            <v>598</v>
          </cell>
          <cell r="L674">
            <v>688</v>
          </cell>
          <cell r="M674">
            <v>711</v>
          </cell>
          <cell r="N674">
            <v>697</v>
          </cell>
          <cell r="O674">
            <v>647</v>
          </cell>
          <cell r="P674">
            <v>715</v>
          </cell>
          <cell r="Q674">
            <v>659</v>
          </cell>
          <cell r="R674">
            <v>611</v>
          </cell>
          <cell r="S674">
            <v>612</v>
          </cell>
          <cell r="T674">
            <v>611</v>
          </cell>
          <cell r="U674">
            <v>630</v>
          </cell>
          <cell r="V674">
            <v>614</v>
          </cell>
          <cell r="W674">
            <v>616</v>
          </cell>
          <cell r="X674">
            <v>544</v>
          </cell>
          <cell r="Y674">
            <v>631</v>
          </cell>
          <cell r="Z674">
            <v>550</v>
          </cell>
          <cell r="AA674">
            <v>608</v>
          </cell>
          <cell r="AB674">
            <v>660</v>
          </cell>
          <cell r="AC674">
            <v>742</v>
          </cell>
          <cell r="AD674">
            <v>689</v>
          </cell>
          <cell r="AE674">
            <v>725</v>
          </cell>
          <cell r="AF674">
            <v>709</v>
          </cell>
          <cell r="AG674">
            <v>918</v>
          </cell>
          <cell r="AH674">
            <v>818</v>
          </cell>
          <cell r="AI674">
            <v>1027</v>
          </cell>
          <cell r="AJ674">
            <v>1128</v>
          </cell>
          <cell r="AK674">
            <v>1113</v>
          </cell>
          <cell r="AL674">
            <v>692</v>
          </cell>
          <cell r="AM674">
            <v>1101</v>
          </cell>
          <cell r="AN674">
            <v>944</v>
          </cell>
          <cell r="AO674">
            <v>1127</v>
          </cell>
          <cell r="AP674">
            <v>1207</v>
          </cell>
          <cell r="AQ674">
            <v>1429</v>
          </cell>
          <cell r="AR674">
            <v>1372</v>
          </cell>
          <cell r="AS674">
            <v>1553</v>
          </cell>
          <cell r="AT674">
            <v>1408</v>
          </cell>
          <cell r="AU674">
            <v>1536</v>
          </cell>
          <cell r="AV674">
            <v>1498</v>
          </cell>
          <cell r="AW674">
            <v>1675</v>
          </cell>
          <cell r="AX674">
            <v>1382</v>
          </cell>
          <cell r="AY674">
            <v>1604</v>
          </cell>
          <cell r="AZ674">
            <v>1678</v>
          </cell>
        </row>
        <row r="675">
          <cell r="A675" t="str">
            <v>Nombre de crÃ©ations d'entreprises - Micro-entrepreneurs - Autres activitÃ©s de services - Hauts-de-France - DonnÃ©es trimestrielles brutes</v>
          </cell>
          <cell r="B675">
            <v>10755916</v>
          </cell>
          <cell r="C675">
            <v>45317.364583333336</v>
          </cell>
          <cell r="E675">
            <v>1005</v>
          </cell>
          <cell r="F675">
            <v>894</v>
          </cell>
          <cell r="G675">
            <v>826</v>
          </cell>
          <cell r="H675">
            <v>792</v>
          </cell>
          <cell r="I675">
            <v>754</v>
          </cell>
          <cell r="J675">
            <v>613</v>
          </cell>
          <cell r="K675">
            <v>579</v>
          </cell>
          <cell r="L675">
            <v>605</v>
          </cell>
          <cell r="M675">
            <v>668</v>
          </cell>
          <cell r="N675">
            <v>644</v>
          </cell>
          <cell r="O675">
            <v>594</v>
          </cell>
          <cell r="P675">
            <v>599</v>
          </cell>
          <cell r="Q675">
            <v>743</v>
          </cell>
          <cell r="R675">
            <v>689</v>
          </cell>
          <cell r="S675">
            <v>608</v>
          </cell>
          <cell r="T675">
            <v>599</v>
          </cell>
          <cell r="U675">
            <v>664</v>
          </cell>
          <cell r="V675">
            <v>572</v>
          </cell>
          <cell r="W675">
            <v>580</v>
          </cell>
          <cell r="X675">
            <v>542</v>
          </cell>
          <cell r="Y675">
            <v>648</v>
          </cell>
          <cell r="Z675">
            <v>608</v>
          </cell>
          <cell r="AA675">
            <v>674</v>
          </cell>
          <cell r="AB675">
            <v>700</v>
          </cell>
          <cell r="AC675">
            <v>805</v>
          </cell>
          <cell r="AD675">
            <v>713</v>
          </cell>
          <cell r="AE675">
            <v>774</v>
          </cell>
          <cell r="AF675">
            <v>754</v>
          </cell>
          <cell r="AG675">
            <v>1028</v>
          </cell>
          <cell r="AH675">
            <v>921</v>
          </cell>
          <cell r="AI675">
            <v>1090</v>
          </cell>
          <cell r="AJ675">
            <v>1167</v>
          </cell>
          <cell r="AK675">
            <v>1100</v>
          </cell>
          <cell r="AL675">
            <v>612</v>
          </cell>
          <cell r="AM675">
            <v>1126</v>
          </cell>
          <cell r="AN675">
            <v>1013</v>
          </cell>
          <cell r="AO675">
            <v>1153</v>
          </cell>
          <cell r="AP675">
            <v>1291</v>
          </cell>
          <cell r="AQ675">
            <v>1320</v>
          </cell>
          <cell r="AR675">
            <v>1507</v>
          </cell>
          <cell r="AS675">
            <v>1693</v>
          </cell>
          <cell r="AT675">
            <v>1436</v>
          </cell>
          <cell r="AU675">
            <v>1565</v>
          </cell>
          <cell r="AV675">
            <v>1644</v>
          </cell>
          <cell r="AW675">
            <v>1631</v>
          </cell>
          <cell r="AX675">
            <v>1393</v>
          </cell>
          <cell r="AY675">
            <v>1634</v>
          </cell>
          <cell r="AZ675">
            <v>1765</v>
          </cell>
        </row>
        <row r="676">
          <cell r="A676" t="str">
            <v>Nombre de crÃ©ations d'entreprises - Micro-entrepreneurs - Autres activitÃ©s de services - Normandie - DonnÃ©es trimestrielles brutes</v>
          </cell>
          <cell r="B676">
            <v>10755897</v>
          </cell>
          <cell r="C676">
            <v>45317.364583333336</v>
          </cell>
          <cell r="E676">
            <v>558</v>
          </cell>
          <cell r="F676">
            <v>489</v>
          </cell>
          <cell r="G676">
            <v>495</v>
          </cell>
          <cell r="H676">
            <v>512</v>
          </cell>
          <cell r="I676">
            <v>410</v>
          </cell>
          <cell r="J676">
            <v>338</v>
          </cell>
          <cell r="K676">
            <v>332</v>
          </cell>
          <cell r="L676">
            <v>359</v>
          </cell>
          <cell r="M676">
            <v>367</v>
          </cell>
          <cell r="N676">
            <v>346</v>
          </cell>
          <cell r="O676">
            <v>334</v>
          </cell>
          <cell r="P676">
            <v>396</v>
          </cell>
          <cell r="Q676">
            <v>397</v>
          </cell>
          <cell r="R676">
            <v>358</v>
          </cell>
          <cell r="S676">
            <v>385</v>
          </cell>
          <cell r="T676">
            <v>363</v>
          </cell>
          <cell r="U676">
            <v>398</v>
          </cell>
          <cell r="V676">
            <v>397</v>
          </cell>
          <cell r="W676">
            <v>353</v>
          </cell>
          <cell r="X676">
            <v>338</v>
          </cell>
          <cell r="Y676">
            <v>418</v>
          </cell>
          <cell r="Z676">
            <v>334</v>
          </cell>
          <cell r="AA676">
            <v>351</v>
          </cell>
          <cell r="AB676">
            <v>383</v>
          </cell>
          <cell r="AC676">
            <v>465</v>
          </cell>
          <cell r="AD676">
            <v>403</v>
          </cell>
          <cell r="AE676">
            <v>466</v>
          </cell>
          <cell r="AF676">
            <v>482</v>
          </cell>
          <cell r="AG676">
            <v>597</v>
          </cell>
          <cell r="AH676">
            <v>556</v>
          </cell>
          <cell r="AI676">
            <v>623</v>
          </cell>
          <cell r="AJ676">
            <v>655</v>
          </cell>
          <cell r="AK676">
            <v>661</v>
          </cell>
          <cell r="AL676">
            <v>367</v>
          </cell>
          <cell r="AM676">
            <v>713</v>
          </cell>
          <cell r="AN676">
            <v>596</v>
          </cell>
          <cell r="AO676">
            <v>652</v>
          </cell>
          <cell r="AP676">
            <v>808</v>
          </cell>
          <cell r="AQ676">
            <v>861</v>
          </cell>
          <cell r="AR676">
            <v>804</v>
          </cell>
          <cell r="AS676">
            <v>979</v>
          </cell>
          <cell r="AT676">
            <v>752</v>
          </cell>
          <cell r="AU676">
            <v>896</v>
          </cell>
          <cell r="AV676">
            <v>972</v>
          </cell>
          <cell r="AW676">
            <v>949</v>
          </cell>
          <cell r="AX676">
            <v>821</v>
          </cell>
          <cell r="AY676">
            <v>1012</v>
          </cell>
          <cell r="AZ676">
            <v>999</v>
          </cell>
        </row>
        <row r="677">
          <cell r="A677" t="str">
            <v>Nombre de crÃ©ations d'entreprises - Micro-entrepreneurs - Autres activitÃ©s de services - Nouvelle-Aquitaine - DonnÃ©es trimestrielles brutes</v>
          </cell>
          <cell r="B677">
            <v>10755992</v>
          </cell>
          <cell r="C677">
            <v>45317.364583333336</v>
          </cell>
          <cell r="E677">
            <v>1345</v>
          </cell>
          <cell r="F677">
            <v>1208</v>
          </cell>
          <cell r="G677">
            <v>1207</v>
          </cell>
          <cell r="H677">
            <v>1034</v>
          </cell>
          <cell r="I677">
            <v>1067</v>
          </cell>
          <cell r="J677">
            <v>946</v>
          </cell>
          <cell r="K677">
            <v>910</v>
          </cell>
          <cell r="L677">
            <v>936</v>
          </cell>
          <cell r="M677">
            <v>1038</v>
          </cell>
          <cell r="N677">
            <v>949</v>
          </cell>
          <cell r="O677">
            <v>970</v>
          </cell>
          <cell r="P677">
            <v>911</v>
          </cell>
          <cell r="Q677">
            <v>1046</v>
          </cell>
          <cell r="R677">
            <v>982</v>
          </cell>
          <cell r="S677">
            <v>912</v>
          </cell>
          <cell r="T677">
            <v>913</v>
          </cell>
          <cell r="U677">
            <v>1039</v>
          </cell>
          <cell r="V677">
            <v>986</v>
          </cell>
          <cell r="W677">
            <v>796</v>
          </cell>
          <cell r="X677">
            <v>855</v>
          </cell>
          <cell r="Y677">
            <v>1089</v>
          </cell>
          <cell r="Z677">
            <v>978</v>
          </cell>
          <cell r="AA677">
            <v>1021</v>
          </cell>
          <cell r="AB677">
            <v>1040</v>
          </cell>
          <cell r="AC677">
            <v>1336</v>
          </cell>
          <cell r="AD677">
            <v>1227</v>
          </cell>
          <cell r="AE677">
            <v>1172</v>
          </cell>
          <cell r="AF677">
            <v>1189</v>
          </cell>
          <cell r="AG677">
            <v>1715</v>
          </cell>
          <cell r="AH677">
            <v>1572</v>
          </cell>
          <cell r="AI677">
            <v>1667</v>
          </cell>
          <cell r="AJ677">
            <v>1668</v>
          </cell>
          <cell r="AK677">
            <v>1763</v>
          </cell>
          <cell r="AL677">
            <v>1014</v>
          </cell>
          <cell r="AM677">
            <v>1766</v>
          </cell>
          <cell r="AN677">
            <v>1599</v>
          </cell>
          <cell r="AO677">
            <v>1917</v>
          </cell>
          <cell r="AP677">
            <v>2045</v>
          </cell>
          <cell r="AQ677">
            <v>2392</v>
          </cell>
          <cell r="AR677">
            <v>2150</v>
          </cell>
          <cell r="AS677">
            <v>2578</v>
          </cell>
          <cell r="AT677">
            <v>2693</v>
          </cell>
          <cell r="AU677">
            <v>2379</v>
          </cell>
          <cell r="AV677">
            <v>2357</v>
          </cell>
          <cell r="AW677">
            <v>2507</v>
          </cell>
          <cell r="AX677">
            <v>2262</v>
          </cell>
          <cell r="AY677">
            <v>2312</v>
          </cell>
          <cell r="AZ677">
            <v>2427</v>
          </cell>
        </row>
        <row r="678">
          <cell r="A678" t="str">
            <v>Nombre de crÃ©ations d'entreprises - Micro-entrepreneurs - Autres activitÃ©s de services - Occitanie - DonnÃ©es trimestrielles brutes</v>
          </cell>
          <cell r="B678">
            <v>10756011</v>
          </cell>
          <cell r="C678">
            <v>45317.364583333336</v>
          </cell>
          <cell r="E678">
            <v>1338</v>
          </cell>
          <cell r="F678">
            <v>1292</v>
          </cell>
          <cell r="G678">
            <v>1147</v>
          </cell>
          <cell r="H678">
            <v>1187</v>
          </cell>
          <cell r="I678">
            <v>1083</v>
          </cell>
          <cell r="J678">
            <v>1061</v>
          </cell>
          <cell r="K678">
            <v>976</v>
          </cell>
          <cell r="L678">
            <v>997</v>
          </cell>
          <cell r="M678">
            <v>1069</v>
          </cell>
          <cell r="N678">
            <v>954</v>
          </cell>
          <cell r="O678">
            <v>973</v>
          </cell>
          <cell r="P678">
            <v>1034</v>
          </cell>
          <cell r="Q678">
            <v>1059</v>
          </cell>
          <cell r="R678">
            <v>1015</v>
          </cell>
          <cell r="S678">
            <v>980</v>
          </cell>
          <cell r="T678">
            <v>849</v>
          </cell>
          <cell r="U678">
            <v>1082</v>
          </cell>
          <cell r="V678">
            <v>987</v>
          </cell>
          <cell r="W678">
            <v>864</v>
          </cell>
          <cell r="X678">
            <v>881</v>
          </cell>
          <cell r="Y678">
            <v>923</v>
          </cell>
          <cell r="Z678">
            <v>1033</v>
          </cell>
          <cell r="AA678">
            <v>1106</v>
          </cell>
          <cell r="AB678">
            <v>1026</v>
          </cell>
          <cell r="AC678">
            <v>1393</v>
          </cell>
          <cell r="AD678">
            <v>1239</v>
          </cell>
          <cell r="AE678">
            <v>1210</v>
          </cell>
          <cell r="AF678">
            <v>1161</v>
          </cell>
          <cell r="AG678">
            <v>1699</v>
          </cell>
          <cell r="AH678">
            <v>1515</v>
          </cell>
          <cell r="AI678">
            <v>1653</v>
          </cell>
          <cell r="AJ678">
            <v>1724</v>
          </cell>
          <cell r="AK678">
            <v>1736</v>
          </cell>
          <cell r="AL678">
            <v>1050</v>
          </cell>
          <cell r="AM678">
            <v>1897</v>
          </cell>
          <cell r="AN678">
            <v>1601</v>
          </cell>
          <cell r="AO678">
            <v>1973</v>
          </cell>
          <cell r="AP678">
            <v>2149</v>
          </cell>
          <cell r="AQ678">
            <v>2249</v>
          </cell>
          <cell r="AR678">
            <v>2199</v>
          </cell>
          <cell r="AS678">
            <v>2577</v>
          </cell>
          <cell r="AT678">
            <v>2413</v>
          </cell>
          <cell r="AU678">
            <v>2457</v>
          </cell>
          <cell r="AV678">
            <v>2353</v>
          </cell>
          <cell r="AW678">
            <v>2606</v>
          </cell>
          <cell r="AX678">
            <v>2423</v>
          </cell>
          <cell r="AY678">
            <v>2410</v>
          </cell>
          <cell r="AZ678">
            <v>2427</v>
          </cell>
        </row>
        <row r="679">
          <cell r="A679" t="str">
            <v>Nombre de crÃ©ations d'entreprises - Micro-entrepreneurs - Autres activitÃ©s de services - Pays de la Loire - DonnÃ©es trimestrielles brutes</v>
          </cell>
          <cell r="B679">
            <v>10755954</v>
          </cell>
          <cell r="C679">
            <v>45317.364583333336</v>
          </cell>
          <cell r="E679">
            <v>588</v>
          </cell>
          <cell r="F679">
            <v>484</v>
          </cell>
          <cell r="G679">
            <v>500</v>
          </cell>
          <cell r="H679">
            <v>535</v>
          </cell>
          <cell r="I679">
            <v>458</v>
          </cell>
          <cell r="J679">
            <v>427</v>
          </cell>
          <cell r="K679">
            <v>370</v>
          </cell>
          <cell r="L679">
            <v>408</v>
          </cell>
          <cell r="M679">
            <v>503</v>
          </cell>
          <cell r="N679">
            <v>439</v>
          </cell>
          <cell r="O679">
            <v>457</v>
          </cell>
          <cell r="P679">
            <v>482</v>
          </cell>
          <cell r="Q679">
            <v>488</v>
          </cell>
          <cell r="R679">
            <v>409</v>
          </cell>
          <cell r="S679">
            <v>407</v>
          </cell>
          <cell r="T679">
            <v>486</v>
          </cell>
          <cell r="U679">
            <v>487</v>
          </cell>
          <cell r="V679">
            <v>418</v>
          </cell>
          <cell r="W679">
            <v>376</v>
          </cell>
          <cell r="X679">
            <v>376</v>
          </cell>
          <cell r="Y679">
            <v>432</v>
          </cell>
          <cell r="Z679">
            <v>399</v>
          </cell>
          <cell r="AA679">
            <v>462</v>
          </cell>
          <cell r="AB679">
            <v>390</v>
          </cell>
          <cell r="AC679">
            <v>552</v>
          </cell>
          <cell r="AD679">
            <v>592</v>
          </cell>
          <cell r="AE679">
            <v>532</v>
          </cell>
          <cell r="AF679">
            <v>497</v>
          </cell>
          <cell r="AG679">
            <v>836</v>
          </cell>
          <cell r="AH679">
            <v>741</v>
          </cell>
          <cell r="AI679">
            <v>772</v>
          </cell>
          <cell r="AJ679">
            <v>774</v>
          </cell>
          <cell r="AK679">
            <v>838</v>
          </cell>
          <cell r="AL679">
            <v>481</v>
          </cell>
          <cell r="AM679">
            <v>705</v>
          </cell>
          <cell r="AN679">
            <v>930</v>
          </cell>
          <cell r="AO679">
            <v>817</v>
          </cell>
          <cell r="AP679">
            <v>1003</v>
          </cell>
          <cell r="AQ679">
            <v>1040</v>
          </cell>
          <cell r="AR679">
            <v>1109</v>
          </cell>
          <cell r="AS679">
            <v>1308</v>
          </cell>
          <cell r="AT679">
            <v>1185</v>
          </cell>
          <cell r="AU679">
            <v>1389</v>
          </cell>
          <cell r="AV679">
            <v>1131</v>
          </cell>
          <cell r="AW679">
            <v>1211</v>
          </cell>
          <cell r="AX679">
            <v>1083</v>
          </cell>
          <cell r="AY679">
            <v>1283</v>
          </cell>
          <cell r="AZ679">
            <v>1132</v>
          </cell>
        </row>
        <row r="680">
          <cell r="A680" t="str">
            <v>Nombre de crÃ©ations d'entreprises - Micro-entrepreneurs - Autres activitÃ©s de services - Provence-Alpes-CÃ´te d'Azur - DonnÃ©es trimestrielles brutes</v>
          </cell>
          <cell r="B680">
            <v>10756049</v>
          </cell>
          <cell r="C680">
            <v>45317.364583333336</v>
          </cell>
          <cell r="E680">
            <v>1496</v>
          </cell>
          <cell r="F680">
            <v>1479</v>
          </cell>
          <cell r="G680">
            <v>1311</v>
          </cell>
          <cell r="H680">
            <v>1237</v>
          </cell>
          <cell r="I680">
            <v>1179</v>
          </cell>
          <cell r="J680">
            <v>1151</v>
          </cell>
          <cell r="K680">
            <v>966</v>
          </cell>
          <cell r="L680">
            <v>978</v>
          </cell>
          <cell r="M680">
            <v>1117</v>
          </cell>
          <cell r="N680">
            <v>1011</v>
          </cell>
          <cell r="O680">
            <v>989</v>
          </cell>
          <cell r="P680">
            <v>885</v>
          </cell>
          <cell r="Q680">
            <v>1042</v>
          </cell>
          <cell r="R680">
            <v>978</v>
          </cell>
          <cell r="S680">
            <v>984</v>
          </cell>
          <cell r="T680">
            <v>959</v>
          </cell>
          <cell r="U680">
            <v>1099</v>
          </cell>
          <cell r="V680">
            <v>941</v>
          </cell>
          <cell r="W680">
            <v>944</v>
          </cell>
          <cell r="X680">
            <v>844</v>
          </cell>
          <cell r="Y680">
            <v>1000</v>
          </cell>
          <cell r="Z680">
            <v>1099</v>
          </cell>
          <cell r="AA680">
            <v>1091</v>
          </cell>
          <cell r="AB680">
            <v>1040</v>
          </cell>
          <cell r="AC680">
            <v>1344</v>
          </cell>
          <cell r="AD680">
            <v>1313</v>
          </cell>
          <cell r="AE680">
            <v>1204</v>
          </cell>
          <cell r="AF680">
            <v>1316</v>
          </cell>
          <cell r="AG680">
            <v>1711</v>
          </cell>
          <cell r="AH680">
            <v>1623</v>
          </cell>
          <cell r="AI680">
            <v>1608</v>
          </cell>
          <cell r="AJ680">
            <v>1863</v>
          </cell>
          <cell r="AK680">
            <v>1887</v>
          </cell>
          <cell r="AL680">
            <v>1146</v>
          </cell>
          <cell r="AM680">
            <v>1942</v>
          </cell>
          <cell r="AN680">
            <v>1592</v>
          </cell>
          <cell r="AO680">
            <v>2032</v>
          </cell>
          <cell r="AP680">
            <v>2287</v>
          </cell>
          <cell r="AQ680">
            <v>2020</v>
          </cell>
          <cell r="AR680">
            <v>2636</v>
          </cell>
          <cell r="AS680">
            <v>2853</v>
          </cell>
          <cell r="AT680">
            <v>2743</v>
          </cell>
          <cell r="AU680">
            <v>2701</v>
          </cell>
          <cell r="AV680">
            <v>2537</v>
          </cell>
          <cell r="AW680">
            <v>2767</v>
          </cell>
          <cell r="AX680">
            <v>2483</v>
          </cell>
          <cell r="AY680">
            <v>2424</v>
          </cell>
          <cell r="AZ680">
            <v>2434</v>
          </cell>
        </row>
        <row r="681">
          <cell r="A681" t="str">
            <v>Nombre de crÃ©ations d'entreprises - Micro-entrepreneurs - Commerce - Auvergne-RhÃ´ne-Alpes - DonnÃ©es trimestrielles brutes</v>
          </cell>
          <cell r="B681">
            <v>10756031</v>
          </cell>
          <cell r="C681">
            <v>45317.364583333336</v>
          </cell>
          <cell r="E681">
            <v>1694</v>
          </cell>
          <cell r="F681">
            <v>1689</v>
          </cell>
          <cell r="G681">
            <v>1393</v>
          </cell>
          <cell r="H681">
            <v>1459</v>
          </cell>
          <cell r="I681">
            <v>1602</v>
          </cell>
          <cell r="J681">
            <v>1665</v>
          </cell>
          <cell r="K681">
            <v>1273</v>
          </cell>
          <cell r="L681">
            <v>1409</v>
          </cell>
          <cell r="M681">
            <v>1660</v>
          </cell>
          <cell r="N681">
            <v>1635</v>
          </cell>
          <cell r="O681">
            <v>1402</v>
          </cell>
          <cell r="P681">
            <v>1569</v>
          </cell>
          <cell r="Q681">
            <v>1666</v>
          </cell>
          <cell r="R681">
            <v>1711</v>
          </cell>
          <cell r="S681">
            <v>1239</v>
          </cell>
          <cell r="T681">
            <v>1413</v>
          </cell>
          <cell r="U681">
            <v>1495</v>
          </cell>
          <cell r="V681">
            <v>1505</v>
          </cell>
          <cell r="W681">
            <v>1104</v>
          </cell>
          <cell r="X681">
            <v>1111</v>
          </cell>
          <cell r="Y681">
            <v>1361</v>
          </cell>
          <cell r="Z681">
            <v>1296</v>
          </cell>
          <cell r="AA681">
            <v>1157</v>
          </cell>
          <cell r="AB681">
            <v>1314</v>
          </cell>
          <cell r="AC681">
            <v>1665</v>
          </cell>
          <cell r="AD681">
            <v>1490</v>
          </cell>
          <cell r="AE681">
            <v>1273</v>
          </cell>
          <cell r="AF681">
            <v>1465</v>
          </cell>
          <cell r="AG681">
            <v>2147</v>
          </cell>
          <cell r="AH681">
            <v>1937</v>
          </cell>
          <cell r="AI681">
            <v>1743</v>
          </cell>
          <cell r="AJ681">
            <v>2208</v>
          </cell>
          <cell r="AK681">
            <v>2340</v>
          </cell>
          <cell r="AL681">
            <v>2073</v>
          </cell>
          <cell r="AM681">
            <v>2580</v>
          </cell>
          <cell r="AN681">
            <v>2758</v>
          </cell>
          <cell r="AO681">
            <v>2407</v>
          </cell>
          <cell r="AP681">
            <v>2188</v>
          </cell>
          <cell r="AQ681">
            <v>1784</v>
          </cell>
          <cell r="AR681">
            <v>1961</v>
          </cell>
          <cell r="AS681">
            <v>2116</v>
          </cell>
          <cell r="AT681">
            <v>1862</v>
          </cell>
          <cell r="AU681">
            <v>1726</v>
          </cell>
          <cell r="AV681">
            <v>2205</v>
          </cell>
          <cell r="AW681">
            <v>2453</v>
          </cell>
          <cell r="AX681">
            <v>2392</v>
          </cell>
          <cell r="AY681">
            <v>2230</v>
          </cell>
          <cell r="AZ681">
            <v>2926</v>
          </cell>
        </row>
        <row r="682">
          <cell r="A682" t="str">
            <v>Nombre de crÃ©ations d'entreprises - Micro-entrepreneurs - Commerce - ÃŽle-de-France - DonnÃ©es trimestrielles brutes</v>
          </cell>
          <cell r="B682">
            <v>10755841</v>
          </cell>
          <cell r="C682">
            <v>45317.364583333336</v>
          </cell>
          <cell r="E682">
            <v>3123</v>
          </cell>
          <cell r="F682">
            <v>2994</v>
          </cell>
          <cell r="G682">
            <v>2341</v>
          </cell>
          <cell r="H682">
            <v>2716</v>
          </cell>
          <cell r="I682">
            <v>2781</v>
          </cell>
          <cell r="J682">
            <v>2745</v>
          </cell>
          <cell r="K682">
            <v>2379</v>
          </cell>
          <cell r="L682">
            <v>2456</v>
          </cell>
          <cell r="M682">
            <v>2701</v>
          </cell>
          <cell r="N682">
            <v>2554</v>
          </cell>
          <cell r="O682">
            <v>2228</v>
          </cell>
          <cell r="P682">
            <v>2539</v>
          </cell>
          <cell r="Q682">
            <v>2330</v>
          </cell>
          <cell r="R682">
            <v>2354</v>
          </cell>
          <cell r="S682">
            <v>1998</v>
          </cell>
          <cell r="T682">
            <v>2151</v>
          </cell>
          <cell r="U682">
            <v>2304</v>
          </cell>
          <cell r="V682">
            <v>2377</v>
          </cell>
          <cell r="W682">
            <v>1836</v>
          </cell>
          <cell r="X682">
            <v>2118</v>
          </cell>
          <cell r="Y682">
            <v>2386</v>
          </cell>
          <cell r="Z682">
            <v>2369</v>
          </cell>
          <cell r="AA682">
            <v>2210</v>
          </cell>
          <cell r="AB682">
            <v>2954</v>
          </cell>
          <cell r="AC682">
            <v>3317</v>
          </cell>
          <cell r="AD682">
            <v>2989</v>
          </cell>
          <cell r="AE682">
            <v>2637</v>
          </cell>
          <cell r="AF682">
            <v>3251</v>
          </cell>
          <cell r="AG682">
            <v>4160</v>
          </cell>
          <cell r="AH682">
            <v>3634</v>
          </cell>
          <cell r="AI682">
            <v>2858</v>
          </cell>
          <cell r="AJ682">
            <v>3905</v>
          </cell>
          <cell r="AK682">
            <v>3955</v>
          </cell>
          <cell r="AL682">
            <v>4254</v>
          </cell>
          <cell r="AM682">
            <v>5195</v>
          </cell>
          <cell r="AN682">
            <v>5926</v>
          </cell>
          <cell r="AO682">
            <v>5363</v>
          </cell>
          <cell r="AP682">
            <v>4240</v>
          </cell>
          <cell r="AQ682">
            <v>3359</v>
          </cell>
          <cell r="AR682">
            <v>3893</v>
          </cell>
          <cell r="AS682">
            <v>4202</v>
          </cell>
          <cell r="AT682">
            <v>3486</v>
          </cell>
          <cell r="AU682">
            <v>3635</v>
          </cell>
          <cell r="AV682">
            <v>4570</v>
          </cell>
          <cell r="AW682">
            <v>4406</v>
          </cell>
          <cell r="AX682">
            <v>4240</v>
          </cell>
          <cell r="AY682">
            <v>4007</v>
          </cell>
          <cell r="AZ682">
            <v>4985</v>
          </cell>
        </row>
        <row r="683">
          <cell r="A683" t="str">
            <v>Nombre de crÃ©ations d'entreprises - Micro-entrepreneurs - Commerce - Bourgogne-Franche-ComtÃ© - DonnÃ©es trimestrielles brutes</v>
          </cell>
          <cell r="B683">
            <v>10755879</v>
          </cell>
          <cell r="C683">
            <v>45317.364583333336</v>
          </cell>
          <cell r="E683">
            <v>667</v>
          </cell>
          <cell r="F683">
            <v>635</v>
          </cell>
          <cell r="G683">
            <v>541</v>
          </cell>
          <cell r="H683">
            <v>616</v>
          </cell>
          <cell r="I683">
            <v>710</v>
          </cell>
          <cell r="J683">
            <v>657</v>
          </cell>
          <cell r="K683">
            <v>491</v>
          </cell>
          <cell r="L683">
            <v>509</v>
          </cell>
          <cell r="M683">
            <v>625</v>
          </cell>
          <cell r="N683">
            <v>612</v>
          </cell>
          <cell r="O683">
            <v>526</v>
          </cell>
          <cell r="P683">
            <v>636</v>
          </cell>
          <cell r="Q683">
            <v>516</v>
          </cell>
          <cell r="R683">
            <v>504</v>
          </cell>
          <cell r="S683">
            <v>356</v>
          </cell>
          <cell r="T683">
            <v>400</v>
          </cell>
          <cell r="U683">
            <v>402</v>
          </cell>
          <cell r="V683">
            <v>394</v>
          </cell>
          <cell r="W683">
            <v>276</v>
          </cell>
          <cell r="X683">
            <v>334</v>
          </cell>
          <cell r="Y683">
            <v>428</v>
          </cell>
          <cell r="Z683">
            <v>388</v>
          </cell>
          <cell r="AA683">
            <v>330</v>
          </cell>
          <cell r="AB683">
            <v>366</v>
          </cell>
          <cell r="AC683">
            <v>487</v>
          </cell>
          <cell r="AD683">
            <v>426</v>
          </cell>
          <cell r="AE683">
            <v>343</v>
          </cell>
          <cell r="AF683">
            <v>395</v>
          </cell>
          <cell r="AG683">
            <v>555</v>
          </cell>
          <cell r="AH683">
            <v>580</v>
          </cell>
          <cell r="AI683">
            <v>575</v>
          </cell>
          <cell r="AJ683">
            <v>626</v>
          </cell>
          <cell r="AK683">
            <v>799</v>
          </cell>
          <cell r="AL683">
            <v>742</v>
          </cell>
          <cell r="AM683">
            <v>916</v>
          </cell>
          <cell r="AN683">
            <v>934</v>
          </cell>
          <cell r="AO683">
            <v>911</v>
          </cell>
          <cell r="AP683">
            <v>820</v>
          </cell>
          <cell r="AQ683">
            <v>638</v>
          </cell>
          <cell r="AR683">
            <v>699</v>
          </cell>
          <cell r="AS683">
            <v>734</v>
          </cell>
          <cell r="AT683">
            <v>670</v>
          </cell>
          <cell r="AU683">
            <v>586</v>
          </cell>
          <cell r="AV683">
            <v>732</v>
          </cell>
          <cell r="AW683">
            <v>866</v>
          </cell>
          <cell r="AX683">
            <v>790</v>
          </cell>
          <cell r="AY683">
            <v>783</v>
          </cell>
          <cell r="AZ683">
            <v>832</v>
          </cell>
        </row>
        <row r="684">
          <cell r="A684" t="str">
            <v>Nombre de crÃ©ations d'entreprises - Micro-entrepreneurs - Commerce - Bretagne - DonnÃ©es trimestrielles brutes</v>
          </cell>
          <cell r="B684">
            <v>10755974</v>
          </cell>
          <cell r="C684">
            <v>45317.364583333336</v>
          </cell>
          <cell r="E684">
            <v>599</v>
          </cell>
          <cell r="F684">
            <v>601</v>
          </cell>
          <cell r="G684">
            <v>465</v>
          </cell>
          <cell r="H684">
            <v>503</v>
          </cell>
          <cell r="I684">
            <v>537</v>
          </cell>
          <cell r="J684">
            <v>600</v>
          </cell>
          <cell r="K684">
            <v>451</v>
          </cell>
          <cell r="L684">
            <v>430</v>
          </cell>
          <cell r="M684">
            <v>492</v>
          </cell>
          <cell r="N684">
            <v>569</v>
          </cell>
          <cell r="O684">
            <v>479</v>
          </cell>
          <cell r="P684">
            <v>483</v>
          </cell>
          <cell r="Q684">
            <v>477</v>
          </cell>
          <cell r="R684">
            <v>525</v>
          </cell>
          <cell r="S684">
            <v>370</v>
          </cell>
          <cell r="T684">
            <v>348</v>
          </cell>
          <cell r="U684">
            <v>383</v>
          </cell>
          <cell r="V684">
            <v>369</v>
          </cell>
          <cell r="W684">
            <v>298</v>
          </cell>
          <cell r="X684">
            <v>325</v>
          </cell>
          <cell r="Y684">
            <v>407</v>
          </cell>
          <cell r="Z684">
            <v>407</v>
          </cell>
          <cell r="AA684">
            <v>302</v>
          </cell>
          <cell r="AB684">
            <v>355</v>
          </cell>
          <cell r="AC684">
            <v>461</v>
          </cell>
          <cell r="AD684">
            <v>436</v>
          </cell>
          <cell r="AE684">
            <v>391</v>
          </cell>
          <cell r="AF684">
            <v>384</v>
          </cell>
          <cell r="AG684">
            <v>497</v>
          </cell>
          <cell r="AH684">
            <v>452</v>
          </cell>
          <cell r="AI684">
            <v>444</v>
          </cell>
          <cell r="AJ684">
            <v>444</v>
          </cell>
          <cell r="AK684">
            <v>462</v>
          </cell>
          <cell r="AL684">
            <v>450</v>
          </cell>
          <cell r="AM684">
            <v>648</v>
          </cell>
          <cell r="AN684">
            <v>774</v>
          </cell>
          <cell r="AO684">
            <v>694</v>
          </cell>
          <cell r="AP684">
            <v>738</v>
          </cell>
          <cell r="AQ684">
            <v>550</v>
          </cell>
          <cell r="AR684">
            <v>560</v>
          </cell>
          <cell r="AS684">
            <v>692</v>
          </cell>
          <cell r="AT684">
            <v>632</v>
          </cell>
          <cell r="AU684">
            <v>504</v>
          </cell>
          <cell r="AV684">
            <v>611</v>
          </cell>
          <cell r="AW684">
            <v>773</v>
          </cell>
          <cell r="AX684">
            <v>677</v>
          </cell>
          <cell r="AY684">
            <v>704</v>
          </cell>
          <cell r="AZ684">
            <v>759</v>
          </cell>
        </row>
        <row r="685">
          <cell r="A685" t="str">
            <v>Nombre de crÃ©ations d'entreprises - Micro-entrepreneurs - Commerce - Centre-Val de Loire - DonnÃ©es trimestrielles brutes</v>
          </cell>
          <cell r="B685">
            <v>10755860</v>
          </cell>
          <cell r="C685">
            <v>45317.364583333336</v>
          </cell>
          <cell r="E685">
            <v>629</v>
          </cell>
          <cell r="F685">
            <v>595</v>
          </cell>
          <cell r="G685">
            <v>443</v>
          </cell>
          <cell r="H685">
            <v>536</v>
          </cell>
          <cell r="I685">
            <v>501</v>
          </cell>
          <cell r="J685">
            <v>518</v>
          </cell>
          <cell r="K685">
            <v>458</v>
          </cell>
          <cell r="L685">
            <v>465</v>
          </cell>
          <cell r="M685">
            <v>518</v>
          </cell>
          <cell r="N685">
            <v>527</v>
          </cell>
          <cell r="O685">
            <v>437</v>
          </cell>
          <cell r="P685">
            <v>503</v>
          </cell>
          <cell r="Q685">
            <v>436</v>
          </cell>
          <cell r="R685">
            <v>474</v>
          </cell>
          <cell r="S685">
            <v>446</v>
          </cell>
          <cell r="T685">
            <v>385</v>
          </cell>
          <cell r="U685">
            <v>468</v>
          </cell>
          <cell r="V685">
            <v>388</v>
          </cell>
          <cell r="W685">
            <v>285</v>
          </cell>
          <cell r="X685">
            <v>280</v>
          </cell>
          <cell r="Y685">
            <v>373</v>
          </cell>
          <cell r="Z685">
            <v>344</v>
          </cell>
          <cell r="AA685">
            <v>333</v>
          </cell>
          <cell r="AB685">
            <v>381</v>
          </cell>
          <cell r="AC685">
            <v>495</v>
          </cell>
          <cell r="AD685">
            <v>446</v>
          </cell>
          <cell r="AE685">
            <v>359</v>
          </cell>
          <cell r="AF685">
            <v>414</v>
          </cell>
          <cell r="AG685">
            <v>498</v>
          </cell>
          <cell r="AH685">
            <v>494</v>
          </cell>
          <cell r="AI685">
            <v>551</v>
          </cell>
          <cell r="AJ685">
            <v>527</v>
          </cell>
          <cell r="AK685">
            <v>565</v>
          </cell>
          <cell r="AL685">
            <v>473</v>
          </cell>
          <cell r="AM685">
            <v>639</v>
          </cell>
          <cell r="AN685">
            <v>755</v>
          </cell>
          <cell r="AO685">
            <v>772</v>
          </cell>
          <cell r="AP685">
            <v>658</v>
          </cell>
          <cell r="AQ685">
            <v>586</v>
          </cell>
          <cell r="AR685">
            <v>641</v>
          </cell>
          <cell r="AS685">
            <v>719</v>
          </cell>
          <cell r="AT685">
            <v>600</v>
          </cell>
          <cell r="AU685">
            <v>542</v>
          </cell>
          <cell r="AV685">
            <v>678</v>
          </cell>
          <cell r="AW685">
            <v>762</v>
          </cell>
          <cell r="AX685">
            <v>718</v>
          </cell>
          <cell r="AY685">
            <v>718</v>
          </cell>
          <cell r="AZ685">
            <v>796</v>
          </cell>
        </row>
        <row r="686">
          <cell r="A686" t="str">
            <v>Nombre de crÃ©ations d'entreprises - Micro-entrepreneurs - Commerce - France - DonnÃ©es trimestrielles brutes</v>
          </cell>
          <cell r="B686">
            <v>10755779</v>
          </cell>
          <cell r="C686">
            <v>45317.364583333336</v>
          </cell>
          <cell r="E686">
            <v>16263</v>
          </cell>
          <cell r="F686">
            <v>16528</v>
          </cell>
          <cell r="G686">
            <v>13036</v>
          </cell>
          <cell r="H686">
            <v>13732</v>
          </cell>
          <cell r="I686">
            <v>15134</v>
          </cell>
          <cell r="J686">
            <v>15629</v>
          </cell>
          <cell r="K686">
            <v>12346</v>
          </cell>
          <cell r="L686">
            <v>12854</v>
          </cell>
          <cell r="M686">
            <v>14901</v>
          </cell>
          <cell r="N686">
            <v>15036</v>
          </cell>
          <cell r="O686">
            <v>12781</v>
          </cell>
          <cell r="P686">
            <v>13809</v>
          </cell>
          <cell r="Q686">
            <v>13684</v>
          </cell>
          <cell r="R686">
            <v>13987</v>
          </cell>
          <cell r="S686">
            <v>10529</v>
          </cell>
          <cell r="T686">
            <v>11184</v>
          </cell>
          <cell r="U686">
            <v>12211</v>
          </cell>
          <cell r="V686">
            <v>12344</v>
          </cell>
          <cell r="W686">
            <v>9038</v>
          </cell>
          <cell r="X686">
            <v>9679</v>
          </cell>
          <cell r="Y686">
            <v>11964</v>
          </cell>
          <cell r="Z686">
            <v>11641</v>
          </cell>
          <cell r="AA686">
            <v>10135</v>
          </cell>
          <cell r="AB686">
            <v>12116</v>
          </cell>
          <cell r="AC686">
            <v>14717</v>
          </cell>
          <cell r="AD686">
            <v>13834</v>
          </cell>
          <cell r="AE686">
            <v>11689</v>
          </cell>
          <cell r="AF686">
            <v>13552</v>
          </cell>
          <cell r="AG686">
            <v>17409</v>
          </cell>
          <cell r="AH686">
            <v>15794</v>
          </cell>
          <cell r="AI686">
            <v>13883</v>
          </cell>
          <cell r="AJ686">
            <v>17246</v>
          </cell>
          <cell r="AK686">
            <v>18418</v>
          </cell>
          <cell r="AL686">
            <v>17241</v>
          </cell>
          <cell r="AM686">
            <v>22633</v>
          </cell>
          <cell r="AN686">
            <v>24693</v>
          </cell>
          <cell r="AO686">
            <v>23977</v>
          </cell>
          <cell r="AP686">
            <v>21220</v>
          </cell>
          <cell r="AQ686">
            <v>16568</v>
          </cell>
          <cell r="AR686">
            <v>18409</v>
          </cell>
          <cell r="AS686">
            <v>20347</v>
          </cell>
          <cell r="AT686">
            <v>17966</v>
          </cell>
          <cell r="AU686">
            <v>16257</v>
          </cell>
          <cell r="AV686">
            <v>19769</v>
          </cell>
          <cell r="AW686">
            <v>21297</v>
          </cell>
          <cell r="AX686">
            <v>20057</v>
          </cell>
          <cell r="AY686">
            <v>19307</v>
          </cell>
          <cell r="AZ686">
            <v>22778</v>
          </cell>
        </row>
        <row r="687">
          <cell r="A687" t="str">
            <v>Nombre de crÃ©ations d'entreprises - Micro-entrepreneurs - Commerce - France - DonnÃ©es trimestrielles CVS</v>
          </cell>
          <cell r="B687">
            <v>10755780</v>
          </cell>
          <cell r="C687">
            <v>45317.364583333336</v>
          </cell>
          <cell r="E687">
            <v>15411</v>
          </cell>
          <cell r="F687">
            <v>15180</v>
          </cell>
          <cell r="G687">
            <v>14517</v>
          </cell>
          <cell r="H687">
            <v>14444</v>
          </cell>
          <cell r="I687">
            <v>14206</v>
          </cell>
          <cell r="J687">
            <v>14327</v>
          </cell>
          <cell r="K687">
            <v>14038</v>
          </cell>
          <cell r="L687">
            <v>13517</v>
          </cell>
          <cell r="M687">
            <v>13932</v>
          </cell>
          <cell r="N687">
            <v>13793</v>
          </cell>
          <cell r="O687">
            <v>14461</v>
          </cell>
          <cell r="P687">
            <v>14282</v>
          </cell>
          <cell r="Q687">
            <v>12673</v>
          </cell>
          <cell r="R687">
            <v>12762</v>
          </cell>
          <cell r="S687">
            <v>12136</v>
          </cell>
          <cell r="T687">
            <v>11833</v>
          </cell>
          <cell r="U687">
            <v>11039</v>
          </cell>
          <cell r="V687">
            <v>11274</v>
          </cell>
          <cell r="W687">
            <v>10901</v>
          </cell>
          <cell r="X687">
            <v>10491</v>
          </cell>
          <cell r="Y687">
            <v>10473</v>
          </cell>
          <cell r="Z687">
            <v>10614</v>
          </cell>
          <cell r="AA687">
            <v>12226</v>
          </cell>
          <cell r="AB687">
            <v>12562</v>
          </cell>
          <cell r="AC687">
            <v>13125</v>
          </cell>
          <cell r="AD687">
            <v>13050</v>
          </cell>
          <cell r="AE687">
            <v>13433</v>
          </cell>
          <cell r="AF687">
            <v>14164</v>
          </cell>
          <cell r="AG687">
            <v>15636</v>
          </cell>
          <cell r="AH687">
            <v>15268</v>
          </cell>
          <cell r="AI687">
            <v>15779</v>
          </cell>
          <cell r="AJ687">
            <v>17699</v>
          </cell>
          <cell r="AK687">
            <v>16640</v>
          </cell>
          <cell r="AL687">
            <v>16953</v>
          </cell>
          <cell r="AM687">
            <v>24241</v>
          </cell>
          <cell r="AN687">
            <v>24991</v>
          </cell>
          <cell r="AO687">
            <v>22287</v>
          </cell>
          <cell r="AP687">
            <v>20816</v>
          </cell>
          <cell r="AQ687">
            <v>18268</v>
          </cell>
          <cell r="AR687">
            <v>18317</v>
          </cell>
          <cell r="AS687">
            <v>18620</v>
          </cell>
          <cell r="AT687">
            <v>18083</v>
          </cell>
          <cell r="AU687">
            <v>17874</v>
          </cell>
          <cell r="AV687">
            <v>19831</v>
          </cell>
          <cell r="AW687">
            <v>19697</v>
          </cell>
          <cell r="AX687">
            <v>20204</v>
          </cell>
          <cell r="AY687">
            <v>21062</v>
          </cell>
          <cell r="AZ687">
            <v>22351</v>
          </cell>
        </row>
        <row r="688">
          <cell r="A688" t="str">
            <v>Nombre de crÃ©ations d'entreprises - Micro-entrepreneurs - Commerce - Grand Est - DonnÃ©es trimestrielles brutes</v>
          </cell>
          <cell r="B688">
            <v>10755936</v>
          </cell>
          <cell r="C688">
            <v>45317.364583333336</v>
          </cell>
          <cell r="E688">
            <v>1196</v>
          </cell>
          <cell r="F688">
            <v>1177</v>
          </cell>
          <cell r="G688">
            <v>1042</v>
          </cell>
          <cell r="H688">
            <v>1010</v>
          </cell>
          <cell r="I688">
            <v>1253</v>
          </cell>
          <cell r="J688">
            <v>1113</v>
          </cell>
          <cell r="K688">
            <v>1022</v>
          </cell>
          <cell r="L688">
            <v>982</v>
          </cell>
          <cell r="M688">
            <v>1160</v>
          </cell>
          <cell r="N688">
            <v>1067</v>
          </cell>
          <cell r="O688">
            <v>929</v>
          </cell>
          <cell r="P688">
            <v>1094</v>
          </cell>
          <cell r="Q688">
            <v>920</v>
          </cell>
          <cell r="R688">
            <v>915</v>
          </cell>
          <cell r="S688">
            <v>663</v>
          </cell>
          <cell r="T688">
            <v>659</v>
          </cell>
          <cell r="U688">
            <v>744</v>
          </cell>
          <cell r="V688">
            <v>678</v>
          </cell>
          <cell r="W688">
            <v>520</v>
          </cell>
          <cell r="X688">
            <v>569</v>
          </cell>
          <cell r="Y688">
            <v>646</v>
          </cell>
          <cell r="Z688">
            <v>593</v>
          </cell>
          <cell r="AA688">
            <v>512</v>
          </cell>
          <cell r="AB688">
            <v>661</v>
          </cell>
          <cell r="AC688">
            <v>771</v>
          </cell>
          <cell r="AD688">
            <v>697</v>
          </cell>
          <cell r="AE688">
            <v>632</v>
          </cell>
          <cell r="AF688">
            <v>757</v>
          </cell>
          <cell r="AG688">
            <v>904</v>
          </cell>
          <cell r="AH688">
            <v>805</v>
          </cell>
          <cell r="AI688">
            <v>788</v>
          </cell>
          <cell r="AJ688">
            <v>1096</v>
          </cell>
          <cell r="AK688">
            <v>1379</v>
          </cell>
          <cell r="AL688">
            <v>1089</v>
          </cell>
          <cell r="AM688">
            <v>1658</v>
          </cell>
          <cell r="AN688">
            <v>1610</v>
          </cell>
          <cell r="AO688">
            <v>1714</v>
          </cell>
          <cell r="AP688">
            <v>1483</v>
          </cell>
          <cell r="AQ688">
            <v>1212</v>
          </cell>
          <cell r="AR688">
            <v>1425</v>
          </cell>
          <cell r="AS688">
            <v>1504</v>
          </cell>
          <cell r="AT688">
            <v>1266</v>
          </cell>
          <cell r="AU688">
            <v>1184</v>
          </cell>
          <cell r="AV688">
            <v>1407</v>
          </cell>
          <cell r="AW688">
            <v>1623</v>
          </cell>
          <cell r="AX688">
            <v>1445</v>
          </cell>
          <cell r="AY688">
            <v>1404</v>
          </cell>
          <cell r="AZ688">
            <v>1631</v>
          </cell>
        </row>
        <row r="689">
          <cell r="A689" t="str">
            <v>Nombre de crÃ©ations d'entreprises - Micro-entrepreneurs - Commerce - Hauts-de-France - DonnÃ©es trimestrielles brutes</v>
          </cell>
          <cell r="B689">
            <v>10755917</v>
          </cell>
          <cell r="C689">
            <v>45317.364583333336</v>
          </cell>
          <cell r="E689">
            <v>1398</v>
          </cell>
          <cell r="F689">
            <v>1299</v>
          </cell>
          <cell r="G689">
            <v>1147</v>
          </cell>
          <cell r="H689">
            <v>1170</v>
          </cell>
          <cell r="I689">
            <v>1378</v>
          </cell>
          <cell r="J689">
            <v>1426</v>
          </cell>
          <cell r="K689">
            <v>1076</v>
          </cell>
          <cell r="L689">
            <v>1079</v>
          </cell>
          <cell r="M689">
            <v>1290</v>
          </cell>
          <cell r="N689">
            <v>1334</v>
          </cell>
          <cell r="O689">
            <v>1138</v>
          </cell>
          <cell r="P689">
            <v>1082</v>
          </cell>
          <cell r="Q689">
            <v>1239</v>
          </cell>
          <cell r="R689">
            <v>1175</v>
          </cell>
          <cell r="S689">
            <v>864</v>
          </cell>
          <cell r="T689">
            <v>863</v>
          </cell>
          <cell r="U689">
            <v>988</v>
          </cell>
          <cell r="V689">
            <v>945</v>
          </cell>
          <cell r="W689">
            <v>701</v>
          </cell>
          <cell r="X689">
            <v>715</v>
          </cell>
          <cell r="Y689">
            <v>912</v>
          </cell>
          <cell r="Z689">
            <v>820</v>
          </cell>
          <cell r="AA689">
            <v>705</v>
          </cell>
          <cell r="AB689">
            <v>847</v>
          </cell>
          <cell r="AC689">
            <v>1059</v>
          </cell>
          <cell r="AD689">
            <v>1000</v>
          </cell>
          <cell r="AE689">
            <v>813</v>
          </cell>
          <cell r="AF689">
            <v>1031</v>
          </cell>
          <cell r="AG689">
            <v>1333</v>
          </cell>
          <cell r="AH689">
            <v>1240</v>
          </cell>
          <cell r="AI689">
            <v>1074</v>
          </cell>
          <cell r="AJ689">
            <v>1341</v>
          </cell>
          <cell r="AK689">
            <v>1344</v>
          </cell>
          <cell r="AL689">
            <v>1397</v>
          </cell>
          <cell r="AM689">
            <v>1941</v>
          </cell>
          <cell r="AN689">
            <v>2061</v>
          </cell>
          <cell r="AO689">
            <v>2127</v>
          </cell>
          <cell r="AP689">
            <v>1869</v>
          </cell>
          <cell r="AQ689">
            <v>1467</v>
          </cell>
          <cell r="AR689">
            <v>1622</v>
          </cell>
          <cell r="AS689">
            <v>1867</v>
          </cell>
          <cell r="AT689">
            <v>1574</v>
          </cell>
          <cell r="AU689">
            <v>1383</v>
          </cell>
          <cell r="AV689">
            <v>1526</v>
          </cell>
          <cell r="AW689">
            <v>1762</v>
          </cell>
          <cell r="AX689">
            <v>1603</v>
          </cell>
          <cell r="AY689">
            <v>1541</v>
          </cell>
          <cell r="AZ689">
            <v>1895</v>
          </cell>
        </row>
        <row r="690">
          <cell r="A690" t="str">
            <v>Nombre de crÃ©ations d'entreprises - Micro-entrepreneurs - Commerce - Normandie - DonnÃ©es trimestrielles brutes</v>
          </cell>
          <cell r="B690">
            <v>10755898</v>
          </cell>
          <cell r="C690">
            <v>45317.364583333336</v>
          </cell>
          <cell r="E690">
            <v>741</v>
          </cell>
          <cell r="F690">
            <v>747</v>
          </cell>
          <cell r="G690">
            <v>595</v>
          </cell>
          <cell r="H690">
            <v>606</v>
          </cell>
          <cell r="I690">
            <v>603</v>
          </cell>
          <cell r="J690">
            <v>704</v>
          </cell>
          <cell r="K690">
            <v>544</v>
          </cell>
          <cell r="L690">
            <v>594</v>
          </cell>
          <cell r="M690">
            <v>639</v>
          </cell>
          <cell r="N690">
            <v>674</v>
          </cell>
          <cell r="O690">
            <v>589</v>
          </cell>
          <cell r="P690">
            <v>628</v>
          </cell>
          <cell r="Q690">
            <v>581</v>
          </cell>
          <cell r="R690">
            <v>608</v>
          </cell>
          <cell r="S690">
            <v>489</v>
          </cell>
          <cell r="T690">
            <v>475</v>
          </cell>
          <cell r="U690">
            <v>603</v>
          </cell>
          <cell r="V690">
            <v>614</v>
          </cell>
          <cell r="W690">
            <v>448</v>
          </cell>
          <cell r="X690">
            <v>469</v>
          </cell>
          <cell r="Y690">
            <v>584</v>
          </cell>
          <cell r="Z690">
            <v>533</v>
          </cell>
          <cell r="AA690">
            <v>464</v>
          </cell>
          <cell r="AB690">
            <v>504</v>
          </cell>
          <cell r="AC690">
            <v>626</v>
          </cell>
          <cell r="AD690">
            <v>610</v>
          </cell>
          <cell r="AE690">
            <v>578</v>
          </cell>
          <cell r="AF690">
            <v>697</v>
          </cell>
          <cell r="AG690">
            <v>880</v>
          </cell>
          <cell r="AH690">
            <v>739</v>
          </cell>
          <cell r="AI690">
            <v>712</v>
          </cell>
          <cell r="AJ690">
            <v>885</v>
          </cell>
          <cell r="AK690">
            <v>815</v>
          </cell>
          <cell r="AL690">
            <v>728</v>
          </cell>
          <cell r="AM690">
            <v>1083</v>
          </cell>
          <cell r="AN690">
            <v>996</v>
          </cell>
          <cell r="AO690">
            <v>1095</v>
          </cell>
          <cell r="AP690">
            <v>1043</v>
          </cell>
          <cell r="AQ690">
            <v>746</v>
          </cell>
          <cell r="AR690">
            <v>820</v>
          </cell>
          <cell r="AS690">
            <v>891</v>
          </cell>
          <cell r="AT690">
            <v>779</v>
          </cell>
          <cell r="AU690">
            <v>667</v>
          </cell>
          <cell r="AV690">
            <v>789</v>
          </cell>
          <cell r="AW690">
            <v>887</v>
          </cell>
          <cell r="AX690">
            <v>797</v>
          </cell>
          <cell r="AY690">
            <v>851</v>
          </cell>
          <cell r="AZ690">
            <v>960</v>
          </cell>
        </row>
        <row r="691">
          <cell r="A691" t="str">
            <v>Nombre de crÃ©ations d'entreprises - Micro-entrepreneurs - Commerce - Nouvelle-Aquitaine - DonnÃ©es trimestrielles brutes</v>
          </cell>
          <cell r="B691">
            <v>10755993</v>
          </cell>
          <cell r="C691">
            <v>45317.364583333336</v>
          </cell>
          <cell r="E691">
            <v>1520</v>
          </cell>
          <cell r="F691">
            <v>1699</v>
          </cell>
          <cell r="G691">
            <v>1294</v>
          </cell>
          <cell r="H691">
            <v>1171</v>
          </cell>
          <cell r="I691">
            <v>1368</v>
          </cell>
          <cell r="J691">
            <v>1571</v>
          </cell>
          <cell r="K691">
            <v>1204</v>
          </cell>
          <cell r="L691">
            <v>1228</v>
          </cell>
          <cell r="M691">
            <v>1408</v>
          </cell>
          <cell r="N691">
            <v>1624</v>
          </cell>
          <cell r="O691">
            <v>1335</v>
          </cell>
          <cell r="P691">
            <v>1321</v>
          </cell>
          <cell r="Q691">
            <v>1501</v>
          </cell>
          <cell r="R691">
            <v>1438</v>
          </cell>
          <cell r="S691">
            <v>1180</v>
          </cell>
          <cell r="T691">
            <v>1164</v>
          </cell>
          <cell r="U691">
            <v>1280</v>
          </cell>
          <cell r="V691">
            <v>1470</v>
          </cell>
          <cell r="W691">
            <v>1026</v>
          </cell>
          <cell r="X691">
            <v>1091</v>
          </cell>
          <cell r="Y691">
            <v>1385</v>
          </cell>
          <cell r="Z691">
            <v>1452</v>
          </cell>
          <cell r="AA691">
            <v>1168</v>
          </cell>
          <cell r="AB691">
            <v>1349</v>
          </cell>
          <cell r="AC691">
            <v>1744</v>
          </cell>
          <cell r="AD691">
            <v>1738</v>
          </cell>
          <cell r="AE691">
            <v>1356</v>
          </cell>
          <cell r="AF691">
            <v>1455</v>
          </cell>
          <cell r="AG691">
            <v>1889</v>
          </cell>
          <cell r="AH691">
            <v>1687</v>
          </cell>
          <cell r="AI691">
            <v>1362</v>
          </cell>
          <cell r="AJ691">
            <v>1520</v>
          </cell>
          <cell r="AK691">
            <v>1736</v>
          </cell>
          <cell r="AL691">
            <v>1376</v>
          </cell>
          <cell r="AM691">
            <v>1911</v>
          </cell>
          <cell r="AN691">
            <v>2147</v>
          </cell>
          <cell r="AO691">
            <v>2287</v>
          </cell>
          <cell r="AP691">
            <v>2050</v>
          </cell>
          <cell r="AQ691">
            <v>1658</v>
          </cell>
          <cell r="AR691">
            <v>1684</v>
          </cell>
          <cell r="AS691">
            <v>1868</v>
          </cell>
          <cell r="AT691">
            <v>1633</v>
          </cell>
          <cell r="AU691">
            <v>1408</v>
          </cell>
          <cell r="AV691">
            <v>1676</v>
          </cell>
          <cell r="AW691">
            <v>1830</v>
          </cell>
          <cell r="AX691">
            <v>1827</v>
          </cell>
          <cell r="AY691">
            <v>1639</v>
          </cell>
          <cell r="AZ691">
            <v>1905</v>
          </cell>
        </row>
        <row r="692">
          <cell r="A692" t="str">
            <v>Nombre de crÃ©ations d'entreprises - Micro-entrepreneurs - Commerce - Occitanie - DonnÃ©es trimestrielles brutes</v>
          </cell>
          <cell r="B692">
            <v>10756012</v>
          </cell>
          <cell r="C692">
            <v>45317.364583333336</v>
          </cell>
          <cell r="E692">
            <v>1793</v>
          </cell>
          <cell r="F692">
            <v>1965</v>
          </cell>
          <cell r="G692">
            <v>1318</v>
          </cell>
          <cell r="H692">
            <v>1530</v>
          </cell>
          <cell r="I692">
            <v>1588</v>
          </cell>
          <cell r="J692">
            <v>1850</v>
          </cell>
          <cell r="K692">
            <v>1344</v>
          </cell>
          <cell r="L692">
            <v>1412</v>
          </cell>
          <cell r="M692">
            <v>1718</v>
          </cell>
          <cell r="N692">
            <v>1741</v>
          </cell>
          <cell r="O692">
            <v>1374</v>
          </cell>
          <cell r="P692">
            <v>1534</v>
          </cell>
          <cell r="Q692">
            <v>1639</v>
          </cell>
          <cell r="R692">
            <v>1757</v>
          </cell>
          <cell r="S692">
            <v>1132</v>
          </cell>
          <cell r="T692">
            <v>1429</v>
          </cell>
          <cell r="U692">
            <v>1532</v>
          </cell>
          <cell r="V692">
            <v>1620</v>
          </cell>
          <cell r="W692">
            <v>1146</v>
          </cell>
          <cell r="X692">
            <v>1198</v>
          </cell>
          <cell r="Y692">
            <v>1478</v>
          </cell>
          <cell r="Z692">
            <v>1538</v>
          </cell>
          <cell r="AA692">
            <v>1242</v>
          </cell>
          <cell r="AB692">
            <v>1353</v>
          </cell>
          <cell r="AC692">
            <v>1677</v>
          </cell>
          <cell r="AD692">
            <v>1656</v>
          </cell>
          <cell r="AE692">
            <v>1240</v>
          </cell>
          <cell r="AF692">
            <v>1461</v>
          </cell>
          <cell r="AG692">
            <v>1847</v>
          </cell>
          <cell r="AH692">
            <v>1780</v>
          </cell>
          <cell r="AI692">
            <v>1489</v>
          </cell>
          <cell r="AJ692">
            <v>1843</v>
          </cell>
          <cell r="AK692">
            <v>1900</v>
          </cell>
          <cell r="AL692">
            <v>1824</v>
          </cell>
          <cell r="AM692">
            <v>2389</v>
          </cell>
          <cell r="AN692">
            <v>2642</v>
          </cell>
          <cell r="AO692">
            <v>2433</v>
          </cell>
          <cell r="AP692">
            <v>2302</v>
          </cell>
          <cell r="AQ692">
            <v>1738</v>
          </cell>
          <cell r="AR692">
            <v>1814</v>
          </cell>
          <cell r="AS692">
            <v>2086</v>
          </cell>
          <cell r="AT692">
            <v>2001</v>
          </cell>
          <cell r="AU692">
            <v>1583</v>
          </cell>
          <cell r="AV692">
            <v>2044</v>
          </cell>
          <cell r="AW692">
            <v>2153</v>
          </cell>
          <cell r="AX692">
            <v>2067</v>
          </cell>
          <cell r="AY692">
            <v>1903</v>
          </cell>
          <cell r="AZ692">
            <v>2246</v>
          </cell>
        </row>
        <row r="693">
          <cell r="A693" t="str">
            <v>Nombre de crÃ©ations d'entreprises - Micro-entrepreneurs - Commerce - Pays de la Loire - DonnÃ©es trimestrielles brutes</v>
          </cell>
          <cell r="B693">
            <v>10755955</v>
          </cell>
          <cell r="C693">
            <v>45317.364583333336</v>
          </cell>
          <cell r="E693">
            <v>707</v>
          </cell>
          <cell r="F693">
            <v>738</v>
          </cell>
          <cell r="G693">
            <v>535</v>
          </cell>
          <cell r="H693">
            <v>563</v>
          </cell>
          <cell r="I693">
            <v>656</v>
          </cell>
          <cell r="J693">
            <v>694</v>
          </cell>
          <cell r="K693">
            <v>510</v>
          </cell>
          <cell r="L693">
            <v>554</v>
          </cell>
          <cell r="M693">
            <v>679</v>
          </cell>
          <cell r="N693">
            <v>707</v>
          </cell>
          <cell r="O693">
            <v>657</v>
          </cell>
          <cell r="P693">
            <v>626</v>
          </cell>
          <cell r="Q693">
            <v>604</v>
          </cell>
          <cell r="R693">
            <v>650</v>
          </cell>
          <cell r="S693">
            <v>398</v>
          </cell>
          <cell r="T693">
            <v>412</v>
          </cell>
          <cell r="U693">
            <v>415</v>
          </cell>
          <cell r="V693">
            <v>417</v>
          </cell>
          <cell r="W693">
            <v>290</v>
          </cell>
          <cell r="X693">
            <v>302</v>
          </cell>
          <cell r="Y693">
            <v>402</v>
          </cell>
          <cell r="Z693">
            <v>401</v>
          </cell>
          <cell r="AA693">
            <v>359</v>
          </cell>
          <cell r="AB693">
            <v>443</v>
          </cell>
          <cell r="AC693">
            <v>515</v>
          </cell>
          <cell r="AD693">
            <v>507</v>
          </cell>
          <cell r="AE693">
            <v>461</v>
          </cell>
          <cell r="AF693">
            <v>485</v>
          </cell>
          <cell r="AG693">
            <v>566</v>
          </cell>
          <cell r="AH693">
            <v>544</v>
          </cell>
          <cell r="AI693">
            <v>478</v>
          </cell>
          <cell r="AJ693">
            <v>529</v>
          </cell>
          <cell r="AK693">
            <v>582</v>
          </cell>
          <cell r="AL693">
            <v>486</v>
          </cell>
          <cell r="AM693">
            <v>712</v>
          </cell>
          <cell r="AN693">
            <v>834</v>
          </cell>
          <cell r="AO693">
            <v>855</v>
          </cell>
          <cell r="AP693">
            <v>790</v>
          </cell>
          <cell r="AQ693">
            <v>616</v>
          </cell>
          <cell r="AR693">
            <v>730</v>
          </cell>
          <cell r="AS693">
            <v>810</v>
          </cell>
          <cell r="AT693">
            <v>664</v>
          </cell>
          <cell r="AU693">
            <v>663</v>
          </cell>
          <cell r="AV693">
            <v>759</v>
          </cell>
          <cell r="AW693">
            <v>890</v>
          </cell>
          <cell r="AX693">
            <v>793</v>
          </cell>
          <cell r="AY693">
            <v>870</v>
          </cell>
          <cell r="AZ693">
            <v>919</v>
          </cell>
        </row>
        <row r="694">
          <cell r="A694" t="str">
            <v>Nombre de crÃ©ations d'entreprises - Micro-entrepreneurs - Commerce - Provence-Alpes-CÃ´te d'Azur - DonnÃ©es trimestrielles brutes</v>
          </cell>
          <cell r="B694">
            <v>10756050</v>
          </cell>
          <cell r="C694">
            <v>45317.364583333336</v>
          </cell>
          <cell r="E694">
            <v>1706</v>
          </cell>
          <cell r="F694">
            <v>1901</v>
          </cell>
          <cell r="G694">
            <v>1469</v>
          </cell>
          <cell r="H694">
            <v>1462</v>
          </cell>
          <cell r="I694">
            <v>1725</v>
          </cell>
          <cell r="J694">
            <v>1677</v>
          </cell>
          <cell r="K694">
            <v>1277</v>
          </cell>
          <cell r="L694">
            <v>1404</v>
          </cell>
          <cell r="M694">
            <v>1647</v>
          </cell>
          <cell r="N694">
            <v>1677</v>
          </cell>
          <cell r="O694">
            <v>1380</v>
          </cell>
          <cell r="P694">
            <v>1507</v>
          </cell>
          <cell r="Q694">
            <v>1461</v>
          </cell>
          <cell r="R694">
            <v>1498</v>
          </cell>
          <cell r="S694">
            <v>1098</v>
          </cell>
          <cell r="T694">
            <v>1214</v>
          </cell>
          <cell r="U694">
            <v>1334</v>
          </cell>
          <cell r="V694">
            <v>1302</v>
          </cell>
          <cell r="W694">
            <v>900</v>
          </cell>
          <cell r="X694">
            <v>968</v>
          </cell>
          <cell r="Y694">
            <v>1336</v>
          </cell>
          <cell r="Z694">
            <v>1204</v>
          </cell>
          <cell r="AA694">
            <v>1064</v>
          </cell>
          <cell r="AB694">
            <v>1289</v>
          </cell>
          <cell r="AC694">
            <v>1603</v>
          </cell>
          <cell r="AD694">
            <v>1496</v>
          </cell>
          <cell r="AE694">
            <v>1290</v>
          </cell>
          <cell r="AF694">
            <v>1378</v>
          </cell>
          <cell r="AG694">
            <v>1725</v>
          </cell>
          <cell r="AH694">
            <v>1551</v>
          </cell>
          <cell r="AI694">
            <v>1503</v>
          </cell>
          <cell r="AJ694">
            <v>1947</v>
          </cell>
          <cell r="AK694">
            <v>2133</v>
          </cell>
          <cell r="AL694">
            <v>1814</v>
          </cell>
          <cell r="AM694">
            <v>2202</v>
          </cell>
          <cell r="AN694">
            <v>2497</v>
          </cell>
          <cell r="AO694">
            <v>2466</v>
          </cell>
          <cell r="AP694">
            <v>2230</v>
          </cell>
          <cell r="AQ694">
            <v>1531</v>
          </cell>
          <cell r="AR694">
            <v>1905</v>
          </cell>
          <cell r="AS694">
            <v>2095</v>
          </cell>
          <cell r="AT694">
            <v>1988</v>
          </cell>
          <cell r="AU694">
            <v>1693</v>
          </cell>
          <cell r="AV694">
            <v>2032</v>
          </cell>
          <cell r="AW694">
            <v>2079</v>
          </cell>
          <cell r="AX694">
            <v>1947</v>
          </cell>
          <cell r="AY694">
            <v>1860</v>
          </cell>
          <cell r="AZ694">
            <v>2072</v>
          </cell>
        </row>
        <row r="695">
          <cell r="A695" t="str">
            <v>Nombre de crÃ©ations d'entreprises - Micro-entrepreneurs - Commerce, transports, hÃ©bergement et restauration - Auvergne-RhÃ´ne-Alpes - DonnÃ©es trimestrielles brutes</v>
          </cell>
          <cell r="B695">
            <v>10756036</v>
          </cell>
          <cell r="C695">
            <v>45317.364583333336</v>
          </cell>
          <cell r="E695">
            <v>2015</v>
          </cell>
          <cell r="F695">
            <v>2073</v>
          </cell>
          <cell r="G695">
            <v>1669</v>
          </cell>
          <cell r="H695">
            <v>1754</v>
          </cell>
          <cell r="I695">
            <v>1900</v>
          </cell>
          <cell r="J695">
            <v>2069</v>
          </cell>
          <cell r="K695">
            <v>1543</v>
          </cell>
          <cell r="L695">
            <v>1728</v>
          </cell>
          <cell r="M695">
            <v>2033</v>
          </cell>
          <cell r="N695">
            <v>2102</v>
          </cell>
          <cell r="O695">
            <v>1751</v>
          </cell>
          <cell r="P695">
            <v>1961</v>
          </cell>
          <cell r="Q695">
            <v>2123</v>
          </cell>
          <cell r="R695">
            <v>2228</v>
          </cell>
          <cell r="S695">
            <v>1641</v>
          </cell>
          <cell r="T695">
            <v>2036</v>
          </cell>
          <cell r="U695">
            <v>2205</v>
          </cell>
          <cell r="V695">
            <v>2401</v>
          </cell>
          <cell r="W695">
            <v>1691</v>
          </cell>
          <cell r="X695">
            <v>2054</v>
          </cell>
          <cell r="Y695">
            <v>2522</v>
          </cell>
          <cell r="Z695">
            <v>2411</v>
          </cell>
          <cell r="AA695">
            <v>2106</v>
          </cell>
          <cell r="AB695">
            <v>2389</v>
          </cell>
          <cell r="AC695">
            <v>3057</v>
          </cell>
          <cell r="AD695">
            <v>3158</v>
          </cell>
          <cell r="AE695">
            <v>3147</v>
          </cell>
          <cell r="AF695">
            <v>3461</v>
          </cell>
          <cell r="AG695">
            <v>4868</v>
          </cell>
          <cell r="AH695">
            <v>4603</v>
          </cell>
          <cell r="AI695">
            <v>3773</v>
          </cell>
          <cell r="AJ695">
            <v>4820</v>
          </cell>
          <cell r="AK695">
            <v>4776</v>
          </cell>
          <cell r="AL695">
            <v>4600</v>
          </cell>
          <cell r="AM695">
            <v>6096</v>
          </cell>
          <cell r="AN695">
            <v>7018</v>
          </cell>
          <cell r="AO695">
            <v>7154</v>
          </cell>
          <cell r="AP695">
            <v>6138</v>
          </cell>
          <cell r="AQ695">
            <v>4215</v>
          </cell>
          <cell r="AR695">
            <v>4520</v>
          </cell>
          <cell r="AS695">
            <v>4608</v>
          </cell>
          <cell r="AT695">
            <v>3995</v>
          </cell>
          <cell r="AU695">
            <v>3467</v>
          </cell>
          <cell r="AV695">
            <v>4326</v>
          </cell>
          <cell r="AW695">
            <v>4432</v>
          </cell>
          <cell r="AX695">
            <v>4514</v>
          </cell>
          <cell r="AY695">
            <v>4396</v>
          </cell>
          <cell r="AZ695">
            <v>5537</v>
          </cell>
        </row>
        <row r="696">
          <cell r="A696" t="str">
            <v>Nombre de crÃ©ations d'entreprises - Micro-entrepreneurs - Commerce, transports, hÃ©bergement et restauration - Auvergne-RhÃ´ne-Alpes - DonnÃ©es trimestrielles CVS</v>
          </cell>
          <cell r="B696">
            <v>10756037</v>
          </cell>
          <cell r="C696">
            <v>45317.364583333336</v>
          </cell>
          <cell r="E696">
            <v>1866</v>
          </cell>
          <cell r="F696">
            <v>1961</v>
          </cell>
          <cell r="G696">
            <v>1937</v>
          </cell>
          <cell r="H696">
            <v>1847</v>
          </cell>
          <cell r="I696">
            <v>1844</v>
          </cell>
          <cell r="J696">
            <v>1865</v>
          </cell>
          <cell r="K696">
            <v>1796</v>
          </cell>
          <cell r="L696">
            <v>1751</v>
          </cell>
          <cell r="M696">
            <v>1914</v>
          </cell>
          <cell r="N696">
            <v>1931</v>
          </cell>
          <cell r="O696">
            <v>2005</v>
          </cell>
          <cell r="P696">
            <v>2084</v>
          </cell>
          <cell r="Q696">
            <v>1963</v>
          </cell>
          <cell r="R696">
            <v>1883</v>
          </cell>
          <cell r="S696">
            <v>1945</v>
          </cell>
          <cell r="T696">
            <v>2043</v>
          </cell>
          <cell r="U696">
            <v>2002</v>
          </cell>
          <cell r="V696">
            <v>2169</v>
          </cell>
          <cell r="W696">
            <v>2130</v>
          </cell>
          <cell r="X696">
            <v>2152</v>
          </cell>
          <cell r="Y696">
            <v>2284</v>
          </cell>
          <cell r="Z696">
            <v>2365</v>
          </cell>
          <cell r="AA696">
            <v>2459</v>
          </cell>
          <cell r="AB696">
            <v>2496</v>
          </cell>
          <cell r="AC696">
            <v>2894</v>
          </cell>
          <cell r="AD696">
            <v>3082</v>
          </cell>
          <cell r="AE696">
            <v>3593</v>
          </cell>
          <cell r="AF696">
            <v>3574</v>
          </cell>
          <cell r="AG696">
            <v>4694</v>
          </cell>
          <cell r="AH696">
            <v>4313</v>
          </cell>
          <cell r="AI696">
            <v>4330</v>
          </cell>
          <cell r="AJ696">
            <v>4735</v>
          </cell>
          <cell r="AK696">
            <v>4390</v>
          </cell>
          <cell r="AL696">
            <v>4036</v>
          </cell>
          <cell r="AM696">
            <v>7199</v>
          </cell>
          <cell r="AN696">
            <v>6734</v>
          </cell>
          <cell r="AO696">
            <v>6418</v>
          </cell>
          <cell r="AP696">
            <v>5643</v>
          </cell>
          <cell r="AQ696">
            <v>4917</v>
          </cell>
          <cell r="AR696">
            <v>4743</v>
          </cell>
          <cell r="AS696">
            <v>4066</v>
          </cell>
          <cell r="AT696">
            <v>3832</v>
          </cell>
          <cell r="AU696">
            <v>4367</v>
          </cell>
          <cell r="AV696">
            <v>4284</v>
          </cell>
          <cell r="AW696">
            <v>4096</v>
          </cell>
          <cell r="AX696">
            <v>4559</v>
          </cell>
          <cell r="AY696">
            <v>5134</v>
          </cell>
          <cell r="AZ696">
            <v>5484</v>
          </cell>
        </row>
        <row r="697">
          <cell r="A697" t="str">
            <v>Nombre de crÃ©ations d'entreprises - Micro-entrepreneurs - Commerce, transports, hÃ©bergement et restauration - ÃŽle-de-France - DonnÃ©es trimestrielles brutes</v>
          </cell>
          <cell r="B697">
            <v>10755846</v>
          </cell>
          <cell r="C697">
            <v>45317.364583333336</v>
          </cell>
          <cell r="E697">
            <v>3579</v>
          </cell>
          <cell r="F697">
            <v>3618</v>
          </cell>
          <cell r="G697">
            <v>2859</v>
          </cell>
          <cell r="H697">
            <v>3325</v>
          </cell>
          <cell r="I697">
            <v>3406</v>
          </cell>
          <cell r="J697">
            <v>3516</v>
          </cell>
          <cell r="K697">
            <v>3113</v>
          </cell>
          <cell r="L697">
            <v>3418</v>
          </cell>
          <cell r="M697">
            <v>3853</v>
          </cell>
          <cell r="N697">
            <v>3666</v>
          </cell>
          <cell r="O697">
            <v>3291</v>
          </cell>
          <cell r="P697">
            <v>4792</v>
          </cell>
          <cell r="Q697">
            <v>4053</v>
          </cell>
          <cell r="R697">
            <v>4218</v>
          </cell>
          <cell r="S697">
            <v>3886</v>
          </cell>
          <cell r="T697">
            <v>5359</v>
          </cell>
          <cell r="U697">
            <v>5280</v>
          </cell>
          <cell r="V697">
            <v>6489</v>
          </cell>
          <cell r="W697">
            <v>5529</v>
          </cell>
          <cell r="X697">
            <v>6430</v>
          </cell>
          <cell r="Y697">
            <v>7190</v>
          </cell>
          <cell r="Z697">
            <v>6753</v>
          </cell>
          <cell r="AA697">
            <v>6383</v>
          </cell>
          <cell r="AB697">
            <v>8762</v>
          </cell>
          <cell r="AC697">
            <v>10571</v>
          </cell>
          <cell r="AD697">
            <v>10933</v>
          </cell>
          <cell r="AE697">
            <v>9121</v>
          </cell>
          <cell r="AF697">
            <v>12204</v>
          </cell>
          <cell r="AG697">
            <v>14432</v>
          </cell>
          <cell r="AH697">
            <v>12872</v>
          </cell>
          <cell r="AI697">
            <v>9369</v>
          </cell>
          <cell r="AJ697">
            <v>11999</v>
          </cell>
          <cell r="AK697">
            <v>11519</v>
          </cell>
          <cell r="AL697">
            <v>13784</v>
          </cell>
          <cell r="AM697">
            <v>19267</v>
          </cell>
          <cell r="AN697">
            <v>21853</v>
          </cell>
          <cell r="AO697">
            <v>23009</v>
          </cell>
          <cell r="AP697">
            <v>14796</v>
          </cell>
          <cell r="AQ697">
            <v>10286</v>
          </cell>
          <cell r="AR697">
            <v>11178</v>
          </cell>
          <cell r="AS697">
            <v>11445</v>
          </cell>
          <cell r="AT697">
            <v>9325</v>
          </cell>
          <cell r="AU697">
            <v>9451</v>
          </cell>
          <cell r="AV697">
            <v>11859</v>
          </cell>
          <cell r="AW697">
            <v>11584</v>
          </cell>
          <cell r="AX697">
            <v>11680</v>
          </cell>
          <cell r="AY697">
            <v>12963</v>
          </cell>
          <cell r="AZ697">
            <v>15455</v>
          </cell>
        </row>
        <row r="698">
          <cell r="A698" t="str">
            <v>Nombre de crÃ©ations d'entreprises - Micro-entrepreneurs - Commerce, transports, hÃ©bergement et restauration - ÃŽle-de-France - DonnÃ©es trimestrielles CVS</v>
          </cell>
          <cell r="B698">
            <v>10755847</v>
          </cell>
          <cell r="C698">
            <v>45317.364583333336</v>
          </cell>
          <cell r="E698">
            <v>3343</v>
          </cell>
          <cell r="F698">
            <v>3536</v>
          </cell>
          <cell r="G698">
            <v>3322</v>
          </cell>
          <cell r="H698">
            <v>3172</v>
          </cell>
          <cell r="I698">
            <v>3308</v>
          </cell>
          <cell r="J698">
            <v>3435</v>
          </cell>
          <cell r="K698">
            <v>3538</v>
          </cell>
          <cell r="L698">
            <v>3328</v>
          </cell>
          <cell r="M698">
            <v>3740</v>
          </cell>
          <cell r="N698">
            <v>3592</v>
          </cell>
          <cell r="O698">
            <v>3817</v>
          </cell>
          <cell r="P698">
            <v>4564</v>
          </cell>
          <cell r="Q698">
            <v>3923</v>
          </cell>
          <cell r="R698">
            <v>4143</v>
          </cell>
          <cell r="S698">
            <v>4418</v>
          </cell>
          <cell r="T698">
            <v>5107</v>
          </cell>
          <cell r="U698">
            <v>5125</v>
          </cell>
          <cell r="V698">
            <v>5982</v>
          </cell>
          <cell r="W698">
            <v>6452</v>
          </cell>
          <cell r="X698">
            <v>6259</v>
          </cell>
          <cell r="Y698">
            <v>6616</v>
          </cell>
          <cell r="Z698">
            <v>6633</v>
          </cell>
          <cell r="AA698">
            <v>7646</v>
          </cell>
          <cell r="AB698">
            <v>8528</v>
          </cell>
          <cell r="AC698">
            <v>9915</v>
          </cell>
          <cell r="AD698">
            <v>10767</v>
          </cell>
          <cell r="AE698">
            <v>10667</v>
          </cell>
          <cell r="AF698">
            <v>11605</v>
          </cell>
          <cell r="AG698">
            <v>13859</v>
          </cell>
          <cell r="AH698">
            <v>12749</v>
          </cell>
          <cell r="AI698">
            <v>10646</v>
          </cell>
          <cell r="AJ698">
            <v>11568</v>
          </cell>
          <cell r="AK698">
            <v>11002</v>
          </cell>
          <cell r="AL698">
            <v>13804</v>
          </cell>
          <cell r="AM698">
            <v>21579</v>
          </cell>
          <cell r="AN698">
            <v>20344</v>
          </cell>
          <cell r="AO698">
            <v>22649</v>
          </cell>
          <cell r="AP698">
            <v>14375</v>
          </cell>
          <cell r="AQ698">
            <v>11292</v>
          </cell>
          <cell r="AR698">
            <v>10289</v>
          </cell>
          <cell r="AS698">
            <v>11189</v>
          </cell>
          <cell r="AT698">
            <v>9198</v>
          </cell>
          <cell r="AU698">
            <v>10377</v>
          </cell>
          <cell r="AV698">
            <v>11083</v>
          </cell>
          <cell r="AW698">
            <v>11206</v>
          </cell>
          <cell r="AX698">
            <v>12159</v>
          </cell>
          <cell r="AY698">
            <v>14341</v>
          </cell>
          <cell r="AZ698">
            <v>14398</v>
          </cell>
        </row>
        <row r="699">
          <cell r="A699" t="str">
            <v>Nombre de crÃ©ations d'entreprises - Micro-entrepreneurs - Commerce, transports, hÃ©bergement et restauration - Bourgogne-Franche-ComtÃ© - DonnÃ©es trimestrielles brutes</v>
          </cell>
          <cell r="B699">
            <v>10755884</v>
          </cell>
          <cell r="C699">
            <v>45317.364583333336</v>
          </cell>
          <cell r="E699">
            <v>769</v>
          </cell>
          <cell r="F699">
            <v>778</v>
          </cell>
          <cell r="G699">
            <v>636</v>
          </cell>
          <cell r="H699">
            <v>705</v>
          </cell>
          <cell r="I699">
            <v>812</v>
          </cell>
          <cell r="J699">
            <v>764</v>
          </cell>
          <cell r="K699">
            <v>577</v>
          </cell>
          <cell r="L699">
            <v>586</v>
          </cell>
          <cell r="M699">
            <v>751</v>
          </cell>
          <cell r="N699">
            <v>758</v>
          </cell>
          <cell r="O699">
            <v>632</v>
          </cell>
          <cell r="P699">
            <v>743</v>
          </cell>
          <cell r="Q699">
            <v>629</v>
          </cell>
          <cell r="R699">
            <v>644</v>
          </cell>
          <cell r="S699">
            <v>436</v>
          </cell>
          <cell r="T699">
            <v>492</v>
          </cell>
          <cell r="U699">
            <v>504</v>
          </cell>
          <cell r="V699">
            <v>518</v>
          </cell>
          <cell r="W699">
            <v>359</v>
          </cell>
          <cell r="X699">
            <v>437</v>
          </cell>
          <cell r="Y699">
            <v>541</v>
          </cell>
          <cell r="Z699">
            <v>521</v>
          </cell>
          <cell r="AA699">
            <v>436</v>
          </cell>
          <cell r="AB699">
            <v>524</v>
          </cell>
          <cell r="AC699">
            <v>675</v>
          </cell>
          <cell r="AD699">
            <v>685</v>
          </cell>
          <cell r="AE699">
            <v>576</v>
          </cell>
          <cell r="AF699">
            <v>712</v>
          </cell>
          <cell r="AG699">
            <v>988</v>
          </cell>
          <cell r="AH699">
            <v>983</v>
          </cell>
          <cell r="AI699">
            <v>895</v>
          </cell>
          <cell r="AJ699">
            <v>989</v>
          </cell>
          <cell r="AK699">
            <v>1259</v>
          </cell>
          <cell r="AL699">
            <v>1286</v>
          </cell>
          <cell r="AM699">
            <v>1661</v>
          </cell>
          <cell r="AN699">
            <v>1668</v>
          </cell>
          <cell r="AO699">
            <v>1937</v>
          </cell>
          <cell r="AP699">
            <v>1763</v>
          </cell>
          <cell r="AQ699">
            <v>1205</v>
          </cell>
          <cell r="AR699">
            <v>1298</v>
          </cell>
          <cell r="AS699">
            <v>1297</v>
          </cell>
          <cell r="AT699">
            <v>1130</v>
          </cell>
          <cell r="AU699">
            <v>989</v>
          </cell>
          <cell r="AV699">
            <v>1204</v>
          </cell>
          <cell r="AW699">
            <v>1352</v>
          </cell>
          <cell r="AX699">
            <v>1270</v>
          </cell>
          <cell r="AY699">
            <v>1284</v>
          </cell>
          <cell r="AZ699">
            <v>1382</v>
          </cell>
        </row>
        <row r="700">
          <cell r="A700" t="str">
            <v>Nombre de crÃ©ations d'entreprises - Micro-entrepreneurs - Commerce, transports, hÃ©bergement et restauration - Bourgogne-Franche-ComtÃ© - DonnÃ©es trimestrielles CVS</v>
          </cell>
          <cell r="B700">
            <v>10755885</v>
          </cell>
          <cell r="C700">
            <v>45317.364583333336</v>
          </cell>
          <cell r="E700">
            <v>683</v>
          </cell>
          <cell r="F700">
            <v>711</v>
          </cell>
          <cell r="G700">
            <v>760</v>
          </cell>
          <cell r="H700">
            <v>748</v>
          </cell>
          <cell r="I700">
            <v>736</v>
          </cell>
          <cell r="J700">
            <v>698</v>
          </cell>
          <cell r="K700">
            <v>683</v>
          </cell>
          <cell r="L700">
            <v>629</v>
          </cell>
          <cell r="M700">
            <v>679</v>
          </cell>
          <cell r="N700">
            <v>694</v>
          </cell>
          <cell r="O700">
            <v>756</v>
          </cell>
          <cell r="P700">
            <v>788</v>
          </cell>
          <cell r="Q700">
            <v>567</v>
          </cell>
          <cell r="R700">
            <v>592</v>
          </cell>
          <cell r="S700">
            <v>514</v>
          </cell>
          <cell r="T700">
            <v>523</v>
          </cell>
          <cell r="U700">
            <v>454</v>
          </cell>
          <cell r="V700">
            <v>461</v>
          </cell>
          <cell r="W700">
            <v>429</v>
          </cell>
          <cell r="X700">
            <v>470</v>
          </cell>
          <cell r="Y700">
            <v>473</v>
          </cell>
          <cell r="Z700">
            <v>481</v>
          </cell>
          <cell r="AA700">
            <v>528</v>
          </cell>
          <cell r="AB700">
            <v>562</v>
          </cell>
          <cell r="AC700">
            <v>598</v>
          </cell>
          <cell r="AD700">
            <v>632</v>
          </cell>
          <cell r="AE700">
            <v>692</v>
          </cell>
          <cell r="AF700">
            <v>752</v>
          </cell>
          <cell r="AG700">
            <v>887</v>
          </cell>
          <cell r="AH700">
            <v>907</v>
          </cell>
          <cell r="AI700">
            <v>1064</v>
          </cell>
          <cell r="AJ700">
            <v>1055</v>
          </cell>
          <cell r="AK700">
            <v>1120</v>
          </cell>
          <cell r="AL700">
            <v>1189</v>
          </cell>
          <cell r="AM700">
            <v>1971</v>
          </cell>
          <cell r="AN700">
            <v>1760</v>
          </cell>
          <cell r="AO700">
            <v>1734</v>
          </cell>
          <cell r="AP700">
            <v>1595</v>
          </cell>
          <cell r="AQ700">
            <v>1427</v>
          </cell>
          <cell r="AR700">
            <v>1370</v>
          </cell>
          <cell r="AS700">
            <v>1147</v>
          </cell>
          <cell r="AT700">
            <v>1022</v>
          </cell>
          <cell r="AU700">
            <v>1186</v>
          </cell>
          <cell r="AV700">
            <v>1285</v>
          </cell>
          <cell r="AW700">
            <v>1184</v>
          </cell>
          <cell r="AX700">
            <v>1174</v>
          </cell>
          <cell r="AY700">
            <v>1562</v>
          </cell>
          <cell r="AZ700">
            <v>1470</v>
          </cell>
        </row>
        <row r="701">
          <cell r="A701" t="str">
            <v>Nombre de crÃ©ations d'entreprises - Micro-entrepreneurs - Commerce, transports, hÃ©bergement et restauration - Bretagne - DonnÃ©es trimestrielles brutes</v>
          </cell>
          <cell r="B701">
            <v>10755979</v>
          </cell>
          <cell r="C701">
            <v>45317.364583333336</v>
          </cell>
          <cell r="E701">
            <v>696</v>
          </cell>
          <cell r="F701">
            <v>728</v>
          </cell>
          <cell r="G701">
            <v>563</v>
          </cell>
          <cell r="H701">
            <v>573</v>
          </cell>
          <cell r="I701">
            <v>636</v>
          </cell>
          <cell r="J701">
            <v>712</v>
          </cell>
          <cell r="K701">
            <v>528</v>
          </cell>
          <cell r="L701">
            <v>504</v>
          </cell>
          <cell r="M701">
            <v>603</v>
          </cell>
          <cell r="N701">
            <v>705</v>
          </cell>
          <cell r="O701">
            <v>581</v>
          </cell>
          <cell r="P701">
            <v>578</v>
          </cell>
          <cell r="Q701">
            <v>579</v>
          </cell>
          <cell r="R701">
            <v>665</v>
          </cell>
          <cell r="S701">
            <v>474</v>
          </cell>
          <cell r="T701">
            <v>450</v>
          </cell>
          <cell r="U701">
            <v>508</v>
          </cell>
          <cell r="V701">
            <v>575</v>
          </cell>
          <cell r="W701">
            <v>428</v>
          </cell>
          <cell r="X701">
            <v>464</v>
          </cell>
          <cell r="Y701">
            <v>587</v>
          </cell>
          <cell r="Z701">
            <v>571</v>
          </cell>
          <cell r="AA701">
            <v>424</v>
          </cell>
          <cell r="AB701">
            <v>542</v>
          </cell>
          <cell r="AC701">
            <v>694</v>
          </cell>
          <cell r="AD701">
            <v>858</v>
          </cell>
          <cell r="AE701">
            <v>809</v>
          </cell>
          <cell r="AF701">
            <v>815</v>
          </cell>
          <cell r="AG701">
            <v>1018</v>
          </cell>
          <cell r="AH701">
            <v>898</v>
          </cell>
          <cell r="AI701">
            <v>799</v>
          </cell>
          <cell r="AJ701">
            <v>800</v>
          </cell>
          <cell r="AK701">
            <v>810</v>
          </cell>
          <cell r="AL701">
            <v>844</v>
          </cell>
          <cell r="AM701">
            <v>1259</v>
          </cell>
          <cell r="AN701">
            <v>1378</v>
          </cell>
          <cell r="AO701">
            <v>1568</v>
          </cell>
          <cell r="AP701">
            <v>1691</v>
          </cell>
          <cell r="AQ701">
            <v>1119</v>
          </cell>
          <cell r="AR701">
            <v>1132</v>
          </cell>
          <cell r="AS701">
            <v>1231</v>
          </cell>
          <cell r="AT701">
            <v>1113</v>
          </cell>
          <cell r="AU701">
            <v>902</v>
          </cell>
          <cell r="AV701">
            <v>1086</v>
          </cell>
          <cell r="AW701">
            <v>1259</v>
          </cell>
          <cell r="AX701">
            <v>1115</v>
          </cell>
          <cell r="AY701">
            <v>1191</v>
          </cell>
          <cell r="AZ701">
            <v>1270</v>
          </cell>
        </row>
        <row r="702">
          <cell r="A702" t="str">
            <v>Nombre de crÃ©ations d'entreprises - Micro-entrepreneurs - Commerce, transports, hÃ©bergement et restauration - Bretagne - DonnÃ©es trimestrielles CVS</v>
          </cell>
          <cell r="B702">
            <v>10755980</v>
          </cell>
          <cell r="C702">
            <v>45317.364583333336</v>
          </cell>
          <cell r="E702">
            <v>673</v>
          </cell>
          <cell r="F702">
            <v>627</v>
          </cell>
          <cell r="G702">
            <v>623</v>
          </cell>
          <cell r="H702">
            <v>636</v>
          </cell>
          <cell r="I702">
            <v>615</v>
          </cell>
          <cell r="J702">
            <v>612</v>
          </cell>
          <cell r="K702">
            <v>587</v>
          </cell>
          <cell r="L702">
            <v>560</v>
          </cell>
          <cell r="M702">
            <v>580</v>
          </cell>
          <cell r="N702">
            <v>605</v>
          </cell>
          <cell r="O702">
            <v>652</v>
          </cell>
          <cell r="P702">
            <v>640</v>
          </cell>
          <cell r="Q702">
            <v>553</v>
          </cell>
          <cell r="R702">
            <v>573</v>
          </cell>
          <cell r="S702">
            <v>536</v>
          </cell>
          <cell r="T702">
            <v>496</v>
          </cell>
          <cell r="U702">
            <v>480</v>
          </cell>
          <cell r="V702">
            <v>501</v>
          </cell>
          <cell r="W702">
            <v>486</v>
          </cell>
          <cell r="X702">
            <v>508</v>
          </cell>
          <cell r="Y702">
            <v>550</v>
          </cell>
          <cell r="Z702">
            <v>504</v>
          </cell>
          <cell r="AA702">
            <v>481</v>
          </cell>
          <cell r="AB702">
            <v>590</v>
          </cell>
          <cell r="AC702">
            <v>646</v>
          </cell>
          <cell r="AD702">
            <v>764</v>
          </cell>
          <cell r="AE702">
            <v>921</v>
          </cell>
          <cell r="AF702">
            <v>878</v>
          </cell>
          <cell r="AG702">
            <v>948</v>
          </cell>
          <cell r="AH702">
            <v>805</v>
          </cell>
          <cell r="AI702">
            <v>911</v>
          </cell>
          <cell r="AJ702">
            <v>855</v>
          </cell>
          <cell r="AK702">
            <v>753</v>
          </cell>
          <cell r="AL702">
            <v>760</v>
          </cell>
          <cell r="AM702">
            <v>1444</v>
          </cell>
          <cell r="AN702">
            <v>1458</v>
          </cell>
          <cell r="AO702">
            <v>1457</v>
          </cell>
          <cell r="AP702">
            <v>1528</v>
          </cell>
          <cell r="AQ702">
            <v>1292</v>
          </cell>
          <cell r="AR702">
            <v>1189</v>
          </cell>
          <cell r="AS702">
            <v>1140</v>
          </cell>
          <cell r="AT702">
            <v>1008</v>
          </cell>
          <cell r="AU702">
            <v>1051</v>
          </cell>
          <cell r="AV702">
            <v>1132</v>
          </cell>
          <cell r="AW702">
            <v>1162</v>
          </cell>
          <cell r="AX702">
            <v>1015</v>
          </cell>
          <cell r="AY702">
            <v>1391</v>
          </cell>
          <cell r="AZ702">
            <v>1321</v>
          </cell>
        </row>
        <row r="703">
          <cell r="A703" t="str">
            <v>Nombre de crÃ©ations d'entreprises - Micro-entrepreneurs - Commerce, transports, hÃ©bergement et restauration - Centre-Val de Loire - DonnÃ©es trimestrielles brutes</v>
          </cell>
          <cell r="B703">
            <v>10755865</v>
          </cell>
          <cell r="C703">
            <v>45317.364583333336</v>
          </cell>
          <cell r="E703">
            <v>708</v>
          </cell>
          <cell r="F703">
            <v>688</v>
          </cell>
          <cell r="G703">
            <v>504</v>
          </cell>
          <cell r="H703">
            <v>609</v>
          </cell>
          <cell r="I703">
            <v>577</v>
          </cell>
          <cell r="J703">
            <v>593</v>
          </cell>
          <cell r="K703">
            <v>530</v>
          </cell>
          <cell r="L703">
            <v>531</v>
          </cell>
          <cell r="M703">
            <v>611</v>
          </cell>
          <cell r="N703">
            <v>630</v>
          </cell>
          <cell r="O703">
            <v>520</v>
          </cell>
          <cell r="P703">
            <v>608</v>
          </cell>
          <cell r="Q703">
            <v>525</v>
          </cell>
          <cell r="R703">
            <v>591</v>
          </cell>
          <cell r="S703">
            <v>519</v>
          </cell>
          <cell r="T703">
            <v>469</v>
          </cell>
          <cell r="U703">
            <v>566</v>
          </cell>
          <cell r="V703">
            <v>492</v>
          </cell>
          <cell r="W703">
            <v>350</v>
          </cell>
          <cell r="X703">
            <v>348</v>
          </cell>
          <cell r="Y703">
            <v>470</v>
          </cell>
          <cell r="Z703">
            <v>450</v>
          </cell>
          <cell r="AA703">
            <v>424</v>
          </cell>
          <cell r="AB703">
            <v>526</v>
          </cell>
          <cell r="AC703">
            <v>673</v>
          </cell>
          <cell r="AD703">
            <v>715</v>
          </cell>
          <cell r="AE703">
            <v>653</v>
          </cell>
          <cell r="AF703">
            <v>734</v>
          </cell>
          <cell r="AG703">
            <v>869</v>
          </cell>
          <cell r="AH703">
            <v>940</v>
          </cell>
          <cell r="AI703">
            <v>942</v>
          </cell>
          <cell r="AJ703">
            <v>892</v>
          </cell>
          <cell r="AK703">
            <v>960</v>
          </cell>
          <cell r="AL703">
            <v>826</v>
          </cell>
          <cell r="AM703">
            <v>1345</v>
          </cell>
          <cell r="AN703">
            <v>1528</v>
          </cell>
          <cell r="AO703">
            <v>2018</v>
          </cell>
          <cell r="AP703">
            <v>1473</v>
          </cell>
          <cell r="AQ703">
            <v>1171</v>
          </cell>
          <cell r="AR703">
            <v>1268</v>
          </cell>
          <cell r="AS703">
            <v>1401</v>
          </cell>
          <cell r="AT703">
            <v>1115</v>
          </cell>
          <cell r="AU703">
            <v>934</v>
          </cell>
          <cell r="AV703">
            <v>1096</v>
          </cell>
          <cell r="AW703">
            <v>1283</v>
          </cell>
          <cell r="AX703">
            <v>1198</v>
          </cell>
          <cell r="AY703">
            <v>1223</v>
          </cell>
          <cell r="AZ703">
            <v>1438</v>
          </cell>
        </row>
        <row r="704">
          <cell r="A704" t="str">
            <v>Nombre de crÃ©ations d'entreprises - Micro-entrepreneurs - Commerce, transports, hÃ©bergement et restauration - Centre-Val de Loire - DonnÃ©es trimestrielles CVS</v>
          </cell>
          <cell r="B704">
            <v>10755866</v>
          </cell>
          <cell r="C704">
            <v>45317.364583333336</v>
          </cell>
          <cell r="E704">
            <v>669</v>
          </cell>
          <cell r="F704">
            <v>650</v>
          </cell>
          <cell r="G704">
            <v>566</v>
          </cell>
          <cell r="H704">
            <v>617</v>
          </cell>
          <cell r="I704">
            <v>568</v>
          </cell>
          <cell r="J704">
            <v>561</v>
          </cell>
          <cell r="K704">
            <v>595</v>
          </cell>
          <cell r="L704">
            <v>555</v>
          </cell>
          <cell r="M704">
            <v>597</v>
          </cell>
          <cell r="N704">
            <v>599</v>
          </cell>
          <cell r="O704">
            <v>593</v>
          </cell>
          <cell r="P704">
            <v>611</v>
          </cell>
          <cell r="Q704">
            <v>507</v>
          </cell>
          <cell r="R704">
            <v>565</v>
          </cell>
          <cell r="S704">
            <v>558</v>
          </cell>
          <cell r="T704">
            <v>489</v>
          </cell>
          <cell r="U704">
            <v>547</v>
          </cell>
          <cell r="V704">
            <v>438</v>
          </cell>
          <cell r="W704">
            <v>392</v>
          </cell>
          <cell r="X704">
            <v>386</v>
          </cell>
          <cell r="Y704">
            <v>417</v>
          </cell>
          <cell r="Z704">
            <v>433</v>
          </cell>
          <cell r="AA704">
            <v>497</v>
          </cell>
          <cell r="AB704">
            <v>554</v>
          </cell>
          <cell r="AC704">
            <v>630</v>
          </cell>
          <cell r="AD704">
            <v>690</v>
          </cell>
          <cell r="AE704">
            <v>700</v>
          </cell>
          <cell r="AF704">
            <v>776</v>
          </cell>
          <cell r="AG704">
            <v>838</v>
          </cell>
          <cell r="AH704">
            <v>909</v>
          </cell>
          <cell r="AI704">
            <v>1011</v>
          </cell>
          <cell r="AJ704">
            <v>959</v>
          </cell>
          <cell r="AK704">
            <v>913</v>
          </cell>
          <cell r="AL704">
            <v>803</v>
          </cell>
          <cell r="AM704">
            <v>1403</v>
          </cell>
          <cell r="AN704">
            <v>1584</v>
          </cell>
          <cell r="AO704">
            <v>1959</v>
          </cell>
          <cell r="AP704">
            <v>1299</v>
          </cell>
          <cell r="AQ704">
            <v>1258</v>
          </cell>
          <cell r="AR704">
            <v>1266</v>
          </cell>
          <cell r="AS704">
            <v>1288</v>
          </cell>
          <cell r="AT704">
            <v>1048</v>
          </cell>
          <cell r="AU704">
            <v>1031</v>
          </cell>
          <cell r="AV704">
            <v>1174</v>
          </cell>
          <cell r="AW704">
            <v>1150</v>
          </cell>
          <cell r="AX704">
            <v>1190</v>
          </cell>
          <cell r="AY704">
            <v>1430</v>
          </cell>
          <cell r="AZ704">
            <v>1448</v>
          </cell>
        </row>
        <row r="705">
          <cell r="A705" t="str">
            <v>Nombre de crÃ©ations d'entreprises - Micro-entrepreneurs - Commerce, transports, hÃ©bergement et restauration - Corse - DonnÃ©es trimestrielles brutes</v>
          </cell>
          <cell r="B705">
            <v>10756072</v>
          </cell>
          <cell r="C705">
            <v>45317.364583333336</v>
          </cell>
          <cell r="E705">
            <v>112</v>
          </cell>
          <cell r="F705">
            <v>153</v>
          </cell>
          <cell r="G705">
            <v>118</v>
          </cell>
          <cell r="H705">
            <v>85</v>
          </cell>
          <cell r="I705">
            <v>112</v>
          </cell>
          <cell r="J705">
            <v>157</v>
          </cell>
          <cell r="K705">
            <v>94</v>
          </cell>
          <cell r="L705">
            <v>94</v>
          </cell>
          <cell r="M705">
            <v>103</v>
          </cell>
          <cell r="N705">
            <v>146</v>
          </cell>
          <cell r="O705">
            <v>87</v>
          </cell>
          <cell r="P705">
            <v>76</v>
          </cell>
          <cell r="Q705">
            <v>127</v>
          </cell>
          <cell r="R705">
            <v>146</v>
          </cell>
          <cell r="S705">
            <v>106</v>
          </cell>
          <cell r="T705">
            <v>89</v>
          </cell>
          <cell r="U705">
            <v>89</v>
          </cell>
          <cell r="V705">
            <v>116</v>
          </cell>
          <cell r="W705">
            <v>50</v>
          </cell>
          <cell r="X705">
            <v>52</v>
          </cell>
          <cell r="Y705">
            <v>77</v>
          </cell>
          <cell r="Z705">
            <v>97</v>
          </cell>
          <cell r="AA705">
            <v>74</v>
          </cell>
          <cell r="AB705">
            <v>72</v>
          </cell>
          <cell r="AC705">
            <v>84</v>
          </cell>
          <cell r="AD705">
            <v>126</v>
          </cell>
          <cell r="AE705">
            <v>70</v>
          </cell>
          <cell r="AF705">
            <v>79</v>
          </cell>
          <cell r="AG705">
            <v>88</v>
          </cell>
          <cell r="AH705">
            <v>81</v>
          </cell>
          <cell r="AI705">
            <v>64</v>
          </cell>
          <cell r="AJ705">
            <v>73</v>
          </cell>
          <cell r="AK705">
            <v>96</v>
          </cell>
          <cell r="AL705">
            <v>121</v>
          </cell>
          <cell r="AM705">
            <v>132</v>
          </cell>
          <cell r="AN705">
            <v>134</v>
          </cell>
          <cell r="AO705">
            <v>177</v>
          </cell>
          <cell r="AP705">
            <v>219</v>
          </cell>
          <cell r="AQ705">
            <v>138</v>
          </cell>
          <cell r="AR705">
            <v>137</v>
          </cell>
          <cell r="AS705">
            <v>176</v>
          </cell>
          <cell r="AT705">
            <v>196</v>
          </cell>
          <cell r="AU705">
            <v>146</v>
          </cell>
          <cell r="AV705">
            <v>151</v>
          </cell>
          <cell r="AW705">
            <v>168</v>
          </cell>
          <cell r="AX705">
            <v>196</v>
          </cell>
          <cell r="AY705">
            <v>122</v>
          </cell>
          <cell r="AZ705">
            <v>164</v>
          </cell>
        </row>
        <row r="706">
          <cell r="A706" t="str">
            <v>Nombre de crÃ©ations d'entreprises - Micro-entrepreneurs - Commerce, transports, hÃ©bergement et restauration - Corse - DonnÃ©es trimestrielles CVS</v>
          </cell>
          <cell r="B706">
            <v>10756073</v>
          </cell>
          <cell r="C706">
            <v>45317.364583333336</v>
          </cell>
          <cell r="E706">
            <v>112</v>
          </cell>
          <cell r="F706">
            <v>114</v>
          </cell>
          <cell r="G706">
            <v>135</v>
          </cell>
          <cell r="H706">
            <v>109</v>
          </cell>
          <cell r="I706">
            <v>112</v>
          </cell>
          <cell r="J706">
            <v>116</v>
          </cell>
          <cell r="K706">
            <v>109</v>
          </cell>
          <cell r="L706">
            <v>120</v>
          </cell>
          <cell r="M706">
            <v>102</v>
          </cell>
          <cell r="N706">
            <v>108</v>
          </cell>
          <cell r="O706">
            <v>101</v>
          </cell>
          <cell r="P706">
            <v>96</v>
          </cell>
          <cell r="Q706">
            <v>126</v>
          </cell>
          <cell r="R706">
            <v>109</v>
          </cell>
          <cell r="S706">
            <v>124</v>
          </cell>
          <cell r="T706">
            <v>111</v>
          </cell>
          <cell r="U706">
            <v>89</v>
          </cell>
          <cell r="V706">
            <v>86</v>
          </cell>
          <cell r="W706">
            <v>59</v>
          </cell>
          <cell r="X706">
            <v>64</v>
          </cell>
          <cell r="Y706">
            <v>77</v>
          </cell>
          <cell r="Z706">
            <v>73</v>
          </cell>
          <cell r="AA706">
            <v>88</v>
          </cell>
          <cell r="AB706">
            <v>88</v>
          </cell>
          <cell r="AC706">
            <v>83</v>
          </cell>
          <cell r="AD706">
            <v>95</v>
          </cell>
          <cell r="AE706">
            <v>84</v>
          </cell>
          <cell r="AF706">
            <v>95</v>
          </cell>
          <cell r="AG706">
            <v>87</v>
          </cell>
          <cell r="AH706">
            <v>61</v>
          </cell>
          <cell r="AI706">
            <v>77</v>
          </cell>
          <cell r="AJ706">
            <v>87</v>
          </cell>
          <cell r="AK706">
            <v>95</v>
          </cell>
          <cell r="AL706">
            <v>92</v>
          </cell>
          <cell r="AM706">
            <v>158</v>
          </cell>
          <cell r="AN706">
            <v>158</v>
          </cell>
          <cell r="AO706">
            <v>175</v>
          </cell>
          <cell r="AP706">
            <v>168</v>
          </cell>
          <cell r="AQ706">
            <v>165</v>
          </cell>
          <cell r="AR706">
            <v>160</v>
          </cell>
          <cell r="AS706">
            <v>174</v>
          </cell>
          <cell r="AT706">
            <v>151</v>
          </cell>
          <cell r="AU706">
            <v>174</v>
          </cell>
          <cell r="AV706">
            <v>176</v>
          </cell>
          <cell r="AW706">
            <v>166</v>
          </cell>
          <cell r="AX706">
            <v>152</v>
          </cell>
          <cell r="AY706">
            <v>145</v>
          </cell>
          <cell r="AZ706">
            <v>191</v>
          </cell>
        </row>
        <row r="707">
          <cell r="A707" t="str">
            <v>Nombre de crÃ©ations d'entreprises - Micro-entrepreneurs - Commerce, transports, hÃ©bergement et restauration - France - DonnÃ©es trimestrielles brutes</v>
          </cell>
          <cell r="B707">
            <v>10755785</v>
          </cell>
          <cell r="C707">
            <v>45317.364583333336</v>
          </cell>
          <cell r="E707">
            <v>19126</v>
          </cell>
          <cell r="F707">
            <v>20061</v>
          </cell>
          <cell r="G707">
            <v>15727</v>
          </cell>
          <cell r="H707">
            <v>16305</v>
          </cell>
          <cell r="I707">
            <v>17961</v>
          </cell>
          <cell r="J707">
            <v>19047</v>
          </cell>
          <cell r="K707">
            <v>15049</v>
          </cell>
          <cell r="L707">
            <v>15815</v>
          </cell>
          <cell r="M707">
            <v>18653</v>
          </cell>
          <cell r="N707">
            <v>19272</v>
          </cell>
          <cell r="O707">
            <v>16221</v>
          </cell>
          <cell r="P707">
            <v>18472</v>
          </cell>
          <cell r="Q707">
            <v>18060</v>
          </cell>
          <cell r="R707">
            <v>19153</v>
          </cell>
          <cell r="S707">
            <v>14853</v>
          </cell>
          <cell r="T707">
            <v>17277</v>
          </cell>
          <cell r="U707">
            <v>18545</v>
          </cell>
          <cell r="V707">
            <v>20763</v>
          </cell>
          <cell r="W707">
            <v>15741</v>
          </cell>
          <cell r="X707">
            <v>17732</v>
          </cell>
          <cell r="Y707">
            <v>21436</v>
          </cell>
          <cell r="Z707">
            <v>21155</v>
          </cell>
          <cell r="AA707">
            <v>18487</v>
          </cell>
          <cell r="AB707">
            <v>23332</v>
          </cell>
          <cell r="AC707">
            <v>29052</v>
          </cell>
          <cell r="AD707">
            <v>30961</v>
          </cell>
          <cell r="AE707">
            <v>26519</v>
          </cell>
          <cell r="AF707">
            <v>32424</v>
          </cell>
          <cell r="AG707">
            <v>40010</v>
          </cell>
          <cell r="AH707">
            <v>37050</v>
          </cell>
          <cell r="AI707">
            <v>30049</v>
          </cell>
          <cell r="AJ707">
            <v>36486</v>
          </cell>
          <cell r="AK707">
            <v>37266</v>
          </cell>
          <cell r="AL707">
            <v>38421</v>
          </cell>
          <cell r="AM707">
            <v>54406</v>
          </cell>
          <cell r="AN707">
            <v>61138</v>
          </cell>
          <cell r="AO707">
            <v>69692</v>
          </cell>
          <cell r="AP707">
            <v>57334</v>
          </cell>
          <cell r="AQ707">
            <v>38498</v>
          </cell>
          <cell r="AR707">
            <v>41470</v>
          </cell>
          <cell r="AS707">
            <v>43080</v>
          </cell>
          <cell r="AT707">
            <v>37318</v>
          </cell>
          <cell r="AU707">
            <v>33391</v>
          </cell>
          <cell r="AV707">
            <v>40248</v>
          </cell>
          <cell r="AW707">
            <v>40846</v>
          </cell>
          <cell r="AX707">
            <v>40461</v>
          </cell>
          <cell r="AY707">
            <v>41156</v>
          </cell>
          <cell r="AZ707">
            <v>47958</v>
          </cell>
        </row>
        <row r="708">
          <cell r="A708" t="str">
            <v>Nombre de crÃ©ations d'entreprises - Micro-entrepreneurs - Commerce, transports, hÃ©bergement et restauration - France - DonnÃ©es trimestrielles CVS</v>
          </cell>
          <cell r="B708">
            <v>10755786</v>
          </cell>
          <cell r="C708">
            <v>45317.364583333336</v>
          </cell>
          <cell r="E708">
            <v>18237</v>
          </cell>
          <cell r="F708">
            <v>18084</v>
          </cell>
          <cell r="G708">
            <v>17620</v>
          </cell>
          <cell r="H708">
            <v>17263</v>
          </cell>
          <cell r="I708">
            <v>17003</v>
          </cell>
          <cell r="J708">
            <v>17291</v>
          </cell>
          <cell r="K708">
            <v>17134</v>
          </cell>
          <cell r="L708">
            <v>16770</v>
          </cell>
          <cell r="M708">
            <v>17618</v>
          </cell>
          <cell r="N708">
            <v>17502</v>
          </cell>
          <cell r="O708">
            <v>18413</v>
          </cell>
          <cell r="P708">
            <v>19150</v>
          </cell>
          <cell r="Q708">
            <v>16996</v>
          </cell>
          <cell r="R708">
            <v>17186</v>
          </cell>
          <cell r="S708">
            <v>17061</v>
          </cell>
          <cell r="T708">
            <v>17992</v>
          </cell>
          <cell r="U708">
            <v>17081</v>
          </cell>
          <cell r="V708">
            <v>18799</v>
          </cell>
          <cell r="W708">
            <v>18870</v>
          </cell>
          <cell r="X708">
            <v>18599</v>
          </cell>
          <cell r="Y708">
            <v>19426</v>
          </cell>
          <cell r="Z708">
            <v>19349</v>
          </cell>
          <cell r="AA708">
            <v>21996</v>
          </cell>
          <cell r="AB708">
            <v>23759</v>
          </cell>
          <cell r="AC708">
            <v>26709</v>
          </cell>
          <cell r="AD708">
            <v>28846</v>
          </cell>
          <cell r="AE708">
            <v>31066</v>
          </cell>
          <cell r="AF708">
            <v>32623</v>
          </cell>
          <cell r="AG708">
            <v>37074</v>
          </cell>
          <cell r="AH708">
            <v>35064</v>
          </cell>
          <cell r="AI708">
            <v>34927</v>
          </cell>
          <cell r="AJ708">
            <v>36811</v>
          </cell>
          <cell r="AK708">
            <v>34618</v>
          </cell>
          <cell r="AL708">
            <v>36534</v>
          </cell>
          <cell r="AM708">
            <v>61519</v>
          </cell>
          <cell r="AN708">
            <v>60637</v>
          </cell>
          <cell r="AO708">
            <v>65946</v>
          </cell>
          <cell r="AP708">
            <v>54558</v>
          </cell>
          <cell r="AQ708">
            <v>44030</v>
          </cell>
          <cell r="AR708">
            <v>40893</v>
          </cell>
          <cell r="AS708">
            <v>40340</v>
          </cell>
          <cell r="AT708">
            <v>35988</v>
          </cell>
          <cell r="AU708">
            <v>38139</v>
          </cell>
          <cell r="AV708">
            <v>39635</v>
          </cell>
          <cell r="AW708">
            <v>38600</v>
          </cell>
          <cell r="AX708">
            <v>39190</v>
          </cell>
          <cell r="AY708">
            <v>46457</v>
          </cell>
          <cell r="AZ708">
            <v>46828</v>
          </cell>
        </row>
        <row r="709">
          <cell r="A709" t="str">
            <v>Nombre de crÃ©ations d'entreprises - Micro-entrepreneurs - Commerce, transports, hÃ©bergement et restauration - Grand Est - DonnÃ©es trimestrielles brutes</v>
          </cell>
          <cell r="B709">
            <v>10755941</v>
          </cell>
          <cell r="C709">
            <v>45317.364583333336</v>
          </cell>
          <cell r="E709">
            <v>1395</v>
          </cell>
          <cell r="F709">
            <v>1376</v>
          </cell>
          <cell r="G709">
            <v>1200</v>
          </cell>
          <cell r="H709">
            <v>1167</v>
          </cell>
          <cell r="I709">
            <v>1425</v>
          </cell>
          <cell r="J709">
            <v>1293</v>
          </cell>
          <cell r="K709">
            <v>1178</v>
          </cell>
          <cell r="L709">
            <v>1133</v>
          </cell>
          <cell r="M709">
            <v>1367</v>
          </cell>
          <cell r="N709">
            <v>1295</v>
          </cell>
          <cell r="O709">
            <v>1088</v>
          </cell>
          <cell r="P709">
            <v>1260</v>
          </cell>
          <cell r="Q709">
            <v>1072</v>
          </cell>
          <cell r="R709">
            <v>1084</v>
          </cell>
          <cell r="S709">
            <v>794</v>
          </cell>
          <cell r="T709">
            <v>786</v>
          </cell>
          <cell r="U709">
            <v>963</v>
          </cell>
          <cell r="V709">
            <v>922</v>
          </cell>
          <cell r="W709">
            <v>764</v>
          </cell>
          <cell r="X709">
            <v>792</v>
          </cell>
          <cell r="Y709">
            <v>904</v>
          </cell>
          <cell r="Z709">
            <v>822</v>
          </cell>
          <cell r="AA709">
            <v>760</v>
          </cell>
          <cell r="AB709">
            <v>1066</v>
          </cell>
          <cell r="AC709">
            <v>1162</v>
          </cell>
          <cell r="AD709">
            <v>1183</v>
          </cell>
          <cell r="AE709">
            <v>1080</v>
          </cell>
          <cell r="AF709">
            <v>1397</v>
          </cell>
          <cell r="AG709">
            <v>1450</v>
          </cell>
          <cell r="AH709">
            <v>1243</v>
          </cell>
          <cell r="AI709">
            <v>1282</v>
          </cell>
          <cell r="AJ709">
            <v>1769</v>
          </cell>
          <cell r="AK709">
            <v>2196</v>
          </cell>
          <cell r="AL709">
            <v>1900</v>
          </cell>
          <cell r="AM709">
            <v>3086</v>
          </cell>
          <cell r="AN709">
            <v>3259</v>
          </cell>
          <cell r="AO709">
            <v>4110</v>
          </cell>
          <cell r="AP709">
            <v>3728</v>
          </cell>
          <cell r="AQ709">
            <v>2593</v>
          </cell>
          <cell r="AR709">
            <v>2901</v>
          </cell>
          <cell r="AS709">
            <v>2919</v>
          </cell>
          <cell r="AT709">
            <v>2527</v>
          </cell>
          <cell r="AU709">
            <v>2119</v>
          </cell>
          <cell r="AV709">
            <v>2376</v>
          </cell>
          <cell r="AW709">
            <v>2541</v>
          </cell>
          <cell r="AX709">
            <v>2420</v>
          </cell>
          <cell r="AY709">
            <v>2585</v>
          </cell>
          <cell r="AZ709">
            <v>2967</v>
          </cell>
        </row>
        <row r="710">
          <cell r="A710" t="str">
            <v>Nombre de crÃ©ations d'entreprises - Micro-entrepreneurs - Commerce, transports, hÃ©bergement et restauration - Grand Est - DonnÃ©es trimestrielles CVS</v>
          </cell>
          <cell r="B710">
            <v>10755942</v>
          </cell>
          <cell r="C710">
            <v>45317.364583333336</v>
          </cell>
          <cell r="E710">
            <v>1293</v>
          </cell>
          <cell r="F710">
            <v>1286</v>
          </cell>
          <cell r="G710">
            <v>1289</v>
          </cell>
          <cell r="H710">
            <v>1243</v>
          </cell>
          <cell r="I710">
            <v>1293</v>
          </cell>
          <cell r="J710">
            <v>1345</v>
          </cell>
          <cell r="K710">
            <v>1319</v>
          </cell>
          <cell r="L710">
            <v>1237</v>
          </cell>
          <cell r="M710">
            <v>1283</v>
          </cell>
          <cell r="N710">
            <v>1205</v>
          </cell>
          <cell r="O710">
            <v>1211</v>
          </cell>
          <cell r="P710">
            <v>1165</v>
          </cell>
          <cell r="Q710">
            <v>1017</v>
          </cell>
          <cell r="R710">
            <v>931</v>
          </cell>
          <cell r="S710">
            <v>818</v>
          </cell>
          <cell r="T710">
            <v>829</v>
          </cell>
          <cell r="U710">
            <v>847</v>
          </cell>
          <cell r="V710">
            <v>926</v>
          </cell>
          <cell r="W710">
            <v>939</v>
          </cell>
          <cell r="X710">
            <v>817</v>
          </cell>
          <cell r="Y710">
            <v>801</v>
          </cell>
          <cell r="Z710">
            <v>824</v>
          </cell>
          <cell r="AA710">
            <v>892</v>
          </cell>
          <cell r="AB710">
            <v>1032</v>
          </cell>
          <cell r="AC710">
            <v>1108</v>
          </cell>
          <cell r="AD710">
            <v>1144</v>
          </cell>
          <cell r="AE710">
            <v>1217</v>
          </cell>
          <cell r="AF710">
            <v>1342</v>
          </cell>
          <cell r="AG710">
            <v>1338</v>
          </cell>
          <cell r="AH710">
            <v>1360</v>
          </cell>
          <cell r="AI710">
            <v>1475</v>
          </cell>
          <cell r="AJ710">
            <v>1760</v>
          </cell>
          <cell r="AK710">
            <v>2134</v>
          </cell>
          <cell r="AL710">
            <v>1740</v>
          </cell>
          <cell r="AM710">
            <v>3113</v>
          </cell>
          <cell r="AN710">
            <v>3277</v>
          </cell>
          <cell r="AO710">
            <v>3603</v>
          </cell>
          <cell r="AP710">
            <v>3359</v>
          </cell>
          <cell r="AQ710">
            <v>3101</v>
          </cell>
          <cell r="AR710">
            <v>2835</v>
          </cell>
          <cell r="AS710">
            <v>2469</v>
          </cell>
          <cell r="AT710">
            <v>2686</v>
          </cell>
          <cell r="AU710">
            <v>2438</v>
          </cell>
          <cell r="AV710">
            <v>2384</v>
          </cell>
          <cell r="AW710">
            <v>2336</v>
          </cell>
          <cell r="AX710">
            <v>2546</v>
          </cell>
          <cell r="AY710">
            <v>2782</v>
          </cell>
          <cell r="AZ710">
            <v>2852</v>
          </cell>
        </row>
        <row r="711">
          <cell r="A711" t="str">
            <v>Nombre de crÃ©ations d'entreprises - Micro-entrepreneurs - Commerce, transports, hÃ©bergement et restauration - Guadeloupe - DonnÃ©es trimestrielles brutes</v>
          </cell>
          <cell r="B711">
            <v>10755807</v>
          </cell>
          <cell r="C711">
            <v>45317.364583333336</v>
          </cell>
          <cell r="E711">
            <v>154</v>
          </cell>
          <cell r="F711">
            <v>155</v>
          </cell>
          <cell r="G711">
            <v>129</v>
          </cell>
          <cell r="H711">
            <v>108</v>
          </cell>
          <cell r="I711">
            <v>110</v>
          </cell>
          <cell r="J711">
            <v>111</v>
          </cell>
          <cell r="K711">
            <v>81</v>
          </cell>
          <cell r="L711">
            <v>82</v>
          </cell>
          <cell r="M711">
            <v>114</v>
          </cell>
          <cell r="N711">
            <v>97</v>
          </cell>
          <cell r="O711">
            <v>85</v>
          </cell>
          <cell r="P711">
            <v>101</v>
          </cell>
          <cell r="Q711">
            <v>112</v>
          </cell>
          <cell r="R711">
            <v>106</v>
          </cell>
          <cell r="S711">
            <v>90</v>
          </cell>
          <cell r="T711">
            <v>127</v>
          </cell>
          <cell r="U711">
            <v>110</v>
          </cell>
          <cell r="V711">
            <v>104</v>
          </cell>
          <cell r="W711">
            <v>107</v>
          </cell>
          <cell r="X711">
            <v>78</v>
          </cell>
          <cell r="Y711">
            <v>103</v>
          </cell>
          <cell r="Z711">
            <v>115</v>
          </cell>
          <cell r="AA711">
            <v>101</v>
          </cell>
          <cell r="AB711">
            <v>117</v>
          </cell>
          <cell r="AC711">
            <v>120</v>
          </cell>
          <cell r="AD711">
            <v>130</v>
          </cell>
          <cell r="AE711">
            <v>131</v>
          </cell>
          <cell r="AF711">
            <v>143</v>
          </cell>
          <cell r="AG711">
            <v>151</v>
          </cell>
          <cell r="AH711">
            <v>129</v>
          </cell>
          <cell r="AI711">
            <v>119</v>
          </cell>
          <cell r="AJ711">
            <v>164</v>
          </cell>
          <cell r="AK711">
            <v>141</v>
          </cell>
          <cell r="AL711">
            <v>150</v>
          </cell>
          <cell r="AM711">
            <v>224</v>
          </cell>
          <cell r="AN711">
            <v>210</v>
          </cell>
          <cell r="AO711">
            <v>291</v>
          </cell>
          <cell r="AP711">
            <v>223</v>
          </cell>
          <cell r="AQ711">
            <v>164</v>
          </cell>
          <cell r="AR711">
            <v>245</v>
          </cell>
          <cell r="AS711">
            <v>261</v>
          </cell>
          <cell r="AT711">
            <v>280</v>
          </cell>
          <cell r="AU711">
            <v>267</v>
          </cell>
          <cell r="AV711">
            <v>288</v>
          </cell>
          <cell r="AW711">
            <v>301</v>
          </cell>
          <cell r="AX711">
            <v>301</v>
          </cell>
          <cell r="AY711">
            <v>274</v>
          </cell>
          <cell r="AZ711">
            <v>320</v>
          </cell>
        </row>
        <row r="712">
          <cell r="A712" t="str">
            <v>Nombre de crÃ©ations d'entreprises - Micro-entrepreneurs - Commerce, transports, hÃ©bergement et restauration - Guyane - DonnÃ©es trimestrielles brutes</v>
          </cell>
          <cell r="B712">
            <v>10755819</v>
          </cell>
          <cell r="C712">
            <v>45317.364583333336</v>
          </cell>
          <cell r="E712">
            <v>82</v>
          </cell>
          <cell r="F712">
            <v>102</v>
          </cell>
          <cell r="G712">
            <v>90</v>
          </cell>
          <cell r="H712">
            <v>68</v>
          </cell>
          <cell r="I712">
            <v>51</v>
          </cell>
          <cell r="J712">
            <v>59</v>
          </cell>
          <cell r="K712">
            <v>54</v>
          </cell>
          <cell r="L712">
            <v>61</v>
          </cell>
          <cell r="M712">
            <v>68</v>
          </cell>
          <cell r="N712">
            <v>56</v>
          </cell>
          <cell r="O712">
            <v>70</v>
          </cell>
          <cell r="P712">
            <v>74</v>
          </cell>
          <cell r="Q712">
            <v>54</v>
          </cell>
          <cell r="R712">
            <v>79</v>
          </cell>
          <cell r="S712">
            <v>74</v>
          </cell>
          <cell r="T712">
            <v>58</v>
          </cell>
          <cell r="U712">
            <v>45</v>
          </cell>
          <cell r="V712">
            <v>53</v>
          </cell>
          <cell r="W712">
            <v>41</v>
          </cell>
          <cell r="X712">
            <v>55</v>
          </cell>
          <cell r="Y712">
            <v>64</v>
          </cell>
          <cell r="Z712">
            <v>32</v>
          </cell>
          <cell r="AA712">
            <v>66</v>
          </cell>
          <cell r="AB712">
            <v>74</v>
          </cell>
          <cell r="AC712">
            <v>72</v>
          </cell>
          <cell r="AD712">
            <v>58</v>
          </cell>
          <cell r="AE712">
            <v>57</v>
          </cell>
          <cell r="AF712">
            <v>50</v>
          </cell>
          <cell r="AG712">
            <v>50</v>
          </cell>
          <cell r="AH712">
            <v>37</v>
          </cell>
          <cell r="AI712">
            <v>56</v>
          </cell>
          <cell r="AJ712">
            <v>59</v>
          </cell>
          <cell r="AK712">
            <v>63</v>
          </cell>
          <cell r="AL712">
            <v>60</v>
          </cell>
          <cell r="AM712">
            <v>147</v>
          </cell>
          <cell r="AN712">
            <v>112</v>
          </cell>
          <cell r="AO712">
            <v>117</v>
          </cell>
          <cell r="AP712">
            <v>122</v>
          </cell>
          <cell r="AQ712">
            <v>162</v>
          </cell>
          <cell r="AR712">
            <v>149</v>
          </cell>
          <cell r="AS712">
            <v>133</v>
          </cell>
          <cell r="AT712">
            <v>176</v>
          </cell>
          <cell r="AU712">
            <v>137</v>
          </cell>
          <cell r="AV712">
            <v>157</v>
          </cell>
          <cell r="AW712">
            <v>133</v>
          </cell>
          <cell r="AX712">
            <v>158</v>
          </cell>
          <cell r="AY712">
            <v>148</v>
          </cell>
          <cell r="AZ712">
            <v>190</v>
          </cell>
        </row>
        <row r="713">
          <cell r="A713" t="str">
            <v>Nombre de crÃ©ations d'entreprises - Micro-entrepreneurs - Commerce, transports, hÃ©bergement et restauration - Guyane - DonnÃ©es trimestrielles CVS</v>
          </cell>
          <cell r="B713">
            <v>10755820</v>
          </cell>
          <cell r="C713">
            <v>45317.364583333336</v>
          </cell>
          <cell r="E713">
            <v>86</v>
          </cell>
          <cell r="F713">
            <v>97</v>
          </cell>
          <cell r="G713">
            <v>92</v>
          </cell>
          <cell r="H713">
            <v>68</v>
          </cell>
          <cell r="I713">
            <v>58</v>
          </cell>
          <cell r="J713">
            <v>56</v>
          </cell>
          <cell r="K713">
            <v>53</v>
          </cell>
          <cell r="L713">
            <v>63</v>
          </cell>
          <cell r="M713">
            <v>77</v>
          </cell>
          <cell r="N713">
            <v>54</v>
          </cell>
          <cell r="O713">
            <v>72</v>
          </cell>
          <cell r="P713">
            <v>72</v>
          </cell>
          <cell r="Q713">
            <v>60</v>
          </cell>
          <cell r="R713">
            <v>79</v>
          </cell>
          <cell r="S713">
            <v>72</v>
          </cell>
          <cell r="T713">
            <v>55</v>
          </cell>
          <cell r="U713">
            <v>50</v>
          </cell>
          <cell r="V713">
            <v>47</v>
          </cell>
          <cell r="W713">
            <v>42</v>
          </cell>
          <cell r="X713">
            <v>55</v>
          </cell>
          <cell r="Y713">
            <v>62</v>
          </cell>
          <cell r="Z713">
            <v>35</v>
          </cell>
          <cell r="AA713">
            <v>69</v>
          </cell>
          <cell r="AB713">
            <v>73</v>
          </cell>
          <cell r="AC713">
            <v>73</v>
          </cell>
          <cell r="AD713">
            <v>66</v>
          </cell>
          <cell r="AE713">
            <v>55</v>
          </cell>
          <cell r="AF713">
            <v>47</v>
          </cell>
          <cell r="AG713">
            <v>53</v>
          </cell>
          <cell r="AH713">
            <v>43</v>
          </cell>
          <cell r="AI713">
            <v>50</v>
          </cell>
          <cell r="AJ713">
            <v>59</v>
          </cell>
          <cell r="AK713">
            <v>65</v>
          </cell>
          <cell r="AL713">
            <v>69</v>
          </cell>
          <cell r="AM713">
            <v>131</v>
          </cell>
          <cell r="AN713">
            <v>106</v>
          </cell>
          <cell r="AO713">
            <v>127</v>
          </cell>
          <cell r="AP713">
            <v>124</v>
          </cell>
          <cell r="AQ713">
            <v>147</v>
          </cell>
          <cell r="AR713">
            <v>140</v>
          </cell>
          <cell r="AS713">
            <v>138</v>
          </cell>
          <cell r="AT713">
            <v>175</v>
          </cell>
          <cell r="AU713">
            <v>134</v>
          </cell>
          <cell r="AV713">
            <v>153</v>
          </cell>
          <cell r="AW713">
            <v>133</v>
          </cell>
          <cell r="AX713">
            <v>172</v>
          </cell>
          <cell r="AY713">
            <v>155</v>
          </cell>
          <cell r="AZ713">
            <v>183</v>
          </cell>
        </row>
        <row r="714">
          <cell r="A714" t="str">
            <v>Nombre de crÃ©ations d'entreprises - Micro-entrepreneurs - Commerce, transports, hÃ©bergement et restauration - Hauts-de-France - DonnÃ©es trimestrielles brutes</v>
          </cell>
          <cell r="B714">
            <v>10755922</v>
          </cell>
          <cell r="C714">
            <v>45317.364583333336</v>
          </cell>
          <cell r="E714">
            <v>1579</v>
          </cell>
          <cell r="F714">
            <v>1537</v>
          </cell>
          <cell r="G714">
            <v>1321</v>
          </cell>
          <cell r="H714">
            <v>1373</v>
          </cell>
          <cell r="I714">
            <v>1572</v>
          </cell>
          <cell r="J714">
            <v>1610</v>
          </cell>
          <cell r="K714">
            <v>1218</v>
          </cell>
          <cell r="L714">
            <v>1254</v>
          </cell>
          <cell r="M714">
            <v>1506</v>
          </cell>
          <cell r="N714">
            <v>1533</v>
          </cell>
          <cell r="O714">
            <v>1347</v>
          </cell>
          <cell r="P714">
            <v>1291</v>
          </cell>
          <cell r="Q714">
            <v>1492</v>
          </cell>
          <cell r="R714">
            <v>1453</v>
          </cell>
          <cell r="S714">
            <v>1077</v>
          </cell>
          <cell r="T714">
            <v>1199</v>
          </cell>
          <cell r="U714">
            <v>1320</v>
          </cell>
          <cell r="V714">
            <v>1279</v>
          </cell>
          <cell r="W714">
            <v>969</v>
          </cell>
          <cell r="X714">
            <v>1031</v>
          </cell>
          <cell r="Y714">
            <v>1381</v>
          </cell>
          <cell r="Z714">
            <v>1386</v>
          </cell>
          <cell r="AA714">
            <v>1073</v>
          </cell>
          <cell r="AB714">
            <v>1442</v>
          </cell>
          <cell r="AC714">
            <v>1832</v>
          </cell>
          <cell r="AD714">
            <v>1689</v>
          </cell>
          <cell r="AE714">
            <v>1450</v>
          </cell>
          <cell r="AF714">
            <v>1974</v>
          </cell>
          <cell r="AG714">
            <v>2478</v>
          </cell>
          <cell r="AH714">
            <v>2560</v>
          </cell>
          <cell r="AI714">
            <v>2179</v>
          </cell>
          <cell r="AJ714">
            <v>2490</v>
          </cell>
          <cell r="AK714">
            <v>2483</v>
          </cell>
          <cell r="AL714">
            <v>2787</v>
          </cell>
          <cell r="AM714">
            <v>3997</v>
          </cell>
          <cell r="AN714">
            <v>4147</v>
          </cell>
          <cell r="AO714">
            <v>5633</v>
          </cell>
          <cell r="AP714">
            <v>4694</v>
          </cell>
          <cell r="AQ714">
            <v>3216</v>
          </cell>
          <cell r="AR714">
            <v>3213</v>
          </cell>
          <cell r="AS714">
            <v>3516</v>
          </cell>
          <cell r="AT714">
            <v>2939</v>
          </cell>
          <cell r="AU714">
            <v>2488</v>
          </cell>
          <cell r="AV714">
            <v>2697</v>
          </cell>
          <cell r="AW714">
            <v>2939</v>
          </cell>
          <cell r="AX714">
            <v>2814</v>
          </cell>
          <cell r="AY714">
            <v>2852</v>
          </cell>
          <cell r="AZ714">
            <v>3437</v>
          </cell>
        </row>
        <row r="715">
          <cell r="A715" t="str">
            <v>Nombre de crÃ©ations d'entreprises - Micro-entrepreneurs - Commerce, transports, hÃ©bergement et restauration - Hauts-de-France - DonnÃ©es trimestrielles CVS</v>
          </cell>
          <cell r="B715">
            <v>10755923</v>
          </cell>
          <cell r="C715">
            <v>45317.364583333336</v>
          </cell>
          <cell r="E715">
            <v>1393</v>
          </cell>
          <cell r="F715">
            <v>1426</v>
          </cell>
          <cell r="G715">
            <v>1549</v>
          </cell>
          <cell r="H715">
            <v>1520</v>
          </cell>
          <cell r="I715">
            <v>1441</v>
          </cell>
          <cell r="J715">
            <v>1497</v>
          </cell>
          <cell r="K715">
            <v>1397</v>
          </cell>
          <cell r="L715">
            <v>1371</v>
          </cell>
          <cell r="M715">
            <v>1407</v>
          </cell>
          <cell r="N715">
            <v>1431</v>
          </cell>
          <cell r="O715">
            <v>1546</v>
          </cell>
          <cell r="P715">
            <v>1394</v>
          </cell>
          <cell r="Q715">
            <v>1383</v>
          </cell>
          <cell r="R715">
            <v>1369</v>
          </cell>
          <cell r="S715">
            <v>1242</v>
          </cell>
          <cell r="T715">
            <v>1265</v>
          </cell>
          <cell r="U715">
            <v>1203</v>
          </cell>
          <cell r="V715">
            <v>1104</v>
          </cell>
          <cell r="W715">
            <v>1136</v>
          </cell>
          <cell r="X715">
            <v>1100</v>
          </cell>
          <cell r="Y715">
            <v>1187</v>
          </cell>
          <cell r="Z715">
            <v>1266</v>
          </cell>
          <cell r="AA715">
            <v>1330</v>
          </cell>
          <cell r="AB715">
            <v>1512</v>
          </cell>
          <cell r="AC715">
            <v>1592</v>
          </cell>
          <cell r="AD715">
            <v>1627</v>
          </cell>
          <cell r="AE715">
            <v>1764</v>
          </cell>
          <cell r="AF715">
            <v>2041</v>
          </cell>
          <cell r="AG715">
            <v>2265</v>
          </cell>
          <cell r="AH715">
            <v>2473</v>
          </cell>
          <cell r="AI715">
            <v>2560</v>
          </cell>
          <cell r="AJ715">
            <v>2536</v>
          </cell>
          <cell r="AK715">
            <v>2291</v>
          </cell>
          <cell r="AL715">
            <v>2688</v>
          </cell>
          <cell r="AM715">
            <v>4603</v>
          </cell>
          <cell r="AN715">
            <v>4140</v>
          </cell>
          <cell r="AO715">
            <v>5393</v>
          </cell>
          <cell r="AP715">
            <v>4271</v>
          </cell>
          <cell r="AQ715">
            <v>3633</v>
          </cell>
          <cell r="AR715">
            <v>3163</v>
          </cell>
          <cell r="AS715">
            <v>3292</v>
          </cell>
          <cell r="AT715">
            <v>2611</v>
          </cell>
          <cell r="AU715">
            <v>2844</v>
          </cell>
          <cell r="AV715">
            <v>2768</v>
          </cell>
          <cell r="AW715">
            <v>2652</v>
          </cell>
          <cell r="AX715">
            <v>2578</v>
          </cell>
          <cell r="AY715">
            <v>3435</v>
          </cell>
          <cell r="AZ715">
            <v>3516</v>
          </cell>
        </row>
        <row r="716">
          <cell r="A716" t="str">
            <v>Nombre de crÃ©ations d'entreprises - Micro-entrepreneurs - Commerce, transports, hÃ©bergement et restauration - La RÃ©union - DonnÃ©es trimestrielles brutes</v>
          </cell>
          <cell r="B716">
            <v>10755829</v>
          </cell>
          <cell r="C716">
            <v>45317.364583333336</v>
          </cell>
          <cell r="E716">
            <v>180</v>
          </cell>
          <cell r="F716">
            <v>166</v>
          </cell>
          <cell r="G716">
            <v>183</v>
          </cell>
          <cell r="H716">
            <v>181</v>
          </cell>
          <cell r="I716">
            <v>172</v>
          </cell>
          <cell r="J716">
            <v>154</v>
          </cell>
          <cell r="K716">
            <v>144</v>
          </cell>
          <cell r="L716">
            <v>122</v>
          </cell>
          <cell r="M716">
            <v>160</v>
          </cell>
          <cell r="N716">
            <v>104</v>
          </cell>
          <cell r="O716">
            <v>102</v>
          </cell>
          <cell r="P716">
            <v>95</v>
          </cell>
          <cell r="Q716">
            <v>118</v>
          </cell>
          <cell r="R716">
            <v>137</v>
          </cell>
          <cell r="S716">
            <v>131</v>
          </cell>
          <cell r="T716">
            <v>73</v>
          </cell>
          <cell r="U716">
            <v>103</v>
          </cell>
          <cell r="V716">
            <v>98</v>
          </cell>
          <cell r="W716">
            <v>92</v>
          </cell>
          <cell r="X716">
            <v>62</v>
          </cell>
          <cell r="Y716">
            <v>112</v>
          </cell>
          <cell r="Z716">
            <v>125</v>
          </cell>
          <cell r="AA716">
            <v>128</v>
          </cell>
          <cell r="AB716">
            <v>102</v>
          </cell>
          <cell r="AC716">
            <v>134</v>
          </cell>
          <cell r="AD716">
            <v>165</v>
          </cell>
          <cell r="AE716">
            <v>177</v>
          </cell>
          <cell r="AF716">
            <v>172</v>
          </cell>
          <cell r="AG716">
            <v>230</v>
          </cell>
          <cell r="AH716">
            <v>200</v>
          </cell>
          <cell r="AI716">
            <v>187</v>
          </cell>
          <cell r="AJ716">
            <v>188</v>
          </cell>
          <cell r="AK716">
            <v>247</v>
          </cell>
          <cell r="AL716">
            <v>312</v>
          </cell>
          <cell r="AM716">
            <v>510</v>
          </cell>
          <cell r="AN716">
            <v>532</v>
          </cell>
          <cell r="AO716">
            <v>618</v>
          </cell>
          <cell r="AP716">
            <v>791</v>
          </cell>
          <cell r="AQ716">
            <v>625</v>
          </cell>
          <cell r="AR716">
            <v>502</v>
          </cell>
          <cell r="AS716">
            <v>660</v>
          </cell>
          <cell r="AT716">
            <v>567</v>
          </cell>
          <cell r="AU716">
            <v>548</v>
          </cell>
          <cell r="AV716">
            <v>506</v>
          </cell>
          <cell r="AW716">
            <v>550</v>
          </cell>
          <cell r="AX716">
            <v>552</v>
          </cell>
          <cell r="AY716">
            <v>607</v>
          </cell>
          <cell r="AZ716">
            <v>542</v>
          </cell>
        </row>
        <row r="717">
          <cell r="A717" t="str">
            <v>Nombre de crÃ©ations d'entreprises - Micro-entrepreneurs - Commerce, transports, hÃ©bergement et restauration - La RÃ©union - DonnÃ©es trimestrielles CVS</v>
          </cell>
          <cell r="B717">
            <v>10755830</v>
          </cell>
          <cell r="C717">
            <v>45317.364583333336</v>
          </cell>
          <cell r="E717">
            <v>163</v>
          </cell>
          <cell r="F717">
            <v>168</v>
          </cell>
          <cell r="G717">
            <v>181</v>
          </cell>
          <cell r="H717">
            <v>201</v>
          </cell>
          <cell r="I717">
            <v>157</v>
          </cell>
          <cell r="J717">
            <v>155</v>
          </cell>
          <cell r="K717">
            <v>142</v>
          </cell>
          <cell r="L717">
            <v>137</v>
          </cell>
          <cell r="M717">
            <v>148</v>
          </cell>
          <cell r="N717">
            <v>103</v>
          </cell>
          <cell r="O717">
            <v>100</v>
          </cell>
          <cell r="P717">
            <v>109</v>
          </cell>
          <cell r="Q717">
            <v>109</v>
          </cell>
          <cell r="R717">
            <v>133</v>
          </cell>
          <cell r="S717">
            <v>127</v>
          </cell>
          <cell r="T717">
            <v>86</v>
          </cell>
          <cell r="U717">
            <v>96</v>
          </cell>
          <cell r="V717">
            <v>93</v>
          </cell>
          <cell r="W717">
            <v>89</v>
          </cell>
          <cell r="X717">
            <v>74</v>
          </cell>
          <cell r="Y717">
            <v>106</v>
          </cell>
          <cell r="Z717">
            <v>118</v>
          </cell>
          <cell r="AA717">
            <v>124</v>
          </cell>
          <cell r="AB717">
            <v>120</v>
          </cell>
          <cell r="AC717">
            <v>127</v>
          </cell>
          <cell r="AD717">
            <v>155</v>
          </cell>
          <cell r="AE717">
            <v>172</v>
          </cell>
          <cell r="AF717">
            <v>200</v>
          </cell>
          <cell r="AG717">
            <v>220</v>
          </cell>
          <cell r="AH717">
            <v>189</v>
          </cell>
          <cell r="AI717">
            <v>183</v>
          </cell>
          <cell r="AJ717">
            <v>214</v>
          </cell>
          <cell r="AK717">
            <v>237</v>
          </cell>
          <cell r="AL717">
            <v>296</v>
          </cell>
          <cell r="AM717">
            <v>499</v>
          </cell>
          <cell r="AN717">
            <v>598</v>
          </cell>
          <cell r="AO717">
            <v>596</v>
          </cell>
          <cell r="AP717">
            <v>755</v>
          </cell>
          <cell r="AQ717">
            <v>610</v>
          </cell>
          <cell r="AR717">
            <v>562</v>
          </cell>
          <cell r="AS717">
            <v>637</v>
          </cell>
          <cell r="AT717">
            <v>543</v>
          </cell>
          <cell r="AU717">
            <v>533</v>
          </cell>
          <cell r="AV717">
            <v>567</v>
          </cell>
          <cell r="AW717">
            <v>531</v>
          </cell>
          <cell r="AX717">
            <v>529</v>
          </cell>
          <cell r="AY717">
            <v>589</v>
          </cell>
          <cell r="AZ717">
            <v>609</v>
          </cell>
        </row>
        <row r="718">
          <cell r="A718" t="str">
            <v>Nombre de crÃ©ations d'entreprises - Micro-entrepreneurs - Commerce, transports, hÃ©bergement et restauration - Martinique - DonnÃ©es trimestrielles brutes</v>
          </cell>
          <cell r="B718">
            <v>10755812</v>
          </cell>
          <cell r="C718">
            <v>45317.364583333336</v>
          </cell>
          <cell r="E718">
            <v>129</v>
          </cell>
          <cell r="F718">
            <v>99</v>
          </cell>
          <cell r="G718">
            <v>89</v>
          </cell>
          <cell r="H718">
            <v>79</v>
          </cell>
          <cell r="I718">
            <v>114</v>
          </cell>
          <cell r="J718">
            <v>79</v>
          </cell>
          <cell r="K718">
            <v>71</v>
          </cell>
          <cell r="L718">
            <v>64</v>
          </cell>
          <cell r="M718">
            <v>70</v>
          </cell>
          <cell r="N718">
            <v>52</v>
          </cell>
          <cell r="O718">
            <v>73</v>
          </cell>
          <cell r="P718">
            <v>61</v>
          </cell>
          <cell r="Q718">
            <v>49</v>
          </cell>
          <cell r="R718">
            <v>80</v>
          </cell>
          <cell r="S718">
            <v>52</v>
          </cell>
          <cell r="T718">
            <v>65</v>
          </cell>
          <cell r="U718">
            <v>59</v>
          </cell>
          <cell r="V718">
            <v>57</v>
          </cell>
          <cell r="W718">
            <v>54</v>
          </cell>
          <cell r="X718">
            <v>61</v>
          </cell>
          <cell r="Y718">
            <v>47</v>
          </cell>
          <cell r="Z718">
            <v>68</v>
          </cell>
          <cell r="AA718">
            <v>59</v>
          </cell>
          <cell r="AB718">
            <v>79</v>
          </cell>
          <cell r="AC718">
            <v>62</v>
          </cell>
          <cell r="AD718">
            <v>71</v>
          </cell>
          <cell r="AE718">
            <v>50</v>
          </cell>
          <cell r="AF718">
            <v>72</v>
          </cell>
          <cell r="AG718">
            <v>83</v>
          </cell>
          <cell r="AH718">
            <v>111</v>
          </cell>
          <cell r="AI718">
            <v>85</v>
          </cell>
          <cell r="AJ718">
            <v>91</v>
          </cell>
          <cell r="AK718">
            <v>99</v>
          </cell>
          <cell r="AL718">
            <v>92</v>
          </cell>
          <cell r="AM718">
            <v>105</v>
          </cell>
          <cell r="AN718">
            <v>150</v>
          </cell>
          <cell r="AO718">
            <v>129</v>
          </cell>
          <cell r="AP718">
            <v>108</v>
          </cell>
          <cell r="AQ718">
            <v>119</v>
          </cell>
          <cell r="AR718">
            <v>115</v>
          </cell>
          <cell r="AS718">
            <v>118</v>
          </cell>
          <cell r="AT718">
            <v>134</v>
          </cell>
          <cell r="AU718">
            <v>111</v>
          </cell>
          <cell r="AV718">
            <v>148</v>
          </cell>
          <cell r="AW718">
            <v>144</v>
          </cell>
          <cell r="AX718">
            <v>138</v>
          </cell>
          <cell r="AY718">
            <v>170</v>
          </cell>
          <cell r="AZ718">
            <v>173</v>
          </cell>
        </row>
        <row r="719">
          <cell r="A719" t="str">
            <v>Nombre de crÃ©ations d'entreprises - Micro-entrepreneurs - Commerce, transports, hÃ©bergement et restauration - Mayotte - DonnÃ©es trimestrielles brutes</v>
          </cell>
          <cell r="B719">
            <v>10755837</v>
          </cell>
          <cell r="C719">
            <v>45317.364583333336</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22</v>
          </cell>
          <cell r="AM719">
            <v>43</v>
          </cell>
          <cell r="AN719">
            <v>41</v>
          </cell>
          <cell r="AO719">
            <v>36</v>
          </cell>
          <cell r="AP719">
            <v>85</v>
          </cell>
          <cell r="AQ719">
            <v>58</v>
          </cell>
          <cell r="AR719">
            <v>57</v>
          </cell>
          <cell r="AS719">
            <v>85</v>
          </cell>
          <cell r="AT719">
            <v>69</v>
          </cell>
          <cell r="AU719">
            <v>48</v>
          </cell>
          <cell r="AV719">
            <v>58</v>
          </cell>
          <cell r="AW719">
            <v>83</v>
          </cell>
          <cell r="AX719">
            <v>57</v>
          </cell>
          <cell r="AY719">
            <v>61</v>
          </cell>
          <cell r="AZ719">
            <v>91</v>
          </cell>
        </row>
        <row r="720">
          <cell r="A720" t="str">
            <v>Nombre de crÃ©ations d'entreprises - Micro-entrepreneurs - Commerce, transports, hÃ©bergement et restauration - Normandie - DonnÃ©es trimestrielles brutes</v>
          </cell>
          <cell r="B720">
            <v>10755903</v>
          </cell>
          <cell r="C720">
            <v>45317.364583333336</v>
          </cell>
          <cell r="E720">
            <v>855</v>
          </cell>
          <cell r="F720">
            <v>867</v>
          </cell>
          <cell r="G720">
            <v>703</v>
          </cell>
          <cell r="H720">
            <v>692</v>
          </cell>
          <cell r="I720">
            <v>697</v>
          </cell>
          <cell r="J720">
            <v>813</v>
          </cell>
          <cell r="K720">
            <v>639</v>
          </cell>
          <cell r="L720">
            <v>699</v>
          </cell>
          <cell r="M720">
            <v>741</v>
          </cell>
          <cell r="N720">
            <v>817</v>
          </cell>
          <cell r="O720">
            <v>684</v>
          </cell>
          <cell r="P720">
            <v>746</v>
          </cell>
          <cell r="Q720">
            <v>694</v>
          </cell>
          <cell r="R720">
            <v>736</v>
          </cell>
          <cell r="S720">
            <v>582</v>
          </cell>
          <cell r="T720">
            <v>588</v>
          </cell>
          <cell r="U720">
            <v>708</v>
          </cell>
          <cell r="V720">
            <v>784</v>
          </cell>
          <cell r="W720">
            <v>584</v>
          </cell>
          <cell r="X720">
            <v>608</v>
          </cell>
          <cell r="Y720">
            <v>783</v>
          </cell>
          <cell r="Z720">
            <v>715</v>
          </cell>
          <cell r="AA720">
            <v>590</v>
          </cell>
          <cell r="AB720">
            <v>663</v>
          </cell>
          <cell r="AC720">
            <v>1020</v>
          </cell>
          <cell r="AD720">
            <v>1147</v>
          </cell>
          <cell r="AE720">
            <v>1049</v>
          </cell>
          <cell r="AF720">
            <v>1301</v>
          </cell>
          <cell r="AG720">
            <v>1546</v>
          </cell>
          <cell r="AH720">
            <v>1364</v>
          </cell>
          <cell r="AI720">
            <v>1266</v>
          </cell>
          <cell r="AJ720">
            <v>1458</v>
          </cell>
          <cell r="AK720">
            <v>1387</v>
          </cell>
          <cell r="AL720">
            <v>1345</v>
          </cell>
          <cell r="AM720">
            <v>2009</v>
          </cell>
          <cell r="AN720">
            <v>2010</v>
          </cell>
          <cell r="AO720">
            <v>2465</v>
          </cell>
          <cell r="AP720">
            <v>2083</v>
          </cell>
          <cell r="AQ720">
            <v>1531</v>
          </cell>
          <cell r="AR720">
            <v>1655</v>
          </cell>
          <cell r="AS720">
            <v>1571</v>
          </cell>
          <cell r="AT720">
            <v>1389</v>
          </cell>
          <cell r="AU720">
            <v>1066</v>
          </cell>
          <cell r="AV720">
            <v>1320</v>
          </cell>
          <cell r="AW720">
            <v>1343</v>
          </cell>
          <cell r="AX720">
            <v>1289</v>
          </cell>
          <cell r="AY720">
            <v>1480</v>
          </cell>
          <cell r="AZ720">
            <v>1612</v>
          </cell>
        </row>
        <row r="721">
          <cell r="A721" t="str">
            <v>Nombre de crÃ©ations d'entreprises - Micro-entrepreneurs - Commerce, transports, hÃ©bergement et restauration - Normandie - DonnÃ©es trimestrielles CVS</v>
          </cell>
          <cell r="B721">
            <v>10755904</v>
          </cell>
          <cell r="C721">
            <v>45317.364583333336</v>
          </cell>
          <cell r="E721">
            <v>843</v>
          </cell>
          <cell r="F721">
            <v>774</v>
          </cell>
          <cell r="G721">
            <v>758</v>
          </cell>
          <cell r="H721">
            <v>706</v>
          </cell>
          <cell r="I721">
            <v>701</v>
          </cell>
          <cell r="J721">
            <v>724</v>
          </cell>
          <cell r="K721">
            <v>690</v>
          </cell>
          <cell r="L721">
            <v>758</v>
          </cell>
          <cell r="M721">
            <v>716</v>
          </cell>
          <cell r="N721">
            <v>728</v>
          </cell>
          <cell r="O721">
            <v>786</v>
          </cell>
          <cell r="P721">
            <v>780</v>
          </cell>
          <cell r="Q721">
            <v>659</v>
          </cell>
          <cell r="R721">
            <v>655</v>
          </cell>
          <cell r="S721">
            <v>646</v>
          </cell>
          <cell r="T721">
            <v>639</v>
          </cell>
          <cell r="U721">
            <v>671</v>
          </cell>
          <cell r="V721">
            <v>695</v>
          </cell>
          <cell r="W721">
            <v>692</v>
          </cell>
          <cell r="X721">
            <v>677</v>
          </cell>
          <cell r="Y721">
            <v>691</v>
          </cell>
          <cell r="Z721">
            <v>695</v>
          </cell>
          <cell r="AA721">
            <v>698</v>
          </cell>
          <cell r="AB721">
            <v>726</v>
          </cell>
          <cell r="AC721">
            <v>920</v>
          </cell>
          <cell r="AD721">
            <v>1073</v>
          </cell>
          <cell r="AE721">
            <v>1198</v>
          </cell>
          <cell r="AF721">
            <v>1354</v>
          </cell>
          <cell r="AG721">
            <v>1368</v>
          </cell>
          <cell r="AH721">
            <v>1315</v>
          </cell>
          <cell r="AI721">
            <v>1430</v>
          </cell>
          <cell r="AJ721">
            <v>1573</v>
          </cell>
          <cell r="AK721">
            <v>1202</v>
          </cell>
          <cell r="AL721">
            <v>1323</v>
          </cell>
          <cell r="AM721">
            <v>2269</v>
          </cell>
          <cell r="AN721">
            <v>2060</v>
          </cell>
          <cell r="AO721">
            <v>2165</v>
          </cell>
          <cell r="AP721">
            <v>2011</v>
          </cell>
          <cell r="AQ721">
            <v>1748</v>
          </cell>
          <cell r="AR721">
            <v>1666</v>
          </cell>
          <cell r="AS721">
            <v>1397</v>
          </cell>
          <cell r="AT721">
            <v>1414</v>
          </cell>
          <cell r="AU721">
            <v>1225</v>
          </cell>
          <cell r="AV721">
            <v>1312</v>
          </cell>
          <cell r="AW721">
            <v>1231</v>
          </cell>
          <cell r="AX721">
            <v>1391</v>
          </cell>
          <cell r="AY721">
            <v>1639</v>
          </cell>
          <cell r="AZ721">
            <v>1573</v>
          </cell>
        </row>
        <row r="722">
          <cell r="A722" t="str">
            <v>Nombre de crÃ©ations d'entreprises - Micro-entrepreneurs - Commerce, transports, hÃ©bergement et restauration - Nouvelle-Aquitaine - DonnÃ©es trimestrielles brutes</v>
          </cell>
          <cell r="B722">
            <v>10755998</v>
          </cell>
          <cell r="C722">
            <v>45317.364583333336</v>
          </cell>
          <cell r="E722">
            <v>1804</v>
          </cell>
          <cell r="F722">
            <v>2025</v>
          </cell>
          <cell r="G722">
            <v>1557</v>
          </cell>
          <cell r="H722">
            <v>1365</v>
          </cell>
          <cell r="I722">
            <v>1645</v>
          </cell>
          <cell r="J722">
            <v>1891</v>
          </cell>
          <cell r="K722">
            <v>1445</v>
          </cell>
          <cell r="L722">
            <v>1447</v>
          </cell>
          <cell r="M722">
            <v>1671</v>
          </cell>
          <cell r="N722">
            <v>2002</v>
          </cell>
          <cell r="O722">
            <v>1637</v>
          </cell>
          <cell r="P722">
            <v>1592</v>
          </cell>
          <cell r="Q722">
            <v>1836</v>
          </cell>
          <cell r="R722">
            <v>1881</v>
          </cell>
          <cell r="S722">
            <v>1498</v>
          </cell>
          <cell r="T722">
            <v>1609</v>
          </cell>
          <cell r="U722">
            <v>1691</v>
          </cell>
          <cell r="V722">
            <v>2108</v>
          </cell>
          <cell r="W722">
            <v>1415</v>
          </cell>
          <cell r="X722">
            <v>1661</v>
          </cell>
          <cell r="Y722">
            <v>2100</v>
          </cell>
          <cell r="Z722">
            <v>2249</v>
          </cell>
          <cell r="AA722">
            <v>1780</v>
          </cell>
          <cell r="AB722">
            <v>1974</v>
          </cell>
          <cell r="AC722">
            <v>2629</v>
          </cell>
          <cell r="AD722">
            <v>3042</v>
          </cell>
          <cell r="AE722">
            <v>2507</v>
          </cell>
          <cell r="AF722">
            <v>2754</v>
          </cell>
          <cell r="AG722">
            <v>3448</v>
          </cell>
          <cell r="AH722">
            <v>3120</v>
          </cell>
          <cell r="AI722">
            <v>2482</v>
          </cell>
          <cell r="AJ722">
            <v>2672</v>
          </cell>
          <cell r="AK722">
            <v>2904</v>
          </cell>
          <cell r="AL722">
            <v>2439</v>
          </cell>
          <cell r="AM722">
            <v>3582</v>
          </cell>
          <cell r="AN722">
            <v>4348</v>
          </cell>
          <cell r="AO722">
            <v>5149</v>
          </cell>
          <cell r="AP722">
            <v>4539</v>
          </cell>
          <cell r="AQ722">
            <v>3234</v>
          </cell>
          <cell r="AR722">
            <v>3336</v>
          </cell>
          <cell r="AS722">
            <v>3441</v>
          </cell>
          <cell r="AT722">
            <v>3002</v>
          </cell>
          <cell r="AU722">
            <v>2590</v>
          </cell>
          <cell r="AV722">
            <v>2929</v>
          </cell>
          <cell r="AW722">
            <v>3140</v>
          </cell>
          <cell r="AX722">
            <v>3257</v>
          </cell>
          <cell r="AY722">
            <v>3016</v>
          </cell>
          <cell r="AZ722">
            <v>3376</v>
          </cell>
        </row>
        <row r="723">
          <cell r="A723" t="str">
            <v>Nombre de crÃ©ations d'entreprises - Micro-entrepreneurs - Commerce, transports, hÃ©bergement et restauration - Nouvelle-Aquitaine - DonnÃ©es trimestrielles CVS</v>
          </cell>
          <cell r="B723">
            <v>10755999</v>
          </cell>
          <cell r="C723">
            <v>45317.364583333336</v>
          </cell>
          <cell r="E723">
            <v>1737</v>
          </cell>
          <cell r="F723">
            <v>1735</v>
          </cell>
          <cell r="G723">
            <v>1714</v>
          </cell>
          <cell r="H723">
            <v>1548</v>
          </cell>
          <cell r="I723">
            <v>1600</v>
          </cell>
          <cell r="J723">
            <v>1627</v>
          </cell>
          <cell r="K723">
            <v>1586</v>
          </cell>
          <cell r="L723">
            <v>1640</v>
          </cell>
          <cell r="M723">
            <v>1613</v>
          </cell>
          <cell r="N723">
            <v>1738</v>
          </cell>
          <cell r="O723">
            <v>1833</v>
          </cell>
          <cell r="P723">
            <v>1768</v>
          </cell>
          <cell r="Q723">
            <v>1748</v>
          </cell>
          <cell r="R723">
            <v>1652</v>
          </cell>
          <cell r="S723">
            <v>1685</v>
          </cell>
          <cell r="T723">
            <v>1762</v>
          </cell>
          <cell r="U723">
            <v>1600</v>
          </cell>
          <cell r="V723">
            <v>1814</v>
          </cell>
          <cell r="W723">
            <v>1623</v>
          </cell>
          <cell r="X723">
            <v>1829</v>
          </cell>
          <cell r="Y723">
            <v>1920</v>
          </cell>
          <cell r="Z723">
            <v>2006</v>
          </cell>
          <cell r="AA723">
            <v>2080</v>
          </cell>
          <cell r="AB723">
            <v>2157</v>
          </cell>
          <cell r="AC723">
            <v>2407</v>
          </cell>
          <cell r="AD723">
            <v>2736</v>
          </cell>
          <cell r="AE723">
            <v>2931</v>
          </cell>
          <cell r="AF723">
            <v>2948</v>
          </cell>
          <cell r="AG723">
            <v>3150</v>
          </cell>
          <cell r="AH723">
            <v>2849</v>
          </cell>
          <cell r="AI723">
            <v>2901</v>
          </cell>
          <cell r="AJ723">
            <v>2838</v>
          </cell>
          <cell r="AK723">
            <v>2622</v>
          </cell>
          <cell r="AL723">
            <v>2259</v>
          </cell>
          <cell r="AM723">
            <v>4212</v>
          </cell>
          <cell r="AN723">
            <v>4501</v>
          </cell>
          <cell r="AO723">
            <v>4667</v>
          </cell>
          <cell r="AP723">
            <v>4188</v>
          </cell>
          <cell r="AQ723">
            <v>3782</v>
          </cell>
          <cell r="AR723">
            <v>3410</v>
          </cell>
          <cell r="AS723">
            <v>3116</v>
          </cell>
          <cell r="AT723">
            <v>2791</v>
          </cell>
          <cell r="AU723">
            <v>3025</v>
          </cell>
          <cell r="AV723">
            <v>2999</v>
          </cell>
          <cell r="AW723">
            <v>2845</v>
          </cell>
          <cell r="AX723">
            <v>3100</v>
          </cell>
          <cell r="AY723">
            <v>3513</v>
          </cell>
          <cell r="AZ723">
            <v>3446</v>
          </cell>
        </row>
        <row r="724">
          <cell r="A724" t="str">
            <v>Nombre de crÃ©ations d'entreprises - Micro-entrepreneurs - Commerce, transports, hÃ©bergement et restauration - Occitanie - DonnÃ©es trimestrielles brutes</v>
          </cell>
          <cell r="B724">
            <v>10756017</v>
          </cell>
          <cell r="C724">
            <v>45317.364583333336</v>
          </cell>
          <cell r="E724">
            <v>2159</v>
          </cell>
          <cell r="F724">
            <v>2450</v>
          </cell>
          <cell r="G724">
            <v>1657</v>
          </cell>
          <cell r="H724">
            <v>1791</v>
          </cell>
          <cell r="I724">
            <v>1921</v>
          </cell>
          <cell r="J724">
            <v>2298</v>
          </cell>
          <cell r="K724">
            <v>1685</v>
          </cell>
          <cell r="L724">
            <v>1710</v>
          </cell>
          <cell r="M724">
            <v>2144</v>
          </cell>
          <cell r="N724">
            <v>2307</v>
          </cell>
          <cell r="O724">
            <v>1746</v>
          </cell>
          <cell r="P724">
            <v>1892</v>
          </cell>
          <cell r="Q724">
            <v>2010</v>
          </cell>
          <cell r="R724">
            <v>2295</v>
          </cell>
          <cell r="S724">
            <v>1524</v>
          </cell>
          <cell r="T724">
            <v>1762</v>
          </cell>
          <cell r="U724">
            <v>1990</v>
          </cell>
          <cell r="V724">
            <v>2223</v>
          </cell>
          <cell r="W724">
            <v>1558</v>
          </cell>
          <cell r="X724">
            <v>1651</v>
          </cell>
          <cell r="Y724">
            <v>2040</v>
          </cell>
          <cell r="Z724">
            <v>2355</v>
          </cell>
          <cell r="AA724">
            <v>1979</v>
          </cell>
          <cell r="AB724">
            <v>2312</v>
          </cell>
          <cell r="AC724">
            <v>2756</v>
          </cell>
          <cell r="AD724">
            <v>3312</v>
          </cell>
          <cell r="AE724">
            <v>2498</v>
          </cell>
          <cell r="AF724">
            <v>2919</v>
          </cell>
          <cell r="AG724">
            <v>3870</v>
          </cell>
          <cell r="AH724">
            <v>3775</v>
          </cell>
          <cell r="AI724">
            <v>2908</v>
          </cell>
          <cell r="AJ724">
            <v>3462</v>
          </cell>
          <cell r="AK724">
            <v>3443</v>
          </cell>
          <cell r="AL724">
            <v>3446</v>
          </cell>
          <cell r="AM724">
            <v>4598</v>
          </cell>
          <cell r="AN724">
            <v>5577</v>
          </cell>
          <cell r="AO724">
            <v>6068</v>
          </cell>
          <cell r="AP724">
            <v>5374</v>
          </cell>
          <cell r="AQ724">
            <v>3499</v>
          </cell>
          <cell r="AR724">
            <v>3646</v>
          </cell>
          <cell r="AS724">
            <v>3917</v>
          </cell>
          <cell r="AT724">
            <v>3805</v>
          </cell>
          <cell r="AU724">
            <v>2965</v>
          </cell>
          <cell r="AV724">
            <v>3607</v>
          </cell>
          <cell r="AW724">
            <v>3676</v>
          </cell>
          <cell r="AX724">
            <v>3921</v>
          </cell>
          <cell r="AY724">
            <v>3483</v>
          </cell>
          <cell r="AZ724">
            <v>4088</v>
          </cell>
        </row>
        <row r="725">
          <cell r="A725" t="str">
            <v>Nombre de crÃ©ations d'entreprises - Micro-entrepreneurs - Commerce, transports, hÃ©bergement et restauration - Occitanie - DonnÃ©es trimestrielles CVS</v>
          </cell>
          <cell r="B725">
            <v>10756018</v>
          </cell>
          <cell r="C725">
            <v>45317.364583333336</v>
          </cell>
          <cell r="E725">
            <v>2112</v>
          </cell>
          <cell r="F725">
            <v>2058</v>
          </cell>
          <cell r="G725">
            <v>1945</v>
          </cell>
          <cell r="H725">
            <v>1917</v>
          </cell>
          <cell r="I725">
            <v>1876</v>
          </cell>
          <cell r="J725">
            <v>1929</v>
          </cell>
          <cell r="K725">
            <v>1981</v>
          </cell>
          <cell r="L725">
            <v>1834</v>
          </cell>
          <cell r="M725">
            <v>2083</v>
          </cell>
          <cell r="N725">
            <v>1943</v>
          </cell>
          <cell r="O725">
            <v>2055</v>
          </cell>
          <cell r="P725">
            <v>2034</v>
          </cell>
          <cell r="Q725">
            <v>1937</v>
          </cell>
          <cell r="R725">
            <v>1943</v>
          </cell>
          <cell r="S725">
            <v>1794</v>
          </cell>
          <cell r="T725">
            <v>1897</v>
          </cell>
          <cell r="U725">
            <v>1899</v>
          </cell>
          <cell r="V725">
            <v>1897</v>
          </cell>
          <cell r="W725">
            <v>1839</v>
          </cell>
          <cell r="X725">
            <v>1769</v>
          </cell>
          <cell r="Y725">
            <v>1931</v>
          </cell>
          <cell r="Z725">
            <v>2029</v>
          </cell>
          <cell r="AA725">
            <v>2347</v>
          </cell>
          <cell r="AB725">
            <v>2458</v>
          </cell>
          <cell r="AC725">
            <v>2584</v>
          </cell>
          <cell r="AD725">
            <v>2893</v>
          </cell>
          <cell r="AE725">
            <v>2974</v>
          </cell>
          <cell r="AF725">
            <v>3067</v>
          </cell>
          <cell r="AG725">
            <v>3604</v>
          </cell>
          <cell r="AH725">
            <v>3340</v>
          </cell>
          <cell r="AI725">
            <v>3478</v>
          </cell>
          <cell r="AJ725">
            <v>3590</v>
          </cell>
          <cell r="AK725">
            <v>3190</v>
          </cell>
          <cell r="AL725">
            <v>3089</v>
          </cell>
          <cell r="AM725">
            <v>5520</v>
          </cell>
          <cell r="AN725">
            <v>5697</v>
          </cell>
          <cell r="AO725">
            <v>5628</v>
          </cell>
          <cell r="AP725">
            <v>4860</v>
          </cell>
          <cell r="AQ725">
            <v>4206</v>
          </cell>
          <cell r="AR725">
            <v>3687</v>
          </cell>
          <cell r="AS725">
            <v>3633</v>
          </cell>
          <cell r="AT725">
            <v>3471</v>
          </cell>
          <cell r="AU725">
            <v>3553</v>
          </cell>
          <cell r="AV725">
            <v>3626</v>
          </cell>
          <cell r="AW725">
            <v>3419</v>
          </cell>
          <cell r="AX725">
            <v>3589</v>
          </cell>
          <cell r="AY725">
            <v>4162</v>
          </cell>
          <cell r="AZ725">
            <v>4100</v>
          </cell>
        </row>
        <row r="726">
          <cell r="A726" t="str">
            <v>Nombre de crÃ©ations d'entreprises - Micro-entrepreneurs - Commerce, transports, hÃ©bergement et restauration - Pays de la Loire - DonnÃ©es trimestrielles brutes</v>
          </cell>
          <cell r="B726">
            <v>10755960</v>
          </cell>
          <cell r="C726">
            <v>45317.364583333336</v>
          </cell>
          <cell r="E726">
            <v>833</v>
          </cell>
          <cell r="F726">
            <v>865</v>
          </cell>
          <cell r="G726">
            <v>619</v>
          </cell>
          <cell r="H726">
            <v>649</v>
          </cell>
          <cell r="I726">
            <v>763</v>
          </cell>
          <cell r="J726">
            <v>811</v>
          </cell>
          <cell r="K726">
            <v>587</v>
          </cell>
          <cell r="L726">
            <v>651</v>
          </cell>
          <cell r="M726">
            <v>804</v>
          </cell>
          <cell r="N726">
            <v>858</v>
          </cell>
          <cell r="O726">
            <v>767</v>
          </cell>
          <cell r="P726">
            <v>728</v>
          </cell>
          <cell r="Q726">
            <v>724</v>
          </cell>
          <cell r="R726">
            <v>784</v>
          </cell>
          <cell r="S726">
            <v>503</v>
          </cell>
          <cell r="T726">
            <v>543</v>
          </cell>
          <cell r="U726">
            <v>648</v>
          </cell>
          <cell r="V726">
            <v>647</v>
          </cell>
          <cell r="W726">
            <v>429</v>
          </cell>
          <cell r="X726">
            <v>533</v>
          </cell>
          <cell r="Y726">
            <v>669</v>
          </cell>
          <cell r="Z726">
            <v>630</v>
          </cell>
          <cell r="AA726">
            <v>584</v>
          </cell>
          <cell r="AB726">
            <v>663</v>
          </cell>
          <cell r="AC726">
            <v>812</v>
          </cell>
          <cell r="AD726">
            <v>934</v>
          </cell>
          <cell r="AE726">
            <v>938</v>
          </cell>
          <cell r="AF726">
            <v>983</v>
          </cell>
          <cell r="AG726">
            <v>1197</v>
          </cell>
          <cell r="AH726">
            <v>1102</v>
          </cell>
          <cell r="AI726">
            <v>947</v>
          </cell>
          <cell r="AJ726">
            <v>1050</v>
          </cell>
          <cell r="AK726">
            <v>1071</v>
          </cell>
          <cell r="AL726">
            <v>923</v>
          </cell>
          <cell r="AM726">
            <v>1580</v>
          </cell>
          <cell r="AN726">
            <v>1809</v>
          </cell>
          <cell r="AO726">
            <v>2314</v>
          </cell>
          <cell r="AP726">
            <v>2156</v>
          </cell>
          <cell r="AQ726">
            <v>1420</v>
          </cell>
          <cell r="AR726">
            <v>1608</v>
          </cell>
          <cell r="AS726">
            <v>1558</v>
          </cell>
          <cell r="AT726">
            <v>1323</v>
          </cell>
          <cell r="AU726">
            <v>1296</v>
          </cell>
          <cell r="AV726">
            <v>1417</v>
          </cell>
          <cell r="AW726">
            <v>1552</v>
          </cell>
          <cell r="AX726">
            <v>1445</v>
          </cell>
          <cell r="AY726">
            <v>1501</v>
          </cell>
          <cell r="AZ726">
            <v>1623</v>
          </cell>
        </row>
        <row r="727">
          <cell r="A727" t="str">
            <v>Nombre de crÃ©ations d'entreprises - Micro-entrepreneurs - Commerce, transports, hÃ©bergement et restauration - Pays de la Loire - DonnÃ©es trimestrielles CVS</v>
          </cell>
          <cell r="B727">
            <v>10755961</v>
          </cell>
          <cell r="C727">
            <v>45317.364583333336</v>
          </cell>
          <cell r="E727">
            <v>780</v>
          </cell>
          <cell r="F727">
            <v>784</v>
          </cell>
          <cell r="G727">
            <v>707</v>
          </cell>
          <cell r="H727">
            <v>725</v>
          </cell>
          <cell r="I727">
            <v>730</v>
          </cell>
          <cell r="J727">
            <v>750</v>
          </cell>
          <cell r="K727">
            <v>692</v>
          </cell>
          <cell r="L727">
            <v>693</v>
          </cell>
          <cell r="M727">
            <v>758</v>
          </cell>
          <cell r="N727">
            <v>777</v>
          </cell>
          <cell r="O727">
            <v>854</v>
          </cell>
          <cell r="P727">
            <v>770</v>
          </cell>
          <cell r="Q727">
            <v>680</v>
          </cell>
          <cell r="R727">
            <v>594</v>
          </cell>
          <cell r="S727">
            <v>562</v>
          </cell>
          <cell r="T727">
            <v>565</v>
          </cell>
          <cell r="U727">
            <v>554</v>
          </cell>
          <cell r="V727">
            <v>603</v>
          </cell>
          <cell r="W727">
            <v>571</v>
          </cell>
          <cell r="X727">
            <v>574</v>
          </cell>
          <cell r="Y727">
            <v>595</v>
          </cell>
          <cell r="Z727">
            <v>622</v>
          </cell>
          <cell r="AA727">
            <v>659</v>
          </cell>
          <cell r="AB727">
            <v>715</v>
          </cell>
          <cell r="AC727">
            <v>778</v>
          </cell>
          <cell r="AD727">
            <v>887</v>
          </cell>
          <cell r="AE727">
            <v>1050</v>
          </cell>
          <cell r="AF727">
            <v>1062</v>
          </cell>
          <cell r="AG727">
            <v>1135</v>
          </cell>
          <cell r="AH727">
            <v>1075</v>
          </cell>
          <cell r="AI727">
            <v>1093</v>
          </cell>
          <cell r="AJ727">
            <v>1081</v>
          </cell>
          <cell r="AK727">
            <v>994</v>
          </cell>
          <cell r="AL727">
            <v>732</v>
          </cell>
          <cell r="AM727">
            <v>1741</v>
          </cell>
          <cell r="AN727">
            <v>1830</v>
          </cell>
          <cell r="AO727">
            <v>1940</v>
          </cell>
          <cell r="AP727">
            <v>1868</v>
          </cell>
          <cell r="AQ727">
            <v>1696</v>
          </cell>
          <cell r="AR727">
            <v>1871</v>
          </cell>
          <cell r="AS727">
            <v>1247</v>
          </cell>
          <cell r="AT727">
            <v>1297</v>
          </cell>
          <cell r="AU727">
            <v>1701</v>
          </cell>
          <cell r="AV727">
            <v>1488</v>
          </cell>
          <cell r="AW727">
            <v>1388</v>
          </cell>
          <cell r="AX727">
            <v>1462</v>
          </cell>
          <cell r="AY727">
            <v>1669</v>
          </cell>
          <cell r="AZ727">
            <v>1718</v>
          </cell>
        </row>
        <row r="728">
          <cell r="A728" t="str">
            <v>Nombre de crÃ©ations d'entreprises - Micro-entrepreneurs - Commerce, transports, hÃ©bergement et restauration - Provence-Alpes-CÃ´te d'Azur - DonnÃ©es trimestrielles brutes</v>
          </cell>
          <cell r="B728">
            <v>10756055</v>
          </cell>
          <cell r="C728">
            <v>45317.364583333336</v>
          </cell>
          <cell r="E728">
            <v>2077</v>
          </cell>
          <cell r="F728">
            <v>2381</v>
          </cell>
          <cell r="G728">
            <v>1830</v>
          </cell>
          <cell r="H728">
            <v>1781</v>
          </cell>
          <cell r="I728">
            <v>2048</v>
          </cell>
          <cell r="J728">
            <v>2117</v>
          </cell>
          <cell r="K728">
            <v>1562</v>
          </cell>
          <cell r="L728">
            <v>1731</v>
          </cell>
          <cell r="M728">
            <v>2054</v>
          </cell>
          <cell r="N728">
            <v>2144</v>
          </cell>
          <cell r="O728">
            <v>1760</v>
          </cell>
          <cell r="P728">
            <v>1874</v>
          </cell>
          <cell r="Q728">
            <v>1863</v>
          </cell>
          <cell r="R728">
            <v>2026</v>
          </cell>
          <cell r="S728">
            <v>1466</v>
          </cell>
          <cell r="T728">
            <v>1572</v>
          </cell>
          <cell r="U728">
            <v>1756</v>
          </cell>
          <cell r="V728">
            <v>1897</v>
          </cell>
          <cell r="W728">
            <v>1321</v>
          </cell>
          <cell r="X728">
            <v>1415</v>
          </cell>
          <cell r="Y728">
            <v>1846</v>
          </cell>
          <cell r="Z728">
            <v>1855</v>
          </cell>
          <cell r="AA728">
            <v>1520</v>
          </cell>
          <cell r="AB728">
            <v>2025</v>
          </cell>
          <cell r="AC728">
            <v>2699</v>
          </cell>
          <cell r="AD728">
            <v>2755</v>
          </cell>
          <cell r="AE728">
            <v>2206</v>
          </cell>
          <cell r="AF728">
            <v>2654</v>
          </cell>
          <cell r="AG728">
            <v>3244</v>
          </cell>
          <cell r="AH728">
            <v>3032</v>
          </cell>
          <cell r="AI728">
            <v>2696</v>
          </cell>
          <cell r="AJ728">
            <v>3510</v>
          </cell>
          <cell r="AK728">
            <v>3812</v>
          </cell>
          <cell r="AL728">
            <v>3484</v>
          </cell>
          <cell r="AM728">
            <v>4765</v>
          </cell>
          <cell r="AN728">
            <v>5364</v>
          </cell>
          <cell r="AO728">
            <v>6899</v>
          </cell>
          <cell r="AP728">
            <v>7351</v>
          </cell>
          <cell r="AQ728">
            <v>3743</v>
          </cell>
          <cell r="AR728">
            <v>4510</v>
          </cell>
          <cell r="AS728">
            <v>4743</v>
          </cell>
          <cell r="AT728">
            <v>4233</v>
          </cell>
          <cell r="AU728">
            <v>3867</v>
          </cell>
          <cell r="AV728">
            <v>5023</v>
          </cell>
          <cell r="AW728">
            <v>4366</v>
          </cell>
          <cell r="AX728">
            <v>4136</v>
          </cell>
          <cell r="AY728">
            <v>3800</v>
          </cell>
          <cell r="AZ728">
            <v>4293</v>
          </cell>
        </row>
        <row r="729">
          <cell r="A729" t="str">
            <v>Nombre de crÃ©ations d'entreprises - Micro-entrepreneurs - Commerce, transports, hÃ©bergement et restauration - Provence-Alpes-CÃ´te d'Azur - DonnÃ©es trimestrielles CVS</v>
          </cell>
          <cell r="B729">
            <v>10756056</v>
          </cell>
          <cell r="C729">
            <v>45317.364583333336</v>
          </cell>
          <cell r="E729">
            <v>1903</v>
          </cell>
          <cell r="F729">
            <v>2023</v>
          </cell>
          <cell r="G729">
            <v>2230</v>
          </cell>
          <cell r="H729">
            <v>1909</v>
          </cell>
          <cell r="I729">
            <v>1915</v>
          </cell>
          <cell r="J729">
            <v>1965</v>
          </cell>
          <cell r="K729">
            <v>1846</v>
          </cell>
          <cell r="L729">
            <v>1951</v>
          </cell>
          <cell r="M729">
            <v>1966</v>
          </cell>
          <cell r="N729">
            <v>1969</v>
          </cell>
          <cell r="O729">
            <v>2105</v>
          </cell>
          <cell r="P729">
            <v>1940</v>
          </cell>
          <cell r="Q729">
            <v>1826</v>
          </cell>
          <cell r="R729">
            <v>1780</v>
          </cell>
          <cell r="S729">
            <v>1633</v>
          </cell>
          <cell r="T729">
            <v>1659</v>
          </cell>
          <cell r="U729">
            <v>1619</v>
          </cell>
          <cell r="V729">
            <v>1592</v>
          </cell>
          <cell r="W729">
            <v>1628</v>
          </cell>
          <cell r="X729">
            <v>1485</v>
          </cell>
          <cell r="Y729">
            <v>1598</v>
          </cell>
          <cell r="Z729">
            <v>1695</v>
          </cell>
          <cell r="AA729">
            <v>1834</v>
          </cell>
          <cell r="AB729">
            <v>2219</v>
          </cell>
          <cell r="AC729">
            <v>2368</v>
          </cell>
          <cell r="AD729">
            <v>2488</v>
          </cell>
          <cell r="AE729">
            <v>2745</v>
          </cell>
          <cell r="AF729">
            <v>2757</v>
          </cell>
          <cell r="AG729">
            <v>2859</v>
          </cell>
          <cell r="AH729">
            <v>3023</v>
          </cell>
          <cell r="AI729">
            <v>3247</v>
          </cell>
          <cell r="AJ729">
            <v>3811</v>
          </cell>
          <cell r="AK729">
            <v>3448</v>
          </cell>
          <cell r="AL729">
            <v>3258</v>
          </cell>
          <cell r="AM729">
            <v>5377</v>
          </cell>
          <cell r="AN729">
            <v>5463</v>
          </cell>
          <cell r="AO729">
            <v>6216</v>
          </cell>
          <cell r="AP729">
            <v>6687</v>
          </cell>
          <cell r="AQ729">
            <v>4432</v>
          </cell>
          <cell r="AR729">
            <v>4706</v>
          </cell>
          <cell r="AS729">
            <v>4070</v>
          </cell>
          <cell r="AT729">
            <v>3872</v>
          </cell>
          <cell r="AU729">
            <v>4775</v>
          </cell>
          <cell r="AV729">
            <v>5113</v>
          </cell>
          <cell r="AW729">
            <v>3678</v>
          </cell>
          <cell r="AX729">
            <v>3977</v>
          </cell>
          <cell r="AY729">
            <v>4578</v>
          </cell>
          <cell r="AZ729">
            <v>4585</v>
          </cell>
        </row>
        <row r="730">
          <cell r="A730" t="str">
            <v>Nombre de crÃ©ations d'entreprises - Micro-entrepreneurs - Construction - Auvergne-RhÃ´ne-Alpes - DonnÃ©es trimestrielles brutes</v>
          </cell>
          <cell r="B730">
            <v>10756032</v>
          </cell>
          <cell r="C730">
            <v>45317.364583333336</v>
          </cell>
          <cell r="E730">
            <v>1460</v>
          </cell>
          <cell r="F730">
            <v>1375</v>
          </cell>
          <cell r="G730">
            <v>1210</v>
          </cell>
          <cell r="H730">
            <v>1187</v>
          </cell>
          <cell r="I730">
            <v>952</v>
          </cell>
          <cell r="J730">
            <v>996</v>
          </cell>
          <cell r="K730">
            <v>783</v>
          </cell>
          <cell r="L730">
            <v>944</v>
          </cell>
          <cell r="M730">
            <v>1052</v>
          </cell>
          <cell r="N730">
            <v>1030</v>
          </cell>
          <cell r="O730">
            <v>811</v>
          </cell>
          <cell r="P730">
            <v>817</v>
          </cell>
          <cell r="Q730">
            <v>1223</v>
          </cell>
          <cell r="R730">
            <v>1087</v>
          </cell>
          <cell r="S730">
            <v>913</v>
          </cell>
          <cell r="T730">
            <v>977</v>
          </cell>
          <cell r="U730">
            <v>1086</v>
          </cell>
          <cell r="V730">
            <v>1126</v>
          </cell>
          <cell r="W730">
            <v>919</v>
          </cell>
          <cell r="X730">
            <v>772</v>
          </cell>
          <cell r="Y730">
            <v>1152</v>
          </cell>
          <cell r="Z730">
            <v>1008</v>
          </cell>
          <cell r="AA730">
            <v>918</v>
          </cell>
          <cell r="AB730">
            <v>894</v>
          </cell>
          <cell r="AC730">
            <v>1383</v>
          </cell>
          <cell r="AD730">
            <v>1223</v>
          </cell>
          <cell r="AE730">
            <v>1052</v>
          </cell>
          <cell r="AF730">
            <v>1096</v>
          </cell>
          <cell r="AG730">
            <v>1518</v>
          </cell>
          <cell r="AH730">
            <v>1505</v>
          </cell>
          <cell r="AI730">
            <v>1653</v>
          </cell>
          <cell r="AJ730">
            <v>1713</v>
          </cell>
          <cell r="AK730">
            <v>1841</v>
          </cell>
          <cell r="AL730">
            <v>1270</v>
          </cell>
          <cell r="AM730">
            <v>1737</v>
          </cell>
          <cell r="AN730">
            <v>1848</v>
          </cell>
          <cell r="AO730">
            <v>1851</v>
          </cell>
          <cell r="AP730">
            <v>1653</v>
          </cell>
          <cell r="AQ730">
            <v>1496</v>
          </cell>
          <cell r="AR730">
            <v>1747</v>
          </cell>
          <cell r="AS730">
            <v>1887</v>
          </cell>
          <cell r="AT730">
            <v>1576</v>
          </cell>
          <cell r="AU730">
            <v>1470</v>
          </cell>
          <cell r="AV730">
            <v>2077</v>
          </cell>
          <cell r="AW730">
            <v>1825</v>
          </cell>
          <cell r="AX730">
            <v>1402</v>
          </cell>
          <cell r="AY730">
            <v>1361</v>
          </cell>
          <cell r="AZ730">
            <v>1881</v>
          </cell>
        </row>
        <row r="731">
          <cell r="A731" t="str">
            <v>Nombre de crÃ©ations d'entreprises - Micro-entrepreneurs - Construction - Auvergne-RhÃ´ne-Alpes - DonnÃ©es trimestrielles CVS</v>
          </cell>
          <cell r="B731">
            <v>10756033</v>
          </cell>
          <cell r="C731">
            <v>45317.364583333336</v>
          </cell>
          <cell r="E731">
            <v>1356</v>
          </cell>
          <cell r="F731">
            <v>1360</v>
          </cell>
          <cell r="G731">
            <v>1363</v>
          </cell>
          <cell r="H731">
            <v>1207</v>
          </cell>
          <cell r="I731">
            <v>916</v>
          </cell>
          <cell r="J731">
            <v>912</v>
          </cell>
          <cell r="K731">
            <v>872</v>
          </cell>
          <cell r="L731">
            <v>969</v>
          </cell>
          <cell r="M731">
            <v>970</v>
          </cell>
          <cell r="N731">
            <v>963</v>
          </cell>
          <cell r="O731">
            <v>913</v>
          </cell>
          <cell r="P731">
            <v>930</v>
          </cell>
          <cell r="Q731">
            <v>1081</v>
          </cell>
          <cell r="R731">
            <v>1025</v>
          </cell>
          <cell r="S731">
            <v>1055</v>
          </cell>
          <cell r="T731">
            <v>1052</v>
          </cell>
          <cell r="U731">
            <v>963</v>
          </cell>
          <cell r="V731">
            <v>995</v>
          </cell>
          <cell r="W731">
            <v>1031</v>
          </cell>
          <cell r="X731">
            <v>904</v>
          </cell>
          <cell r="Y731">
            <v>967</v>
          </cell>
          <cell r="Z731">
            <v>1007</v>
          </cell>
          <cell r="AA731">
            <v>1027</v>
          </cell>
          <cell r="AB731">
            <v>1061</v>
          </cell>
          <cell r="AC731">
            <v>1210</v>
          </cell>
          <cell r="AD731">
            <v>1260</v>
          </cell>
          <cell r="AE731">
            <v>1158</v>
          </cell>
          <cell r="AF731">
            <v>1186</v>
          </cell>
          <cell r="AG731">
            <v>1400</v>
          </cell>
          <cell r="AH731">
            <v>1499</v>
          </cell>
          <cell r="AI731">
            <v>1707</v>
          </cell>
          <cell r="AJ731">
            <v>1729</v>
          </cell>
          <cell r="AK731">
            <v>1682</v>
          </cell>
          <cell r="AL731">
            <v>1290</v>
          </cell>
          <cell r="AM731">
            <v>1899</v>
          </cell>
          <cell r="AN731">
            <v>1781</v>
          </cell>
          <cell r="AO731">
            <v>1715</v>
          </cell>
          <cell r="AP731">
            <v>1721</v>
          </cell>
          <cell r="AQ731">
            <v>1631</v>
          </cell>
          <cell r="AR731">
            <v>1655</v>
          </cell>
          <cell r="AS731">
            <v>1763</v>
          </cell>
          <cell r="AT731">
            <v>1632</v>
          </cell>
          <cell r="AU731">
            <v>1683</v>
          </cell>
          <cell r="AV731">
            <v>1901</v>
          </cell>
          <cell r="AW731">
            <v>1680</v>
          </cell>
          <cell r="AX731">
            <v>1574</v>
          </cell>
          <cell r="AY731">
            <v>1592</v>
          </cell>
          <cell r="AZ731">
            <v>1703</v>
          </cell>
        </row>
        <row r="732">
          <cell r="A732" t="str">
            <v>Nombre de crÃ©ations d'entreprises - Micro-entrepreneurs - Construction - ÃŽle-de-France - DonnÃ©es trimestrielles brutes</v>
          </cell>
          <cell r="B732">
            <v>10755842</v>
          </cell>
          <cell r="C732">
            <v>45317.364583333336</v>
          </cell>
          <cell r="E732">
            <v>1918</v>
          </cell>
          <cell r="F732">
            <v>1736</v>
          </cell>
          <cell r="G732">
            <v>1331</v>
          </cell>
          <cell r="H732">
            <v>1593</v>
          </cell>
          <cell r="I732">
            <v>1425</v>
          </cell>
          <cell r="J732">
            <v>1385</v>
          </cell>
          <cell r="K732">
            <v>1124</v>
          </cell>
          <cell r="L732">
            <v>1403</v>
          </cell>
          <cell r="M732">
            <v>1829</v>
          </cell>
          <cell r="N732">
            <v>1508</v>
          </cell>
          <cell r="O732">
            <v>1131</v>
          </cell>
          <cell r="P732">
            <v>1366</v>
          </cell>
          <cell r="Q732">
            <v>1444</v>
          </cell>
          <cell r="R732">
            <v>1287</v>
          </cell>
          <cell r="S732">
            <v>1122</v>
          </cell>
          <cell r="T732">
            <v>1113</v>
          </cell>
          <cell r="U732">
            <v>1315</v>
          </cell>
          <cell r="V732">
            <v>1265</v>
          </cell>
          <cell r="W732">
            <v>959</v>
          </cell>
          <cell r="X732">
            <v>872</v>
          </cell>
          <cell r="Y732">
            <v>1222</v>
          </cell>
          <cell r="Z732">
            <v>1027</v>
          </cell>
          <cell r="AA732">
            <v>955</v>
          </cell>
          <cell r="AB732">
            <v>1181</v>
          </cell>
          <cell r="AC732">
            <v>1482</v>
          </cell>
          <cell r="AD732">
            <v>1316</v>
          </cell>
          <cell r="AE732">
            <v>1071</v>
          </cell>
          <cell r="AF732">
            <v>1347</v>
          </cell>
          <cell r="AG732">
            <v>1677</v>
          </cell>
          <cell r="AH732">
            <v>1610</v>
          </cell>
          <cell r="AI732">
            <v>1481</v>
          </cell>
          <cell r="AJ732">
            <v>1824</v>
          </cell>
          <cell r="AK732">
            <v>1668</v>
          </cell>
          <cell r="AL732">
            <v>1234</v>
          </cell>
          <cell r="AM732">
            <v>1784</v>
          </cell>
          <cell r="AN732">
            <v>1880</v>
          </cell>
          <cell r="AO732">
            <v>1749</v>
          </cell>
          <cell r="AP732">
            <v>1228</v>
          </cell>
          <cell r="AQ732">
            <v>1194</v>
          </cell>
          <cell r="AR732">
            <v>1447</v>
          </cell>
          <cell r="AS732">
            <v>1600</v>
          </cell>
          <cell r="AT732">
            <v>1581</v>
          </cell>
          <cell r="AU732">
            <v>1578</v>
          </cell>
          <cell r="AV732">
            <v>2140</v>
          </cell>
          <cell r="AW732">
            <v>2038</v>
          </cell>
          <cell r="AX732">
            <v>1843</v>
          </cell>
          <cell r="AY732">
            <v>1754</v>
          </cell>
          <cell r="AZ732">
            <v>2328</v>
          </cell>
        </row>
        <row r="733">
          <cell r="A733" t="str">
            <v>Nombre de crÃ©ations d'entreprises - Micro-entrepreneurs - Construction - ÃŽle-de-France - DonnÃ©es trimestrielles CVS</v>
          </cell>
          <cell r="B733">
            <v>10755843</v>
          </cell>
          <cell r="C733">
            <v>45317.364583333336</v>
          </cell>
          <cell r="E733">
            <v>1699</v>
          </cell>
          <cell r="F733">
            <v>1672</v>
          </cell>
          <cell r="G733">
            <v>1590</v>
          </cell>
          <cell r="H733">
            <v>1600</v>
          </cell>
          <cell r="I733">
            <v>1264</v>
          </cell>
          <cell r="J733">
            <v>1334</v>
          </cell>
          <cell r="K733">
            <v>1336</v>
          </cell>
          <cell r="L733">
            <v>1416</v>
          </cell>
          <cell r="M733">
            <v>1621</v>
          </cell>
          <cell r="N733">
            <v>1453</v>
          </cell>
          <cell r="O733">
            <v>1333</v>
          </cell>
          <cell r="P733">
            <v>1391</v>
          </cell>
          <cell r="Q733">
            <v>1274</v>
          </cell>
          <cell r="R733">
            <v>1244</v>
          </cell>
          <cell r="S733">
            <v>1317</v>
          </cell>
          <cell r="T733">
            <v>1136</v>
          </cell>
          <cell r="U733">
            <v>1158</v>
          </cell>
          <cell r="V733">
            <v>1231</v>
          </cell>
          <cell r="W733">
            <v>1117</v>
          </cell>
          <cell r="X733">
            <v>887</v>
          </cell>
          <cell r="Y733">
            <v>1078</v>
          </cell>
          <cell r="Z733">
            <v>1011</v>
          </cell>
          <cell r="AA733">
            <v>1105</v>
          </cell>
          <cell r="AB733">
            <v>1184</v>
          </cell>
          <cell r="AC733">
            <v>1315</v>
          </cell>
          <cell r="AD733">
            <v>1320</v>
          </cell>
          <cell r="AE733">
            <v>1225</v>
          </cell>
          <cell r="AF733">
            <v>1326</v>
          </cell>
          <cell r="AG733">
            <v>1497</v>
          </cell>
          <cell r="AH733">
            <v>1652</v>
          </cell>
          <cell r="AI733">
            <v>1680</v>
          </cell>
          <cell r="AJ733">
            <v>1751</v>
          </cell>
          <cell r="AK733">
            <v>1503</v>
          </cell>
          <cell r="AL733">
            <v>1296</v>
          </cell>
          <cell r="AM733">
            <v>2007</v>
          </cell>
          <cell r="AN733">
            <v>1761</v>
          </cell>
          <cell r="AO733">
            <v>1596</v>
          </cell>
          <cell r="AP733">
            <v>1311</v>
          </cell>
          <cell r="AQ733">
            <v>1338</v>
          </cell>
          <cell r="AR733">
            <v>1330</v>
          </cell>
          <cell r="AS733">
            <v>1473</v>
          </cell>
          <cell r="AT733">
            <v>1706</v>
          </cell>
          <cell r="AU733">
            <v>1768</v>
          </cell>
          <cell r="AV733">
            <v>1941</v>
          </cell>
          <cell r="AW733">
            <v>1887</v>
          </cell>
          <cell r="AX733">
            <v>1996</v>
          </cell>
          <cell r="AY733">
            <v>1974</v>
          </cell>
          <cell r="AZ733">
            <v>2094</v>
          </cell>
        </row>
        <row r="734">
          <cell r="A734" t="str">
            <v>Nombre de crÃ©ations d'entreprises - Micro-entrepreneurs - Construction - Bourgogne-Franche-ComtÃ© - DonnÃ©es trimestrielles brutes</v>
          </cell>
          <cell r="B734">
            <v>10755880</v>
          </cell>
          <cell r="C734">
            <v>45317.364583333336</v>
          </cell>
          <cell r="E734">
            <v>425</v>
          </cell>
          <cell r="F734">
            <v>449</v>
          </cell>
          <cell r="G734">
            <v>359</v>
          </cell>
          <cell r="H734">
            <v>372</v>
          </cell>
          <cell r="I734">
            <v>353</v>
          </cell>
          <cell r="J734">
            <v>334</v>
          </cell>
          <cell r="K734">
            <v>240</v>
          </cell>
          <cell r="L734">
            <v>289</v>
          </cell>
          <cell r="M734">
            <v>370</v>
          </cell>
          <cell r="N734">
            <v>328</v>
          </cell>
          <cell r="O734">
            <v>243</v>
          </cell>
          <cell r="P734">
            <v>272</v>
          </cell>
          <cell r="Q734">
            <v>325</v>
          </cell>
          <cell r="R734">
            <v>318</v>
          </cell>
          <cell r="S734">
            <v>259</v>
          </cell>
          <cell r="T734">
            <v>248</v>
          </cell>
          <cell r="U734">
            <v>336</v>
          </cell>
          <cell r="V734">
            <v>364</v>
          </cell>
          <cell r="W734">
            <v>214</v>
          </cell>
          <cell r="X734">
            <v>203</v>
          </cell>
          <cell r="Y734">
            <v>305</v>
          </cell>
          <cell r="Z734">
            <v>245</v>
          </cell>
          <cell r="AA734">
            <v>161</v>
          </cell>
          <cell r="AB734">
            <v>161</v>
          </cell>
          <cell r="AC734">
            <v>275</v>
          </cell>
          <cell r="AD734">
            <v>265</v>
          </cell>
          <cell r="AE734">
            <v>203</v>
          </cell>
          <cell r="AF734">
            <v>191</v>
          </cell>
          <cell r="AG734">
            <v>281</v>
          </cell>
          <cell r="AH734">
            <v>313</v>
          </cell>
          <cell r="AI734">
            <v>300</v>
          </cell>
          <cell r="AJ734">
            <v>413</v>
          </cell>
          <cell r="AK734">
            <v>453</v>
          </cell>
          <cell r="AL734">
            <v>308</v>
          </cell>
          <cell r="AM734">
            <v>443</v>
          </cell>
          <cell r="AN734">
            <v>502</v>
          </cell>
          <cell r="AO734">
            <v>535</v>
          </cell>
          <cell r="AP734">
            <v>451</v>
          </cell>
          <cell r="AQ734">
            <v>398</v>
          </cell>
          <cell r="AR734">
            <v>427</v>
          </cell>
          <cell r="AS734">
            <v>493</v>
          </cell>
          <cell r="AT734">
            <v>447</v>
          </cell>
          <cell r="AU734">
            <v>397</v>
          </cell>
          <cell r="AV734">
            <v>442</v>
          </cell>
          <cell r="AW734">
            <v>520</v>
          </cell>
          <cell r="AX734">
            <v>451</v>
          </cell>
          <cell r="AY734">
            <v>457</v>
          </cell>
          <cell r="AZ734">
            <v>448</v>
          </cell>
        </row>
        <row r="735">
          <cell r="A735" t="str">
            <v>Nombre de crÃ©ations d'entreprises - Micro-entrepreneurs - Construction - Bourgogne-Franche-ComtÃ© - DonnÃ©es trimestrielles CVS</v>
          </cell>
          <cell r="B735">
            <v>10755881</v>
          </cell>
          <cell r="C735">
            <v>45317.364583333336</v>
          </cell>
          <cell r="E735">
            <v>384</v>
          </cell>
          <cell r="F735">
            <v>418</v>
          </cell>
          <cell r="G735">
            <v>417</v>
          </cell>
          <cell r="H735">
            <v>388</v>
          </cell>
          <cell r="I735">
            <v>320</v>
          </cell>
          <cell r="J735">
            <v>305</v>
          </cell>
          <cell r="K735">
            <v>290</v>
          </cell>
          <cell r="L735">
            <v>315</v>
          </cell>
          <cell r="M735">
            <v>332</v>
          </cell>
          <cell r="N735">
            <v>301</v>
          </cell>
          <cell r="O735">
            <v>296</v>
          </cell>
          <cell r="P735">
            <v>298</v>
          </cell>
          <cell r="Q735">
            <v>283</v>
          </cell>
          <cell r="R735">
            <v>292</v>
          </cell>
          <cell r="S735">
            <v>301</v>
          </cell>
          <cell r="T735">
            <v>283</v>
          </cell>
          <cell r="U735">
            <v>292</v>
          </cell>
          <cell r="V735">
            <v>319</v>
          </cell>
          <cell r="W735">
            <v>260</v>
          </cell>
          <cell r="X735">
            <v>248</v>
          </cell>
          <cell r="Y735">
            <v>245</v>
          </cell>
          <cell r="Z735">
            <v>220</v>
          </cell>
          <cell r="AA735">
            <v>212</v>
          </cell>
          <cell r="AB735">
            <v>205</v>
          </cell>
          <cell r="AC735">
            <v>222</v>
          </cell>
          <cell r="AD735">
            <v>245</v>
          </cell>
          <cell r="AE735">
            <v>248</v>
          </cell>
          <cell r="AF735">
            <v>219</v>
          </cell>
          <cell r="AG735">
            <v>235</v>
          </cell>
          <cell r="AH735">
            <v>301</v>
          </cell>
          <cell r="AI735">
            <v>340</v>
          </cell>
          <cell r="AJ735">
            <v>436</v>
          </cell>
          <cell r="AK735">
            <v>402</v>
          </cell>
          <cell r="AL735">
            <v>308</v>
          </cell>
          <cell r="AM735">
            <v>483</v>
          </cell>
          <cell r="AN735">
            <v>509</v>
          </cell>
          <cell r="AO735">
            <v>487</v>
          </cell>
          <cell r="AP735">
            <v>448</v>
          </cell>
          <cell r="AQ735">
            <v>435</v>
          </cell>
          <cell r="AR735">
            <v>430</v>
          </cell>
          <cell r="AS735">
            <v>439</v>
          </cell>
          <cell r="AT735">
            <v>450</v>
          </cell>
          <cell r="AU735">
            <v>435</v>
          </cell>
          <cell r="AV735">
            <v>452</v>
          </cell>
          <cell r="AW735">
            <v>461</v>
          </cell>
          <cell r="AX735">
            <v>469</v>
          </cell>
          <cell r="AY735">
            <v>497</v>
          </cell>
          <cell r="AZ735">
            <v>462</v>
          </cell>
        </row>
        <row r="736">
          <cell r="A736" t="str">
            <v>Nombre de crÃ©ations d'entreprises - Micro-entrepreneurs - Construction - Bretagne - DonnÃ©es trimestrielles brutes</v>
          </cell>
          <cell r="B736">
            <v>10755975</v>
          </cell>
          <cell r="C736">
            <v>45317.364583333336</v>
          </cell>
          <cell r="E736">
            <v>452</v>
          </cell>
          <cell r="F736">
            <v>405</v>
          </cell>
          <cell r="G736">
            <v>357</v>
          </cell>
          <cell r="H736">
            <v>362</v>
          </cell>
          <cell r="I736">
            <v>394</v>
          </cell>
          <cell r="J736">
            <v>308</v>
          </cell>
          <cell r="K736">
            <v>236</v>
          </cell>
          <cell r="L736">
            <v>264</v>
          </cell>
          <cell r="M736">
            <v>365</v>
          </cell>
          <cell r="N736">
            <v>317</v>
          </cell>
          <cell r="O736">
            <v>247</v>
          </cell>
          <cell r="P736">
            <v>304</v>
          </cell>
          <cell r="Q736">
            <v>318</v>
          </cell>
          <cell r="R736">
            <v>308</v>
          </cell>
          <cell r="S736">
            <v>254</v>
          </cell>
          <cell r="T736">
            <v>239</v>
          </cell>
          <cell r="U736">
            <v>309</v>
          </cell>
          <cell r="V736">
            <v>310</v>
          </cell>
          <cell r="W736">
            <v>227</v>
          </cell>
          <cell r="X736">
            <v>216</v>
          </cell>
          <cell r="Y736">
            <v>306</v>
          </cell>
          <cell r="Z736">
            <v>267</v>
          </cell>
          <cell r="AA736">
            <v>177</v>
          </cell>
          <cell r="AB736">
            <v>235</v>
          </cell>
          <cell r="AC736">
            <v>326</v>
          </cell>
          <cell r="AD736">
            <v>291</v>
          </cell>
          <cell r="AE736">
            <v>238</v>
          </cell>
          <cell r="AF736">
            <v>240</v>
          </cell>
          <cell r="AG736">
            <v>365</v>
          </cell>
          <cell r="AH736">
            <v>317</v>
          </cell>
          <cell r="AI736">
            <v>322</v>
          </cell>
          <cell r="AJ736">
            <v>384</v>
          </cell>
          <cell r="AK736">
            <v>376</v>
          </cell>
          <cell r="AL736">
            <v>241</v>
          </cell>
          <cell r="AM736">
            <v>299</v>
          </cell>
          <cell r="AN736">
            <v>381</v>
          </cell>
          <cell r="AO736">
            <v>434</v>
          </cell>
          <cell r="AP736">
            <v>403</v>
          </cell>
          <cell r="AQ736">
            <v>325</v>
          </cell>
          <cell r="AR736">
            <v>387</v>
          </cell>
          <cell r="AS736">
            <v>503</v>
          </cell>
          <cell r="AT736">
            <v>343</v>
          </cell>
          <cell r="AU736">
            <v>343</v>
          </cell>
          <cell r="AV736">
            <v>457</v>
          </cell>
          <cell r="AW736">
            <v>463</v>
          </cell>
          <cell r="AX736">
            <v>389</v>
          </cell>
          <cell r="AY736">
            <v>402</v>
          </cell>
          <cell r="AZ736">
            <v>459</v>
          </cell>
        </row>
        <row r="737">
          <cell r="A737" t="str">
            <v>Nombre de crÃ©ations d'entreprises - Micro-entrepreneurs - Construction - Bretagne - DonnÃ©es trimestrielles CVS</v>
          </cell>
          <cell r="B737">
            <v>10755976</v>
          </cell>
          <cell r="C737">
            <v>45317.364583333336</v>
          </cell>
          <cell r="E737">
            <v>394</v>
          </cell>
          <cell r="F737">
            <v>394</v>
          </cell>
          <cell r="G737">
            <v>401</v>
          </cell>
          <cell r="H737">
            <v>386</v>
          </cell>
          <cell r="I737">
            <v>338</v>
          </cell>
          <cell r="J737">
            <v>296</v>
          </cell>
          <cell r="K737">
            <v>280</v>
          </cell>
          <cell r="L737">
            <v>289</v>
          </cell>
          <cell r="M737">
            <v>311</v>
          </cell>
          <cell r="N737">
            <v>301</v>
          </cell>
          <cell r="O737">
            <v>291</v>
          </cell>
          <cell r="P737">
            <v>331</v>
          </cell>
          <cell r="Q737">
            <v>265</v>
          </cell>
          <cell r="R737">
            <v>289</v>
          </cell>
          <cell r="S737">
            <v>298</v>
          </cell>
          <cell r="T737">
            <v>267</v>
          </cell>
          <cell r="U737">
            <v>256</v>
          </cell>
          <cell r="V737">
            <v>290</v>
          </cell>
          <cell r="W737">
            <v>272</v>
          </cell>
          <cell r="X737">
            <v>243</v>
          </cell>
          <cell r="Y737">
            <v>255</v>
          </cell>
          <cell r="Z737">
            <v>248</v>
          </cell>
          <cell r="AA737">
            <v>223</v>
          </cell>
          <cell r="AB737">
            <v>257</v>
          </cell>
          <cell r="AC737">
            <v>276</v>
          </cell>
          <cell r="AD737">
            <v>275</v>
          </cell>
          <cell r="AE737">
            <v>287</v>
          </cell>
          <cell r="AF737">
            <v>254</v>
          </cell>
          <cell r="AG737">
            <v>316</v>
          </cell>
          <cell r="AH737">
            <v>304</v>
          </cell>
          <cell r="AI737">
            <v>374</v>
          </cell>
          <cell r="AJ737">
            <v>389</v>
          </cell>
          <cell r="AK737">
            <v>329</v>
          </cell>
          <cell r="AL737">
            <v>233</v>
          </cell>
          <cell r="AM737">
            <v>355</v>
          </cell>
          <cell r="AN737">
            <v>377</v>
          </cell>
          <cell r="AO737">
            <v>388</v>
          </cell>
          <cell r="AP737">
            <v>399</v>
          </cell>
          <cell r="AQ737">
            <v>383</v>
          </cell>
          <cell r="AR737">
            <v>376</v>
          </cell>
          <cell r="AS737">
            <v>458</v>
          </cell>
          <cell r="AT737">
            <v>342</v>
          </cell>
          <cell r="AU737">
            <v>404</v>
          </cell>
          <cell r="AV737">
            <v>442</v>
          </cell>
          <cell r="AW737">
            <v>417</v>
          </cell>
          <cell r="AX737">
            <v>390</v>
          </cell>
          <cell r="AY737">
            <v>463</v>
          </cell>
          <cell r="AZ737">
            <v>443</v>
          </cell>
        </row>
        <row r="738">
          <cell r="A738" t="str">
            <v>Nombre de crÃ©ations d'entreprises - Micro-entrepreneurs - Construction - Centre-Val de Loire - DonnÃ©es trimestrielles brutes</v>
          </cell>
          <cell r="B738">
            <v>10755861</v>
          </cell>
          <cell r="C738">
            <v>45317.364583333336</v>
          </cell>
          <cell r="E738">
            <v>422</v>
          </cell>
          <cell r="F738">
            <v>370</v>
          </cell>
          <cell r="G738">
            <v>342</v>
          </cell>
          <cell r="H738">
            <v>341</v>
          </cell>
          <cell r="I738">
            <v>276</v>
          </cell>
          <cell r="J738">
            <v>235</v>
          </cell>
          <cell r="K738">
            <v>230</v>
          </cell>
          <cell r="L738">
            <v>234</v>
          </cell>
          <cell r="M738">
            <v>289</v>
          </cell>
          <cell r="N738">
            <v>257</v>
          </cell>
          <cell r="O738">
            <v>220</v>
          </cell>
          <cell r="P738">
            <v>211</v>
          </cell>
          <cell r="Q738">
            <v>297</v>
          </cell>
          <cell r="R738">
            <v>298</v>
          </cell>
          <cell r="S738">
            <v>231</v>
          </cell>
          <cell r="T738">
            <v>240</v>
          </cell>
          <cell r="U738">
            <v>312</v>
          </cell>
          <cell r="V738">
            <v>279</v>
          </cell>
          <cell r="W738">
            <v>239</v>
          </cell>
          <cell r="X738">
            <v>174</v>
          </cell>
          <cell r="Y738">
            <v>296</v>
          </cell>
          <cell r="Z738">
            <v>247</v>
          </cell>
          <cell r="AA738">
            <v>196</v>
          </cell>
          <cell r="AB738">
            <v>222</v>
          </cell>
          <cell r="AC738">
            <v>296</v>
          </cell>
          <cell r="AD738">
            <v>263</v>
          </cell>
          <cell r="AE738">
            <v>219</v>
          </cell>
          <cell r="AF738">
            <v>253</v>
          </cell>
          <cell r="AG738">
            <v>315</v>
          </cell>
          <cell r="AH738">
            <v>299</v>
          </cell>
          <cell r="AI738">
            <v>308</v>
          </cell>
          <cell r="AJ738">
            <v>386</v>
          </cell>
          <cell r="AK738">
            <v>427</v>
          </cell>
          <cell r="AL738">
            <v>227</v>
          </cell>
          <cell r="AM738">
            <v>331</v>
          </cell>
          <cell r="AN738">
            <v>371</v>
          </cell>
          <cell r="AO738">
            <v>399</v>
          </cell>
          <cell r="AP738">
            <v>343</v>
          </cell>
          <cell r="AQ738">
            <v>294</v>
          </cell>
          <cell r="AR738">
            <v>407</v>
          </cell>
          <cell r="AS738">
            <v>394</v>
          </cell>
          <cell r="AT738">
            <v>366</v>
          </cell>
          <cell r="AU738">
            <v>318</v>
          </cell>
          <cell r="AV738">
            <v>431</v>
          </cell>
          <cell r="AW738">
            <v>491</v>
          </cell>
          <cell r="AX738">
            <v>361</v>
          </cell>
          <cell r="AY738">
            <v>350</v>
          </cell>
          <cell r="AZ738">
            <v>417</v>
          </cell>
        </row>
        <row r="739">
          <cell r="A739" t="str">
            <v>Nombre de crÃ©ations d'entreprises - Micro-entrepreneurs - Construction - Centre-Val de Loire - DonnÃ©es trimestrielles CVS</v>
          </cell>
          <cell r="B739">
            <v>10755862</v>
          </cell>
          <cell r="C739">
            <v>45317.364583333336</v>
          </cell>
          <cell r="E739">
            <v>370</v>
          </cell>
          <cell r="F739">
            <v>377</v>
          </cell>
          <cell r="G739">
            <v>380</v>
          </cell>
          <cell r="H739">
            <v>373</v>
          </cell>
          <cell r="I739">
            <v>233</v>
          </cell>
          <cell r="J739">
            <v>244</v>
          </cell>
          <cell r="K739">
            <v>257</v>
          </cell>
          <cell r="L739">
            <v>249</v>
          </cell>
          <cell r="M739">
            <v>257</v>
          </cell>
          <cell r="N739">
            <v>241</v>
          </cell>
          <cell r="O739">
            <v>232</v>
          </cell>
          <cell r="P739">
            <v>228</v>
          </cell>
          <cell r="Q739">
            <v>256</v>
          </cell>
          <cell r="R739">
            <v>266</v>
          </cell>
          <cell r="S739">
            <v>263</v>
          </cell>
          <cell r="T739">
            <v>257</v>
          </cell>
          <cell r="U739">
            <v>256</v>
          </cell>
          <cell r="V739">
            <v>267</v>
          </cell>
          <cell r="W739">
            <v>282</v>
          </cell>
          <cell r="X739">
            <v>184</v>
          </cell>
          <cell r="Y739">
            <v>252</v>
          </cell>
          <cell r="Z739">
            <v>236</v>
          </cell>
          <cell r="AA739">
            <v>232</v>
          </cell>
          <cell r="AB739">
            <v>239</v>
          </cell>
          <cell r="AC739">
            <v>253</v>
          </cell>
          <cell r="AD739">
            <v>270</v>
          </cell>
          <cell r="AE739">
            <v>269</v>
          </cell>
          <cell r="AF739">
            <v>262</v>
          </cell>
          <cell r="AG739">
            <v>280</v>
          </cell>
          <cell r="AH739">
            <v>311</v>
          </cell>
          <cell r="AI739">
            <v>351</v>
          </cell>
          <cell r="AJ739">
            <v>372</v>
          </cell>
          <cell r="AK739">
            <v>389</v>
          </cell>
          <cell r="AL739">
            <v>204</v>
          </cell>
          <cell r="AM739">
            <v>382</v>
          </cell>
          <cell r="AN739">
            <v>360</v>
          </cell>
          <cell r="AO739">
            <v>333</v>
          </cell>
          <cell r="AP739">
            <v>348</v>
          </cell>
          <cell r="AQ739">
            <v>364</v>
          </cell>
          <cell r="AR739">
            <v>396</v>
          </cell>
          <cell r="AS739">
            <v>323</v>
          </cell>
          <cell r="AT739">
            <v>379</v>
          </cell>
          <cell r="AU739">
            <v>387</v>
          </cell>
          <cell r="AV739">
            <v>408</v>
          </cell>
          <cell r="AW739">
            <v>425</v>
          </cell>
          <cell r="AX739">
            <v>379</v>
          </cell>
          <cell r="AY739">
            <v>411</v>
          </cell>
          <cell r="AZ739">
            <v>405</v>
          </cell>
        </row>
        <row r="740">
          <cell r="A740" t="str">
            <v>Nombre de crÃ©ations d'entreprises - Micro-entrepreneurs - Construction - Corse - DonnÃ©es trimestrielles brutes</v>
          </cell>
          <cell r="B740">
            <v>10756068</v>
          </cell>
          <cell r="C740">
            <v>45317.364583333336</v>
          </cell>
          <cell r="E740">
            <v>184</v>
          </cell>
          <cell r="F740">
            <v>163</v>
          </cell>
          <cell r="G740">
            <v>109</v>
          </cell>
          <cell r="H740">
            <v>137</v>
          </cell>
          <cell r="I740">
            <v>138</v>
          </cell>
          <cell r="J740">
            <v>92</v>
          </cell>
          <cell r="K740">
            <v>71</v>
          </cell>
          <cell r="L740">
            <v>101</v>
          </cell>
          <cell r="M740">
            <v>105</v>
          </cell>
          <cell r="N740">
            <v>123</v>
          </cell>
          <cell r="O740">
            <v>63</v>
          </cell>
          <cell r="P740">
            <v>122</v>
          </cell>
          <cell r="Q740">
            <v>114</v>
          </cell>
          <cell r="R740">
            <v>140</v>
          </cell>
          <cell r="S740">
            <v>74</v>
          </cell>
          <cell r="T740">
            <v>111</v>
          </cell>
          <cell r="U740">
            <v>132</v>
          </cell>
          <cell r="V740">
            <v>107</v>
          </cell>
          <cell r="W740">
            <v>71</v>
          </cell>
          <cell r="X740">
            <v>98</v>
          </cell>
          <cell r="Y740">
            <v>135</v>
          </cell>
          <cell r="Z740">
            <v>133</v>
          </cell>
          <cell r="AA740">
            <v>63</v>
          </cell>
          <cell r="AB740">
            <v>106</v>
          </cell>
          <cell r="AC740">
            <v>144</v>
          </cell>
          <cell r="AD740">
            <v>121</v>
          </cell>
          <cell r="AE740">
            <v>88</v>
          </cell>
          <cell r="AF740">
            <v>114</v>
          </cell>
          <cell r="AG740">
            <v>92</v>
          </cell>
          <cell r="AH740">
            <v>65</v>
          </cell>
          <cell r="AI740">
            <v>76</v>
          </cell>
          <cell r="AJ740">
            <v>103</v>
          </cell>
          <cell r="AK740">
            <v>98</v>
          </cell>
          <cell r="AL740">
            <v>41</v>
          </cell>
          <cell r="AM740">
            <v>88</v>
          </cell>
          <cell r="AN740">
            <v>103</v>
          </cell>
          <cell r="AO740">
            <v>104</v>
          </cell>
          <cell r="AP740">
            <v>110</v>
          </cell>
          <cell r="AQ740">
            <v>123</v>
          </cell>
          <cell r="AR740">
            <v>139</v>
          </cell>
          <cell r="AS740">
            <v>158</v>
          </cell>
          <cell r="AT740">
            <v>108</v>
          </cell>
          <cell r="AU740">
            <v>139</v>
          </cell>
          <cell r="AV740">
            <v>188</v>
          </cell>
          <cell r="AW740">
            <v>204</v>
          </cell>
          <cell r="AX740">
            <v>129</v>
          </cell>
          <cell r="AY740">
            <v>130</v>
          </cell>
          <cell r="AZ740">
            <v>141</v>
          </cell>
        </row>
        <row r="741">
          <cell r="A741" t="str">
            <v>Nombre de crÃ©ations d'entreprises - Micro-entrepreneurs - Construction - Corse - DonnÃ©es trimestrielles CVS</v>
          </cell>
          <cell r="B741">
            <v>10756069</v>
          </cell>
          <cell r="C741">
            <v>45317.364583333336</v>
          </cell>
          <cell r="E741">
            <v>160</v>
          </cell>
          <cell r="F741">
            <v>147</v>
          </cell>
          <cell r="G741">
            <v>155</v>
          </cell>
          <cell r="H741">
            <v>134</v>
          </cell>
          <cell r="I741">
            <v>123</v>
          </cell>
          <cell r="J741">
            <v>83</v>
          </cell>
          <cell r="K741">
            <v>105</v>
          </cell>
          <cell r="L741">
            <v>100</v>
          </cell>
          <cell r="M741">
            <v>93</v>
          </cell>
          <cell r="N741">
            <v>111</v>
          </cell>
          <cell r="O741">
            <v>94</v>
          </cell>
          <cell r="P741">
            <v>113</v>
          </cell>
          <cell r="Q741">
            <v>101</v>
          </cell>
          <cell r="R741">
            <v>127</v>
          </cell>
          <cell r="S741">
            <v>102</v>
          </cell>
          <cell r="T741">
            <v>108</v>
          </cell>
          <cell r="U741">
            <v>118</v>
          </cell>
          <cell r="V741">
            <v>94</v>
          </cell>
          <cell r="W741">
            <v>103</v>
          </cell>
          <cell r="X741">
            <v>102</v>
          </cell>
          <cell r="Y741">
            <v>112</v>
          </cell>
          <cell r="Z741">
            <v>122</v>
          </cell>
          <cell r="AA741">
            <v>96</v>
          </cell>
          <cell r="AB741">
            <v>99</v>
          </cell>
          <cell r="AC741">
            <v>129</v>
          </cell>
          <cell r="AD741">
            <v>113</v>
          </cell>
          <cell r="AE741">
            <v>115</v>
          </cell>
          <cell r="AF741">
            <v>111</v>
          </cell>
          <cell r="AG741">
            <v>83</v>
          </cell>
          <cell r="AH741">
            <v>62</v>
          </cell>
          <cell r="AI741">
            <v>102</v>
          </cell>
          <cell r="AJ741">
            <v>101</v>
          </cell>
          <cell r="AK741">
            <v>87</v>
          </cell>
          <cell r="AL741">
            <v>40</v>
          </cell>
          <cell r="AM741">
            <v>108</v>
          </cell>
          <cell r="AN741">
            <v>100</v>
          </cell>
          <cell r="AO741">
            <v>93</v>
          </cell>
          <cell r="AP741">
            <v>96</v>
          </cell>
          <cell r="AQ741">
            <v>156</v>
          </cell>
          <cell r="AR741">
            <v>127</v>
          </cell>
          <cell r="AS741">
            <v>133</v>
          </cell>
          <cell r="AT741">
            <v>107</v>
          </cell>
          <cell r="AU741">
            <v>175</v>
          </cell>
          <cell r="AV741">
            <v>193</v>
          </cell>
          <cell r="AW741">
            <v>170</v>
          </cell>
          <cell r="AX741">
            <v>133</v>
          </cell>
          <cell r="AY741">
            <v>172</v>
          </cell>
          <cell r="AZ741">
            <v>129</v>
          </cell>
        </row>
        <row r="742">
          <cell r="A742" t="str">
            <v>Nombre de crÃ©ations d'entreprises - Micro-entrepreneurs - Construction - France - DonnÃ©es trimestrielles brutes</v>
          </cell>
          <cell r="B742">
            <v>10755781</v>
          </cell>
          <cell r="C742">
            <v>45317.364583333336</v>
          </cell>
          <cell r="E742">
            <v>12837</v>
          </cell>
          <cell r="F742">
            <v>11969</v>
          </cell>
          <cell r="G742">
            <v>10091</v>
          </cell>
          <cell r="H742">
            <v>10305</v>
          </cell>
          <cell r="I742">
            <v>9374</v>
          </cell>
          <cell r="J742">
            <v>8513</v>
          </cell>
          <cell r="K742">
            <v>7022</v>
          </cell>
          <cell r="L742">
            <v>8014</v>
          </cell>
          <cell r="M742">
            <v>9710</v>
          </cell>
          <cell r="N742">
            <v>8584</v>
          </cell>
          <cell r="O742">
            <v>6734</v>
          </cell>
          <cell r="P742">
            <v>7225</v>
          </cell>
          <cell r="Q742">
            <v>9050</v>
          </cell>
          <cell r="R742">
            <v>8748</v>
          </cell>
          <cell r="S742">
            <v>7108</v>
          </cell>
          <cell r="T742">
            <v>7109</v>
          </cell>
          <cell r="U742">
            <v>8793</v>
          </cell>
          <cell r="V742">
            <v>8510</v>
          </cell>
          <cell r="W742">
            <v>6387</v>
          </cell>
          <cell r="X742">
            <v>5638</v>
          </cell>
          <cell r="Y742">
            <v>8359</v>
          </cell>
          <cell r="Z742">
            <v>7150</v>
          </cell>
          <cell r="AA742">
            <v>6072</v>
          </cell>
          <cell r="AB742">
            <v>6593</v>
          </cell>
          <cell r="AC742">
            <v>9453</v>
          </cell>
          <cell r="AD742">
            <v>8277</v>
          </cell>
          <cell r="AE742">
            <v>6803</v>
          </cell>
          <cell r="AF742">
            <v>7546</v>
          </cell>
          <cell r="AG742">
            <v>10397</v>
          </cell>
          <cell r="AH742">
            <v>9625</v>
          </cell>
          <cell r="AI742">
            <v>9649</v>
          </cell>
          <cell r="AJ742">
            <v>11066</v>
          </cell>
          <cell r="AK742">
            <v>12029</v>
          </cell>
          <cell r="AL742">
            <v>8194</v>
          </cell>
          <cell r="AM742">
            <v>11490</v>
          </cell>
          <cell r="AN742">
            <v>12855</v>
          </cell>
          <cell r="AO742">
            <v>13348</v>
          </cell>
          <cell r="AP742">
            <v>11533</v>
          </cell>
          <cell r="AQ742">
            <v>10305</v>
          </cell>
          <cell r="AR742">
            <v>11698</v>
          </cell>
          <cell r="AS742">
            <v>13638</v>
          </cell>
          <cell r="AT742">
            <v>12188</v>
          </cell>
          <cell r="AU742">
            <v>11018</v>
          </cell>
          <cell r="AV742">
            <v>13525</v>
          </cell>
          <cell r="AW742">
            <v>13881</v>
          </cell>
          <cell r="AX742">
            <v>11566</v>
          </cell>
          <cell r="AY742">
            <v>11459</v>
          </cell>
          <cell r="AZ742">
            <v>13517</v>
          </cell>
        </row>
        <row r="743">
          <cell r="A743" t="str">
            <v>Nombre de crÃ©ations d'entreprises - Micro-entrepreneurs - Construction - France - DonnÃ©es trimestrielles CVS</v>
          </cell>
          <cell r="B743">
            <v>10755782</v>
          </cell>
          <cell r="C743">
            <v>45317.364583333336</v>
          </cell>
          <cell r="E743">
            <v>11549</v>
          </cell>
          <cell r="F743">
            <v>11499</v>
          </cell>
          <cell r="G743">
            <v>11269</v>
          </cell>
          <cell r="H743">
            <v>10875</v>
          </cell>
          <cell r="I743">
            <v>8108</v>
          </cell>
          <cell r="J743">
            <v>8033</v>
          </cell>
          <cell r="K743">
            <v>8182</v>
          </cell>
          <cell r="L743">
            <v>8592</v>
          </cell>
          <cell r="M743">
            <v>8481</v>
          </cell>
          <cell r="N743">
            <v>8077</v>
          </cell>
          <cell r="O743">
            <v>7855</v>
          </cell>
          <cell r="P743">
            <v>7851</v>
          </cell>
          <cell r="Q743">
            <v>7828</v>
          </cell>
          <cell r="R743">
            <v>8233</v>
          </cell>
          <cell r="S743">
            <v>8179</v>
          </cell>
          <cell r="T743">
            <v>7811</v>
          </cell>
          <cell r="U743">
            <v>7508</v>
          </cell>
          <cell r="V743">
            <v>8042</v>
          </cell>
          <cell r="W743">
            <v>7428</v>
          </cell>
          <cell r="X743">
            <v>6387</v>
          </cell>
          <cell r="Y743">
            <v>6948</v>
          </cell>
          <cell r="Z743">
            <v>6829</v>
          </cell>
          <cell r="AA743">
            <v>7105</v>
          </cell>
          <cell r="AB743">
            <v>7257</v>
          </cell>
          <cell r="AC743">
            <v>7969</v>
          </cell>
          <cell r="AD743">
            <v>8160</v>
          </cell>
          <cell r="AE743">
            <v>7846</v>
          </cell>
          <cell r="AF743">
            <v>7975</v>
          </cell>
          <cell r="AG743">
            <v>8947</v>
          </cell>
          <cell r="AH743">
            <v>9731</v>
          </cell>
          <cell r="AI743">
            <v>10699</v>
          </cell>
          <cell r="AJ743">
            <v>11171</v>
          </cell>
          <cell r="AK743">
            <v>10694</v>
          </cell>
          <cell r="AL743">
            <v>8486</v>
          </cell>
          <cell r="AM743">
            <v>12579</v>
          </cell>
          <cell r="AN743">
            <v>12638</v>
          </cell>
          <cell r="AO743">
            <v>12108</v>
          </cell>
          <cell r="AP743">
            <v>11979</v>
          </cell>
          <cell r="AQ743">
            <v>11457</v>
          </cell>
          <cell r="AR743">
            <v>11223</v>
          </cell>
          <cell r="AS743">
            <v>12430</v>
          </cell>
          <cell r="AT743">
            <v>12771</v>
          </cell>
          <cell r="AU743">
            <v>12233</v>
          </cell>
          <cell r="AV743">
            <v>12862</v>
          </cell>
          <cell r="AW743">
            <v>12681</v>
          </cell>
          <cell r="AX743">
            <v>12249</v>
          </cell>
          <cell r="AY743">
            <v>12701</v>
          </cell>
          <cell r="AZ743">
            <v>12757</v>
          </cell>
        </row>
        <row r="744">
          <cell r="A744" t="str">
            <v>Nombre de crÃ©ations d'entreprises - Micro-entrepreneurs - Construction - Grand Est - DonnÃ©es trimestrielles brutes</v>
          </cell>
          <cell r="B744">
            <v>10755937</v>
          </cell>
          <cell r="C744">
            <v>45317.364583333336</v>
          </cell>
          <cell r="E744">
            <v>971</v>
          </cell>
          <cell r="F744">
            <v>990</v>
          </cell>
          <cell r="G744">
            <v>806</v>
          </cell>
          <cell r="H744">
            <v>786</v>
          </cell>
          <cell r="I744">
            <v>713</v>
          </cell>
          <cell r="J744">
            <v>643</v>
          </cell>
          <cell r="K744">
            <v>544</v>
          </cell>
          <cell r="L744">
            <v>495</v>
          </cell>
          <cell r="M744">
            <v>620</v>
          </cell>
          <cell r="N744">
            <v>633</v>
          </cell>
          <cell r="O744">
            <v>482</v>
          </cell>
          <cell r="P744">
            <v>457</v>
          </cell>
          <cell r="Q744">
            <v>456</v>
          </cell>
          <cell r="R744">
            <v>537</v>
          </cell>
          <cell r="S744">
            <v>432</v>
          </cell>
          <cell r="T744">
            <v>409</v>
          </cell>
          <cell r="U744">
            <v>522</v>
          </cell>
          <cell r="V744">
            <v>576</v>
          </cell>
          <cell r="W744">
            <v>422</v>
          </cell>
          <cell r="X744">
            <v>365</v>
          </cell>
          <cell r="Y744">
            <v>493</v>
          </cell>
          <cell r="Z744">
            <v>431</v>
          </cell>
          <cell r="AA744">
            <v>383</v>
          </cell>
          <cell r="AB744">
            <v>376</v>
          </cell>
          <cell r="AC744">
            <v>570</v>
          </cell>
          <cell r="AD744">
            <v>597</v>
          </cell>
          <cell r="AE744">
            <v>438</v>
          </cell>
          <cell r="AF744">
            <v>457</v>
          </cell>
          <cell r="AG744">
            <v>658</v>
          </cell>
          <cell r="AH744">
            <v>659</v>
          </cell>
          <cell r="AI744">
            <v>684</v>
          </cell>
          <cell r="AJ744">
            <v>701</v>
          </cell>
          <cell r="AK744">
            <v>822</v>
          </cell>
          <cell r="AL744">
            <v>626</v>
          </cell>
          <cell r="AM744">
            <v>802</v>
          </cell>
          <cell r="AN744">
            <v>965</v>
          </cell>
          <cell r="AO744">
            <v>934</v>
          </cell>
          <cell r="AP744">
            <v>911</v>
          </cell>
          <cell r="AQ744">
            <v>781</v>
          </cell>
          <cell r="AR744">
            <v>862</v>
          </cell>
          <cell r="AS744">
            <v>966</v>
          </cell>
          <cell r="AT744">
            <v>887</v>
          </cell>
          <cell r="AU744">
            <v>765</v>
          </cell>
          <cell r="AV744">
            <v>939</v>
          </cell>
          <cell r="AW744">
            <v>1072</v>
          </cell>
          <cell r="AX744">
            <v>888</v>
          </cell>
          <cell r="AY744">
            <v>866</v>
          </cell>
          <cell r="AZ744">
            <v>935</v>
          </cell>
        </row>
        <row r="745">
          <cell r="A745" t="str">
            <v>Nombre de crÃ©ations d'entreprises - Micro-entrepreneurs - Construction - Grand Est - DonnÃ©es trimestrielles CVS</v>
          </cell>
          <cell r="B745">
            <v>10755938</v>
          </cell>
          <cell r="C745">
            <v>45317.364583333336</v>
          </cell>
          <cell r="E745">
            <v>944</v>
          </cell>
          <cell r="F745">
            <v>928</v>
          </cell>
          <cell r="G745">
            <v>853</v>
          </cell>
          <cell r="H745">
            <v>829</v>
          </cell>
          <cell r="I745">
            <v>686</v>
          </cell>
          <cell r="J745">
            <v>579</v>
          </cell>
          <cell r="K745">
            <v>591</v>
          </cell>
          <cell r="L745">
            <v>542</v>
          </cell>
          <cell r="M745">
            <v>588</v>
          </cell>
          <cell r="N745">
            <v>570</v>
          </cell>
          <cell r="O745">
            <v>527</v>
          </cell>
          <cell r="P745">
            <v>513</v>
          </cell>
          <cell r="Q745">
            <v>417</v>
          </cell>
          <cell r="R745">
            <v>473</v>
          </cell>
          <cell r="S745">
            <v>478</v>
          </cell>
          <cell r="T745">
            <v>472</v>
          </cell>
          <cell r="U745">
            <v>472</v>
          </cell>
          <cell r="V745">
            <v>516</v>
          </cell>
          <cell r="W745">
            <v>468</v>
          </cell>
          <cell r="X745">
            <v>433</v>
          </cell>
          <cell r="Y745">
            <v>435</v>
          </cell>
          <cell r="Z745">
            <v>375</v>
          </cell>
          <cell r="AA745">
            <v>433</v>
          </cell>
          <cell r="AB745">
            <v>442</v>
          </cell>
          <cell r="AC745">
            <v>504</v>
          </cell>
          <cell r="AD745">
            <v>550</v>
          </cell>
          <cell r="AE745">
            <v>491</v>
          </cell>
          <cell r="AF745">
            <v>517</v>
          </cell>
          <cell r="AG745">
            <v>585</v>
          </cell>
          <cell r="AH745">
            <v>620</v>
          </cell>
          <cell r="AI745">
            <v>746</v>
          </cell>
          <cell r="AJ745">
            <v>748</v>
          </cell>
          <cell r="AK745">
            <v>743</v>
          </cell>
          <cell r="AL745">
            <v>598</v>
          </cell>
          <cell r="AM745">
            <v>873</v>
          </cell>
          <cell r="AN745">
            <v>998</v>
          </cell>
          <cell r="AO745">
            <v>848</v>
          </cell>
          <cell r="AP745">
            <v>893</v>
          </cell>
          <cell r="AQ745">
            <v>862</v>
          </cell>
          <cell r="AR745">
            <v>882</v>
          </cell>
          <cell r="AS745">
            <v>873</v>
          </cell>
          <cell r="AT745">
            <v>879</v>
          </cell>
          <cell r="AU745">
            <v>854</v>
          </cell>
          <cell r="AV745">
            <v>951</v>
          </cell>
          <cell r="AW745">
            <v>972</v>
          </cell>
          <cell r="AX745">
            <v>887</v>
          </cell>
          <cell r="AY745">
            <v>961</v>
          </cell>
          <cell r="AZ745">
            <v>942</v>
          </cell>
        </row>
        <row r="746">
          <cell r="A746" t="str">
            <v>Nombre de crÃ©ations d'entreprises - Micro-entrepreneurs - Construction - Guadeloupe - DonnÃ©es trimestrielles brutes</v>
          </cell>
          <cell r="B746">
            <v>10755805</v>
          </cell>
          <cell r="C746">
            <v>45317.364583333336</v>
          </cell>
          <cell r="E746">
            <v>63</v>
          </cell>
          <cell r="F746">
            <v>65</v>
          </cell>
          <cell r="G746">
            <v>47</v>
          </cell>
          <cell r="H746">
            <v>37</v>
          </cell>
          <cell r="I746">
            <v>59</v>
          </cell>
          <cell r="J746">
            <v>47</v>
          </cell>
          <cell r="K746">
            <v>43</v>
          </cell>
          <cell r="L746">
            <v>29</v>
          </cell>
          <cell r="M746">
            <v>37</v>
          </cell>
          <cell r="N746">
            <v>29</v>
          </cell>
          <cell r="O746">
            <v>27</v>
          </cell>
          <cell r="P746">
            <v>33</v>
          </cell>
          <cell r="Q746">
            <v>30</v>
          </cell>
          <cell r="R746">
            <v>17</v>
          </cell>
          <cell r="S746">
            <v>19</v>
          </cell>
          <cell r="T746">
            <v>20</v>
          </cell>
          <cell r="U746">
            <v>31</v>
          </cell>
          <cell r="V746">
            <v>19</v>
          </cell>
          <cell r="W746">
            <v>21</v>
          </cell>
          <cell r="X746">
            <v>11</v>
          </cell>
          <cell r="Y746">
            <v>23</v>
          </cell>
          <cell r="Z746">
            <v>20</v>
          </cell>
          <cell r="AA746">
            <v>26</v>
          </cell>
          <cell r="AB746">
            <v>37</v>
          </cell>
          <cell r="AC746">
            <v>14</v>
          </cell>
          <cell r="AD746">
            <v>29</v>
          </cell>
          <cell r="AE746">
            <v>16</v>
          </cell>
          <cell r="AF746">
            <v>20</v>
          </cell>
          <cell r="AG746">
            <v>23</v>
          </cell>
          <cell r="AH746">
            <v>23</v>
          </cell>
          <cell r="AI746">
            <v>23</v>
          </cell>
          <cell r="AJ746">
            <v>37</v>
          </cell>
          <cell r="AK746">
            <v>38</v>
          </cell>
          <cell r="AL746">
            <v>29</v>
          </cell>
          <cell r="AM746">
            <v>78</v>
          </cell>
          <cell r="AN746">
            <v>45</v>
          </cell>
          <cell r="AO746">
            <v>86</v>
          </cell>
          <cell r="AP746">
            <v>65</v>
          </cell>
          <cell r="AQ746">
            <v>77</v>
          </cell>
          <cell r="AR746">
            <v>54</v>
          </cell>
          <cell r="AS746">
            <v>80</v>
          </cell>
          <cell r="AT746">
            <v>81</v>
          </cell>
          <cell r="AU746">
            <v>79</v>
          </cell>
          <cell r="AV746">
            <v>91</v>
          </cell>
          <cell r="AW746">
            <v>82</v>
          </cell>
          <cell r="AX746">
            <v>95</v>
          </cell>
          <cell r="AY746">
            <v>89</v>
          </cell>
          <cell r="AZ746">
            <v>72</v>
          </cell>
        </row>
        <row r="747">
          <cell r="A747" t="str">
            <v>Nombre de crÃ©ations d'entreprises - Micro-entrepreneurs - Construction - Guyane - DonnÃ©es trimestrielles brutes</v>
          </cell>
          <cell r="B747">
            <v>10755815</v>
          </cell>
          <cell r="C747">
            <v>45317.364583333336</v>
          </cell>
          <cell r="E747">
            <v>25</v>
          </cell>
          <cell r="F747">
            <v>60</v>
          </cell>
          <cell r="G747">
            <v>31</v>
          </cell>
          <cell r="H747">
            <v>28</v>
          </cell>
          <cell r="I747">
            <v>8</v>
          </cell>
          <cell r="J747">
            <v>11</v>
          </cell>
          <cell r="K747">
            <v>10</v>
          </cell>
          <cell r="L747">
            <v>13</v>
          </cell>
          <cell r="M747">
            <v>5</v>
          </cell>
          <cell r="N747">
            <v>10</v>
          </cell>
          <cell r="O747">
            <v>10</v>
          </cell>
          <cell r="P747">
            <v>11</v>
          </cell>
          <cell r="Q747">
            <v>19</v>
          </cell>
          <cell r="R747">
            <v>7</v>
          </cell>
          <cell r="S747">
            <v>27</v>
          </cell>
          <cell r="T747">
            <v>24</v>
          </cell>
          <cell r="U747">
            <v>19</v>
          </cell>
          <cell r="V747">
            <v>20</v>
          </cell>
          <cell r="W747">
            <v>11</v>
          </cell>
          <cell r="X747">
            <v>14</v>
          </cell>
          <cell r="Y747">
            <v>11</v>
          </cell>
          <cell r="Z747">
            <v>11</v>
          </cell>
          <cell r="AA747">
            <v>14</v>
          </cell>
          <cell r="AB747">
            <v>17</v>
          </cell>
          <cell r="AC747">
            <v>16</v>
          </cell>
          <cell r="AD747">
            <v>11</v>
          </cell>
          <cell r="AE747">
            <v>27</v>
          </cell>
          <cell r="AF747">
            <v>19</v>
          </cell>
          <cell r="AG747">
            <v>24</v>
          </cell>
          <cell r="AH747">
            <v>21</v>
          </cell>
          <cell r="AI747">
            <v>25</v>
          </cell>
          <cell r="AJ747">
            <v>23</v>
          </cell>
          <cell r="AK747">
            <v>12</v>
          </cell>
          <cell r="AL747">
            <v>7</v>
          </cell>
          <cell r="AM747">
            <v>21</v>
          </cell>
          <cell r="AN747">
            <v>19</v>
          </cell>
          <cell r="AO747">
            <v>29</v>
          </cell>
          <cell r="AP747">
            <v>18</v>
          </cell>
          <cell r="AQ747">
            <v>23</v>
          </cell>
          <cell r="AR747">
            <v>22</v>
          </cell>
          <cell r="AS747">
            <v>26</v>
          </cell>
          <cell r="AT747">
            <v>31</v>
          </cell>
          <cell r="AU747">
            <v>25</v>
          </cell>
          <cell r="AV747">
            <v>28</v>
          </cell>
          <cell r="AW747">
            <v>23</v>
          </cell>
          <cell r="AX747">
            <v>29</v>
          </cell>
          <cell r="AY747">
            <v>29</v>
          </cell>
          <cell r="AZ747">
            <v>49</v>
          </cell>
        </row>
        <row r="748">
          <cell r="A748" t="str">
            <v>Nombre de crÃ©ations d'entreprises - Micro-entrepreneurs - Construction - Guyane - DonnÃ©es trimestrielles CVS</v>
          </cell>
          <cell r="B748">
            <v>10755816</v>
          </cell>
          <cell r="C748">
            <v>45317.364583333336</v>
          </cell>
          <cell r="E748">
            <v>46</v>
          </cell>
          <cell r="F748">
            <v>52</v>
          </cell>
          <cell r="G748">
            <v>33</v>
          </cell>
          <cell r="H748">
            <v>21</v>
          </cell>
          <cell r="I748">
            <v>14</v>
          </cell>
          <cell r="J748">
            <v>10</v>
          </cell>
          <cell r="K748">
            <v>10</v>
          </cell>
          <cell r="L748">
            <v>10</v>
          </cell>
          <cell r="M748">
            <v>8</v>
          </cell>
          <cell r="N748">
            <v>9</v>
          </cell>
          <cell r="O748">
            <v>9</v>
          </cell>
          <cell r="P748">
            <v>9</v>
          </cell>
          <cell r="Q748">
            <v>26</v>
          </cell>
          <cell r="R748">
            <v>7</v>
          </cell>
          <cell r="S748">
            <v>24</v>
          </cell>
          <cell r="T748">
            <v>22</v>
          </cell>
          <cell r="U748">
            <v>23</v>
          </cell>
          <cell r="V748">
            <v>21</v>
          </cell>
          <cell r="W748">
            <v>10</v>
          </cell>
          <cell r="X748">
            <v>13</v>
          </cell>
          <cell r="Y748">
            <v>12</v>
          </cell>
          <cell r="Z748">
            <v>12</v>
          </cell>
          <cell r="AA748">
            <v>12</v>
          </cell>
          <cell r="AB748">
            <v>16</v>
          </cell>
          <cell r="AC748">
            <v>17</v>
          </cell>
          <cell r="AD748">
            <v>13</v>
          </cell>
          <cell r="AE748">
            <v>24</v>
          </cell>
          <cell r="AF748">
            <v>18</v>
          </cell>
          <cell r="AG748">
            <v>25</v>
          </cell>
          <cell r="AH748">
            <v>24</v>
          </cell>
          <cell r="AI748">
            <v>22</v>
          </cell>
          <cell r="AJ748">
            <v>22</v>
          </cell>
          <cell r="AK748">
            <v>13</v>
          </cell>
          <cell r="AL748">
            <v>8</v>
          </cell>
          <cell r="AM748">
            <v>18</v>
          </cell>
          <cell r="AN748">
            <v>18</v>
          </cell>
          <cell r="AO748">
            <v>31</v>
          </cell>
          <cell r="AP748">
            <v>21</v>
          </cell>
          <cell r="AQ748">
            <v>21</v>
          </cell>
          <cell r="AR748">
            <v>20</v>
          </cell>
          <cell r="AS748">
            <v>28</v>
          </cell>
          <cell r="AT748">
            <v>36</v>
          </cell>
          <cell r="AU748">
            <v>23</v>
          </cell>
          <cell r="AV748">
            <v>24</v>
          </cell>
          <cell r="AW748">
            <v>25</v>
          </cell>
          <cell r="AX748">
            <v>34</v>
          </cell>
          <cell r="AY748">
            <v>28</v>
          </cell>
          <cell r="AZ748">
            <v>41</v>
          </cell>
        </row>
        <row r="749">
          <cell r="A749" t="str">
            <v>Nombre de crÃ©ations d'entreprises - Micro-entrepreneurs - Construction - Hauts-de-France - DonnÃ©es trimestrielles brutes</v>
          </cell>
          <cell r="B749">
            <v>10755918</v>
          </cell>
          <cell r="C749">
            <v>45317.364583333336</v>
          </cell>
          <cell r="E749">
            <v>764</v>
          </cell>
          <cell r="F749">
            <v>829</v>
          </cell>
          <cell r="G749">
            <v>674</v>
          </cell>
          <cell r="H749">
            <v>644</v>
          </cell>
          <cell r="I749">
            <v>545</v>
          </cell>
          <cell r="J749">
            <v>468</v>
          </cell>
          <cell r="K749">
            <v>427</v>
          </cell>
          <cell r="L749">
            <v>476</v>
          </cell>
          <cell r="M749">
            <v>559</v>
          </cell>
          <cell r="N749">
            <v>490</v>
          </cell>
          <cell r="O749">
            <v>418</v>
          </cell>
          <cell r="P749">
            <v>394</v>
          </cell>
          <cell r="Q749">
            <v>680</v>
          </cell>
          <cell r="R749">
            <v>655</v>
          </cell>
          <cell r="S749">
            <v>483</v>
          </cell>
          <cell r="T749">
            <v>460</v>
          </cell>
          <cell r="U749">
            <v>557</v>
          </cell>
          <cell r="V749">
            <v>547</v>
          </cell>
          <cell r="W749">
            <v>400</v>
          </cell>
          <cell r="X749">
            <v>357</v>
          </cell>
          <cell r="Y749">
            <v>520</v>
          </cell>
          <cell r="Z749">
            <v>491</v>
          </cell>
          <cell r="AA749">
            <v>392</v>
          </cell>
          <cell r="AB749">
            <v>392</v>
          </cell>
          <cell r="AC749">
            <v>594</v>
          </cell>
          <cell r="AD749">
            <v>558</v>
          </cell>
          <cell r="AE749">
            <v>390</v>
          </cell>
          <cell r="AF749">
            <v>510</v>
          </cell>
          <cell r="AG749">
            <v>668</v>
          </cell>
          <cell r="AH749">
            <v>653</v>
          </cell>
          <cell r="AI749">
            <v>635</v>
          </cell>
          <cell r="AJ749">
            <v>695</v>
          </cell>
          <cell r="AK749">
            <v>739</v>
          </cell>
          <cell r="AL749">
            <v>508</v>
          </cell>
          <cell r="AM749">
            <v>742</v>
          </cell>
          <cell r="AN749">
            <v>838</v>
          </cell>
          <cell r="AO749">
            <v>901</v>
          </cell>
          <cell r="AP749">
            <v>751</v>
          </cell>
          <cell r="AQ749">
            <v>647</v>
          </cell>
          <cell r="AR749">
            <v>768</v>
          </cell>
          <cell r="AS749">
            <v>844</v>
          </cell>
          <cell r="AT749">
            <v>764</v>
          </cell>
          <cell r="AU749">
            <v>669</v>
          </cell>
          <cell r="AV749">
            <v>816</v>
          </cell>
          <cell r="AW749">
            <v>796</v>
          </cell>
          <cell r="AX749">
            <v>719</v>
          </cell>
          <cell r="AY749">
            <v>744</v>
          </cell>
          <cell r="AZ749">
            <v>813</v>
          </cell>
        </row>
        <row r="750">
          <cell r="A750" t="str">
            <v>Nombre de crÃ©ations d'entreprises - Micro-entrepreneurs - Construction - Hauts-de-France - DonnÃ©es trimestrielles CVS</v>
          </cell>
          <cell r="B750">
            <v>10755919</v>
          </cell>
          <cell r="C750">
            <v>45317.364583333336</v>
          </cell>
          <cell r="E750">
            <v>714</v>
          </cell>
          <cell r="F750">
            <v>789</v>
          </cell>
          <cell r="G750">
            <v>732</v>
          </cell>
          <cell r="H750">
            <v>678</v>
          </cell>
          <cell r="I750">
            <v>504</v>
          </cell>
          <cell r="J750">
            <v>445</v>
          </cell>
          <cell r="K750">
            <v>466</v>
          </cell>
          <cell r="L750">
            <v>509</v>
          </cell>
          <cell r="M750">
            <v>510</v>
          </cell>
          <cell r="N750">
            <v>461</v>
          </cell>
          <cell r="O750">
            <v>462</v>
          </cell>
          <cell r="P750">
            <v>430</v>
          </cell>
          <cell r="Q750">
            <v>611</v>
          </cell>
          <cell r="R750">
            <v>605</v>
          </cell>
          <cell r="S750">
            <v>544</v>
          </cell>
          <cell r="T750">
            <v>511</v>
          </cell>
          <cell r="U750">
            <v>494</v>
          </cell>
          <cell r="V750">
            <v>499</v>
          </cell>
          <cell r="W750">
            <v>457</v>
          </cell>
          <cell r="X750">
            <v>399</v>
          </cell>
          <cell r="Y750">
            <v>455</v>
          </cell>
          <cell r="Z750">
            <v>455</v>
          </cell>
          <cell r="AA750">
            <v>447</v>
          </cell>
          <cell r="AB750">
            <v>432</v>
          </cell>
          <cell r="AC750">
            <v>518</v>
          </cell>
          <cell r="AD750">
            <v>533</v>
          </cell>
          <cell r="AE750">
            <v>438</v>
          </cell>
          <cell r="AF750">
            <v>545</v>
          </cell>
          <cell r="AG750">
            <v>588</v>
          </cell>
          <cell r="AH750">
            <v>643</v>
          </cell>
          <cell r="AI750">
            <v>705</v>
          </cell>
          <cell r="AJ750">
            <v>714</v>
          </cell>
          <cell r="AK750">
            <v>661</v>
          </cell>
          <cell r="AL750">
            <v>513</v>
          </cell>
          <cell r="AM750">
            <v>821</v>
          </cell>
          <cell r="AN750">
            <v>828</v>
          </cell>
          <cell r="AO750">
            <v>819</v>
          </cell>
          <cell r="AP750">
            <v>773</v>
          </cell>
          <cell r="AQ750">
            <v>714</v>
          </cell>
          <cell r="AR750">
            <v>736</v>
          </cell>
          <cell r="AS750">
            <v>778</v>
          </cell>
          <cell r="AT750">
            <v>800</v>
          </cell>
          <cell r="AU750">
            <v>731</v>
          </cell>
          <cell r="AV750">
            <v>773</v>
          </cell>
          <cell r="AW750">
            <v>740</v>
          </cell>
          <cell r="AX750">
            <v>763</v>
          </cell>
          <cell r="AY750">
            <v>801</v>
          </cell>
          <cell r="AZ750">
            <v>768</v>
          </cell>
        </row>
        <row r="751">
          <cell r="A751" t="str">
            <v>Nombre de crÃ©ations d'entreprises - Micro-entrepreneurs - Construction - La RÃ©union - DonnÃ©es trimestrielles brutes</v>
          </cell>
          <cell r="B751">
            <v>10755825</v>
          </cell>
          <cell r="C751">
            <v>45317.364583333336</v>
          </cell>
          <cell r="E751">
            <v>100</v>
          </cell>
          <cell r="F751">
            <v>61</v>
          </cell>
          <cell r="G751">
            <v>80</v>
          </cell>
          <cell r="H751">
            <v>53</v>
          </cell>
          <cell r="I751">
            <v>52</v>
          </cell>
          <cell r="J751">
            <v>29</v>
          </cell>
          <cell r="K751">
            <v>33</v>
          </cell>
          <cell r="L751">
            <v>24</v>
          </cell>
          <cell r="M751">
            <v>34</v>
          </cell>
          <cell r="N751">
            <v>13</v>
          </cell>
          <cell r="O751">
            <v>20</v>
          </cell>
          <cell r="P751">
            <v>10</v>
          </cell>
          <cell r="Q751">
            <v>19</v>
          </cell>
          <cell r="R751">
            <v>41</v>
          </cell>
          <cell r="S751">
            <v>58</v>
          </cell>
          <cell r="T751">
            <v>28</v>
          </cell>
          <cell r="U751">
            <v>56</v>
          </cell>
          <cell r="V751">
            <v>66</v>
          </cell>
          <cell r="W751">
            <v>62</v>
          </cell>
          <cell r="X751">
            <v>44</v>
          </cell>
          <cell r="Y751">
            <v>56</v>
          </cell>
          <cell r="Z751">
            <v>62</v>
          </cell>
          <cell r="AA751">
            <v>63</v>
          </cell>
          <cell r="AB751">
            <v>43</v>
          </cell>
          <cell r="AC751">
            <v>95</v>
          </cell>
          <cell r="AD751">
            <v>100</v>
          </cell>
          <cell r="AE751">
            <v>65</v>
          </cell>
          <cell r="AF751">
            <v>46</v>
          </cell>
          <cell r="AG751">
            <v>121</v>
          </cell>
          <cell r="AH751">
            <v>106</v>
          </cell>
          <cell r="AI751">
            <v>100</v>
          </cell>
          <cell r="AJ751">
            <v>53</v>
          </cell>
          <cell r="AK751">
            <v>93</v>
          </cell>
          <cell r="AL751">
            <v>55</v>
          </cell>
          <cell r="AM751">
            <v>113</v>
          </cell>
          <cell r="AN751">
            <v>97</v>
          </cell>
          <cell r="AO751">
            <v>125</v>
          </cell>
          <cell r="AP751">
            <v>135</v>
          </cell>
          <cell r="AQ751">
            <v>144</v>
          </cell>
          <cell r="AR751">
            <v>75</v>
          </cell>
          <cell r="AS751">
            <v>164</v>
          </cell>
          <cell r="AT751">
            <v>163</v>
          </cell>
          <cell r="AU751">
            <v>130</v>
          </cell>
          <cell r="AV751">
            <v>109</v>
          </cell>
          <cell r="AW751">
            <v>155</v>
          </cell>
          <cell r="AX751">
            <v>125</v>
          </cell>
          <cell r="AY751">
            <v>132</v>
          </cell>
          <cell r="AZ751">
            <v>125</v>
          </cell>
        </row>
        <row r="752">
          <cell r="A752" t="str">
            <v>Nombre de crÃ©ations d'entreprises - Micro-entrepreneurs - Construction - La RÃ©union - DonnÃ©es trimestrielles CVS</v>
          </cell>
          <cell r="B752">
            <v>10755826</v>
          </cell>
          <cell r="C752">
            <v>45317.364583333336</v>
          </cell>
          <cell r="E752">
            <v>76</v>
          </cell>
          <cell r="F752">
            <v>74</v>
          </cell>
          <cell r="G752">
            <v>75</v>
          </cell>
          <cell r="H752">
            <v>68</v>
          </cell>
          <cell r="I752">
            <v>42</v>
          </cell>
          <cell r="J752">
            <v>35</v>
          </cell>
          <cell r="K752">
            <v>27</v>
          </cell>
          <cell r="L752">
            <v>32</v>
          </cell>
          <cell r="M752">
            <v>28</v>
          </cell>
          <cell r="N752">
            <v>15</v>
          </cell>
          <cell r="O752">
            <v>17</v>
          </cell>
          <cell r="P752">
            <v>15</v>
          </cell>
          <cell r="Q752">
            <v>16</v>
          </cell>
          <cell r="R752">
            <v>43</v>
          </cell>
          <cell r="S752">
            <v>54</v>
          </cell>
          <cell r="T752">
            <v>39</v>
          </cell>
          <cell r="U752">
            <v>49</v>
          </cell>
          <cell r="V752">
            <v>58</v>
          </cell>
          <cell r="W752">
            <v>56</v>
          </cell>
          <cell r="X752">
            <v>61</v>
          </cell>
          <cell r="Y752">
            <v>49</v>
          </cell>
          <cell r="Z752">
            <v>57</v>
          </cell>
          <cell r="AA752">
            <v>56</v>
          </cell>
          <cell r="AB752">
            <v>71</v>
          </cell>
          <cell r="AC752">
            <v>80</v>
          </cell>
          <cell r="AD752">
            <v>88</v>
          </cell>
          <cell r="AE752">
            <v>68</v>
          </cell>
          <cell r="AF752">
            <v>67</v>
          </cell>
          <cell r="AG752">
            <v>107</v>
          </cell>
          <cell r="AH752">
            <v>92</v>
          </cell>
          <cell r="AI752">
            <v>94</v>
          </cell>
          <cell r="AJ752">
            <v>78</v>
          </cell>
          <cell r="AK752">
            <v>81</v>
          </cell>
          <cell r="AL752">
            <v>49</v>
          </cell>
          <cell r="AM752">
            <v>115</v>
          </cell>
          <cell r="AN752">
            <v>134</v>
          </cell>
          <cell r="AO752">
            <v>109</v>
          </cell>
          <cell r="AP752">
            <v>135</v>
          </cell>
          <cell r="AQ752">
            <v>137</v>
          </cell>
          <cell r="AR752">
            <v>107</v>
          </cell>
          <cell r="AS752">
            <v>149</v>
          </cell>
          <cell r="AT752">
            <v>142</v>
          </cell>
          <cell r="AU752">
            <v>130</v>
          </cell>
          <cell r="AV752">
            <v>130</v>
          </cell>
          <cell r="AW752">
            <v>135</v>
          </cell>
          <cell r="AX752">
            <v>119</v>
          </cell>
          <cell r="AY752">
            <v>128</v>
          </cell>
          <cell r="AZ752">
            <v>171</v>
          </cell>
        </row>
        <row r="753">
          <cell r="A753" t="str">
            <v>Nombre de crÃ©ations d'entreprises - Micro-entrepreneurs - Construction - Martinique - DonnÃ©es trimestrielles brutes</v>
          </cell>
          <cell r="B753">
            <v>10755810</v>
          </cell>
          <cell r="C753">
            <v>45317.364583333336</v>
          </cell>
          <cell r="E753">
            <v>35</v>
          </cell>
          <cell r="F753">
            <v>45</v>
          </cell>
          <cell r="G753">
            <v>31</v>
          </cell>
          <cell r="H753">
            <v>28</v>
          </cell>
          <cell r="I753">
            <v>45</v>
          </cell>
          <cell r="J753">
            <v>38</v>
          </cell>
          <cell r="K753">
            <v>38</v>
          </cell>
          <cell r="L753">
            <v>22</v>
          </cell>
          <cell r="M753">
            <v>23</v>
          </cell>
          <cell r="N753">
            <v>22</v>
          </cell>
          <cell r="O753">
            <v>16</v>
          </cell>
          <cell r="P753">
            <v>9</v>
          </cell>
          <cell r="Q753">
            <v>9</v>
          </cell>
          <cell r="R753">
            <v>27</v>
          </cell>
          <cell r="S753">
            <v>13</v>
          </cell>
          <cell r="T753">
            <v>14</v>
          </cell>
          <cell r="U753">
            <v>25</v>
          </cell>
          <cell r="V753">
            <v>5</v>
          </cell>
          <cell r="W753">
            <v>16</v>
          </cell>
          <cell r="X753">
            <v>18</v>
          </cell>
          <cell r="Y753">
            <v>22</v>
          </cell>
          <cell r="Z753">
            <v>22</v>
          </cell>
          <cell r="AA753">
            <v>9</v>
          </cell>
          <cell r="AB753">
            <v>26</v>
          </cell>
          <cell r="AC753">
            <v>23</v>
          </cell>
          <cell r="AD753">
            <v>20</v>
          </cell>
          <cell r="AE753">
            <v>27</v>
          </cell>
          <cell r="AF753">
            <v>27</v>
          </cell>
          <cell r="AG753">
            <v>29</v>
          </cell>
          <cell r="AH753">
            <v>26</v>
          </cell>
          <cell r="AI753">
            <v>34</v>
          </cell>
          <cell r="AJ753">
            <v>27</v>
          </cell>
          <cell r="AK753">
            <v>33</v>
          </cell>
          <cell r="AL753">
            <v>19</v>
          </cell>
          <cell r="AM753">
            <v>46</v>
          </cell>
          <cell r="AN753">
            <v>58</v>
          </cell>
          <cell r="AO753">
            <v>51</v>
          </cell>
          <cell r="AP753">
            <v>44</v>
          </cell>
          <cell r="AQ753">
            <v>47</v>
          </cell>
          <cell r="AR753">
            <v>48</v>
          </cell>
          <cell r="AS753">
            <v>52</v>
          </cell>
          <cell r="AT753">
            <v>65</v>
          </cell>
          <cell r="AU753">
            <v>42</v>
          </cell>
          <cell r="AV753">
            <v>51</v>
          </cell>
          <cell r="AW753">
            <v>43</v>
          </cell>
          <cell r="AX753">
            <v>39</v>
          </cell>
          <cell r="AY753">
            <v>55</v>
          </cell>
          <cell r="AZ753">
            <v>52</v>
          </cell>
        </row>
        <row r="754">
          <cell r="A754" t="str">
            <v>Nombre de crÃ©ations d'entreprises - Micro-entrepreneurs - Construction - Mayotte - DonnÃ©es trimestrielles brutes</v>
          </cell>
          <cell r="B754">
            <v>10755835</v>
          </cell>
          <cell r="C754">
            <v>45317.364583333336</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5</v>
          </cell>
          <cell r="AN754">
            <v>6</v>
          </cell>
          <cell r="AO754">
            <v>1</v>
          </cell>
          <cell r="AP754">
            <v>5</v>
          </cell>
          <cell r="AQ754">
            <v>2</v>
          </cell>
          <cell r="AR754">
            <v>4</v>
          </cell>
          <cell r="AS754">
            <v>3</v>
          </cell>
          <cell r="AT754">
            <v>9</v>
          </cell>
          <cell r="AU754">
            <v>7</v>
          </cell>
          <cell r="AV754">
            <v>7</v>
          </cell>
          <cell r="AW754">
            <v>18</v>
          </cell>
          <cell r="AX754">
            <v>7</v>
          </cell>
          <cell r="AY754">
            <v>9</v>
          </cell>
          <cell r="AZ754">
            <v>10</v>
          </cell>
        </row>
        <row r="755">
          <cell r="A755" t="str">
            <v>Nombre de crÃ©ations d'entreprises - Micro-entrepreneurs - Construction - Normandie - DonnÃ©es trimestrielles brutes</v>
          </cell>
          <cell r="B755">
            <v>10755899</v>
          </cell>
          <cell r="C755">
            <v>45317.364583333336</v>
          </cell>
          <cell r="E755">
            <v>467</v>
          </cell>
          <cell r="F755">
            <v>480</v>
          </cell>
          <cell r="G755">
            <v>410</v>
          </cell>
          <cell r="H755">
            <v>422</v>
          </cell>
          <cell r="I755">
            <v>296</v>
          </cell>
          <cell r="J755">
            <v>282</v>
          </cell>
          <cell r="K755">
            <v>266</v>
          </cell>
          <cell r="L755">
            <v>269</v>
          </cell>
          <cell r="M755">
            <v>340</v>
          </cell>
          <cell r="N755">
            <v>286</v>
          </cell>
          <cell r="O755">
            <v>241</v>
          </cell>
          <cell r="P755">
            <v>304</v>
          </cell>
          <cell r="Q755">
            <v>389</v>
          </cell>
          <cell r="R755">
            <v>393</v>
          </cell>
          <cell r="S755">
            <v>296</v>
          </cell>
          <cell r="T755">
            <v>264</v>
          </cell>
          <cell r="U755">
            <v>360</v>
          </cell>
          <cell r="V755">
            <v>365</v>
          </cell>
          <cell r="W755">
            <v>282</v>
          </cell>
          <cell r="X755">
            <v>254</v>
          </cell>
          <cell r="Y755">
            <v>385</v>
          </cell>
          <cell r="Z755">
            <v>293</v>
          </cell>
          <cell r="AA755">
            <v>230</v>
          </cell>
          <cell r="AB755">
            <v>233</v>
          </cell>
          <cell r="AC755">
            <v>324</v>
          </cell>
          <cell r="AD755">
            <v>269</v>
          </cell>
          <cell r="AE755">
            <v>277</v>
          </cell>
          <cell r="AF755">
            <v>287</v>
          </cell>
          <cell r="AG755">
            <v>393</v>
          </cell>
          <cell r="AH755">
            <v>355</v>
          </cell>
          <cell r="AI755">
            <v>338</v>
          </cell>
          <cell r="AJ755">
            <v>408</v>
          </cell>
          <cell r="AK755">
            <v>461</v>
          </cell>
          <cell r="AL755">
            <v>283</v>
          </cell>
          <cell r="AM755">
            <v>464</v>
          </cell>
          <cell r="AN755">
            <v>489</v>
          </cell>
          <cell r="AO755">
            <v>450</v>
          </cell>
          <cell r="AP755">
            <v>474</v>
          </cell>
          <cell r="AQ755">
            <v>414</v>
          </cell>
          <cell r="AR755">
            <v>437</v>
          </cell>
          <cell r="AS755">
            <v>532</v>
          </cell>
          <cell r="AT755">
            <v>419</v>
          </cell>
          <cell r="AU755">
            <v>358</v>
          </cell>
          <cell r="AV755">
            <v>474</v>
          </cell>
          <cell r="AW755">
            <v>494</v>
          </cell>
          <cell r="AX755">
            <v>421</v>
          </cell>
          <cell r="AY755">
            <v>446</v>
          </cell>
          <cell r="AZ755">
            <v>538</v>
          </cell>
        </row>
        <row r="756">
          <cell r="A756" t="str">
            <v>Nombre de crÃ©ations d'entreprises - Micro-entrepreneurs - Construction - Normandie - DonnÃ©es trimestrielles CVS</v>
          </cell>
          <cell r="B756">
            <v>10755900</v>
          </cell>
          <cell r="C756">
            <v>45317.364583333336</v>
          </cell>
          <cell r="E756">
            <v>401</v>
          </cell>
          <cell r="F756">
            <v>447</v>
          </cell>
          <cell r="G756">
            <v>475</v>
          </cell>
          <cell r="H756">
            <v>474</v>
          </cell>
          <cell r="I756">
            <v>262</v>
          </cell>
          <cell r="J756">
            <v>276</v>
          </cell>
          <cell r="K756">
            <v>309</v>
          </cell>
          <cell r="L756">
            <v>309</v>
          </cell>
          <cell r="M756">
            <v>306</v>
          </cell>
          <cell r="N756">
            <v>288</v>
          </cell>
          <cell r="O756">
            <v>278</v>
          </cell>
          <cell r="P756">
            <v>339</v>
          </cell>
          <cell r="Q756">
            <v>359</v>
          </cell>
          <cell r="R756">
            <v>372</v>
          </cell>
          <cell r="S756">
            <v>322</v>
          </cell>
          <cell r="T756">
            <v>292</v>
          </cell>
          <cell r="U756">
            <v>309</v>
          </cell>
          <cell r="V756">
            <v>320</v>
          </cell>
          <cell r="W756">
            <v>330</v>
          </cell>
          <cell r="X756">
            <v>292</v>
          </cell>
          <cell r="Y756">
            <v>304</v>
          </cell>
          <cell r="Z756">
            <v>283</v>
          </cell>
          <cell r="AA756">
            <v>268</v>
          </cell>
          <cell r="AB756">
            <v>264</v>
          </cell>
          <cell r="AC756">
            <v>267</v>
          </cell>
          <cell r="AD756">
            <v>268</v>
          </cell>
          <cell r="AE756">
            <v>316</v>
          </cell>
          <cell r="AF756">
            <v>310</v>
          </cell>
          <cell r="AG756">
            <v>345</v>
          </cell>
          <cell r="AH756">
            <v>375</v>
          </cell>
          <cell r="AI756">
            <v>382</v>
          </cell>
          <cell r="AJ756">
            <v>426</v>
          </cell>
          <cell r="AK756">
            <v>427</v>
          </cell>
          <cell r="AL756">
            <v>289</v>
          </cell>
          <cell r="AM756">
            <v>484</v>
          </cell>
          <cell r="AN756">
            <v>462</v>
          </cell>
          <cell r="AO756">
            <v>445</v>
          </cell>
          <cell r="AP756">
            <v>453</v>
          </cell>
          <cell r="AQ756">
            <v>437</v>
          </cell>
          <cell r="AR756">
            <v>415</v>
          </cell>
          <cell r="AS756">
            <v>497</v>
          </cell>
          <cell r="AT756">
            <v>407</v>
          </cell>
          <cell r="AU756">
            <v>403</v>
          </cell>
          <cell r="AV756">
            <v>447</v>
          </cell>
          <cell r="AW756">
            <v>448</v>
          </cell>
          <cell r="AX756">
            <v>434</v>
          </cell>
          <cell r="AY756">
            <v>505</v>
          </cell>
          <cell r="AZ756">
            <v>509</v>
          </cell>
        </row>
        <row r="757">
          <cell r="A757" t="str">
            <v>Nombre de crÃ©ations d'entreprises - Micro-entrepreneurs - Construction - Nouvelle-Aquitaine - DonnÃ©es trimestrielles brutes</v>
          </cell>
          <cell r="B757">
            <v>10755994</v>
          </cell>
          <cell r="C757">
            <v>45317.364583333336</v>
          </cell>
          <cell r="E757">
            <v>1317</v>
          </cell>
          <cell r="F757">
            <v>1174</v>
          </cell>
          <cell r="G757">
            <v>1069</v>
          </cell>
          <cell r="H757">
            <v>1000</v>
          </cell>
          <cell r="I757">
            <v>936</v>
          </cell>
          <cell r="J757">
            <v>891</v>
          </cell>
          <cell r="K757">
            <v>766</v>
          </cell>
          <cell r="L757">
            <v>843</v>
          </cell>
          <cell r="M757">
            <v>883</v>
          </cell>
          <cell r="N757">
            <v>810</v>
          </cell>
          <cell r="O757">
            <v>684</v>
          </cell>
          <cell r="P757">
            <v>669</v>
          </cell>
          <cell r="Q757">
            <v>1008</v>
          </cell>
          <cell r="R757">
            <v>927</v>
          </cell>
          <cell r="S757">
            <v>778</v>
          </cell>
          <cell r="T757">
            <v>837</v>
          </cell>
          <cell r="U757">
            <v>905</v>
          </cell>
          <cell r="V757">
            <v>899</v>
          </cell>
          <cell r="W757">
            <v>679</v>
          </cell>
          <cell r="X757">
            <v>571</v>
          </cell>
          <cell r="Y757">
            <v>972</v>
          </cell>
          <cell r="Z757">
            <v>804</v>
          </cell>
          <cell r="AA757">
            <v>664</v>
          </cell>
          <cell r="AB757">
            <v>696</v>
          </cell>
          <cell r="AC757">
            <v>1008</v>
          </cell>
          <cell r="AD757">
            <v>892</v>
          </cell>
          <cell r="AE757">
            <v>750</v>
          </cell>
          <cell r="AF757">
            <v>751</v>
          </cell>
          <cell r="AG757">
            <v>1133</v>
          </cell>
          <cell r="AH757">
            <v>1004</v>
          </cell>
          <cell r="AI757">
            <v>1065</v>
          </cell>
          <cell r="AJ757">
            <v>1005</v>
          </cell>
          <cell r="AK757">
            <v>1162</v>
          </cell>
          <cell r="AL757">
            <v>796</v>
          </cell>
          <cell r="AM757">
            <v>992</v>
          </cell>
          <cell r="AN757">
            <v>1211</v>
          </cell>
          <cell r="AO757">
            <v>1361</v>
          </cell>
          <cell r="AP757">
            <v>1228</v>
          </cell>
          <cell r="AQ757">
            <v>1176</v>
          </cell>
          <cell r="AR757">
            <v>1162</v>
          </cell>
          <cell r="AS757">
            <v>1435</v>
          </cell>
          <cell r="AT757">
            <v>1356</v>
          </cell>
          <cell r="AU757">
            <v>1142</v>
          </cell>
          <cell r="AV757">
            <v>1325</v>
          </cell>
          <cell r="AW757">
            <v>1532</v>
          </cell>
          <cell r="AX757">
            <v>1171</v>
          </cell>
          <cell r="AY757">
            <v>1097</v>
          </cell>
          <cell r="AZ757">
            <v>1362</v>
          </cell>
        </row>
        <row r="758">
          <cell r="A758" t="str">
            <v>Nombre de crÃ©ations d'entreprises - Micro-entrepreneurs - Construction - Nouvelle-Aquitaine - DonnÃ©es trimestrielles CVS</v>
          </cell>
          <cell r="B758">
            <v>10755995</v>
          </cell>
          <cell r="C758">
            <v>45317.364583333336</v>
          </cell>
          <cell r="E758">
            <v>1147</v>
          </cell>
          <cell r="F758">
            <v>1134</v>
          </cell>
          <cell r="G758">
            <v>1164</v>
          </cell>
          <cell r="H758">
            <v>1113</v>
          </cell>
          <cell r="I758">
            <v>815</v>
          </cell>
          <cell r="J758">
            <v>853</v>
          </cell>
          <cell r="K758">
            <v>837</v>
          </cell>
          <cell r="L758">
            <v>983</v>
          </cell>
          <cell r="M758">
            <v>763</v>
          </cell>
          <cell r="N758">
            <v>775</v>
          </cell>
          <cell r="O758">
            <v>782</v>
          </cell>
          <cell r="P758">
            <v>772</v>
          </cell>
          <cell r="Q758">
            <v>890</v>
          </cell>
          <cell r="R758">
            <v>896</v>
          </cell>
          <cell r="S758">
            <v>840</v>
          </cell>
          <cell r="T758">
            <v>943</v>
          </cell>
          <cell r="U758">
            <v>797</v>
          </cell>
          <cell r="V758">
            <v>787</v>
          </cell>
          <cell r="W758">
            <v>772</v>
          </cell>
          <cell r="X758">
            <v>706</v>
          </cell>
          <cell r="Y758">
            <v>795</v>
          </cell>
          <cell r="Z758">
            <v>782</v>
          </cell>
          <cell r="AA758">
            <v>787</v>
          </cell>
          <cell r="AB758">
            <v>819</v>
          </cell>
          <cell r="AC758">
            <v>864</v>
          </cell>
          <cell r="AD758">
            <v>877</v>
          </cell>
          <cell r="AE758">
            <v>831</v>
          </cell>
          <cell r="AF758">
            <v>844</v>
          </cell>
          <cell r="AG758">
            <v>1022</v>
          </cell>
          <cell r="AH758">
            <v>994</v>
          </cell>
          <cell r="AI758">
            <v>1115</v>
          </cell>
          <cell r="AJ758">
            <v>1127</v>
          </cell>
          <cell r="AK758">
            <v>1033</v>
          </cell>
          <cell r="AL758">
            <v>792</v>
          </cell>
          <cell r="AM758">
            <v>1032</v>
          </cell>
          <cell r="AN758">
            <v>1301</v>
          </cell>
          <cell r="AO758">
            <v>1256</v>
          </cell>
          <cell r="AP758">
            <v>1159</v>
          </cell>
          <cell r="AQ758">
            <v>1216</v>
          </cell>
          <cell r="AR758">
            <v>1248</v>
          </cell>
          <cell r="AS758">
            <v>1296</v>
          </cell>
          <cell r="AT758">
            <v>1300</v>
          </cell>
          <cell r="AU758">
            <v>1207</v>
          </cell>
          <cell r="AV758">
            <v>1448</v>
          </cell>
          <cell r="AW758">
            <v>1367</v>
          </cell>
          <cell r="AX758">
            <v>1174</v>
          </cell>
          <cell r="AY758">
            <v>1193</v>
          </cell>
          <cell r="AZ758">
            <v>1476</v>
          </cell>
        </row>
        <row r="759">
          <cell r="A759" t="str">
            <v>Nombre de crÃ©ations d'entreprises - Micro-entrepreneurs - Construction - Occitanie - DonnÃ©es trimestrielles brutes</v>
          </cell>
          <cell r="B759">
            <v>10756013</v>
          </cell>
          <cell r="C759">
            <v>45317.364583333336</v>
          </cell>
          <cell r="E759">
            <v>1684</v>
          </cell>
          <cell r="F759">
            <v>1574</v>
          </cell>
          <cell r="G759">
            <v>1329</v>
          </cell>
          <cell r="H759">
            <v>1481</v>
          </cell>
          <cell r="I759">
            <v>1344</v>
          </cell>
          <cell r="J759">
            <v>1197</v>
          </cell>
          <cell r="K759">
            <v>1026</v>
          </cell>
          <cell r="L759">
            <v>1139</v>
          </cell>
          <cell r="M759">
            <v>1421</v>
          </cell>
          <cell r="N759">
            <v>1205</v>
          </cell>
          <cell r="O759">
            <v>987</v>
          </cell>
          <cell r="P759">
            <v>1014</v>
          </cell>
          <cell r="Q759">
            <v>1121</v>
          </cell>
          <cell r="R759">
            <v>1121</v>
          </cell>
          <cell r="S759">
            <v>902</v>
          </cell>
          <cell r="T759">
            <v>913</v>
          </cell>
          <cell r="U759">
            <v>1282</v>
          </cell>
          <cell r="V759">
            <v>1154</v>
          </cell>
          <cell r="W759">
            <v>831</v>
          </cell>
          <cell r="X759">
            <v>720</v>
          </cell>
          <cell r="Y759">
            <v>1111</v>
          </cell>
          <cell r="Z759">
            <v>881</v>
          </cell>
          <cell r="AA759">
            <v>833</v>
          </cell>
          <cell r="AB759">
            <v>850</v>
          </cell>
          <cell r="AC759">
            <v>1155</v>
          </cell>
          <cell r="AD759">
            <v>969</v>
          </cell>
          <cell r="AE759">
            <v>756</v>
          </cell>
          <cell r="AF759">
            <v>808</v>
          </cell>
          <cell r="AG759">
            <v>1283</v>
          </cell>
          <cell r="AH759">
            <v>1056</v>
          </cell>
          <cell r="AI759">
            <v>1140</v>
          </cell>
          <cell r="AJ759">
            <v>1280</v>
          </cell>
          <cell r="AK759">
            <v>1501</v>
          </cell>
          <cell r="AL759">
            <v>1035</v>
          </cell>
          <cell r="AM759">
            <v>1487</v>
          </cell>
          <cell r="AN759">
            <v>1666</v>
          </cell>
          <cell r="AO759">
            <v>1804</v>
          </cell>
          <cell r="AP759">
            <v>1479</v>
          </cell>
          <cell r="AQ759">
            <v>1306</v>
          </cell>
          <cell r="AR759">
            <v>1611</v>
          </cell>
          <cell r="AS759">
            <v>1773</v>
          </cell>
          <cell r="AT759">
            <v>1537</v>
          </cell>
          <cell r="AU759">
            <v>1373</v>
          </cell>
          <cell r="AV759">
            <v>1657</v>
          </cell>
          <cell r="AW759">
            <v>1766</v>
          </cell>
          <cell r="AX759">
            <v>1501</v>
          </cell>
          <cell r="AY759">
            <v>1429</v>
          </cell>
          <cell r="AZ759">
            <v>1719</v>
          </cell>
        </row>
        <row r="760">
          <cell r="A760" t="str">
            <v>Nombre de crÃ©ations d'entreprises - Micro-entrepreneurs - Construction - Occitanie - DonnÃ©es trimestrielles CVS</v>
          </cell>
          <cell r="B760">
            <v>10756014</v>
          </cell>
          <cell r="C760">
            <v>45317.364583333336</v>
          </cell>
          <cell r="E760">
            <v>1478</v>
          </cell>
          <cell r="F760">
            <v>1482</v>
          </cell>
          <cell r="G760">
            <v>1526</v>
          </cell>
          <cell r="H760">
            <v>1593</v>
          </cell>
          <cell r="I760">
            <v>1140</v>
          </cell>
          <cell r="J760">
            <v>1220</v>
          </cell>
          <cell r="K760">
            <v>1235</v>
          </cell>
          <cell r="L760">
            <v>1262</v>
          </cell>
          <cell r="M760">
            <v>1257</v>
          </cell>
          <cell r="N760">
            <v>1205</v>
          </cell>
          <cell r="O760">
            <v>1139</v>
          </cell>
          <cell r="P760">
            <v>1055</v>
          </cell>
          <cell r="Q760">
            <v>996</v>
          </cell>
          <cell r="R760">
            <v>980</v>
          </cell>
          <cell r="S760">
            <v>970</v>
          </cell>
          <cell r="T760">
            <v>991</v>
          </cell>
          <cell r="U760">
            <v>1036</v>
          </cell>
          <cell r="V760">
            <v>1096</v>
          </cell>
          <cell r="W760">
            <v>1070</v>
          </cell>
          <cell r="X760">
            <v>813</v>
          </cell>
          <cell r="Y760">
            <v>849</v>
          </cell>
          <cell r="Z760">
            <v>876</v>
          </cell>
          <cell r="AA760">
            <v>973</v>
          </cell>
          <cell r="AB760">
            <v>953</v>
          </cell>
          <cell r="AC760">
            <v>940</v>
          </cell>
          <cell r="AD760">
            <v>959</v>
          </cell>
          <cell r="AE760">
            <v>911</v>
          </cell>
          <cell r="AF760">
            <v>883</v>
          </cell>
          <cell r="AG760">
            <v>1061</v>
          </cell>
          <cell r="AH760">
            <v>1192</v>
          </cell>
          <cell r="AI760">
            <v>1314</v>
          </cell>
          <cell r="AJ760">
            <v>1324</v>
          </cell>
          <cell r="AK760">
            <v>1331</v>
          </cell>
          <cell r="AL760">
            <v>1018</v>
          </cell>
          <cell r="AM760">
            <v>1548</v>
          </cell>
          <cell r="AN760">
            <v>1620</v>
          </cell>
          <cell r="AO760">
            <v>1587</v>
          </cell>
          <cell r="AP760">
            <v>1475</v>
          </cell>
          <cell r="AQ760">
            <v>1490</v>
          </cell>
          <cell r="AR760">
            <v>1604</v>
          </cell>
          <cell r="AS760">
            <v>1492</v>
          </cell>
          <cell r="AT760">
            <v>1612</v>
          </cell>
          <cell r="AU760">
            <v>1638</v>
          </cell>
          <cell r="AV760">
            <v>1581</v>
          </cell>
          <cell r="AW760">
            <v>1537</v>
          </cell>
          <cell r="AX760">
            <v>1588</v>
          </cell>
          <cell r="AY760">
            <v>1611</v>
          </cell>
          <cell r="AZ760">
            <v>1660</v>
          </cell>
        </row>
        <row r="761">
          <cell r="A761" t="str">
            <v>Nombre de crÃ©ations d'entreprises - Micro-entrepreneurs - Construction - Pays de la Loire - DonnÃ©es trimestrielles brutes</v>
          </cell>
          <cell r="B761">
            <v>10755956</v>
          </cell>
          <cell r="C761">
            <v>45317.364583333336</v>
          </cell>
          <cell r="E761">
            <v>515</v>
          </cell>
          <cell r="F761">
            <v>441</v>
          </cell>
          <cell r="G761">
            <v>427</v>
          </cell>
          <cell r="H761">
            <v>396</v>
          </cell>
          <cell r="I761">
            <v>441</v>
          </cell>
          <cell r="J761">
            <v>335</v>
          </cell>
          <cell r="K761">
            <v>260</v>
          </cell>
          <cell r="L761">
            <v>313</v>
          </cell>
          <cell r="M761">
            <v>353</v>
          </cell>
          <cell r="N761">
            <v>306</v>
          </cell>
          <cell r="O761">
            <v>278</v>
          </cell>
          <cell r="P761">
            <v>270</v>
          </cell>
          <cell r="Q761">
            <v>339</v>
          </cell>
          <cell r="R761">
            <v>359</v>
          </cell>
          <cell r="S761">
            <v>256</v>
          </cell>
          <cell r="T761">
            <v>280</v>
          </cell>
          <cell r="U761">
            <v>332</v>
          </cell>
          <cell r="V761">
            <v>330</v>
          </cell>
          <cell r="W761">
            <v>243</v>
          </cell>
          <cell r="X761">
            <v>166</v>
          </cell>
          <cell r="Y761">
            <v>273</v>
          </cell>
          <cell r="Z761">
            <v>208</v>
          </cell>
          <cell r="AA761">
            <v>188</v>
          </cell>
          <cell r="AB761">
            <v>234</v>
          </cell>
          <cell r="AC761">
            <v>354</v>
          </cell>
          <cell r="AD761">
            <v>269</v>
          </cell>
          <cell r="AE761">
            <v>230</v>
          </cell>
          <cell r="AF761">
            <v>261</v>
          </cell>
          <cell r="AG761">
            <v>368</v>
          </cell>
          <cell r="AH761">
            <v>331</v>
          </cell>
          <cell r="AI761">
            <v>326</v>
          </cell>
          <cell r="AJ761">
            <v>373</v>
          </cell>
          <cell r="AK761">
            <v>499</v>
          </cell>
          <cell r="AL761">
            <v>318</v>
          </cell>
          <cell r="AM761">
            <v>425</v>
          </cell>
          <cell r="AN761">
            <v>559</v>
          </cell>
          <cell r="AO761">
            <v>547</v>
          </cell>
          <cell r="AP761">
            <v>517</v>
          </cell>
          <cell r="AQ761">
            <v>413</v>
          </cell>
          <cell r="AR761">
            <v>483</v>
          </cell>
          <cell r="AS761">
            <v>580</v>
          </cell>
          <cell r="AT761">
            <v>507</v>
          </cell>
          <cell r="AU761">
            <v>464</v>
          </cell>
          <cell r="AV761">
            <v>456</v>
          </cell>
          <cell r="AW761">
            <v>458</v>
          </cell>
          <cell r="AX761">
            <v>406</v>
          </cell>
          <cell r="AY761">
            <v>477</v>
          </cell>
          <cell r="AZ761">
            <v>462</v>
          </cell>
        </row>
        <row r="762">
          <cell r="A762" t="str">
            <v>Nombre de crÃ©ations d'entreprises - Micro-entrepreneurs - Construction - Pays de la Loire - DonnÃ©es trimestrielles CVS</v>
          </cell>
          <cell r="B762">
            <v>10755957</v>
          </cell>
          <cell r="C762">
            <v>45317.364583333336</v>
          </cell>
          <cell r="E762">
            <v>458</v>
          </cell>
          <cell r="F762">
            <v>444</v>
          </cell>
          <cell r="G762">
            <v>463</v>
          </cell>
          <cell r="H762">
            <v>414</v>
          </cell>
          <cell r="I762">
            <v>393</v>
          </cell>
          <cell r="J762">
            <v>335</v>
          </cell>
          <cell r="K762">
            <v>292</v>
          </cell>
          <cell r="L762">
            <v>336</v>
          </cell>
          <cell r="M762">
            <v>307</v>
          </cell>
          <cell r="N762">
            <v>303</v>
          </cell>
          <cell r="O762">
            <v>316</v>
          </cell>
          <cell r="P762">
            <v>290</v>
          </cell>
          <cell r="Q762">
            <v>293</v>
          </cell>
          <cell r="R762">
            <v>354</v>
          </cell>
          <cell r="S762">
            <v>290</v>
          </cell>
          <cell r="T762">
            <v>303</v>
          </cell>
          <cell r="U762">
            <v>285</v>
          </cell>
          <cell r="V762">
            <v>311</v>
          </cell>
          <cell r="W762">
            <v>283</v>
          </cell>
          <cell r="X762">
            <v>195</v>
          </cell>
          <cell r="Y762">
            <v>211</v>
          </cell>
          <cell r="Z762">
            <v>204</v>
          </cell>
          <cell r="AA762">
            <v>233</v>
          </cell>
          <cell r="AB762">
            <v>264</v>
          </cell>
          <cell r="AC762">
            <v>293</v>
          </cell>
          <cell r="AD762">
            <v>268</v>
          </cell>
          <cell r="AE762">
            <v>272</v>
          </cell>
          <cell r="AF762">
            <v>284</v>
          </cell>
          <cell r="AG762">
            <v>310</v>
          </cell>
          <cell r="AH762">
            <v>333</v>
          </cell>
          <cell r="AI762">
            <v>363</v>
          </cell>
          <cell r="AJ762">
            <v>397</v>
          </cell>
          <cell r="AK762">
            <v>441</v>
          </cell>
          <cell r="AL762">
            <v>322</v>
          </cell>
          <cell r="AM762">
            <v>461</v>
          </cell>
          <cell r="AN762">
            <v>573</v>
          </cell>
          <cell r="AO762">
            <v>497</v>
          </cell>
          <cell r="AP762">
            <v>513</v>
          </cell>
          <cell r="AQ762">
            <v>447</v>
          </cell>
          <cell r="AR762">
            <v>492</v>
          </cell>
          <cell r="AS762">
            <v>532</v>
          </cell>
          <cell r="AT762">
            <v>505</v>
          </cell>
          <cell r="AU762">
            <v>500</v>
          </cell>
          <cell r="AV762">
            <v>466</v>
          </cell>
          <cell r="AW762">
            <v>409</v>
          </cell>
          <cell r="AX762">
            <v>414</v>
          </cell>
          <cell r="AY762">
            <v>515</v>
          </cell>
          <cell r="AZ762">
            <v>470</v>
          </cell>
        </row>
        <row r="763">
          <cell r="A763" t="str">
            <v>Nombre de crÃ©ations d'entreprises - Micro-entrepreneurs - Construction - Provence-Alpes-CÃ´te d'Azur - DonnÃ©es trimestrielles brutes</v>
          </cell>
          <cell r="B763">
            <v>10756051</v>
          </cell>
          <cell r="C763">
            <v>45317.364583333336</v>
          </cell>
          <cell r="E763">
            <v>2035</v>
          </cell>
          <cell r="F763">
            <v>1752</v>
          </cell>
          <cell r="G763">
            <v>1479</v>
          </cell>
          <cell r="H763">
            <v>1438</v>
          </cell>
          <cell r="I763">
            <v>1397</v>
          </cell>
          <cell r="J763">
            <v>1222</v>
          </cell>
          <cell r="K763">
            <v>925</v>
          </cell>
          <cell r="L763">
            <v>1156</v>
          </cell>
          <cell r="M763">
            <v>1425</v>
          </cell>
          <cell r="N763">
            <v>1217</v>
          </cell>
          <cell r="O763">
            <v>856</v>
          </cell>
          <cell r="P763">
            <v>962</v>
          </cell>
          <cell r="Q763">
            <v>1259</v>
          </cell>
          <cell r="R763">
            <v>1226</v>
          </cell>
          <cell r="S763">
            <v>991</v>
          </cell>
          <cell r="T763">
            <v>932</v>
          </cell>
          <cell r="U763">
            <v>1214</v>
          </cell>
          <cell r="V763">
            <v>1078</v>
          </cell>
          <cell r="W763">
            <v>791</v>
          </cell>
          <cell r="X763">
            <v>783</v>
          </cell>
          <cell r="Y763">
            <v>1077</v>
          </cell>
          <cell r="Z763">
            <v>1000</v>
          </cell>
          <cell r="AA763">
            <v>800</v>
          </cell>
          <cell r="AB763">
            <v>890</v>
          </cell>
          <cell r="AC763">
            <v>1394</v>
          </cell>
          <cell r="AD763">
            <v>1084</v>
          </cell>
          <cell r="AE763">
            <v>956</v>
          </cell>
          <cell r="AF763">
            <v>1119</v>
          </cell>
          <cell r="AG763">
            <v>1449</v>
          </cell>
          <cell r="AH763">
            <v>1282</v>
          </cell>
          <cell r="AI763">
            <v>1139</v>
          </cell>
          <cell r="AJ763">
            <v>1641</v>
          </cell>
          <cell r="AK763">
            <v>1806</v>
          </cell>
          <cell r="AL763">
            <v>1197</v>
          </cell>
          <cell r="AM763">
            <v>1633</v>
          </cell>
          <cell r="AN763">
            <v>1817</v>
          </cell>
          <cell r="AO763">
            <v>1987</v>
          </cell>
          <cell r="AP763">
            <v>1718</v>
          </cell>
          <cell r="AQ763">
            <v>1445</v>
          </cell>
          <cell r="AR763">
            <v>1618</v>
          </cell>
          <cell r="AS763">
            <v>2148</v>
          </cell>
          <cell r="AT763">
            <v>1948</v>
          </cell>
          <cell r="AU763">
            <v>1719</v>
          </cell>
          <cell r="AV763">
            <v>1837</v>
          </cell>
          <cell r="AW763">
            <v>1901</v>
          </cell>
          <cell r="AX763">
            <v>1590</v>
          </cell>
          <cell r="AY763">
            <v>1632</v>
          </cell>
          <cell r="AZ763">
            <v>1706</v>
          </cell>
        </row>
        <row r="764">
          <cell r="A764" t="str">
            <v>Nombre de crÃ©ations d'entreprises - Micro-entrepreneurs - Construction - Provence-Alpes-CÃ´te d'Azur - DonnÃ©es trimestrielles CVS</v>
          </cell>
          <cell r="B764">
            <v>10756052</v>
          </cell>
          <cell r="C764">
            <v>45317.364583333336</v>
          </cell>
          <cell r="E764">
            <v>1780</v>
          </cell>
          <cell r="F764">
            <v>1653</v>
          </cell>
          <cell r="G764">
            <v>1767</v>
          </cell>
          <cell r="H764">
            <v>1501</v>
          </cell>
          <cell r="I764">
            <v>1221</v>
          </cell>
          <cell r="J764">
            <v>1147</v>
          </cell>
          <cell r="K764">
            <v>1109</v>
          </cell>
          <cell r="L764">
            <v>1219</v>
          </cell>
          <cell r="M764">
            <v>1237</v>
          </cell>
          <cell r="N764">
            <v>1136</v>
          </cell>
          <cell r="O764">
            <v>1025</v>
          </cell>
          <cell r="P764">
            <v>1033</v>
          </cell>
          <cell r="Q764">
            <v>1084</v>
          </cell>
          <cell r="R764">
            <v>1140</v>
          </cell>
          <cell r="S764">
            <v>1182</v>
          </cell>
          <cell r="T764">
            <v>1021</v>
          </cell>
          <cell r="U764">
            <v>1031</v>
          </cell>
          <cell r="V764">
            <v>1008</v>
          </cell>
          <cell r="W764">
            <v>938</v>
          </cell>
          <cell r="X764">
            <v>864</v>
          </cell>
          <cell r="Y764">
            <v>905</v>
          </cell>
          <cell r="Z764">
            <v>950</v>
          </cell>
          <cell r="AA764">
            <v>946</v>
          </cell>
          <cell r="AB764">
            <v>966</v>
          </cell>
          <cell r="AC764">
            <v>1170</v>
          </cell>
          <cell r="AD764">
            <v>1054</v>
          </cell>
          <cell r="AE764">
            <v>1123</v>
          </cell>
          <cell r="AF764">
            <v>1178</v>
          </cell>
          <cell r="AG764">
            <v>1234</v>
          </cell>
          <cell r="AH764">
            <v>1270</v>
          </cell>
          <cell r="AI764">
            <v>1323</v>
          </cell>
          <cell r="AJ764">
            <v>1674</v>
          </cell>
          <cell r="AK764">
            <v>1576</v>
          </cell>
          <cell r="AL764">
            <v>1203</v>
          </cell>
          <cell r="AM764">
            <v>1856</v>
          </cell>
          <cell r="AN764">
            <v>1819</v>
          </cell>
          <cell r="AO764">
            <v>1770</v>
          </cell>
          <cell r="AP764">
            <v>1748</v>
          </cell>
          <cell r="AQ764">
            <v>1606</v>
          </cell>
          <cell r="AR764">
            <v>1602</v>
          </cell>
          <cell r="AS764">
            <v>1936</v>
          </cell>
          <cell r="AT764">
            <v>2022</v>
          </cell>
          <cell r="AU764">
            <v>1862</v>
          </cell>
          <cell r="AV764">
            <v>1812</v>
          </cell>
          <cell r="AW764">
            <v>1724</v>
          </cell>
          <cell r="AX764">
            <v>1679</v>
          </cell>
          <cell r="AY764">
            <v>1739</v>
          </cell>
          <cell r="AZ764">
            <v>1677</v>
          </cell>
        </row>
        <row r="765">
          <cell r="A765" t="str">
            <v>Nombre de crÃ©ations d'entreprises - Micro-entrepreneurs - Enseignements, santÃ©, action sociale - Auvergne-RhÃ´ne-Alpes - DonnÃ©es trimestrielles brutes</v>
          </cell>
          <cell r="B765">
            <v>10756038</v>
          </cell>
          <cell r="C765">
            <v>45317.364583333336</v>
          </cell>
          <cell r="E765">
            <v>1190</v>
          </cell>
          <cell r="F765">
            <v>910</v>
          </cell>
          <cell r="G765">
            <v>1229</v>
          </cell>
          <cell r="H765">
            <v>1187</v>
          </cell>
          <cell r="I765">
            <v>1149</v>
          </cell>
          <cell r="J765">
            <v>890</v>
          </cell>
          <cell r="K765">
            <v>1171</v>
          </cell>
          <cell r="L765">
            <v>1296</v>
          </cell>
          <cell r="M765">
            <v>1183</v>
          </cell>
          <cell r="N765">
            <v>813</v>
          </cell>
          <cell r="O765">
            <v>1409</v>
          </cell>
          <cell r="P765">
            <v>1320</v>
          </cell>
          <cell r="Q765">
            <v>1242</v>
          </cell>
          <cell r="R765">
            <v>901</v>
          </cell>
          <cell r="S765">
            <v>1355</v>
          </cell>
          <cell r="T765">
            <v>1307</v>
          </cell>
          <cell r="U765">
            <v>1283</v>
          </cell>
          <cell r="V765">
            <v>1041</v>
          </cell>
          <cell r="W765">
            <v>1368</v>
          </cell>
          <cell r="X765">
            <v>1382</v>
          </cell>
          <cell r="Y765">
            <v>1501</v>
          </cell>
          <cell r="Z765">
            <v>994</v>
          </cell>
          <cell r="AA765">
            <v>1535</v>
          </cell>
          <cell r="AB765">
            <v>1546</v>
          </cell>
          <cell r="AC765">
            <v>1627</v>
          </cell>
          <cell r="AD765">
            <v>1262</v>
          </cell>
          <cell r="AE765">
            <v>1692</v>
          </cell>
          <cell r="AF765">
            <v>1634</v>
          </cell>
          <cell r="AG765">
            <v>1852</v>
          </cell>
          <cell r="AH765">
            <v>1271</v>
          </cell>
          <cell r="AI765">
            <v>1847</v>
          </cell>
          <cell r="AJ765">
            <v>1948</v>
          </cell>
          <cell r="AK765">
            <v>1719</v>
          </cell>
          <cell r="AL765">
            <v>819</v>
          </cell>
          <cell r="AM765">
            <v>2059</v>
          </cell>
          <cell r="AN765">
            <v>1901</v>
          </cell>
          <cell r="AO765">
            <v>1816</v>
          </cell>
          <cell r="AP765">
            <v>1398</v>
          </cell>
          <cell r="AQ765">
            <v>2241</v>
          </cell>
          <cell r="AR765">
            <v>2211</v>
          </cell>
          <cell r="AS765">
            <v>2534</v>
          </cell>
          <cell r="AT765">
            <v>1667</v>
          </cell>
          <cell r="AU765">
            <v>2253</v>
          </cell>
          <cell r="AV765">
            <v>2068</v>
          </cell>
          <cell r="AW765">
            <v>1951</v>
          </cell>
          <cell r="AX765">
            <v>1602</v>
          </cell>
          <cell r="AY765">
            <v>2377</v>
          </cell>
          <cell r="AZ765">
            <v>2195</v>
          </cell>
        </row>
        <row r="766">
          <cell r="A766" t="str">
            <v>Nombre de crÃ©ations d'entreprises - Micro-entrepreneurs - Enseignements, santÃ©, action sociale - ÃŽle-de-France - DonnÃ©es trimestrielles brutes</v>
          </cell>
          <cell r="B766">
            <v>10755848</v>
          </cell>
          <cell r="C766">
            <v>45317.364583333336</v>
          </cell>
          <cell r="E766">
            <v>1904</v>
          </cell>
          <cell r="F766">
            <v>1456</v>
          </cell>
          <cell r="G766">
            <v>1909</v>
          </cell>
          <cell r="H766">
            <v>2047</v>
          </cell>
          <cell r="I766">
            <v>2041</v>
          </cell>
          <cell r="J766">
            <v>1506</v>
          </cell>
          <cell r="K766">
            <v>1892</v>
          </cell>
          <cell r="L766">
            <v>2155</v>
          </cell>
          <cell r="M766">
            <v>1967</v>
          </cell>
          <cell r="N766">
            <v>1510</v>
          </cell>
          <cell r="O766">
            <v>2197</v>
          </cell>
          <cell r="P766">
            <v>2406</v>
          </cell>
          <cell r="Q766">
            <v>2061</v>
          </cell>
          <cell r="R766">
            <v>1596</v>
          </cell>
          <cell r="S766">
            <v>2120</v>
          </cell>
          <cell r="T766">
            <v>2432</v>
          </cell>
          <cell r="U766">
            <v>2197</v>
          </cell>
          <cell r="V766">
            <v>1889</v>
          </cell>
          <cell r="W766">
            <v>2639</v>
          </cell>
          <cell r="X766">
            <v>2899</v>
          </cell>
          <cell r="Y766">
            <v>2654</v>
          </cell>
          <cell r="Z766">
            <v>1960</v>
          </cell>
          <cell r="AA766">
            <v>2816</v>
          </cell>
          <cell r="AB766">
            <v>3306</v>
          </cell>
          <cell r="AC766">
            <v>3192</v>
          </cell>
          <cell r="AD766">
            <v>2219</v>
          </cell>
          <cell r="AE766">
            <v>3020</v>
          </cell>
          <cell r="AF766">
            <v>3608</v>
          </cell>
          <cell r="AG766">
            <v>3501</v>
          </cell>
          <cell r="AH766">
            <v>2746</v>
          </cell>
          <cell r="AI766">
            <v>3805</v>
          </cell>
          <cell r="AJ766">
            <v>4311</v>
          </cell>
          <cell r="AK766">
            <v>3334</v>
          </cell>
          <cell r="AL766">
            <v>1624</v>
          </cell>
          <cell r="AM766">
            <v>4287</v>
          </cell>
          <cell r="AN766">
            <v>4095</v>
          </cell>
          <cell r="AO766">
            <v>4243</v>
          </cell>
          <cell r="AP766">
            <v>3347</v>
          </cell>
          <cell r="AQ766">
            <v>4545</v>
          </cell>
          <cell r="AR766">
            <v>5069</v>
          </cell>
          <cell r="AS766">
            <v>5250</v>
          </cell>
          <cell r="AT766">
            <v>3241</v>
          </cell>
          <cell r="AU766">
            <v>5072</v>
          </cell>
          <cell r="AV766">
            <v>4743</v>
          </cell>
          <cell r="AW766">
            <v>4247</v>
          </cell>
          <cell r="AX766">
            <v>3217</v>
          </cell>
          <cell r="AY766">
            <v>5007</v>
          </cell>
          <cell r="AZ766">
            <v>4456</v>
          </cell>
        </row>
        <row r="767">
          <cell r="A767" t="str">
            <v>Nombre de crÃ©ations d'entreprises - Micro-entrepreneurs - Enseignements, santÃ©, action sociale - Bourgogne-Franche-ComtÃ© - DonnÃ©es trimestrielles brutes</v>
          </cell>
          <cell r="B767">
            <v>10755886</v>
          </cell>
          <cell r="C767">
            <v>45317.364583333336</v>
          </cell>
          <cell r="E767">
            <v>267</v>
          </cell>
          <cell r="F767">
            <v>207</v>
          </cell>
          <cell r="G767">
            <v>270</v>
          </cell>
          <cell r="H767">
            <v>273</v>
          </cell>
          <cell r="I767">
            <v>264</v>
          </cell>
          <cell r="J767">
            <v>226</v>
          </cell>
          <cell r="K767">
            <v>302</v>
          </cell>
          <cell r="L767">
            <v>253</v>
          </cell>
          <cell r="M767">
            <v>274</v>
          </cell>
          <cell r="N767">
            <v>229</v>
          </cell>
          <cell r="O767">
            <v>368</v>
          </cell>
          <cell r="P767">
            <v>306</v>
          </cell>
          <cell r="Q767">
            <v>289</v>
          </cell>
          <cell r="R767">
            <v>174</v>
          </cell>
          <cell r="S767">
            <v>295</v>
          </cell>
          <cell r="T767">
            <v>268</v>
          </cell>
          <cell r="U767">
            <v>303</v>
          </cell>
          <cell r="V767">
            <v>247</v>
          </cell>
          <cell r="W767">
            <v>318</v>
          </cell>
          <cell r="X767">
            <v>285</v>
          </cell>
          <cell r="Y767">
            <v>335</v>
          </cell>
          <cell r="Z767">
            <v>247</v>
          </cell>
          <cell r="AA767">
            <v>328</v>
          </cell>
          <cell r="AB767">
            <v>327</v>
          </cell>
          <cell r="AC767">
            <v>378</v>
          </cell>
          <cell r="AD767">
            <v>251</v>
          </cell>
          <cell r="AE767">
            <v>401</v>
          </cell>
          <cell r="AF767">
            <v>319</v>
          </cell>
          <cell r="AG767">
            <v>352</v>
          </cell>
          <cell r="AH767">
            <v>266</v>
          </cell>
          <cell r="AI767">
            <v>401</v>
          </cell>
          <cell r="AJ767">
            <v>375</v>
          </cell>
          <cell r="AK767">
            <v>334</v>
          </cell>
          <cell r="AL767">
            <v>168</v>
          </cell>
          <cell r="AM767">
            <v>420</v>
          </cell>
          <cell r="AN767">
            <v>321</v>
          </cell>
          <cell r="AO767">
            <v>378</v>
          </cell>
          <cell r="AP767">
            <v>309</v>
          </cell>
          <cell r="AQ767">
            <v>470</v>
          </cell>
          <cell r="AR767">
            <v>422</v>
          </cell>
          <cell r="AS767">
            <v>465</v>
          </cell>
          <cell r="AT767">
            <v>322</v>
          </cell>
          <cell r="AU767">
            <v>485</v>
          </cell>
          <cell r="AV767">
            <v>402</v>
          </cell>
          <cell r="AW767">
            <v>386</v>
          </cell>
          <cell r="AX767">
            <v>384</v>
          </cell>
          <cell r="AY767">
            <v>492</v>
          </cell>
          <cell r="AZ767">
            <v>404</v>
          </cell>
        </row>
        <row r="768">
          <cell r="A768" t="str">
            <v>Nombre de crÃ©ations d'entreprises - Micro-entrepreneurs - Enseignements, santÃ©, action sociale - Bretagne - DonnÃ©es trimestrielles brutes</v>
          </cell>
          <cell r="B768">
            <v>10755981</v>
          </cell>
          <cell r="C768">
            <v>45317.364583333336</v>
          </cell>
          <cell r="E768">
            <v>358</v>
          </cell>
          <cell r="F768">
            <v>281</v>
          </cell>
          <cell r="G768">
            <v>334</v>
          </cell>
          <cell r="H768">
            <v>320</v>
          </cell>
          <cell r="I768">
            <v>371</v>
          </cell>
          <cell r="J768">
            <v>290</v>
          </cell>
          <cell r="K768">
            <v>381</v>
          </cell>
          <cell r="L768">
            <v>349</v>
          </cell>
          <cell r="M768">
            <v>349</v>
          </cell>
          <cell r="N768">
            <v>294</v>
          </cell>
          <cell r="O768">
            <v>475</v>
          </cell>
          <cell r="P768">
            <v>400</v>
          </cell>
          <cell r="Q768">
            <v>378</v>
          </cell>
          <cell r="R768">
            <v>287</v>
          </cell>
          <cell r="S768">
            <v>396</v>
          </cell>
          <cell r="T768">
            <v>409</v>
          </cell>
          <cell r="U768">
            <v>395</v>
          </cell>
          <cell r="V768">
            <v>321</v>
          </cell>
          <cell r="W768">
            <v>333</v>
          </cell>
          <cell r="X768">
            <v>376</v>
          </cell>
          <cell r="Y768">
            <v>419</v>
          </cell>
          <cell r="Z768">
            <v>336</v>
          </cell>
          <cell r="AA768">
            <v>449</v>
          </cell>
          <cell r="AB768">
            <v>363</v>
          </cell>
          <cell r="AC768">
            <v>487</v>
          </cell>
          <cell r="AD768">
            <v>308</v>
          </cell>
          <cell r="AE768">
            <v>484</v>
          </cell>
          <cell r="AF768">
            <v>454</v>
          </cell>
          <cell r="AG768">
            <v>592</v>
          </cell>
          <cell r="AH768">
            <v>355</v>
          </cell>
          <cell r="AI768">
            <v>539</v>
          </cell>
          <cell r="AJ768">
            <v>503</v>
          </cell>
          <cell r="AK768">
            <v>407</v>
          </cell>
          <cell r="AL768">
            <v>255</v>
          </cell>
          <cell r="AM768">
            <v>580</v>
          </cell>
          <cell r="AN768">
            <v>483</v>
          </cell>
          <cell r="AO768">
            <v>534</v>
          </cell>
          <cell r="AP768">
            <v>408</v>
          </cell>
          <cell r="AQ768">
            <v>560</v>
          </cell>
          <cell r="AR768">
            <v>527</v>
          </cell>
          <cell r="AS768">
            <v>610</v>
          </cell>
          <cell r="AT768">
            <v>505</v>
          </cell>
          <cell r="AU768">
            <v>628</v>
          </cell>
          <cell r="AV768">
            <v>534</v>
          </cell>
          <cell r="AW768">
            <v>596</v>
          </cell>
          <cell r="AX768">
            <v>505</v>
          </cell>
          <cell r="AY768">
            <v>654</v>
          </cell>
          <cell r="AZ768">
            <v>555</v>
          </cell>
        </row>
        <row r="769">
          <cell r="A769" t="str">
            <v>Nombre de crÃ©ations d'entreprises - Micro-entrepreneurs - Enseignements, santÃ©, action sociale - Centre-Val de Loire - DonnÃ©es trimestrielles brutes</v>
          </cell>
          <cell r="B769">
            <v>10755867</v>
          </cell>
          <cell r="C769">
            <v>45317.364583333336</v>
          </cell>
          <cell r="E769">
            <v>254</v>
          </cell>
          <cell r="F769">
            <v>172</v>
          </cell>
          <cell r="G769">
            <v>239</v>
          </cell>
          <cell r="H769">
            <v>241</v>
          </cell>
          <cell r="I769">
            <v>293</v>
          </cell>
          <cell r="J769">
            <v>198</v>
          </cell>
          <cell r="K769">
            <v>274</v>
          </cell>
          <cell r="L769">
            <v>269</v>
          </cell>
          <cell r="M769">
            <v>252</v>
          </cell>
          <cell r="N769">
            <v>192</v>
          </cell>
          <cell r="O769">
            <v>285</v>
          </cell>
          <cell r="P769">
            <v>277</v>
          </cell>
          <cell r="Q769">
            <v>227</v>
          </cell>
          <cell r="R769">
            <v>210</v>
          </cell>
          <cell r="S769">
            <v>260</v>
          </cell>
          <cell r="T769">
            <v>236</v>
          </cell>
          <cell r="U769">
            <v>260</v>
          </cell>
          <cell r="V769">
            <v>200</v>
          </cell>
          <cell r="W769">
            <v>304</v>
          </cell>
          <cell r="X769">
            <v>268</v>
          </cell>
          <cell r="Y769">
            <v>273</v>
          </cell>
          <cell r="Z769">
            <v>226</v>
          </cell>
          <cell r="AA769">
            <v>333</v>
          </cell>
          <cell r="AB769">
            <v>290</v>
          </cell>
          <cell r="AC769">
            <v>318</v>
          </cell>
          <cell r="AD769">
            <v>251</v>
          </cell>
          <cell r="AE769">
            <v>358</v>
          </cell>
          <cell r="AF769">
            <v>324</v>
          </cell>
          <cell r="AG769">
            <v>384</v>
          </cell>
          <cell r="AH769">
            <v>247</v>
          </cell>
          <cell r="AI769">
            <v>376</v>
          </cell>
          <cell r="AJ769">
            <v>348</v>
          </cell>
          <cell r="AK769">
            <v>334</v>
          </cell>
          <cell r="AL769">
            <v>134</v>
          </cell>
          <cell r="AM769">
            <v>446</v>
          </cell>
          <cell r="AN769">
            <v>346</v>
          </cell>
          <cell r="AO769">
            <v>366</v>
          </cell>
          <cell r="AP769">
            <v>317</v>
          </cell>
          <cell r="AQ769">
            <v>481</v>
          </cell>
          <cell r="AR769">
            <v>438</v>
          </cell>
          <cell r="AS769">
            <v>483</v>
          </cell>
          <cell r="AT769">
            <v>381</v>
          </cell>
          <cell r="AU769">
            <v>448</v>
          </cell>
          <cell r="AV769">
            <v>395</v>
          </cell>
          <cell r="AW769">
            <v>405</v>
          </cell>
          <cell r="AX769">
            <v>341</v>
          </cell>
          <cell r="AY769">
            <v>506</v>
          </cell>
          <cell r="AZ769">
            <v>398</v>
          </cell>
        </row>
        <row r="770">
          <cell r="A770" t="str">
            <v>Nombre de crÃ©ations d'entreprises - Micro-entrepreneurs - Enseignements, santÃ©, action sociale - France - DonnÃ©es trimestrielles brutes</v>
          </cell>
          <cell r="B770">
            <v>10755787</v>
          </cell>
          <cell r="C770">
            <v>45317.364583333336</v>
          </cell>
          <cell r="E770">
            <v>8325</v>
          </cell>
          <cell r="F770">
            <v>6495</v>
          </cell>
          <cell r="G770">
            <v>8686</v>
          </cell>
          <cell r="H770">
            <v>8339</v>
          </cell>
          <cell r="I770">
            <v>8760</v>
          </cell>
          <cell r="J770">
            <v>6744</v>
          </cell>
          <cell r="K770">
            <v>8810</v>
          </cell>
          <cell r="L770">
            <v>9101</v>
          </cell>
          <cell r="M770">
            <v>8635</v>
          </cell>
          <cell r="N770">
            <v>6672</v>
          </cell>
          <cell r="O770">
            <v>10119</v>
          </cell>
          <cell r="P770">
            <v>9587</v>
          </cell>
          <cell r="Q770">
            <v>9131</v>
          </cell>
          <cell r="R770">
            <v>6646</v>
          </cell>
          <cell r="S770">
            <v>9588</v>
          </cell>
          <cell r="T770">
            <v>9282</v>
          </cell>
          <cell r="U770">
            <v>9320</v>
          </cell>
          <cell r="V770">
            <v>7652</v>
          </cell>
          <cell r="W770">
            <v>10109</v>
          </cell>
          <cell r="X770">
            <v>10177</v>
          </cell>
          <cell r="Y770">
            <v>10423</v>
          </cell>
          <cell r="Z770">
            <v>7536</v>
          </cell>
          <cell r="AA770">
            <v>11049</v>
          </cell>
          <cell r="AB770">
            <v>10984</v>
          </cell>
          <cell r="AC770">
            <v>11928</v>
          </cell>
          <cell r="AD770">
            <v>8863</v>
          </cell>
          <cell r="AE770">
            <v>12037</v>
          </cell>
          <cell r="AF770">
            <v>11937</v>
          </cell>
          <cell r="AG770">
            <v>13277</v>
          </cell>
          <cell r="AH770">
            <v>9565</v>
          </cell>
          <cell r="AI770">
            <v>13875</v>
          </cell>
          <cell r="AJ770">
            <v>14146</v>
          </cell>
          <cell r="AK770">
            <v>11989</v>
          </cell>
          <cell r="AL770">
            <v>6090</v>
          </cell>
          <cell r="AM770">
            <v>15564</v>
          </cell>
          <cell r="AN770">
            <v>13913</v>
          </cell>
          <cell r="AO770">
            <v>14498</v>
          </cell>
          <cell r="AP770">
            <v>11856</v>
          </cell>
          <cell r="AQ770">
            <v>16440</v>
          </cell>
          <cell r="AR770">
            <v>16620</v>
          </cell>
          <cell r="AS770">
            <v>17766</v>
          </cell>
          <cell r="AT770">
            <v>12365</v>
          </cell>
          <cell r="AU770">
            <v>17865</v>
          </cell>
          <cell r="AV770">
            <v>15595</v>
          </cell>
          <cell r="AW770">
            <v>15064</v>
          </cell>
          <cell r="AX770">
            <v>12342</v>
          </cell>
          <cell r="AY770">
            <v>18473</v>
          </cell>
          <cell r="AZ770">
            <v>15466</v>
          </cell>
        </row>
        <row r="771">
          <cell r="A771" t="str">
            <v>Nombre de crÃ©ations d'entreprises - Micro-entrepreneurs - Enseignements, santÃ©, action sociale - France - DonnÃ©es trimestrielles CVS</v>
          </cell>
          <cell r="B771">
            <v>10755788</v>
          </cell>
          <cell r="C771">
            <v>45317.364583333336</v>
          </cell>
          <cell r="E771">
            <v>7884</v>
          </cell>
          <cell r="F771">
            <v>8184</v>
          </cell>
          <cell r="G771">
            <v>8082</v>
          </cell>
          <cell r="H771">
            <v>7929</v>
          </cell>
          <cell r="I771">
            <v>8293</v>
          </cell>
          <cell r="J771">
            <v>8699</v>
          </cell>
          <cell r="K771">
            <v>8177</v>
          </cell>
          <cell r="L771">
            <v>8528</v>
          </cell>
          <cell r="M771">
            <v>8390</v>
          </cell>
          <cell r="N771">
            <v>8472</v>
          </cell>
          <cell r="O771">
            <v>9154</v>
          </cell>
          <cell r="P771">
            <v>8849</v>
          </cell>
          <cell r="Q771">
            <v>8851</v>
          </cell>
          <cell r="R771">
            <v>8472</v>
          </cell>
          <cell r="S771">
            <v>8619</v>
          </cell>
          <cell r="T771">
            <v>8777</v>
          </cell>
          <cell r="U771">
            <v>8746</v>
          </cell>
          <cell r="V771">
            <v>9669</v>
          </cell>
          <cell r="W771">
            <v>9123</v>
          </cell>
          <cell r="X771">
            <v>9646</v>
          </cell>
          <cell r="Y771">
            <v>9687</v>
          </cell>
          <cell r="Z771">
            <v>9333</v>
          </cell>
          <cell r="AA771">
            <v>10231</v>
          </cell>
          <cell r="AB771">
            <v>10386</v>
          </cell>
          <cell r="AC771">
            <v>10997</v>
          </cell>
          <cell r="AD771">
            <v>11352</v>
          </cell>
          <cell r="AE771">
            <v>11127</v>
          </cell>
          <cell r="AF771">
            <v>11457</v>
          </cell>
          <cell r="AG771">
            <v>12439</v>
          </cell>
          <cell r="AH771">
            <v>12494</v>
          </cell>
          <cell r="AI771">
            <v>12697</v>
          </cell>
          <cell r="AJ771">
            <v>13416</v>
          </cell>
          <cell r="AK771">
            <v>11572</v>
          </cell>
          <cell r="AL771">
            <v>7765</v>
          </cell>
          <cell r="AM771">
            <v>13703</v>
          </cell>
          <cell r="AN771">
            <v>13264</v>
          </cell>
          <cell r="AO771">
            <v>14140</v>
          </cell>
          <cell r="AP771">
            <v>14766</v>
          </cell>
          <cell r="AQ771">
            <v>14618</v>
          </cell>
          <cell r="AR771">
            <v>15446</v>
          </cell>
          <cell r="AS771">
            <v>17317</v>
          </cell>
          <cell r="AT771">
            <v>15401</v>
          </cell>
          <cell r="AU771">
            <v>15465</v>
          </cell>
          <cell r="AV771">
            <v>14916</v>
          </cell>
          <cell r="AW771">
            <v>14652</v>
          </cell>
          <cell r="AX771">
            <v>15174</v>
          </cell>
          <cell r="AY771">
            <v>16300</v>
          </cell>
          <cell r="AZ771">
            <v>14742</v>
          </cell>
        </row>
        <row r="772">
          <cell r="A772" t="str">
            <v>Nombre de crÃ©ations d'entreprises - Micro-entrepreneurs - Enseignements, santÃ©, action sociale - Grand Est - DonnÃ©es trimestrielles brutes</v>
          </cell>
          <cell r="B772">
            <v>10755943</v>
          </cell>
          <cell r="C772">
            <v>45317.364583333336</v>
          </cell>
          <cell r="E772">
            <v>419</v>
          </cell>
          <cell r="F772">
            <v>372</v>
          </cell>
          <cell r="G772">
            <v>483</v>
          </cell>
          <cell r="H772">
            <v>455</v>
          </cell>
          <cell r="I772">
            <v>508</v>
          </cell>
          <cell r="J772">
            <v>359</v>
          </cell>
          <cell r="K772">
            <v>480</v>
          </cell>
          <cell r="L772">
            <v>442</v>
          </cell>
          <cell r="M772">
            <v>461</v>
          </cell>
          <cell r="N772">
            <v>395</v>
          </cell>
          <cell r="O772">
            <v>531</v>
          </cell>
          <cell r="P772">
            <v>508</v>
          </cell>
          <cell r="Q772">
            <v>485</v>
          </cell>
          <cell r="R772">
            <v>343</v>
          </cell>
          <cell r="S772">
            <v>517</v>
          </cell>
          <cell r="T772">
            <v>494</v>
          </cell>
          <cell r="U772">
            <v>474</v>
          </cell>
          <cell r="V772">
            <v>387</v>
          </cell>
          <cell r="W772">
            <v>528</v>
          </cell>
          <cell r="X772">
            <v>527</v>
          </cell>
          <cell r="Y772">
            <v>551</v>
          </cell>
          <cell r="Z772">
            <v>378</v>
          </cell>
          <cell r="AA772">
            <v>593</v>
          </cell>
          <cell r="AB772">
            <v>498</v>
          </cell>
          <cell r="AC772">
            <v>621</v>
          </cell>
          <cell r="AD772">
            <v>459</v>
          </cell>
          <cell r="AE772">
            <v>643</v>
          </cell>
          <cell r="AF772">
            <v>576</v>
          </cell>
          <cell r="AG772">
            <v>691</v>
          </cell>
          <cell r="AH772">
            <v>491</v>
          </cell>
          <cell r="AI772">
            <v>757</v>
          </cell>
          <cell r="AJ772">
            <v>738</v>
          </cell>
          <cell r="AK772">
            <v>671</v>
          </cell>
          <cell r="AL772">
            <v>333</v>
          </cell>
          <cell r="AM772">
            <v>971</v>
          </cell>
          <cell r="AN772">
            <v>714</v>
          </cell>
          <cell r="AO772">
            <v>936</v>
          </cell>
          <cell r="AP772">
            <v>706</v>
          </cell>
          <cell r="AQ772">
            <v>1093</v>
          </cell>
          <cell r="AR772">
            <v>1079</v>
          </cell>
          <cell r="AS772">
            <v>1025</v>
          </cell>
          <cell r="AT772">
            <v>898</v>
          </cell>
          <cell r="AU772">
            <v>1168</v>
          </cell>
          <cell r="AV772">
            <v>928</v>
          </cell>
          <cell r="AW772">
            <v>923</v>
          </cell>
          <cell r="AX772">
            <v>706</v>
          </cell>
          <cell r="AY772">
            <v>1149</v>
          </cell>
          <cell r="AZ772">
            <v>830</v>
          </cell>
        </row>
        <row r="773">
          <cell r="A773" t="str">
            <v>Nombre de crÃ©ations d'entreprises - Micro-entrepreneurs - Enseignements, santÃ©, action sociale - Hauts-de-France - DonnÃ©es trimestrielles brutes</v>
          </cell>
          <cell r="B773">
            <v>10755924</v>
          </cell>
          <cell r="C773">
            <v>45317.364583333336</v>
          </cell>
          <cell r="E773">
            <v>451</v>
          </cell>
          <cell r="F773">
            <v>339</v>
          </cell>
          <cell r="G773">
            <v>448</v>
          </cell>
          <cell r="H773">
            <v>406</v>
          </cell>
          <cell r="I773">
            <v>443</v>
          </cell>
          <cell r="J773">
            <v>347</v>
          </cell>
          <cell r="K773">
            <v>448</v>
          </cell>
          <cell r="L773">
            <v>456</v>
          </cell>
          <cell r="M773">
            <v>401</v>
          </cell>
          <cell r="N773">
            <v>340</v>
          </cell>
          <cell r="O773">
            <v>478</v>
          </cell>
          <cell r="P773">
            <v>448</v>
          </cell>
          <cell r="Q773">
            <v>474</v>
          </cell>
          <cell r="R773">
            <v>374</v>
          </cell>
          <cell r="S773">
            <v>487</v>
          </cell>
          <cell r="T773">
            <v>455</v>
          </cell>
          <cell r="U773">
            <v>467</v>
          </cell>
          <cell r="V773">
            <v>399</v>
          </cell>
          <cell r="W773">
            <v>476</v>
          </cell>
          <cell r="X773">
            <v>535</v>
          </cell>
          <cell r="Y773">
            <v>561</v>
          </cell>
          <cell r="Z773">
            <v>371</v>
          </cell>
          <cell r="AA773">
            <v>550</v>
          </cell>
          <cell r="AB773">
            <v>536</v>
          </cell>
          <cell r="AC773">
            <v>626</v>
          </cell>
          <cell r="AD773">
            <v>442</v>
          </cell>
          <cell r="AE773">
            <v>618</v>
          </cell>
          <cell r="AF773">
            <v>551</v>
          </cell>
          <cell r="AG773">
            <v>674</v>
          </cell>
          <cell r="AH773">
            <v>459</v>
          </cell>
          <cell r="AI773">
            <v>705</v>
          </cell>
          <cell r="AJ773">
            <v>690</v>
          </cell>
          <cell r="AK773">
            <v>617</v>
          </cell>
          <cell r="AL773">
            <v>270</v>
          </cell>
          <cell r="AM773">
            <v>801</v>
          </cell>
          <cell r="AN773">
            <v>735</v>
          </cell>
          <cell r="AO773">
            <v>761</v>
          </cell>
          <cell r="AP773">
            <v>601</v>
          </cell>
          <cell r="AQ773">
            <v>867</v>
          </cell>
          <cell r="AR773">
            <v>824</v>
          </cell>
          <cell r="AS773">
            <v>1090</v>
          </cell>
          <cell r="AT773">
            <v>635</v>
          </cell>
          <cell r="AU773">
            <v>1002</v>
          </cell>
          <cell r="AV773">
            <v>846</v>
          </cell>
          <cell r="AW773">
            <v>890</v>
          </cell>
          <cell r="AX773">
            <v>747</v>
          </cell>
          <cell r="AY773">
            <v>1146</v>
          </cell>
          <cell r="AZ773">
            <v>870</v>
          </cell>
        </row>
        <row r="774">
          <cell r="A774" t="str">
            <v>Nombre de crÃ©ations d'entreprises - Micro-entrepreneurs - Enseignements, santÃ©, action sociale - Normandie - DonnÃ©es trimestrielles brutes</v>
          </cell>
          <cell r="B774">
            <v>10755905</v>
          </cell>
          <cell r="C774">
            <v>45317.364583333336</v>
          </cell>
          <cell r="E774">
            <v>271</v>
          </cell>
          <cell r="F774">
            <v>199</v>
          </cell>
          <cell r="G774">
            <v>248</v>
          </cell>
          <cell r="H774">
            <v>237</v>
          </cell>
          <cell r="I774">
            <v>251</v>
          </cell>
          <cell r="J774">
            <v>232</v>
          </cell>
          <cell r="K774">
            <v>296</v>
          </cell>
          <cell r="L774">
            <v>293</v>
          </cell>
          <cell r="M774">
            <v>256</v>
          </cell>
          <cell r="N774">
            <v>210</v>
          </cell>
          <cell r="O774">
            <v>323</v>
          </cell>
          <cell r="P774">
            <v>333</v>
          </cell>
          <cell r="Q774">
            <v>315</v>
          </cell>
          <cell r="R774">
            <v>200</v>
          </cell>
          <cell r="S774">
            <v>319</v>
          </cell>
          <cell r="T774">
            <v>279</v>
          </cell>
          <cell r="U774">
            <v>302</v>
          </cell>
          <cell r="V774">
            <v>236</v>
          </cell>
          <cell r="W774">
            <v>315</v>
          </cell>
          <cell r="X774">
            <v>307</v>
          </cell>
          <cell r="Y774">
            <v>324</v>
          </cell>
          <cell r="Z774">
            <v>227</v>
          </cell>
          <cell r="AA774">
            <v>337</v>
          </cell>
          <cell r="AB774">
            <v>280</v>
          </cell>
          <cell r="AC774">
            <v>346</v>
          </cell>
          <cell r="AD774">
            <v>284</v>
          </cell>
          <cell r="AE774">
            <v>377</v>
          </cell>
          <cell r="AF774">
            <v>321</v>
          </cell>
          <cell r="AG774">
            <v>394</v>
          </cell>
          <cell r="AH774">
            <v>279</v>
          </cell>
          <cell r="AI774">
            <v>394</v>
          </cell>
          <cell r="AJ774">
            <v>379</v>
          </cell>
          <cell r="AK774">
            <v>372</v>
          </cell>
          <cell r="AL774">
            <v>179</v>
          </cell>
          <cell r="AM774">
            <v>474</v>
          </cell>
          <cell r="AN774">
            <v>412</v>
          </cell>
          <cell r="AO774">
            <v>414</v>
          </cell>
          <cell r="AP774">
            <v>377</v>
          </cell>
          <cell r="AQ774">
            <v>509</v>
          </cell>
          <cell r="AR774">
            <v>408</v>
          </cell>
          <cell r="AS774">
            <v>520</v>
          </cell>
          <cell r="AT774">
            <v>309</v>
          </cell>
          <cell r="AU774">
            <v>517</v>
          </cell>
          <cell r="AV774">
            <v>503</v>
          </cell>
          <cell r="AW774">
            <v>460</v>
          </cell>
          <cell r="AX774">
            <v>383</v>
          </cell>
          <cell r="AY774">
            <v>577</v>
          </cell>
          <cell r="AZ774">
            <v>438</v>
          </cell>
        </row>
        <row r="775">
          <cell r="A775" t="str">
            <v>Nombre de crÃ©ations d'entreprises - Micro-entrepreneurs - Enseignements, santÃ©, action sociale - Nouvelle-Aquitaine - DonnÃ©es trimestrielles brutes</v>
          </cell>
          <cell r="B775">
            <v>10756000</v>
          </cell>
          <cell r="C775">
            <v>45317.364583333336</v>
          </cell>
          <cell r="E775">
            <v>741</v>
          </cell>
          <cell r="F775">
            <v>551</v>
          </cell>
          <cell r="G775">
            <v>779</v>
          </cell>
          <cell r="H775">
            <v>679</v>
          </cell>
          <cell r="I775">
            <v>844</v>
          </cell>
          <cell r="J775">
            <v>650</v>
          </cell>
          <cell r="K775">
            <v>783</v>
          </cell>
          <cell r="L775">
            <v>877</v>
          </cell>
          <cell r="M775">
            <v>854</v>
          </cell>
          <cell r="N775">
            <v>661</v>
          </cell>
          <cell r="O775">
            <v>985</v>
          </cell>
          <cell r="P775">
            <v>834</v>
          </cell>
          <cell r="Q775">
            <v>967</v>
          </cell>
          <cell r="R775">
            <v>636</v>
          </cell>
          <cell r="S775">
            <v>959</v>
          </cell>
          <cell r="T775">
            <v>796</v>
          </cell>
          <cell r="U775">
            <v>895</v>
          </cell>
          <cell r="V775">
            <v>751</v>
          </cell>
          <cell r="W775">
            <v>926</v>
          </cell>
          <cell r="X775">
            <v>843</v>
          </cell>
          <cell r="Y775">
            <v>986</v>
          </cell>
          <cell r="Z775">
            <v>759</v>
          </cell>
          <cell r="AA775">
            <v>984</v>
          </cell>
          <cell r="AB775">
            <v>1007</v>
          </cell>
          <cell r="AC775">
            <v>1191</v>
          </cell>
          <cell r="AD775">
            <v>957</v>
          </cell>
          <cell r="AE775">
            <v>1143</v>
          </cell>
          <cell r="AF775">
            <v>1074</v>
          </cell>
          <cell r="AG775">
            <v>1189</v>
          </cell>
          <cell r="AH775">
            <v>847</v>
          </cell>
          <cell r="AI775">
            <v>1345</v>
          </cell>
          <cell r="AJ775">
            <v>1203</v>
          </cell>
          <cell r="AK775">
            <v>1087</v>
          </cell>
          <cell r="AL775">
            <v>577</v>
          </cell>
          <cell r="AM775">
            <v>1382</v>
          </cell>
          <cell r="AN775">
            <v>1267</v>
          </cell>
          <cell r="AO775">
            <v>1308</v>
          </cell>
          <cell r="AP775">
            <v>1141</v>
          </cell>
          <cell r="AQ775">
            <v>1396</v>
          </cell>
          <cell r="AR775">
            <v>1335</v>
          </cell>
          <cell r="AS775">
            <v>1471</v>
          </cell>
          <cell r="AT775">
            <v>1230</v>
          </cell>
          <cell r="AU775">
            <v>1549</v>
          </cell>
          <cell r="AV775">
            <v>1244</v>
          </cell>
          <cell r="AW775">
            <v>1311</v>
          </cell>
          <cell r="AX775">
            <v>1149</v>
          </cell>
          <cell r="AY775">
            <v>1571</v>
          </cell>
          <cell r="AZ775">
            <v>1335</v>
          </cell>
        </row>
        <row r="776">
          <cell r="A776" t="str">
            <v>Nombre de crÃ©ations d'entreprises - Micro-entrepreneurs - Enseignements, santÃ©, action sociale - Occitanie - DonnÃ©es trimestrielles brutes</v>
          </cell>
          <cell r="B776">
            <v>10756019</v>
          </cell>
          <cell r="C776">
            <v>45317.364583333336</v>
          </cell>
          <cell r="E776">
            <v>894</v>
          </cell>
          <cell r="F776">
            <v>728</v>
          </cell>
          <cell r="G776">
            <v>961</v>
          </cell>
          <cell r="H776">
            <v>961</v>
          </cell>
          <cell r="I776">
            <v>952</v>
          </cell>
          <cell r="J776">
            <v>750</v>
          </cell>
          <cell r="K776">
            <v>1046</v>
          </cell>
          <cell r="L776">
            <v>1011</v>
          </cell>
          <cell r="M776">
            <v>1035</v>
          </cell>
          <cell r="N776">
            <v>805</v>
          </cell>
          <cell r="O776">
            <v>1193</v>
          </cell>
          <cell r="P776">
            <v>1131</v>
          </cell>
          <cell r="Q776">
            <v>1061</v>
          </cell>
          <cell r="R776">
            <v>733</v>
          </cell>
          <cell r="S776">
            <v>1140</v>
          </cell>
          <cell r="T776">
            <v>987</v>
          </cell>
          <cell r="U776">
            <v>1048</v>
          </cell>
          <cell r="V776">
            <v>831</v>
          </cell>
          <cell r="W776">
            <v>1135</v>
          </cell>
          <cell r="X776">
            <v>1065</v>
          </cell>
          <cell r="Y776">
            <v>1063</v>
          </cell>
          <cell r="Z776">
            <v>785</v>
          </cell>
          <cell r="AA776">
            <v>1179</v>
          </cell>
          <cell r="AB776">
            <v>1117</v>
          </cell>
          <cell r="AC776">
            <v>1125</v>
          </cell>
          <cell r="AD776">
            <v>898</v>
          </cell>
          <cell r="AE776">
            <v>1254</v>
          </cell>
          <cell r="AF776">
            <v>1139</v>
          </cell>
          <cell r="AG776">
            <v>1350</v>
          </cell>
          <cell r="AH776">
            <v>953</v>
          </cell>
          <cell r="AI776">
            <v>1447</v>
          </cell>
          <cell r="AJ776">
            <v>1406</v>
          </cell>
          <cell r="AK776">
            <v>1244</v>
          </cell>
          <cell r="AL776">
            <v>615</v>
          </cell>
          <cell r="AM776">
            <v>1672</v>
          </cell>
          <cell r="AN776">
            <v>1307</v>
          </cell>
          <cell r="AO776">
            <v>1424</v>
          </cell>
          <cell r="AP776">
            <v>1132</v>
          </cell>
          <cell r="AQ776">
            <v>1749</v>
          </cell>
          <cell r="AR776">
            <v>1409</v>
          </cell>
          <cell r="AS776">
            <v>1575</v>
          </cell>
          <cell r="AT776">
            <v>1131</v>
          </cell>
          <cell r="AU776">
            <v>1779</v>
          </cell>
          <cell r="AV776">
            <v>1424</v>
          </cell>
          <cell r="AW776">
            <v>1378</v>
          </cell>
          <cell r="AX776">
            <v>1195</v>
          </cell>
          <cell r="AY776">
            <v>1870</v>
          </cell>
          <cell r="AZ776">
            <v>1413</v>
          </cell>
        </row>
        <row r="777">
          <cell r="A777" t="str">
            <v>Nombre de crÃ©ations d'entreprises - Micro-entrepreneurs - Enseignements, santÃ©, action sociale - Pays de la Loire - DonnÃ©es trimestrielles brutes</v>
          </cell>
          <cell r="B777">
            <v>10755962</v>
          </cell>
          <cell r="C777">
            <v>45317.364583333336</v>
          </cell>
          <cell r="E777">
            <v>389</v>
          </cell>
          <cell r="F777">
            <v>322</v>
          </cell>
          <cell r="G777">
            <v>431</v>
          </cell>
          <cell r="H777">
            <v>342</v>
          </cell>
          <cell r="I777">
            <v>390</v>
          </cell>
          <cell r="J777">
            <v>315</v>
          </cell>
          <cell r="K777">
            <v>453</v>
          </cell>
          <cell r="L777">
            <v>432</v>
          </cell>
          <cell r="M777">
            <v>427</v>
          </cell>
          <cell r="N777">
            <v>324</v>
          </cell>
          <cell r="O777">
            <v>502</v>
          </cell>
          <cell r="P777">
            <v>446</v>
          </cell>
          <cell r="Q777">
            <v>475</v>
          </cell>
          <cell r="R777">
            <v>350</v>
          </cell>
          <cell r="S777">
            <v>478</v>
          </cell>
          <cell r="T777">
            <v>495</v>
          </cell>
          <cell r="U777">
            <v>501</v>
          </cell>
          <cell r="V777">
            <v>422</v>
          </cell>
          <cell r="W777">
            <v>503</v>
          </cell>
          <cell r="X777">
            <v>438</v>
          </cell>
          <cell r="Y777">
            <v>540</v>
          </cell>
          <cell r="Z777">
            <v>361</v>
          </cell>
          <cell r="AA777">
            <v>590</v>
          </cell>
          <cell r="AB777">
            <v>453</v>
          </cell>
          <cell r="AC777">
            <v>522</v>
          </cell>
          <cell r="AD777">
            <v>450</v>
          </cell>
          <cell r="AE777">
            <v>539</v>
          </cell>
          <cell r="AF777">
            <v>500</v>
          </cell>
          <cell r="AG777">
            <v>624</v>
          </cell>
          <cell r="AH777">
            <v>482</v>
          </cell>
          <cell r="AI777">
            <v>607</v>
          </cell>
          <cell r="AJ777">
            <v>621</v>
          </cell>
          <cell r="AK777">
            <v>549</v>
          </cell>
          <cell r="AL777">
            <v>307</v>
          </cell>
          <cell r="AM777">
            <v>585</v>
          </cell>
          <cell r="AN777">
            <v>703</v>
          </cell>
          <cell r="AO777">
            <v>583</v>
          </cell>
          <cell r="AP777">
            <v>537</v>
          </cell>
          <cell r="AQ777">
            <v>686</v>
          </cell>
          <cell r="AR777">
            <v>609</v>
          </cell>
          <cell r="AS777">
            <v>696</v>
          </cell>
          <cell r="AT777">
            <v>522</v>
          </cell>
          <cell r="AU777">
            <v>844</v>
          </cell>
          <cell r="AV777">
            <v>687</v>
          </cell>
          <cell r="AW777">
            <v>661</v>
          </cell>
          <cell r="AX777">
            <v>570</v>
          </cell>
          <cell r="AY777">
            <v>904</v>
          </cell>
          <cell r="AZ777">
            <v>651</v>
          </cell>
        </row>
        <row r="778">
          <cell r="A778" t="str">
            <v>Nombre de crÃ©ations d'entreprises - Micro-entrepreneurs - Enseignements, santÃ©, action sociale - Provence-Alpes-CÃ´te d'Azur - DonnÃ©es trimestrielles brutes</v>
          </cell>
          <cell r="B778">
            <v>10756057</v>
          </cell>
          <cell r="C778">
            <v>45317.364583333336</v>
          </cell>
          <cell r="E778">
            <v>888</v>
          </cell>
          <cell r="F778">
            <v>731</v>
          </cell>
          <cell r="G778">
            <v>1091</v>
          </cell>
          <cell r="H778">
            <v>874</v>
          </cell>
          <cell r="I778">
            <v>977</v>
          </cell>
          <cell r="J778">
            <v>758</v>
          </cell>
          <cell r="K778">
            <v>1000</v>
          </cell>
          <cell r="L778">
            <v>974</v>
          </cell>
          <cell r="M778">
            <v>929</v>
          </cell>
          <cell r="N778">
            <v>722</v>
          </cell>
          <cell r="O778">
            <v>1077</v>
          </cell>
          <cell r="P778">
            <v>929</v>
          </cell>
          <cell r="Q778">
            <v>946</v>
          </cell>
          <cell r="R778">
            <v>673</v>
          </cell>
          <cell r="S778">
            <v>1030</v>
          </cell>
          <cell r="T778">
            <v>877</v>
          </cell>
          <cell r="U778">
            <v>950</v>
          </cell>
          <cell r="V778">
            <v>728</v>
          </cell>
          <cell r="W778">
            <v>1023</v>
          </cell>
          <cell r="X778">
            <v>995</v>
          </cell>
          <cell r="Y778">
            <v>990</v>
          </cell>
          <cell r="Z778">
            <v>718</v>
          </cell>
          <cell r="AA778">
            <v>1114</v>
          </cell>
          <cell r="AB778">
            <v>1020</v>
          </cell>
          <cell r="AC778">
            <v>1195</v>
          </cell>
          <cell r="AD778">
            <v>861</v>
          </cell>
          <cell r="AE778">
            <v>1232</v>
          </cell>
          <cell r="AF778">
            <v>1140</v>
          </cell>
          <cell r="AG778">
            <v>1347</v>
          </cell>
          <cell r="AH778">
            <v>909</v>
          </cell>
          <cell r="AI778">
            <v>1305</v>
          </cell>
          <cell r="AJ778">
            <v>1305</v>
          </cell>
          <cell r="AK778">
            <v>1047</v>
          </cell>
          <cell r="AL778">
            <v>673</v>
          </cell>
          <cell r="AM778">
            <v>1532</v>
          </cell>
          <cell r="AN778">
            <v>1251</v>
          </cell>
          <cell r="AO778">
            <v>1342</v>
          </cell>
          <cell r="AP778">
            <v>1194</v>
          </cell>
          <cell r="AQ778">
            <v>1353</v>
          </cell>
          <cell r="AR778">
            <v>1890</v>
          </cell>
          <cell r="AS778">
            <v>1575</v>
          </cell>
          <cell r="AT778">
            <v>1126</v>
          </cell>
          <cell r="AU778">
            <v>1645</v>
          </cell>
          <cell r="AV778">
            <v>1386</v>
          </cell>
          <cell r="AW778">
            <v>1387</v>
          </cell>
          <cell r="AX778">
            <v>1129</v>
          </cell>
          <cell r="AY778">
            <v>1672</v>
          </cell>
          <cell r="AZ778">
            <v>1485</v>
          </cell>
        </row>
        <row r="779">
          <cell r="A779" t="str">
            <v>Nombre de crÃ©ations d'entreprises - Micro-entrepreneurs - Ensemble - Auvergne-RhÃ´ne-Alpes - DonnÃ©es trimestrielles brutes</v>
          </cell>
          <cell r="B779">
            <v>10756034</v>
          </cell>
          <cell r="C779">
            <v>45317.364583333336</v>
          </cell>
          <cell r="E779">
            <v>9749</v>
          </cell>
          <cell r="F779">
            <v>8727</v>
          </cell>
          <cell r="G779">
            <v>8131</v>
          </cell>
          <cell r="H779">
            <v>8505</v>
          </cell>
          <cell r="I779">
            <v>8238</v>
          </cell>
          <cell r="J779">
            <v>7784</v>
          </cell>
          <cell r="K779">
            <v>6892</v>
          </cell>
          <cell r="L779">
            <v>8320</v>
          </cell>
          <cell r="M779">
            <v>8754</v>
          </cell>
          <cell r="N779">
            <v>7966</v>
          </cell>
          <cell r="O779">
            <v>7931</v>
          </cell>
          <cell r="P779">
            <v>8538</v>
          </cell>
          <cell r="Q779">
            <v>9191</v>
          </cell>
          <cell r="R779">
            <v>8351</v>
          </cell>
          <cell r="S779">
            <v>7810</v>
          </cell>
          <cell r="T779">
            <v>8743</v>
          </cell>
          <cell r="U779">
            <v>9409</v>
          </cell>
          <cell r="V779">
            <v>9051</v>
          </cell>
          <cell r="W779">
            <v>7997</v>
          </cell>
          <cell r="X779">
            <v>8616</v>
          </cell>
          <cell r="Y779">
            <v>10455</v>
          </cell>
          <cell r="Z779">
            <v>9342</v>
          </cell>
          <cell r="AA779">
            <v>9434</v>
          </cell>
          <cell r="AB779">
            <v>10167</v>
          </cell>
          <cell r="AC779">
            <v>12654</v>
          </cell>
          <cell r="AD779">
            <v>11609</v>
          </cell>
          <cell r="AE779">
            <v>11920</v>
          </cell>
          <cell r="AF779">
            <v>12929</v>
          </cell>
          <cell r="AG779">
            <v>17031</v>
          </cell>
          <cell r="AH779">
            <v>15321</v>
          </cell>
          <cell r="AI779">
            <v>15350</v>
          </cell>
          <cell r="AJ779">
            <v>17796</v>
          </cell>
          <cell r="AK779">
            <v>17274</v>
          </cell>
          <cell r="AL779">
            <v>13092</v>
          </cell>
          <cell r="AM779">
            <v>19049</v>
          </cell>
          <cell r="AN779">
            <v>20622</v>
          </cell>
          <cell r="AO779">
            <v>20593</v>
          </cell>
          <cell r="AP779">
            <v>18892</v>
          </cell>
          <cell r="AQ779">
            <v>17674</v>
          </cell>
          <cell r="AR779">
            <v>19679</v>
          </cell>
          <cell r="AS779">
            <v>21391</v>
          </cell>
          <cell r="AT779">
            <v>17671</v>
          </cell>
          <cell r="AU779">
            <v>17550</v>
          </cell>
          <cell r="AV779">
            <v>21071</v>
          </cell>
          <cell r="AW779">
            <v>20241</v>
          </cell>
          <cell r="AX779">
            <v>18074</v>
          </cell>
          <cell r="AY779">
            <v>18833</v>
          </cell>
          <cell r="AZ779">
            <v>21656</v>
          </cell>
        </row>
        <row r="780">
          <cell r="A780" t="str">
            <v>Nombre de crÃ©ations d'entreprises - Micro-entrepreneurs - Ensemble - Auvergne-RhÃ´ne-Alpes - DonnÃ©es trimestrielles CVS</v>
          </cell>
          <cell r="B780">
            <v>10756035</v>
          </cell>
          <cell r="C780">
            <v>45317.364583333336</v>
          </cell>
          <cell r="E780">
            <v>9069</v>
          </cell>
          <cell r="F780">
            <v>9000</v>
          </cell>
          <cell r="G780">
            <v>8812</v>
          </cell>
          <cell r="H780">
            <v>8380</v>
          </cell>
          <cell r="I780">
            <v>7853</v>
          </cell>
          <cell r="J780">
            <v>7862</v>
          </cell>
          <cell r="K780">
            <v>7406</v>
          </cell>
          <cell r="L780">
            <v>8206</v>
          </cell>
          <cell r="M780">
            <v>8218</v>
          </cell>
          <cell r="N780">
            <v>8102</v>
          </cell>
          <cell r="O780">
            <v>8542</v>
          </cell>
          <cell r="P780">
            <v>8590</v>
          </cell>
          <cell r="Q780">
            <v>8509</v>
          </cell>
          <cell r="R780">
            <v>8331</v>
          </cell>
          <cell r="S780">
            <v>8454</v>
          </cell>
          <cell r="T780">
            <v>8681</v>
          </cell>
          <cell r="U780">
            <v>8666</v>
          </cell>
          <cell r="V780">
            <v>8936</v>
          </cell>
          <cell r="W780">
            <v>8810</v>
          </cell>
          <cell r="X780">
            <v>8774</v>
          </cell>
          <cell r="Y780">
            <v>9401</v>
          </cell>
          <cell r="Z780">
            <v>9790</v>
          </cell>
          <cell r="AA780">
            <v>10262</v>
          </cell>
          <cell r="AB780">
            <v>10314</v>
          </cell>
          <cell r="AC780">
            <v>11665</v>
          </cell>
          <cell r="AD780">
            <v>12228</v>
          </cell>
          <cell r="AE780">
            <v>12794</v>
          </cell>
          <cell r="AF780">
            <v>12791</v>
          </cell>
          <cell r="AG780">
            <v>16115</v>
          </cell>
          <cell r="AH780">
            <v>15887</v>
          </cell>
          <cell r="AI780">
            <v>16247</v>
          </cell>
          <cell r="AJ780">
            <v>17215</v>
          </cell>
          <cell r="AK780">
            <v>16207</v>
          </cell>
          <cell r="AL780">
            <v>13230</v>
          </cell>
          <cell r="AM780">
            <v>20604</v>
          </cell>
          <cell r="AN780">
            <v>19478</v>
          </cell>
          <cell r="AO780">
            <v>19384</v>
          </cell>
          <cell r="AP780">
            <v>19278</v>
          </cell>
          <cell r="AQ780">
            <v>18778</v>
          </cell>
          <cell r="AR780">
            <v>18820</v>
          </cell>
          <cell r="AS780">
            <v>20263</v>
          </cell>
          <cell r="AT780">
            <v>18467</v>
          </cell>
          <cell r="AU780">
            <v>19028</v>
          </cell>
          <cell r="AV780">
            <v>19888</v>
          </cell>
          <cell r="AW780">
            <v>19237</v>
          </cell>
          <cell r="AX780">
            <v>19483</v>
          </cell>
          <cell r="AY780">
            <v>20228</v>
          </cell>
          <cell r="AZ780">
            <v>20526</v>
          </cell>
        </row>
        <row r="781">
          <cell r="A781" t="str">
            <v>Nombre de crÃ©ations d'entreprises - Micro-entrepreneurs - Ensemble - ÃŽle-de-France - DonnÃ©es trimestrielles brutes</v>
          </cell>
          <cell r="B781">
            <v>10755844</v>
          </cell>
          <cell r="C781">
            <v>45317.364583333336</v>
          </cell>
          <cell r="E781">
            <v>18889</v>
          </cell>
          <cell r="F781">
            <v>16430</v>
          </cell>
          <cell r="G781">
            <v>15176</v>
          </cell>
          <cell r="H781">
            <v>17072</v>
          </cell>
          <cell r="I781">
            <v>17492</v>
          </cell>
          <cell r="J781">
            <v>15591</v>
          </cell>
          <cell r="K781">
            <v>14288</v>
          </cell>
          <cell r="L781">
            <v>16765</v>
          </cell>
          <cell r="M781">
            <v>18066</v>
          </cell>
          <cell r="N781">
            <v>15894</v>
          </cell>
          <cell r="O781">
            <v>15583</v>
          </cell>
          <cell r="P781">
            <v>19106</v>
          </cell>
          <cell r="Q781">
            <v>17915</v>
          </cell>
          <cell r="R781">
            <v>16378</v>
          </cell>
          <cell r="S781">
            <v>15766</v>
          </cell>
          <cell r="T781">
            <v>19574</v>
          </cell>
          <cell r="U781">
            <v>19866</v>
          </cell>
          <cell r="V781">
            <v>20595</v>
          </cell>
          <cell r="W781">
            <v>18914</v>
          </cell>
          <cell r="X781">
            <v>22222</v>
          </cell>
          <cell r="Y781">
            <v>24072</v>
          </cell>
          <cell r="Z781">
            <v>21604</v>
          </cell>
          <cell r="AA781">
            <v>22285</v>
          </cell>
          <cell r="AB781">
            <v>28831</v>
          </cell>
          <cell r="AC781">
            <v>32281</v>
          </cell>
          <cell r="AD781">
            <v>30255</v>
          </cell>
          <cell r="AE781">
            <v>28217</v>
          </cell>
          <cell r="AF781">
            <v>35814</v>
          </cell>
          <cell r="AG781">
            <v>40949</v>
          </cell>
          <cell r="AH781">
            <v>37288</v>
          </cell>
          <cell r="AI781">
            <v>32648</v>
          </cell>
          <cell r="AJ781">
            <v>39816</v>
          </cell>
          <cell r="AK781">
            <v>35892</v>
          </cell>
          <cell r="AL781">
            <v>30919</v>
          </cell>
          <cell r="AM781">
            <v>44766</v>
          </cell>
          <cell r="AN781">
            <v>49383</v>
          </cell>
          <cell r="AO781">
            <v>51128</v>
          </cell>
          <cell r="AP781">
            <v>40240</v>
          </cell>
          <cell r="AQ781">
            <v>36150</v>
          </cell>
          <cell r="AR781">
            <v>41546</v>
          </cell>
          <cell r="AS781">
            <v>44757</v>
          </cell>
          <cell r="AT781">
            <v>36514</v>
          </cell>
          <cell r="AU781">
            <v>41524</v>
          </cell>
          <cell r="AV781">
            <v>47985</v>
          </cell>
          <cell r="AW781">
            <v>45506</v>
          </cell>
          <cell r="AX781">
            <v>41862</v>
          </cell>
          <cell r="AY781">
            <v>44609</v>
          </cell>
          <cell r="AZ781">
            <v>49777</v>
          </cell>
        </row>
        <row r="782">
          <cell r="A782" t="str">
            <v>Nombre de crÃ©ations d'entreprises - Micro-entrepreneurs - Ensemble - ÃŽle-de-France - DonnÃ©es trimestrielles CVS</v>
          </cell>
          <cell r="B782">
            <v>10755845</v>
          </cell>
          <cell r="C782">
            <v>45317.364583333336</v>
          </cell>
          <cell r="E782">
            <v>17249</v>
          </cell>
          <cell r="F782">
            <v>17176</v>
          </cell>
          <cell r="G782">
            <v>17091</v>
          </cell>
          <cell r="H782">
            <v>16147</v>
          </cell>
          <cell r="I782">
            <v>16262</v>
          </cell>
          <cell r="J782">
            <v>16302</v>
          </cell>
          <cell r="K782">
            <v>15861</v>
          </cell>
          <cell r="L782">
            <v>15869</v>
          </cell>
          <cell r="M782">
            <v>16904</v>
          </cell>
          <cell r="N782">
            <v>16586</v>
          </cell>
          <cell r="O782">
            <v>17298</v>
          </cell>
          <cell r="P782">
            <v>18100</v>
          </cell>
          <cell r="Q782">
            <v>16804</v>
          </cell>
          <cell r="R782">
            <v>17082</v>
          </cell>
          <cell r="S782">
            <v>17519</v>
          </cell>
          <cell r="T782">
            <v>18399</v>
          </cell>
          <cell r="U782">
            <v>18673</v>
          </cell>
          <cell r="V782">
            <v>20649</v>
          </cell>
          <cell r="W782">
            <v>21052</v>
          </cell>
          <cell r="X782">
            <v>20992</v>
          </cell>
          <cell r="Y782">
            <v>22254</v>
          </cell>
          <cell r="Z782">
            <v>22224</v>
          </cell>
          <cell r="AA782">
            <v>25009</v>
          </cell>
          <cell r="AB782">
            <v>27590</v>
          </cell>
          <cell r="AC782">
            <v>29928</v>
          </cell>
          <cell r="AD782">
            <v>31325</v>
          </cell>
          <cell r="AE782">
            <v>31610</v>
          </cell>
          <cell r="AF782">
            <v>33932</v>
          </cell>
          <cell r="AG782">
            <v>38671</v>
          </cell>
          <cell r="AH782">
            <v>38736</v>
          </cell>
          <cell r="AI782">
            <v>35613</v>
          </cell>
          <cell r="AJ782">
            <v>37812</v>
          </cell>
          <cell r="AK782">
            <v>33955</v>
          </cell>
          <cell r="AL782">
            <v>32071</v>
          </cell>
          <cell r="AM782">
            <v>48772</v>
          </cell>
          <cell r="AN782">
            <v>46208</v>
          </cell>
          <cell r="AO782">
            <v>49516</v>
          </cell>
          <cell r="AP782">
            <v>41594</v>
          </cell>
          <cell r="AQ782">
            <v>38273</v>
          </cell>
          <cell r="AR782">
            <v>38925</v>
          </cell>
          <cell r="AS782">
            <v>43209</v>
          </cell>
          <cell r="AT782">
            <v>37751</v>
          </cell>
          <cell r="AU782">
            <v>43762</v>
          </cell>
          <cell r="AV782">
            <v>44940</v>
          </cell>
          <cell r="AW782">
            <v>43573</v>
          </cell>
          <cell r="AX782">
            <v>44128</v>
          </cell>
          <cell r="AY782">
            <v>47440</v>
          </cell>
          <cell r="AZ782">
            <v>46953</v>
          </cell>
        </row>
        <row r="783">
          <cell r="A783" t="str">
            <v>Nombre de crÃ©ations d'entreprises - Micro-entrepreneurs - Ensemble - Bourgogne-Franche-ComtÃ© - DonnÃ©es trimestrielles brutes</v>
          </cell>
          <cell r="B783">
            <v>10755882</v>
          </cell>
          <cell r="C783">
            <v>45317.364583333336</v>
          </cell>
          <cell r="E783">
            <v>2862</v>
          </cell>
          <cell r="F783">
            <v>2650</v>
          </cell>
          <cell r="G783">
            <v>2363</v>
          </cell>
          <cell r="H783">
            <v>2537</v>
          </cell>
          <cell r="I783">
            <v>2667</v>
          </cell>
          <cell r="J783">
            <v>2464</v>
          </cell>
          <cell r="K783">
            <v>2142</v>
          </cell>
          <cell r="L783">
            <v>2217</v>
          </cell>
          <cell r="M783">
            <v>2582</v>
          </cell>
          <cell r="N783">
            <v>2356</v>
          </cell>
          <cell r="O783">
            <v>2292</v>
          </cell>
          <cell r="P783">
            <v>2463</v>
          </cell>
          <cell r="Q783">
            <v>2428</v>
          </cell>
          <cell r="R783">
            <v>2167</v>
          </cell>
          <cell r="S783">
            <v>1975</v>
          </cell>
          <cell r="T783">
            <v>2026</v>
          </cell>
          <cell r="U783">
            <v>2197</v>
          </cell>
          <cell r="V783">
            <v>2136</v>
          </cell>
          <cell r="W783">
            <v>1826</v>
          </cell>
          <cell r="X783">
            <v>1871</v>
          </cell>
          <cell r="Y783">
            <v>2269</v>
          </cell>
          <cell r="Z783">
            <v>2029</v>
          </cell>
          <cell r="AA783">
            <v>1965</v>
          </cell>
          <cell r="AB783">
            <v>2031</v>
          </cell>
          <cell r="AC783">
            <v>2651</v>
          </cell>
          <cell r="AD783">
            <v>2369</v>
          </cell>
          <cell r="AE783">
            <v>2425</v>
          </cell>
          <cell r="AF783">
            <v>2513</v>
          </cell>
          <cell r="AG783">
            <v>3237</v>
          </cell>
          <cell r="AH783">
            <v>3107</v>
          </cell>
          <cell r="AI783">
            <v>3366</v>
          </cell>
          <cell r="AJ783">
            <v>3740</v>
          </cell>
          <cell r="AK783">
            <v>4059</v>
          </cell>
          <cell r="AL783">
            <v>3288</v>
          </cell>
          <cell r="AM783">
            <v>4663</v>
          </cell>
          <cell r="AN783">
            <v>4650</v>
          </cell>
          <cell r="AO783">
            <v>5334</v>
          </cell>
          <cell r="AP783">
            <v>4945</v>
          </cell>
          <cell r="AQ783">
            <v>4366</v>
          </cell>
          <cell r="AR783">
            <v>4583</v>
          </cell>
          <cell r="AS783">
            <v>5268</v>
          </cell>
          <cell r="AT783">
            <v>4416</v>
          </cell>
          <cell r="AU783">
            <v>4458</v>
          </cell>
          <cell r="AV783">
            <v>4770</v>
          </cell>
          <cell r="AW783">
            <v>5307</v>
          </cell>
          <cell r="AX783">
            <v>4815</v>
          </cell>
          <cell r="AY783">
            <v>5051</v>
          </cell>
          <cell r="AZ783">
            <v>4958</v>
          </cell>
        </row>
        <row r="784">
          <cell r="A784" t="str">
            <v>Nombre de crÃ©ations d'entreprises - Micro-entrepreneurs - Ensemble - Bourgogne-Franche-ComtÃ© - DonnÃ©es trimestrielles CVS</v>
          </cell>
          <cell r="B784">
            <v>10755883</v>
          </cell>
          <cell r="C784">
            <v>45317.364583333336</v>
          </cell>
          <cell r="E784">
            <v>2603</v>
          </cell>
          <cell r="F784">
            <v>2648</v>
          </cell>
          <cell r="G784">
            <v>2589</v>
          </cell>
          <cell r="H784">
            <v>2582</v>
          </cell>
          <cell r="I784">
            <v>2472</v>
          </cell>
          <cell r="J784">
            <v>2464</v>
          </cell>
          <cell r="K784">
            <v>2316</v>
          </cell>
          <cell r="L784">
            <v>2294</v>
          </cell>
          <cell r="M784">
            <v>2385</v>
          </cell>
          <cell r="N784">
            <v>2352</v>
          </cell>
          <cell r="O784">
            <v>2506</v>
          </cell>
          <cell r="P784">
            <v>2533</v>
          </cell>
          <cell r="Q784">
            <v>2232</v>
          </cell>
          <cell r="R784">
            <v>2178</v>
          </cell>
          <cell r="S784">
            <v>2099</v>
          </cell>
          <cell r="T784">
            <v>2103</v>
          </cell>
          <cell r="U784">
            <v>2018</v>
          </cell>
          <cell r="V784">
            <v>2075</v>
          </cell>
          <cell r="W784">
            <v>1953</v>
          </cell>
          <cell r="X784">
            <v>1988</v>
          </cell>
          <cell r="Y784">
            <v>2004</v>
          </cell>
          <cell r="Z784">
            <v>2064</v>
          </cell>
          <cell r="AA784">
            <v>2131</v>
          </cell>
          <cell r="AB784">
            <v>2168</v>
          </cell>
          <cell r="AC784">
            <v>2380</v>
          </cell>
          <cell r="AD784">
            <v>2407</v>
          </cell>
          <cell r="AE784">
            <v>2583</v>
          </cell>
          <cell r="AF784">
            <v>2630</v>
          </cell>
          <cell r="AG784">
            <v>2957</v>
          </cell>
          <cell r="AH784">
            <v>3152</v>
          </cell>
          <cell r="AI784">
            <v>3542</v>
          </cell>
          <cell r="AJ784">
            <v>3932</v>
          </cell>
          <cell r="AK784">
            <v>3701</v>
          </cell>
          <cell r="AL784">
            <v>3303</v>
          </cell>
          <cell r="AM784">
            <v>4975</v>
          </cell>
          <cell r="AN784">
            <v>4810</v>
          </cell>
          <cell r="AO784">
            <v>4922</v>
          </cell>
          <cell r="AP784">
            <v>4864</v>
          </cell>
          <cell r="AQ784">
            <v>4582</v>
          </cell>
          <cell r="AR784">
            <v>4726</v>
          </cell>
          <cell r="AS784">
            <v>4843</v>
          </cell>
          <cell r="AT784">
            <v>4391</v>
          </cell>
          <cell r="AU784">
            <v>4692</v>
          </cell>
          <cell r="AV784">
            <v>4979</v>
          </cell>
          <cell r="AW784">
            <v>4825</v>
          </cell>
          <cell r="AX784">
            <v>4905</v>
          </cell>
          <cell r="AY784">
            <v>5412</v>
          </cell>
          <cell r="AZ784">
            <v>5176</v>
          </cell>
        </row>
        <row r="785">
          <cell r="A785" t="str">
            <v>Nombre de crÃ©ations d'entreprises - Micro-entrepreneurs - Ensemble - Bretagne - DonnÃ©es trimestrielles brutes</v>
          </cell>
          <cell r="B785">
            <v>10755977</v>
          </cell>
          <cell r="C785">
            <v>45317.364583333336</v>
          </cell>
          <cell r="E785">
            <v>3239</v>
          </cell>
          <cell r="F785">
            <v>2824</v>
          </cell>
          <cell r="G785">
            <v>2499</v>
          </cell>
          <cell r="H785">
            <v>2564</v>
          </cell>
          <cell r="I785">
            <v>2939</v>
          </cell>
          <cell r="J785">
            <v>2534</v>
          </cell>
          <cell r="K785">
            <v>2245</v>
          </cell>
          <cell r="L785">
            <v>2373</v>
          </cell>
          <cell r="M785">
            <v>2805</v>
          </cell>
          <cell r="N785">
            <v>2661</v>
          </cell>
          <cell r="O785">
            <v>2632</v>
          </cell>
          <cell r="P785">
            <v>2670</v>
          </cell>
          <cell r="Q785">
            <v>2761</v>
          </cell>
          <cell r="R785">
            <v>2592</v>
          </cell>
          <cell r="S785">
            <v>2280</v>
          </cell>
          <cell r="T785">
            <v>2434</v>
          </cell>
          <cell r="U785">
            <v>2743</v>
          </cell>
          <cell r="V785">
            <v>2593</v>
          </cell>
          <cell r="W785">
            <v>2170</v>
          </cell>
          <cell r="X785">
            <v>2241</v>
          </cell>
          <cell r="Y785">
            <v>2916</v>
          </cell>
          <cell r="Z785">
            <v>2604</v>
          </cell>
          <cell r="AA785">
            <v>2413</v>
          </cell>
          <cell r="AB785">
            <v>2566</v>
          </cell>
          <cell r="AC785">
            <v>3412</v>
          </cell>
          <cell r="AD785">
            <v>3235</v>
          </cell>
          <cell r="AE785">
            <v>3205</v>
          </cell>
          <cell r="AF785">
            <v>3402</v>
          </cell>
          <cell r="AG785">
            <v>4402</v>
          </cell>
          <cell r="AH785">
            <v>3720</v>
          </cell>
          <cell r="AI785">
            <v>3928</v>
          </cell>
          <cell r="AJ785">
            <v>4306</v>
          </cell>
          <cell r="AK785">
            <v>4104</v>
          </cell>
          <cell r="AL785">
            <v>3080</v>
          </cell>
          <cell r="AM785">
            <v>4649</v>
          </cell>
          <cell r="AN785">
            <v>4853</v>
          </cell>
          <cell r="AO785">
            <v>5593</v>
          </cell>
          <cell r="AP785">
            <v>5544</v>
          </cell>
          <cell r="AQ785">
            <v>4776</v>
          </cell>
          <cell r="AR785">
            <v>5252</v>
          </cell>
          <cell r="AS785">
            <v>5995</v>
          </cell>
          <cell r="AT785">
            <v>5313</v>
          </cell>
          <cell r="AU785">
            <v>5001</v>
          </cell>
          <cell r="AV785">
            <v>5570</v>
          </cell>
          <cell r="AW785">
            <v>6216</v>
          </cell>
          <cell r="AX785">
            <v>5411</v>
          </cell>
          <cell r="AY785">
            <v>5773</v>
          </cell>
          <cell r="AZ785">
            <v>6035</v>
          </cell>
        </row>
        <row r="786">
          <cell r="A786" t="str">
            <v>Nombre de crÃ©ations d'entreprises - Micro-entrepreneurs - Ensemble - Bretagne - DonnÃ©es trimestrielles CVS</v>
          </cell>
          <cell r="B786">
            <v>10755978</v>
          </cell>
          <cell r="C786">
            <v>45317.364583333336</v>
          </cell>
          <cell r="E786">
            <v>2868</v>
          </cell>
          <cell r="F786">
            <v>2830</v>
          </cell>
          <cell r="G786">
            <v>2790</v>
          </cell>
          <cell r="H786">
            <v>2739</v>
          </cell>
          <cell r="I786">
            <v>2649</v>
          </cell>
          <cell r="J786">
            <v>2613</v>
          </cell>
          <cell r="K786">
            <v>2468</v>
          </cell>
          <cell r="L786">
            <v>2487</v>
          </cell>
          <cell r="M786">
            <v>2605</v>
          </cell>
          <cell r="N786">
            <v>2672</v>
          </cell>
          <cell r="O786">
            <v>2778</v>
          </cell>
          <cell r="P786">
            <v>2772</v>
          </cell>
          <cell r="Q786">
            <v>2553</v>
          </cell>
          <cell r="R786">
            <v>2476</v>
          </cell>
          <cell r="S786">
            <v>2415</v>
          </cell>
          <cell r="T786">
            <v>2537</v>
          </cell>
          <cell r="U786">
            <v>2391</v>
          </cell>
          <cell r="V786">
            <v>2498</v>
          </cell>
          <cell r="W786">
            <v>2408</v>
          </cell>
          <cell r="X786">
            <v>2362</v>
          </cell>
          <cell r="Y786">
            <v>2527</v>
          </cell>
          <cell r="Z786">
            <v>2565</v>
          </cell>
          <cell r="AA786">
            <v>2624</v>
          </cell>
          <cell r="AB786">
            <v>2765</v>
          </cell>
          <cell r="AC786">
            <v>2983</v>
          </cell>
          <cell r="AD786">
            <v>3285</v>
          </cell>
          <cell r="AE786">
            <v>3553</v>
          </cell>
          <cell r="AF786">
            <v>3629</v>
          </cell>
          <cell r="AG786">
            <v>3974</v>
          </cell>
          <cell r="AH786">
            <v>3944</v>
          </cell>
          <cell r="AI786">
            <v>4236</v>
          </cell>
          <cell r="AJ786">
            <v>4433</v>
          </cell>
          <cell r="AK786">
            <v>3797</v>
          </cell>
          <cell r="AL786">
            <v>2982</v>
          </cell>
          <cell r="AM786">
            <v>4877</v>
          </cell>
          <cell r="AN786">
            <v>4934</v>
          </cell>
          <cell r="AO786">
            <v>5082</v>
          </cell>
          <cell r="AP786">
            <v>5425</v>
          </cell>
          <cell r="AQ786">
            <v>5133</v>
          </cell>
          <cell r="AR786">
            <v>5413</v>
          </cell>
          <cell r="AS786">
            <v>5325</v>
          </cell>
          <cell r="AT786">
            <v>5271</v>
          </cell>
          <cell r="AU786">
            <v>5446</v>
          </cell>
          <cell r="AV786">
            <v>5613</v>
          </cell>
          <cell r="AW786">
            <v>5539</v>
          </cell>
          <cell r="AX786">
            <v>5452</v>
          </cell>
          <cell r="AY786">
            <v>6200</v>
          </cell>
          <cell r="AZ786">
            <v>6244</v>
          </cell>
        </row>
        <row r="787">
          <cell r="A787" t="str">
            <v>Nombre de crÃ©ations d'entreprises - Micro-entrepreneurs - Ensemble - Centre-Val de Loire - DonnÃ©es trimestrielles brutes</v>
          </cell>
          <cell r="B787">
            <v>10755863</v>
          </cell>
          <cell r="C787">
            <v>45317.364583333336</v>
          </cell>
          <cell r="E787">
            <v>2637</v>
          </cell>
          <cell r="F787">
            <v>2334</v>
          </cell>
          <cell r="G787">
            <v>1998</v>
          </cell>
          <cell r="H787">
            <v>2270</v>
          </cell>
          <cell r="I787">
            <v>2211</v>
          </cell>
          <cell r="J787">
            <v>1924</v>
          </cell>
          <cell r="K787">
            <v>1829</v>
          </cell>
          <cell r="L787">
            <v>1978</v>
          </cell>
          <cell r="M787">
            <v>2189</v>
          </cell>
          <cell r="N787">
            <v>2024</v>
          </cell>
          <cell r="O787">
            <v>2014</v>
          </cell>
          <cell r="P787">
            <v>2097</v>
          </cell>
          <cell r="Q787">
            <v>2118</v>
          </cell>
          <cell r="R787">
            <v>2088</v>
          </cell>
          <cell r="S787">
            <v>1946</v>
          </cell>
          <cell r="T787">
            <v>1998</v>
          </cell>
          <cell r="U787">
            <v>2336</v>
          </cell>
          <cell r="V787">
            <v>1939</v>
          </cell>
          <cell r="W787">
            <v>1762</v>
          </cell>
          <cell r="X787">
            <v>1687</v>
          </cell>
          <cell r="Y787">
            <v>2166</v>
          </cell>
          <cell r="Z787">
            <v>1917</v>
          </cell>
          <cell r="AA787">
            <v>1906</v>
          </cell>
          <cell r="AB787">
            <v>2167</v>
          </cell>
          <cell r="AC787">
            <v>2714</v>
          </cell>
          <cell r="AD787">
            <v>2442</v>
          </cell>
          <cell r="AE787">
            <v>2427</v>
          </cell>
          <cell r="AF787">
            <v>2696</v>
          </cell>
          <cell r="AG787">
            <v>3305</v>
          </cell>
          <cell r="AH787">
            <v>3012</v>
          </cell>
          <cell r="AI787">
            <v>3355</v>
          </cell>
          <cell r="AJ787">
            <v>3584</v>
          </cell>
          <cell r="AK787">
            <v>3675</v>
          </cell>
          <cell r="AL787">
            <v>2527</v>
          </cell>
          <cell r="AM787">
            <v>4023</v>
          </cell>
          <cell r="AN787">
            <v>4326</v>
          </cell>
          <cell r="AO787">
            <v>5106</v>
          </cell>
          <cell r="AP787">
            <v>4338</v>
          </cell>
          <cell r="AQ787">
            <v>4027</v>
          </cell>
          <cell r="AR787">
            <v>4639</v>
          </cell>
          <cell r="AS787">
            <v>5214</v>
          </cell>
          <cell r="AT787">
            <v>4344</v>
          </cell>
          <cell r="AU787">
            <v>4084</v>
          </cell>
          <cell r="AV787">
            <v>4737</v>
          </cell>
          <cell r="AW787">
            <v>5107</v>
          </cell>
          <cell r="AX787">
            <v>4474</v>
          </cell>
          <cell r="AY787">
            <v>4754</v>
          </cell>
          <cell r="AZ787">
            <v>5021</v>
          </cell>
        </row>
        <row r="788">
          <cell r="A788" t="str">
            <v>Nombre de crÃ©ations d'entreprises - Micro-entrepreneurs - Ensemble - Centre-Val de Loire - DonnÃ©es trimestrielles CVS</v>
          </cell>
          <cell r="B788">
            <v>10755864</v>
          </cell>
          <cell r="C788">
            <v>45317.364583333336</v>
          </cell>
          <cell r="E788">
            <v>2403</v>
          </cell>
          <cell r="F788">
            <v>2392</v>
          </cell>
          <cell r="G788">
            <v>2220</v>
          </cell>
          <cell r="H788">
            <v>2314</v>
          </cell>
          <cell r="I788">
            <v>2032</v>
          </cell>
          <cell r="J788">
            <v>2032</v>
          </cell>
          <cell r="K788">
            <v>2018</v>
          </cell>
          <cell r="L788">
            <v>1971</v>
          </cell>
          <cell r="M788">
            <v>2076</v>
          </cell>
          <cell r="N788">
            <v>2062</v>
          </cell>
          <cell r="O788">
            <v>2117</v>
          </cell>
          <cell r="P788">
            <v>2069</v>
          </cell>
          <cell r="Q788">
            <v>1983</v>
          </cell>
          <cell r="R788">
            <v>2052</v>
          </cell>
          <cell r="S788">
            <v>2045</v>
          </cell>
          <cell r="T788">
            <v>2023</v>
          </cell>
          <cell r="U788">
            <v>2069</v>
          </cell>
          <cell r="V788">
            <v>1947</v>
          </cell>
          <cell r="W788">
            <v>1921</v>
          </cell>
          <cell r="X788">
            <v>1726</v>
          </cell>
          <cell r="Y788">
            <v>1904</v>
          </cell>
          <cell r="Z788">
            <v>1932</v>
          </cell>
          <cell r="AA788">
            <v>2071</v>
          </cell>
          <cell r="AB788">
            <v>2223</v>
          </cell>
          <cell r="AC788">
            <v>2421</v>
          </cell>
          <cell r="AD788">
            <v>2566</v>
          </cell>
          <cell r="AE788">
            <v>2632</v>
          </cell>
          <cell r="AF788">
            <v>2784</v>
          </cell>
          <cell r="AG788">
            <v>3035</v>
          </cell>
          <cell r="AH788">
            <v>3248</v>
          </cell>
          <cell r="AI788">
            <v>3602</v>
          </cell>
          <cell r="AJ788">
            <v>3562</v>
          </cell>
          <cell r="AK788">
            <v>3460</v>
          </cell>
          <cell r="AL788">
            <v>2525</v>
          </cell>
          <cell r="AM788">
            <v>4140</v>
          </cell>
          <cell r="AN788">
            <v>4300</v>
          </cell>
          <cell r="AO788">
            <v>4745</v>
          </cell>
          <cell r="AP788">
            <v>4308</v>
          </cell>
          <cell r="AQ788">
            <v>4308</v>
          </cell>
          <cell r="AR788">
            <v>4533</v>
          </cell>
          <cell r="AS788">
            <v>4688</v>
          </cell>
          <cell r="AT788">
            <v>4492</v>
          </cell>
          <cell r="AU788">
            <v>4358</v>
          </cell>
          <cell r="AV788">
            <v>4667</v>
          </cell>
          <cell r="AW788">
            <v>4625</v>
          </cell>
          <cell r="AX788">
            <v>4638</v>
          </cell>
          <cell r="AY788">
            <v>5090</v>
          </cell>
          <cell r="AZ788">
            <v>4941</v>
          </cell>
        </row>
        <row r="789">
          <cell r="A789" t="str">
            <v>Nombre de crÃ©ations d'entreprises - Micro-entrepreneurs - Ensemble - Corse - DonnÃ©es trimestrielles brutes</v>
          </cell>
          <cell r="B789">
            <v>10756070</v>
          </cell>
          <cell r="C789">
            <v>45317.364583333336</v>
          </cell>
          <cell r="E789">
            <v>627</v>
          </cell>
          <cell r="F789">
            <v>625</v>
          </cell>
          <cell r="G789">
            <v>481</v>
          </cell>
          <cell r="H789">
            <v>487</v>
          </cell>
          <cell r="I789">
            <v>494</v>
          </cell>
          <cell r="J789">
            <v>515</v>
          </cell>
          <cell r="K789">
            <v>381</v>
          </cell>
          <cell r="L789">
            <v>401</v>
          </cell>
          <cell r="M789">
            <v>475</v>
          </cell>
          <cell r="N789">
            <v>541</v>
          </cell>
          <cell r="O789">
            <v>376</v>
          </cell>
          <cell r="P789">
            <v>435</v>
          </cell>
          <cell r="Q789">
            <v>533</v>
          </cell>
          <cell r="R789">
            <v>603</v>
          </cell>
          <cell r="S789">
            <v>414</v>
          </cell>
          <cell r="T789">
            <v>457</v>
          </cell>
          <cell r="U789">
            <v>560</v>
          </cell>
          <cell r="V789">
            <v>522</v>
          </cell>
          <cell r="W789">
            <v>383</v>
          </cell>
          <cell r="X789">
            <v>427</v>
          </cell>
          <cell r="Y789">
            <v>542</v>
          </cell>
          <cell r="Z789">
            <v>541</v>
          </cell>
          <cell r="AA789">
            <v>400</v>
          </cell>
          <cell r="AB789">
            <v>478</v>
          </cell>
          <cell r="AC789">
            <v>607</v>
          </cell>
          <cell r="AD789">
            <v>620</v>
          </cell>
          <cell r="AE789">
            <v>455</v>
          </cell>
          <cell r="AF789">
            <v>512</v>
          </cell>
          <cell r="AG789">
            <v>578</v>
          </cell>
          <cell r="AH789">
            <v>548</v>
          </cell>
          <cell r="AI789">
            <v>483</v>
          </cell>
          <cell r="AJ789">
            <v>563</v>
          </cell>
          <cell r="AK789">
            <v>556</v>
          </cell>
          <cell r="AL789">
            <v>438</v>
          </cell>
          <cell r="AM789">
            <v>617</v>
          </cell>
          <cell r="AN789">
            <v>632</v>
          </cell>
          <cell r="AO789">
            <v>721</v>
          </cell>
          <cell r="AP789">
            <v>921</v>
          </cell>
          <cell r="AQ789">
            <v>758</v>
          </cell>
          <cell r="AR789">
            <v>771</v>
          </cell>
          <cell r="AS789">
            <v>1024</v>
          </cell>
          <cell r="AT789">
            <v>907</v>
          </cell>
          <cell r="AU789">
            <v>816</v>
          </cell>
          <cell r="AV789">
            <v>859</v>
          </cell>
          <cell r="AW789">
            <v>1072</v>
          </cell>
          <cell r="AX789">
            <v>1052</v>
          </cell>
          <cell r="AY789">
            <v>867</v>
          </cell>
          <cell r="AZ789">
            <v>886</v>
          </cell>
        </row>
        <row r="790">
          <cell r="A790" t="str">
            <v>Nombre de crÃ©ations d'entreprises - Micro-entrepreneurs - Ensemble - Corse - DonnÃ©es trimestrielles CVS</v>
          </cell>
          <cell r="B790">
            <v>10756071</v>
          </cell>
          <cell r="C790">
            <v>45317.364583333336</v>
          </cell>
          <cell r="E790">
            <v>572</v>
          </cell>
          <cell r="F790">
            <v>543</v>
          </cell>
          <cell r="G790">
            <v>577</v>
          </cell>
          <cell r="H790">
            <v>539</v>
          </cell>
          <cell r="I790">
            <v>456</v>
          </cell>
          <cell r="J790">
            <v>441</v>
          </cell>
          <cell r="K790">
            <v>455</v>
          </cell>
          <cell r="L790">
            <v>449</v>
          </cell>
          <cell r="M790">
            <v>436</v>
          </cell>
          <cell r="N790">
            <v>465</v>
          </cell>
          <cell r="O790">
            <v>451</v>
          </cell>
          <cell r="P790">
            <v>469</v>
          </cell>
          <cell r="Q790">
            <v>491</v>
          </cell>
          <cell r="R790">
            <v>524</v>
          </cell>
          <cell r="S790">
            <v>494</v>
          </cell>
          <cell r="T790">
            <v>500</v>
          </cell>
          <cell r="U790">
            <v>510</v>
          </cell>
          <cell r="V790">
            <v>455</v>
          </cell>
          <cell r="W790">
            <v>462</v>
          </cell>
          <cell r="X790">
            <v>468</v>
          </cell>
          <cell r="Y790">
            <v>486</v>
          </cell>
          <cell r="Z790">
            <v>481</v>
          </cell>
          <cell r="AA790">
            <v>484</v>
          </cell>
          <cell r="AB790">
            <v>512</v>
          </cell>
          <cell r="AC790">
            <v>555</v>
          </cell>
          <cell r="AD790">
            <v>550</v>
          </cell>
          <cell r="AE790">
            <v>532</v>
          </cell>
          <cell r="AF790">
            <v>553</v>
          </cell>
          <cell r="AG790">
            <v>536</v>
          </cell>
          <cell r="AH790">
            <v>488</v>
          </cell>
          <cell r="AI790">
            <v>558</v>
          </cell>
          <cell r="AJ790">
            <v>613</v>
          </cell>
          <cell r="AK790">
            <v>520</v>
          </cell>
          <cell r="AL790">
            <v>380</v>
          </cell>
          <cell r="AM790">
            <v>700</v>
          </cell>
          <cell r="AN790">
            <v>697</v>
          </cell>
          <cell r="AO790">
            <v>683</v>
          </cell>
          <cell r="AP790">
            <v>789</v>
          </cell>
          <cell r="AQ790">
            <v>861</v>
          </cell>
          <cell r="AR790">
            <v>843</v>
          </cell>
          <cell r="AS790">
            <v>962</v>
          </cell>
          <cell r="AT790">
            <v>790</v>
          </cell>
          <cell r="AU790">
            <v>922</v>
          </cell>
          <cell r="AV790">
            <v>959</v>
          </cell>
          <cell r="AW790">
            <v>1000</v>
          </cell>
          <cell r="AX790">
            <v>923</v>
          </cell>
          <cell r="AY790">
            <v>980</v>
          </cell>
          <cell r="AZ790">
            <v>983</v>
          </cell>
        </row>
        <row r="791">
          <cell r="A791" t="str">
            <v>Nombre de crÃ©ations d'entreprises - Micro-entrepreneurs - Ensemble - France - DonnÃ©es trimestrielles brutes</v>
          </cell>
          <cell r="B791">
            <v>10755783</v>
          </cell>
          <cell r="C791">
            <v>45317.364583333336</v>
          </cell>
          <cell r="E791">
            <v>84418</v>
          </cell>
          <cell r="F791">
            <v>77054</v>
          </cell>
          <cell r="G791">
            <v>69871</v>
          </cell>
          <cell r="H791">
            <v>71915</v>
          </cell>
          <cell r="I791">
            <v>74631</v>
          </cell>
          <cell r="J791">
            <v>67929</v>
          </cell>
          <cell r="K791">
            <v>61316</v>
          </cell>
          <cell r="L791">
            <v>67974</v>
          </cell>
          <cell r="M791">
            <v>74846</v>
          </cell>
          <cell r="N791">
            <v>68531</v>
          </cell>
          <cell r="O791">
            <v>66394</v>
          </cell>
          <cell r="P791">
            <v>71641</v>
          </cell>
          <cell r="Q791">
            <v>74372</v>
          </cell>
          <cell r="R791">
            <v>68854</v>
          </cell>
          <cell r="S791">
            <v>63545</v>
          </cell>
          <cell r="T791">
            <v>69646</v>
          </cell>
          <cell r="U791">
            <v>76147</v>
          </cell>
          <cell r="V791">
            <v>74363</v>
          </cell>
          <cell r="W791">
            <v>65167</v>
          </cell>
          <cell r="X791">
            <v>69583</v>
          </cell>
          <cell r="Y791">
            <v>82476</v>
          </cell>
          <cell r="Z791">
            <v>74728</v>
          </cell>
          <cell r="AA791">
            <v>74964</v>
          </cell>
          <cell r="AB791">
            <v>85306</v>
          </cell>
          <cell r="AC791">
            <v>104062</v>
          </cell>
          <cell r="AD791">
            <v>97375</v>
          </cell>
          <cell r="AE791">
            <v>92400</v>
          </cell>
          <cell r="AF791">
            <v>105424</v>
          </cell>
          <cell r="AG791">
            <v>131210</v>
          </cell>
          <cell r="AH791">
            <v>118427</v>
          </cell>
          <cell r="AI791">
            <v>115601</v>
          </cell>
          <cell r="AJ791">
            <v>133492</v>
          </cell>
          <cell r="AK791">
            <v>130125</v>
          </cell>
          <cell r="AL791">
            <v>103055</v>
          </cell>
          <cell r="AM791">
            <v>151655</v>
          </cell>
          <cell r="AN791">
            <v>163480</v>
          </cell>
          <cell r="AO791">
            <v>178530</v>
          </cell>
          <cell r="AP791">
            <v>160614</v>
          </cell>
          <cell r="AQ791">
            <v>141970</v>
          </cell>
          <cell r="AR791">
            <v>157683</v>
          </cell>
          <cell r="AS791">
            <v>175073</v>
          </cell>
          <cell r="AT791">
            <v>150616</v>
          </cell>
          <cell r="AU791">
            <v>152245</v>
          </cell>
          <cell r="AV791">
            <v>169172</v>
          </cell>
          <cell r="AW791">
            <v>171444</v>
          </cell>
          <cell r="AX791">
            <v>156489</v>
          </cell>
          <cell r="AY791">
            <v>164155</v>
          </cell>
          <cell r="AZ791">
            <v>175358</v>
          </cell>
        </row>
        <row r="792">
          <cell r="A792" t="str">
            <v>Nombre de crÃ©ations d'entreprises - Micro-entrepreneurs - Ensemble - France - DonnÃ©es trimestrielles CVS</v>
          </cell>
          <cell r="B792">
            <v>10755784</v>
          </cell>
          <cell r="C792">
            <v>45317.364583333336</v>
          </cell>
          <cell r="E792">
            <v>77789</v>
          </cell>
          <cell r="F792">
            <v>77020</v>
          </cell>
          <cell r="G792">
            <v>75954</v>
          </cell>
          <cell r="H792">
            <v>73220</v>
          </cell>
          <cell r="I792">
            <v>68690</v>
          </cell>
          <cell r="J792">
            <v>68623</v>
          </cell>
          <cell r="K792">
            <v>67296</v>
          </cell>
          <cell r="L792">
            <v>68700</v>
          </cell>
          <cell r="M792">
            <v>69570</v>
          </cell>
          <cell r="N792">
            <v>69338</v>
          </cell>
          <cell r="O792">
            <v>71804</v>
          </cell>
          <cell r="P792">
            <v>71992</v>
          </cell>
          <cell r="Q792">
            <v>69234</v>
          </cell>
          <cell r="R792">
            <v>68680</v>
          </cell>
          <cell r="S792">
            <v>68501</v>
          </cell>
          <cell r="T792">
            <v>70140</v>
          </cell>
          <cell r="U792">
            <v>69294</v>
          </cell>
          <cell r="V792">
            <v>73609</v>
          </cell>
          <cell r="W792">
            <v>71808</v>
          </cell>
          <cell r="X792">
            <v>71056</v>
          </cell>
          <cell r="Y792">
            <v>73728</v>
          </cell>
          <cell r="Z792">
            <v>74336</v>
          </cell>
          <cell r="AA792">
            <v>83251</v>
          </cell>
          <cell r="AB792">
            <v>85960</v>
          </cell>
          <cell r="AC792">
            <v>93754</v>
          </cell>
          <cell r="AD792">
            <v>98542</v>
          </cell>
          <cell r="AE792">
            <v>101822</v>
          </cell>
          <cell r="AF792">
            <v>106490</v>
          </cell>
          <cell r="AG792">
            <v>119951</v>
          </cell>
          <cell r="AH792">
            <v>121457</v>
          </cell>
          <cell r="AI792">
            <v>126590</v>
          </cell>
          <cell r="AJ792">
            <v>133011</v>
          </cell>
          <cell r="AK792">
            <v>120421</v>
          </cell>
          <cell r="AL792">
            <v>104381</v>
          </cell>
          <cell r="AM792">
            <v>162631</v>
          </cell>
          <cell r="AN792">
            <v>160070</v>
          </cell>
          <cell r="AO792">
            <v>168559</v>
          </cell>
          <cell r="AP792">
            <v>161824</v>
          </cell>
          <cell r="AQ792">
            <v>151018</v>
          </cell>
          <cell r="AR792">
            <v>152823</v>
          </cell>
          <cell r="AS792">
            <v>163857</v>
          </cell>
          <cell r="AT792">
            <v>154836</v>
          </cell>
          <cell r="AU792">
            <v>161340</v>
          </cell>
          <cell r="AV792">
            <v>164640</v>
          </cell>
          <cell r="AW792">
            <v>160722</v>
          </cell>
          <cell r="AX792">
            <v>161713</v>
          </cell>
          <cell r="AY792">
            <v>174357</v>
          </cell>
          <cell r="AZ792">
            <v>169155</v>
          </cell>
        </row>
        <row r="793">
          <cell r="A793" t="str">
            <v>Nombre de crÃ©ations d'entreprises - Micro-entrepreneurs - Ensemble - Grand Est - DonnÃ©es trimestrielles brutes</v>
          </cell>
          <cell r="B793">
            <v>10755939</v>
          </cell>
          <cell r="C793">
            <v>45317.364583333336</v>
          </cell>
          <cell r="E793">
            <v>5621</v>
          </cell>
          <cell r="F793">
            <v>5214</v>
          </cell>
          <cell r="G793">
            <v>4887</v>
          </cell>
          <cell r="H793">
            <v>4653</v>
          </cell>
          <cell r="I793">
            <v>5245</v>
          </cell>
          <cell r="J793">
            <v>4356</v>
          </cell>
          <cell r="K793">
            <v>4161</v>
          </cell>
          <cell r="L793">
            <v>4182</v>
          </cell>
          <cell r="M793">
            <v>4738</v>
          </cell>
          <cell r="N793">
            <v>4550</v>
          </cell>
          <cell r="O793">
            <v>4165</v>
          </cell>
          <cell r="P793">
            <v>4513</v>
          </cell>
          <cell r="Q793">
            <v>4202</v>
          </cell>
          <cell r="R793">
            <v>3880</v>
          </cell>
          <cell r="S793">
            <v>3580</v>
          </cell>
          <cell r="T793">
            <v>3565</v>
          </cell>
          <cell r="U793">
            <v>4129</v>
          </cell>
          <cell r="V793">
            <v>3879</v>
          </cell>
          <cell r="W793">
            <v>3624</v>
          </cell>
          <cell r="X793">
            <v>3528</v>
          </cell>
          <cell r="Y793">
            <v>4061</v>
          </cell>
          <cell r="Z793">
            <v>3569</v>
          </cell>
          <cell r="AA793">
            <v>3851</v>
          </cell>
          <cell r="AB793">
            <v>4151</v>
          </cell>
          <cell r="AC793">
            <v>4966</v>
          </cell>
          <cell r="AD793">
            <v>4715</v>
          </cell>
          <cell r="AE793">
            <v>4511</v>
          </cell>
          <cell r="AF793">
            <v>4916</v>
          </cell>
          <cell r="AG793">
            <v>5956</v>
          </cell>
          <cell r="AH793">
            <v>5369</v>
          </cell>
          <cell r="AI793">
            <v>6058</v>
          </cell>
          <cell r="AJ793">
            <v>6921</v>
          </cell>
          <cell r="AK793">
            <v>7345</v>
          </cell>
          <cell r="AL793">
            <v>5753</v>
          </cell>
          <cell r="AM793">
            <v>8904</v>
          </cell>
          <cell r="AN793">
            <v>8883</v>
          </cell>
          <cell r="AO793">
            <v>10664</v>
          </cell>
          <cell r="AP793">
            <v>9838</v>
          </cell>
          <cell r="AQ793">
            <v>9110</v>
          </cell>
          <cell r="AR793">
            <v>9731</v>
          </cell>
          <cell r="AS793">
            <v>10409</v>
          </cell>
          <cell r="AT793">
            <v>9502</v>
          </cell>
          <cell r="AU793">
            <v>9356</v>
          </cell>
          <cell r="AV793">
            <v>10010</v>
          </cell>
          <cell r="AW793">
            <v>10568</v>
          </cell>
          <cell r="AX793">
            <v>9488</v>
          </cell>
          <cell r="AY793">
            <v>10363</v>
          </cell>
          <cell r="AZ793">
            <v>10918</v>
          </cell>
        </row>
        <row r="794">
          <cell r="A794" t="str">
            <v>Nombre de crÃ©ations d'entreprises - Micro-entrepreneurs - Ensemble - Grand Est - DonnÃ©es trimestrielles CVS</v>
          </cell>
          <cell r="B794">
            <v>10755940</v>
          </cell>
          <cell r="C794">
            <v>45317.364583333336</v>
          </cell>
          <cell r="E794">
            <v>5291</v>
          </cell>
          <cell r="F794">
            <v>5201</v>
          </cell>
          <cell r="G794">
            <v>5070</v>
          </cell>
          <cell r="H794">
            <v>4780</v>
          </cell>
          <cell r="I794">
            <v>4894</v>
          </cell>
          <cell r="J794">
            <v>4467</v>
          </cell>
          <cell r="K794">
            <v>4385</v>
          </cell>
          <cell r="L794">
            <v>4346</v>
          </cell>
          <cell r="M794">
            <v>4447</v>
          </cell>
          <cell r="N794">
            <v>4533</v>
          </cell>
          <cell r="O794">
            <v>4368</v>
          </cell>
          <cell r="P794">
            <v>4497</v>
          </cell>
          <cell r="Q794">
            <v>3932</v>
          </cell>
          <cell r="R794">
            <v>3780</v>
          </cell>
          <cell r="S794">
            <v>3675</v>
          </cell>
          <cell r="T794">
            <v>3704</v>
          </cell>
          <cell r="U794">
            <v>3774</v>
          </cell>
          <cell r="V794">
            <v>3958</v>
          </cell>
          <cell r="W794">
            <v>3862</v>
          </cell>
          <cell r="X794">
            <v>3666</v>
          </cell>
          <cell r="Y794">
            <v>3699</v>
          </cell>
          <cell r="Z794">
            <v>3655</v>
          </cell>
          <cell r="AA794">
            <v>4042</v>
          </cell>
          <cell r="AB794">
            <v>4252</v>
          </cell>
          <cell r="AC794">
            <v>4586</v>
          </cell>
          <cell r="AD794">
            <v>4822</v>
          </cell>
          <cell r="AE794">
            <v>4698</v>
          </cell>
          <cell r="AF794">
            <v>5001</v>
          </cell>
          <cell r="AG794">
            <v>5465</v>
          </cell>
          <cell r="AH794">
            <v>5679</v>
          </cell>
          <cell r="AI794">
            <v>6310</v>
          </cell>
          <cell r="AJ794">
            <v>7059</v>
          </cell>
          <cell r="AK794">
            <v>6879</v>
          </cell>
          <cell r="AL794">
            <v>5786</v>
          </cell>
          <cell r="AM794">
            <v>8988</v>
          </cell>
          <cell r="AN794">
            <v>8992</v>
          </cell>
          <cell r="AO794">
            <v>9690</v>
          </cell>
          <cell r="AP794">
            <v>9813</v>
          </cell>
          <cell r="AQ794">
            <v>9670</v>
          </cell>
          <cell r="AR794">
            <v>9741</v>
          </cell>
          <cell r="AS794">
            <v>9448</v>
          </cell>
          <cell r="AT794">
            <v>10091</v>
          </cell>
          <cell r="AU794">
            <v>9715</v>
          </cell>
          <cell r="AV794">
            <v>10056</v>
          </cell>
          <cell r="AW794">
            <v>9847</v>
          </cell>
          <cell r="AX794">
            <v>10056</v>
          </cell>
          <cell r="AY794">
            <v>10611</v>
          </cell>
          <cell r="AZ794">
            <v>10813</v>
          </cell>
        </row>
        <row r="795">
          <cell r="A795" t="str">
            <v>Nombre de crÃ©ations d'entreprises - Micro-entrepreneurs - Ensemble - Guadeloupe - DonnÃ©es trimestrielles brutes</v>
          </cell>
          <cell r="B795">
            <v>10755806</v>
          </cell>
          <cell r="C795">
            <v>45317.364583333336</v>
          </cell>
          <cell r="E795">
            <v>605</v>
          </cell>
          <cell r="F795">
            <v>556</v>
          </cell>
          <cell r="G795">
            <v>463</v>
          </cell>
          <cell r="H795">
            <v>485</v>
          </cell>
          <cell r="I795">
            <v>488</v>
          </cell>
          <cell r="J795">
            <v>432</v>
          </cell>
          <cell r="K795">
            <v>382</v>
          </cell>
          <cell r="L795">
            <v>378</v>
          </cell>
          <cell r="M795">
            <v>379</v>
          </cell>
          <cell r="N795">
            <v>303</v>
          </cell>
          <cell r="O795">
            <v>318</v>
          </cell>
          <cell r="P795">
            <v>400</v>
          </cell>
          <cell r="Q795">
            <v>376</v>
          </cell>
          <cell r="R795">
            <v>300</v>
          </cell>
          <cell r="S795">
            <v>268</v>
          </cell>
          <cell r="T795">
            <v>385</v>
          </cell>
          <cell r="U795">
            <v>308</v>
          </cell>
          <cell r="V795">
            <v>324</v>
          </cell>
          <cell r="W795">
            <v>323</v>
          </cell>
          <cell r="X795">
            <v>247</v>
          </cell>
          <cell r="Y795">
            <v>306</v>
          </cell>
          <cell r="Z795">
            <v>309</v>
          </cell>
          <cell r="AA795">
            <v>319</v>
          </cell>
          <cell r="AB795">
            <v>382</v>
          </cell>
          <cell r="AC795">
            <v>343</v>
          </cell>
          <cell r="AD795">
            <v>399</v>
          </cell>
          <cell r="AE795">
            <v>381</v>
          </cell>
          <cell r="AF795">
            <v>461</v>
          </cell>
          <cell r="AG795">
            <v>467</v>
          </cell>
          <cell r="AH795">
            <v>422</v>
          </cell>
          <cell r="AI795">
            <v>426</v>
          </cell>
          <cell r="AJ795">
            <v>551</v>
          </cell>
          <cell r="AK795">
            <v>513</v>
          </cell>
          <cell r="AL795">
            <v>383</v>
          </cell>
          <cell r="AM795">
            <v>704</v>
          </cell>
          <cell r="AN795">
            <v>670</v>
          </cell>
          <cell r="AO795">
            <v>824</v>
          </cell>
          <cell r="AP795">
            <v>745</v>
          </cell>
          <cell r="AQ795">
            <v>729</v>
          </cell>
          <cell r="AR795">
            <v>793</v>
          </cell>
          <cell r="AS795">
            <v>971</v>
          </cell>
          <cell r="AT795">
            <v>989</v>
          </cell>
          <cell r="AU795">
            <v>915</v>
          </cell>
          <cell r="AV795">
            <v>998</v>
          </cell>
          <cell r="AW795">
            <v>1040</v>
          </cell>
          <cell r="AX795">
            <v>1140</v>
          </cell>
          <cell r="AY795">
            <v>1093</v>
          </cell>
          <cell r="AZ795">
            <v>1055</v>
          </cell>
        </row>
        <row r="796">
          <cell r="A796" t="str">
            <v>Nombre de crÃ©ations d'entreprises - Micro-entrepreneurs - Ensemble - Guyane - DonnÃ©es trimestrielles brutes</v>
          </cell>
          <cell r="B796">
            <v>10755817</v>
          </cell>
          <cell r="C796">
            <v>45317.364583333336</v>
          </cell>
          <cell r="E796">
            <v>233</v>
          </cell>
          <cell r="F796">
            <v>301</v>
          </cell>
          <cell r="G796">
            <v>219</v>
          </cell>
          <cell r="H796">
            <v>218</v>
          </cell>
          <cell r="I796">
            <v>142</v>
          </cell>
          <cell r="J796">
            <v>138</v>
          </cell>
          <cell r="K796">
            <v>143</v>
          </cell>
          <cell r="L796">
            <v>168</v>
          </cell>
          <cell r="M796">
            <v>162</v>
          </cell>
          <cell r="N796">
            <v>122</v>
          </cell>
          <cell r="O796">
            <v>168</v>
          </cell>
          <cell r="P796">
            <v>173</v>
          </cell>
          <cell r="Q796">
            <v>152</v>
          </cell>
          <cell r="R796">
            <v>163</v>
          </cell>
          <cell r="S796">
            <v>175</v>
          </cell>
          <cell r="T796">
            <v>180</v>
          </cell>
          <cell r="U796">
            <v>149</v>
          </cell>
          <cell r="V796">
            <v>152</v>
          </cell>
          <cell r="W796">
            <v>109</v>
          </cell>
          <cell r="X796">
            <v>153</v>
          </cell>
          <cell r="Y796">
            <v>131</v>
          </cell>
          <cell r="Z796">
            <v>98</v>
          </cell>
          <cell r="AA796">
            <v>136</v>
          </cell>
          <cell r="AB796">
            <v>168</v>
          </cell>
          <cell r="AC796">
            <v>182</v>
          </cell>
          <cell r="AD796">
            <v>163</v>
          </cell>
          <cell r="AE796">
            <v>175</v>
          </cell>
          <cell r="AF796">
            <v>164</v>
          </cell>
          <cell r="AG796">
            <v>173</v>
          </cell>
          <cell r="AH796">
            <v>143</v>
          </cell>
          <cell r="AI796">
            <v>191</v>
          </cell>
          <cell r="AJ796">
            <v>196</v>
          </cell>
          <cell r="AK796">
            <v>165</v>
          </cell>
          <cell r="AL796">
            <v>155</v>
          </cell>
          <cell r="AM796">
            <v>303</v>
          </cell>
          <cell r="AN796">
            <v>272</v>
          </cell>
          <cell r="AO796">
            <v>316</v>
          </cell>
          <cell r="AP796">
            <v>299</v>
          </cell>
          <cell r="AQ796">
            <v>377</v>
          </cell>
          <cell r="AR796">
            <v>387</v>
          </cell>
          <cell r="AS796">
            <v>354</v>
          </cell>
          <cell r="AT796">
            <v>418</v>
          </cell>
          <cell r="AU796">
            <v>394</v>
          </cell>
          <cell r="AV796">
            <v>381</v>
          </cell>
          <cell r="AW796">
            <v>355</v>
          </cell>
          <cell r="AX796">
            <v>411</v>
          </cell>
          <cell r="AY796">
            <v>472</v>
          </cell>
          <cell r="AZ796">
            <v>477</v>
          </cell>
        </row>
        <row r="797">
          <cell r="A797" t="str">
            <v>Nombre de crÃ©ations d'entreprises - Micro-entrepreneurs - Ensemble - Guyane - DonnÃ©es trimestrielles CVS</v>
          </cell>
          <cell r="B797">
            <v>10755818</v>
          </cell>
          <cell r="C797">
            <v>45317.364583333336</v>
          </cell>
          <cell r="E797">
            <v>259</v>
          </cell>
          <cell r="F797">
            <v>298</v>
          </cell>
          <cell r="G797">
            <v>231</v>
          </cell>
          <cell r="H797">
            <v>194</v>
          </cell>
          <cell r="I797">
            <v>159</v>
          </cell>
          <cell r="J797">
            <v>140</v>
          </cell>
          <cell r="K797">
            <v>146</v>
          </cell>
          <cell r="L797">
            <v>155</v>
          </cell>
          <cell r="M797">
            <v>178</v>
          </cell>
          <cell r="N797">
            <v>124</v>
          </cell>
          <cell r="O797">
            <v>176</v>
          </cell>
          <cell r="P797">
            <v>158</v>
          </cell>
          <cell r="Q797">
            <v>168</v>
          </cell>
          <cell r="R797">
            <v>168</v>
          </cell>
          <cell r="S797">
            <v>176</v>
          </cell>
          <cell r="T797">
            <v>162</v>
          </cell>
          <cell r="U797">
            <v>162</v>
          </cell>
          <cell r="V797">
            <v>147</v>
          </cell>
          <cell r="W797">
            <v>112</v>
          </cell>
          <cell r="X797">
            <v>140</v>
          </cell>
          <cell r="Y797">
            <v>132</v>
          </cell>
          <cell r="Z797">
            <v>105</v>
          </cell>
          <cell r="AA797">
            <v>138</v>
          </cell>
          <cell r="AB797">
            <v>162</v>
          </cell>
          <cell r="AC797">
            <v>185</v>
          </cell>
          <cell r="AD797">
            <v>179</v>
          </cell>
          <cell r="AE797">
            <v>174</v>
          </cell>
          <cell r="AF797">
            <v>151</v>
          </cell>
          <cell r="AG797">
            <v>181</v>
          </cell>
          <cell r="AH797">
            <v>157</v>
          </cell>
          <cell r="AI797">
            <v>177</v>
          </cell>
          <cell r="AJ797">
            <v>190</v>
          </cell>
          <cell r="AK797">
            <v>171</v>
          </cell>
          <cell r="AL797">
            <v>172</v>
          </cell>
          <cell r="AM797">
            <v>275</v>
          </cell>
          <cell r="AN797">
            <v>262</v>
          </cell>
          <cell r="AO797">
            <v>335</v>
          </cell>
          <cell r="AP797">
            <v>317</v>
          </cell>
          <cell r="AQ797">
            <v>341</v>
          </cell>
          <cell r="AR797">
            <v>379</v>
          </cell>
          <cell r="AS797">
            <v>371</v>
          </cell>
          <cell r="AT797">
            <v>434</v>
          </cell>
          <cell r="AU797">
            <v>362</v>
          </cell>
          <cell r="AV797">
            <v>375</v>
          </cell>
          <cell r="AW797">
            <v>367</v>
          </cell>
          <cell r="AX797">
            <v>444</v>
          </cell>
          <cell r="AY797">
            <v>442</v>
          </cell>
          <cell r="AZ797">
            <v>475</v>
          </cell>
        </row>
        <row r="798">
          <cell r="A798" t="str">
            <v>Nombre de crÃ©ations d'entreprises - Micro-entrepreneurs - Ensemble - Hauts-de-France - DonnÃ©es trimestrielles brutes</v>
          </cell>
          <cell r="B798">
            <v>10755920</v>
          </cell>
          <cell r="C798">
            <v>45317.364583333336</v>
          </cell>
          <cell r="E798">
            <v>5588</v>
          </cell>
          <cell r="F798">
            <v>5109</v>
          </cell>
          <cell r="G798">
            <v>4651</v>
          </cell>
          <cell r="H798">
            <v>4592</v>
          </cell>
          <cell r="I798">
            <v>4861</v>
          </cell>
          <cell r="J798">
            <v>4330</v>
          </cell>
          <cell r="K798">
            <v>3794</v>
          </cell>
          <cell r="L798">
            <v>4203</v>
          </cell>
          <cell r="M798">
            <v>4545</v>
          </cell>
          <cell r="N798">
            <v>4332</v>
          </cell>
          <cell r="O798">
            <v>4136</v>
          </cell>
          <cell r="P798">
            <v>4028</v>
          </cell>
          <cell r="Q798">
            <v>4993</v>
          </cell>
          <cell r="R798">
            <v>4519</v>
          </cell>
          <cell r="S798">
            <v>3893</v>
          </cell>
          <cell r="T798">
            <v>4052</v>
          </cell>
          <cell r="U798">
            <v>4685</v>
          </cell>
          <cell r="V798">
            <v>4458</v>
          </cell>
          <cell r="W798">
            <v>3743</v>
          </cell>
          <cell r="X798">
            <v>3959</v>
          </cell>
          <cell r="Y798">
            <v>4896</v>
          </cell>
          <cell r="Z798">
            <v>4423</v>
          </cell>
          <cell r="AA798">
            <v>4205</v>
          </cell>
          <cell r="AB798">
            <v>4760</v>
          </cell>
          <cell r="AC798">
            <v>6066</v>
          </cell>
          <cell r="AD798">
            <v>5401</v>
          </cell>
          <cell r="AE798">
            <v>5031</v>
          </cell>
          <cell r="AF798">
            <v>5864</v>
          </cell>
          <cell r="AG798">
            <v>7571</v>
          </cell>
          <cell r="AH798">
            <v>7131</v>
          </cell>
          <cell r="AI798">
            <v>7283</v>
          </cell>
          <cell r="AJ798">
            <v>8081</v>
          </cell>
          <cell r="AK798">
            <v>7925</v>
          </cell>
          <cell r="AL798">
            <v>6463</v>
          </cell>
          <cell r="AM798">
            <v>9628</v>
          </cell>
          <cell r="AN798">
            <v>10002</v>
          </cell>
          <cell r="AO798">
            <v>12195</v>
          </cell>
          <cell r="AP798">
            <v>10857</v>
          </cell>
          <cell r="AQ798">
            <v>9183</v>
          </cell>
          <cell r="AR798">
            <v>10144</v>
          </cell>
          <cell r="AS798">
            <v>11848</v>
          </cell>
          <cell r="AT798">
            <v>9714</v>
          </cell>
          <cell r="AU798">
            <v>9722</v>
          </cell>
          <cell r="AV798">
            <v>10416</v>
          </cell>
          <cell r="AW798">
            <v>10775</v>
          </cell>
          <cell r="AX798">
            <v>9858</v>
          </cell>
          <cell r="AY798">
            <v>10683</v>
          </cell>
          <cell r="AZ798">
            <v>11259</v>
          </cell>
        </row>
        <row r="799">
          <cell r="A799" t="str">
            <v>Nombre de crÃ©ations d'entreprises - Micro-entrepreneurs - Ensemble - Hauts-de-France - DonnÃ©es trimestrielles CVS</v>
          </cell>
          <cell r="B799">
            <v>10755921</v>
          </cell>
          <cell r="C799">
            <v>45317.364583333336</v>
          </cell>
          <cell r="E799">
            <v>5052</v>
          </cell>
          <cell r="F799">
            <v>5123</v>
          </cell>
          <cell r="G799">
            <v>5224</v>
          </cell>
          <cell r="H799">
            <v>4897</v>
          </cell>
          <cell r="I799">
            <v>4471</v>
          </cell>
          <cell r="J799">
            <v>4421</v>
          </cell>
          <cell r="K799">
            <v>4188</v>
          </cell>
          <cell r="L799">
            <v>4285</v>
          </cell>
          <cell r="M799">
            <v>4352</v>
          </cell>
          <cell r="N799">
            <v>4265</v>
          </cell>
          <cell r="O799">
            <v>4344</v>
          </cell>
          <cell r="P799">
            <v>4133</v>
          </cell>
          <cell r="Q799">
            <v>4722</v>
          </cell>
          <cell r="R799">
            <v>4281</v>
          </cell>
          <cell r="S799">
            <v>4187</v>
          </cell>
          <cell r="T799">
            <v>4187</v>
          </cell>
          <cell r="U799">
            <v>4165</v>
          </cell>
          <cell r="V799">
            <v>4223</v>
          </cell>
          <cell r="W799">
            <v>4141</v>
          </cell>
          <cell r="X799">
            <v>4095</v>
          </cell>
          <cell r="Y799">
            <v>4337</v>
          </cell>
          <cell r="Z799">
            <v>4170</v>
          </cell>
          <cell r="AA799">
            <v>4682</v>
          </cell>
          <cell r="AB799">
            <v>4964</v>
          </cell>
          <cell r="AC799">
            <v>5346</v>
          </cell>
          <cell r="AD799">
            <v>5505</v>
          </cell>
          <cell r="AE799">
            <v>5679</v>
          </cell>
          <cell r="AF799">
            <v>6155</v>
          </cell>
          <cell r="AG799">
            <v>6950</v>
          </cell>
          <cell r="AH799">
            <v>7465</v>
          </cell>
          <cell r="AI799">
            <v>8033</v>
          </cell>
          <cell r="AJ799">
            <v>7988</v>
          </cell>
          <cell r="AK799">
            <v>7512</v>
          </cell>
          <cell r="AL799">
            <v>6287</v>
          </cell>
          <cell r="AM799">
            <v>10326</v>
          </cell>
          <cell r="AN799">
            <v>9907</v>
          </cell>
          <cell r="AO799">
            <v>11457</v>
          </cell>
          <cell r="AP799">
            <v>10538</v>
          </cell>
          <cell r="AQ799">
            <v>9922</v>
          </cell>
          <cell r="AR799">
            <v>9926</v>
          </cell>
          <cell r="AS799">
            <v>10910</v>
          </cell>
          <cell r="AT799">
            <v>9609</v>
          </cell>
          <cell r="AU799">
            <v>10296</v>
          </cell>
          <cell r="AV799">
            <v>10245</v>
          </cell>
          <cell r="AW799">
            <v>9938</v>
          </cell>
          <cell r="AX799">
            <v>9764</v>
          </cell>
          <cell r="AY799">
            <v>11400</v>
          </cell>
          <cell r="AZ799">
            <v>11214</v>
          </cell>
        </row>
        <row r="800">
          <cell r="A800" t="str">
            <v>Nombre de crÃ©ations d'entreprises - Micro-entrepreneurs - Ensemble - La RÃ©union - DonnÃ©es trimestrielles brutes</v>
          </cell>
          <cell r="B800">
            <v>10755827</v>
          </cell>
          <cell r="C800">
            <v>45317.364583333336</v>
          </cell>
          <cell r="E800">
            <v>703</v>
          </cell>
          <cell r="F800">
            <v>541</v>
          </cell>
          <cell r="G800">
            <v>642</v>
          </cell>
          <cell r="H800">
            <v>626</v>
          </cell>
          <cell r="I800">
            <v>602</v>
          </cell>
          <cell r="J800">
            <v>467</v>
          </cell>
          <cell r="K800">
            <v>472</v>
          </cell>
          <cell r="L800">
            <v>424</v>
          </cell>
          <cell r="M800">
            <v>484</v>
          </cell>
          <cell r="N800">
            <v>335</v>
          </cell>
          <cell r="O800">
            <v>411</v>
          </cell>
          <cell r="P800">
            <v>349</v>
          </cell>
          <cell r="Q800">
            <v>444</v>
          </cell>
          <cell r="R800">
            <v>436</v>
          </cell>
          <cell r="S800">
            <v>478</v>
          </cell>
          <cell r="T800">
            <v>353</v>
          </cell>
          <cell r="U800">
            <v>499</v>
          </cell>
          <cell r="V800">
            <v>453</v>
          </cell>
          <cell r="W800">
            <v>493</v>
          </cell>
          <cell r="X800">
            <v>422</v>
          </cell>
          <cell r="Y800">
            <v>495</v>
          </cell>
          <cell r="Z800">
            <v>460</v>
          </cell>
          <cell r="AA800">
            <v>562</v>
          </cell>
          <cell r="AB800">
            <v>464</v>
          </cell>
          <cell r="AC800">
            <v>697</v>
          </cell>
          <cell r="AD800">
            <v>669</v>
          </cell>
          <cell r="AE800">
            <v>703</v>
          </cell>
          <cell r="AF800">
            <v>589</v>
          </cell>
          <cell r="AG800">
            <v>899</v>
          </cell>
          <cell r="AH800">
            <v>785</v>
          </cell>
          <cell r="AI800">
            <v>874</v>
          </cell>
          <cell r="AJ800">
            <v>679</v>
          </cell>
          <cell r="AK800">
            <v>930</v>
          </cell>
          <cell r="AL800">
            <v>709</v>
          </cell>
          <cell r="AM800">
            <v>1341</v>
          </cell>
          <cell r="AN800">
            <v>1222</v>
          </cell>
          <cell r="AO800">
            <v>1491</v>
          </cell>
          <cell r="AP800">
            <v>1705</v>
          </cell>
          <cell r="AQ800">
            <v>1660</v>
          </cell>
          <cell r="AR800">
            <v>1264</v>
          </cell>
          <cell r="AS800">
            <v>1799</v>
          </cell>
          <cell r="AT800">
            <v>1625</v>
          </cell>
          <cell r="AU800">
            <v>1727</v>
          </cell>
          <cell r="AV800">
            <v>1519</v>
          </cell>
          <cell r="AW800">
            <v>1840</v>
          </cell>
          <cell r="AX800">
            <v>1695</v>
          </cell>
          <cell r="AY800">
            <v>2075</v>
          </cell>
          <cell r="AZ800">
            <v>1632</v>
          </cell>
        </row>
        <row r="801">
          <cell r="A801" t="str">
            <v>Nombre de crÃ©ations d'entreprises - Micro-entrepreneurs - Ensemble - La RÃ©union - DonnÃ©es trimestrielles CVS</v>
          </cell>
          <cell r="B801">
            <v>10755828</v>
          </cell>
          <cell r="C801">
            <v>45317.364583333336</v>
          </cell>
          <cell r="E801">
            <v>630</v>
          </cell>
          <cell r="F801">
            <v>593</v>
          </cell>
          <cell r="G801">
            <v>633</v>
          </cell>
          <cell r="H801">
            <v>659</v>
          </cell>
          <cell r="I801">
            <v>548</v>
          </cell>
          <cell r="J801">
            <v>510</v>
          </cell>
          <cell r="K801">
            <v>447</v>
          </cell>
          <cell r="L801">
            <v>452</v>
          </cell>
          <cell r="M801">
            <v>436</v>
          </cell>
          <cell r="N801">
            <v>370</v>
          </cell>
          <cell r="O801">
            <v>384</v>
          </cell>
          <cell r="P801">
            <v>394</v>
          </cell>
          <cell r="Q801">
            <v>400</v>
          </cell>
          <cell r="R801">
            <v>465</v>
          </cell>
          <cell r="S801">
            <v>454</v>
          </cell>
          <cell r="T801">
            <v>403</v>
          </cell>
          <cell r="U801">
            <v>450</v>
          </cell>
          <cell r="V801">
            <v>465</v>
          </cell>
          <cell r="W801">
            <v>450</v>
          </cell>
          <cell r="X801">
            <v>479</v>
          </cell>
          <cell r="Y801">
            <v>449</v>
          </cell>
          <cell r="Z801">
            <v>476</v>
          </cell>
          <cell r="AA801">
            <v>499</v>
          </cell>
          <cell r="AB801">
            <v>575</v>
          </cell>
          <cell r="AC801">
            <v>629</v>
          </cell>
          <cell r="AD801">
            <v>672</v>
          </cell>
          <cell r="AE801">
            <v>660</v>
          </cell>
          <cell r="AF801">
            <v>706</v>
          </cell>
          <cell r="AG801">
            <v>830</v>
          </cell>
          <cell r="AH801">
            <v>782</v>
          </cell>
          <cell r="AI801">
            <v>797</v>
          </cell>
          <cell r="AJ801">
            <v>816</v>
          </cell>
          <cell r="AK801">
            <v>861</v>
          </cell>
          <cell r="AL801">
            <v>706</v>
          </cell>
          <cell r="AM801">
            <v>1267</v>
          </cell>
          <cell r="AN801">
            <v>1425</v>
          </cell>
          <cell r="AO801">
            <v>1402</v>
          </cell>
          <cell r="AP801">
            <v>1708</v>
          </cell>
          <cell r="AQ801">
            <v>1556</v>
          </cell>
          <cell r="AR801">
            <v>1479</v>
          </cell>
          <cell r="AS801">
            <v>1711</v>
          </cell>
          <cell r="AT801">
            <v>1599</v>
          </cell>
          <cell r="AU801">
            <v>1629</v>
          </cell>
          <cell r="AV801">
            <v>1708</v>
          </cell>
          <cell r="AW801">
            <v>1742</v>
          </cell>
          <cell r="AX801">
            <v>1692</v>
          </cell>
          <cell r="AY801">
            <v>1960</v>
          </cell>
          <cell r="AZ801">
            <v>1877</v>
          </cell>
        </row>
        <row r="802">
          <cell r="A802" t="str">
            <v>Nombre de crÃ©ations d'entreprises - Micro-entrepreneurs - Ensemble - Martinique - DonnÃ©es trimestrielles brutes</v>
          </cell>
          <cell r="B802">
            <v>10755811</v>
          </cell>
          <cell r="C802">
            <v>45317.364583333336</v>
          </cell>
          <cell r="E802">
            <v>477</v>
          </cell>
          <cell r="F802">
            <v>403</v>
          </cell>
          <cell r="G802">
            <v>379</v>
          </cell>
          <cell r="H802">
            <v>428</v>
          </cell>
          <cell r="I802">
            <v>447</v>
          </cell>
          <cell r="J802">
            <v>325</v>
          </cell>
          <cell r="K802">
            <v>337</v>
          </cell>
          <cell r="L802">
            <v>300</v>
          </cell>
          <cell r="M802">
            <v>302</v>
          </cell>
          <cell r="N802">
            <v>214</v>
          </cell>
          <cell r="O802">
            <v>242</v>
          </cell>
          <cell r="P802">
            <v>204</v>
          </cell>
          <cell r="Q802">
            <v>213</v>
          </cell>
          <cell r="R802">
            <v>262</v>
          </cell>
          <cell r="S802">
            <v>203</v>
          </cell>
          <cell r="T802">
            <v>220</v>
          </cell>
          <cell r="U802">
            <v>252</v>
          </cell>
          <cell r="V802">
            <v>191</v>
          </cell>
          <cell r="W802">
            <v>203</v>
          </cell>
          <cell r="X802">
            <v>250</v>
          </cell>
          <cell r="Y802">
            <v>234</v>
          </cell>
          <cell r="Z802">
            <v>204</v>
          </cell>
          <cell r="AA802">
            <v>206</v>
          </cell>
          <cell r="AB802">
            <v>288</v>
          </cell>
          <cell r="AC802">
            <v>310</v>
          </cell>
          <cell r="AD802">
            <v>261</v>
          </cell>
          <cell r="AE802">
            <v>229</v>
          </cell>
          <cell r="AF802">
            <v>313</v>
          </cell>
          <cell r="AG802">
            <v>378</v>
          </cell>
          <cell r="AH802">
            <v>381</v>
          </cell>
          <cell r="AI802">
            <v>363</v>
          </cell>
          <cell r="AJ802">
            <v>418</v>
          </cell>
          <cell r="AK802">
            <v>371</v>
          </cell>
          <cell r="AL802">
            <v>250</v>
          </cell>
          <cell r="AM802">
            <v>439</v>
          </cell>
          <cell r="AN802">
            <v>501</v>
          </cell>
          <cell r="AO802">
            <v>584</v>
          </cell>
          <cell r="AP802">
            <v>559</v>
          </cell>
          <cell r="AQ802">
            <v>539</v>
          </cell>
          <cell r="AR802">
            <v>546</v>
          </cell>
          <cell r="AS802">
            <v>571</v>
          </cell>
          <cell r="AT802">
            <v>654</v>
          </cell>
          <cell r="AU802">
            <v>577</v>
          </cell>
          <cell r="AV802">
            <v>719</v>
          </cell>
          <cell r="AW802">
            <v>704</v>
          </cell>
          <cell r="AX802">
            <v>608</v>
          </cell>
          <cell r="AY802">
            <v>805</v>
          </cell>
          <cell r="AZ802">
            <v>748</v>
          </cell>
        </row>
        <row r="803">
          <cell r="A803" t="str">
            <v>Nombre de crÃ©ations d'entreprises - Micro-entrepreneurs - Ensemble - Mayotte - DonnÃ©es trimestrielles brutes</v>
          </cell>
          <cell r="B803">
            <v>10755836</v>
          </cell>
          <cell r="C803">
            <v>45317.364583333336</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43</v>
          </cell>
          <cell r="AM803">
            <v>113</v>
          </cell>
          <cell r="AN803">
            <v>91</v>
          </cell>
          <cell r="AO803">
            <v>101</v>
          </cell>
          <cell r="AP803">
            <v>144</v>
          </cell>
          <cell r="AQ803">
            <v>119</v>
          </cell>
          <cell r="AR803">
            <v>124</v>
          </cell>
          <cell r="AS803">
            <v>150</v>
          </cell>
          <cell r="AT803">
            <v>159</v>
          </cell>
          <cell r="AU803">
            <v>132</v>
          </cell>
          <cell r="AV803">
            <v>138</v>
          </cell>
          <cell r="AW803">
            <v>173</v>
          </cell>
          <cell r="AX803">
            <v>144</v>
          </cell>
          <cell r="AY803">
            <v>196</v>
          </cell>
          <cell r="AZ803">
            <v>180</v>
          </cell>
        </row>
        <row r="804">
          <cell r="A804" t="str">
            <v>Nombre de crÃ©ations d'entreprises - Micro-entrepreneurs - Ensemble - Normandie - DonnÃ©es trimestrielles brutes</v>
          </cell>
          <cell r="B804">
            <v>10755901</v>
          </cell>
          <cell r="C804">
            <v>45317.364583333336</v>
          </cell>
          <cell r="E804">
            <v>3085</v>
          </cell>
          <cell r="F804">
            <v>2890</v>
          </cell>
          <cell r="G804">
            <v>2600</v>
          </cell>
          <cell r="H804">
            <v>2684</v>
          </cell>
          <cell r="I804">
            <v>2419</v>
          </cell>
          <cell r="J804">
            <v>2416</v>
          </cell>
          <cell r="K804">
            <v>2171</v>
          </cell>
          <cell r="L804">
            <v>2355</v>
          </cell>
          <cell r="M804">
            <v>2573</v>
          </cell>
          <cell r="N804">
            <v>2409</v>
          </cell>
          <cell r="O804">
            <v>2397</v>
          </cell>
          <cell r="P804">
            <v>2583</v>
          </cell>
          <cell r="Q804">
            <v>2593</v>
          </cell>
          <cell r="R804">
            <v>2405</v>
          </cell>
          <cell r="S804">
            <v>2231</v>
          </cell>
          <cell r="T804">
            <v>2304</v>
          </cell>
          <cell r="U804">
            <v>2648</v>
          </cell>
          <cell r="V804">
            <v>2668</v>
          </cell>
          <cell r="W804">
            <v>2315</v>
          </cell>
          <cell r="X804">
            <v>2280</v>
          </cell>
          <cell r="Y804">
            <v>2941</v>
          </cell>
          <cell r="Z804">
            <v>2442</v>
          </cell>
          <cell r="AA804">
            <v>2457</v>
          </cell>
          <cell r="AB804">
            <v>2559</v>
          </cell>
          <cell r="AC804">
            <v>3317</v>
          </cell>
          <cell r="AD804">
            <v>3113</v>
          </cell>
          <cell r="AE804">
            <v>3195</v>
          </cell>
          <cell r="AF804">
            <v>3524</v>
          </cell>
          <cell r="AG804">
            <v>4482</v>
          </cell>
          <cell r="AH804">
            <v>3922</v>
          </cell>
          <cell r="AI804">
            <v>4103</v>
          </cell>
          <cell r="AJ804">
            <v>4540</v>
          </cell>
          <cell r="AK804">
            <v>4531</v>
          </cell>
          <cell r="AL804">
            <v>3443</v>
          </cell>
          <cell r="AM804">
            <v>5315</v>
          </cell>
          <cell r="AN804">
            <v>5520</v>
          </cell>
          <cell r="AO804">
            <v>5927</v>
          </cell>
          <cell r="AP804">
            <v>5713</v>
          </cell>
          <cell r="AQ804">
            <v>5173</v>
          </cell>
          <cell r="AR804">
            <v>5212</v>
          </cell>
          <cell r="AS804">
            <v>6127</v>
          </cell>
          <cell r="AT804">
            <v>4723</v>
          </cell>
          <cell r="AU804">
            <v>4849</v>
          </cell>
          <cell r="AV804">
            <v>5699</v>
          </cell>
          <cell r="AW804">
            <v>5665</v>
          </cell>
          <cell r="AX804">
            <v>5261</v>
          </cell>
          <cell r="AY804">
            <v>5836</v>
          </cell>
          <cell r="AZ804">
            <v>6074</v>
          </cell>
        </row>
        <row r="805">
          <cell r="A805" t="str">
            <v>Nombre de crÃ©ations d'entreprises - Micro-entrepreneurs - Ensemble - Normandie - DonnÃ©es trimestrielles CVS</v>
          </cell>
          <cell r="B805">
            <v>10755902</v>
          </cell>
          <cell r="C805">
            <v>45317.364583333336</v>
          </cell>
          <cell r="E805">
            <v>2873</v>
          </cell>
          <cell r="F805">
            <v>2894</v>
          </cell>
          <cell r="G805">
            <v>2789</v>
          </cell>
          <cell r="H805">
            <v>2687</v>
          </cell>
          <cell r="I805">
            <v>2325</v>
          </cell>
          <cell r="J805">
            <v>2438</v>
          </cell>
          <cell r="K805">
            <v>2288</v>
          </cell>
          <cell r="L805">
            <v>2435</v>
          </cell>
          <cell r="M805">
            <v>2440</v>
          </cell>
          <cell r="N805">
            <v>2441</v>
          </cell>
          <cell r="O805">
            <v>2588</v>
          </cell>
          <cell r="P805">
            <v>2620</v>
          </cell>
          <cell r="Q805">
            <v>2439</v>
          </cell>
          <cell r="R805">
            <v>2424</v>
          </cell>
          <cell r="S805">
            <v>2336</v>
          </cell>
          <cell r="T805">
            <v>2361</v>
          </cell>
          <cell r="U805">
            <v>2470</v>
          </cell>
          <cell r="V805">
            <v>2573</v>
          </cell>
          <cell r="W805">
            <v>2502</v>
          </cell>
          <cell r="X805">
            <v>2399</v>
          </cell>
          <cell r="Y805">
            <v>2588</v>
          </cell>
          <cell r="Z805">
            <v>2554</v>
          </cell>
          <cell r="AA805">
            <v>2661</v>
          </cell>
          <cell r="AB805">
            <v>2686</v>
          </cell>
          <cell r="AC805">
            <v>3004</v>
          </cell>
          <cell r="AD805">
            <v>3195</v>
          </cell>
          <cell r="AE805">
            <v>3422</v>
          </cell>
          <cell r="AF805">
            <v>3576</v>
          </cell>
          <cell r="AG805">
            <v>4144</v>
          </cell>
          <cell r="AH805">
            <v>4074</v>
          </cell>
          <cell r="AI805">
            <v>4286</v>
          </cell>
          <cell r="AJ805">
            <v>4690</v>
          </cell>
          <cell r="AK805">
            <v>4193</v>
          </cell>
          <cell r="AL805">
            <v>3560</v>
          </cell>
          <cell r="AM805">
            <v>5577</v>
          </cell>
          <cell r="AN805">
            <v>5485</v>
          </cell>
          <cell r="AO805">
            <v>5565</v>
          </cell>
          <cell r="AP805">
            <v>5707</v>
          </cell>
          <cell r="AQ805">
            <v>5369</v>
          </cell>
          <cell r="AR805">
            <v>5152</v>
          </cell>
          <cell r="AS805">
            <v>5806</v>
          </cell>
          <cell r="AT805">
            <v>4773</v>
          </cell>
          <cell r="AU805">
            <v>5072</v>
          </cell>
          <cell r="AV805">
            <v>5668</v>
          </cell>
          <cell r="AW805">
            <v>5323</v>
          </cell>
          <cell r="AX805">
            <v>5577</v>
          </cell>
          <cell r="AY805">
            <v>6133</v>
          </cell>
          <cell r="AZ805">
            <v>6059</v>
          </cell>
        </row>
        <row r="806">
          <cell r="A806" t="str">
            <v>Nombre de crÃ©ations d'entreprises - Micro-entrepreneurs - Ensemble - Nouvelle-Aquitaine - DonnÃ©es trimestrielles brutes</v>
          </cell>
          <cell r="B806">
            <v>10755996</v>
          </cell>
          <cell r="C806">
            <v>45317.364583333336</v>
          </cell>
          <cell r="E806">
            <v>7730</v>
          </cell>
          <cell r="F806">
            <v>7102</v>
          </cell>
          <cell r="G806">
            <v>6629</v>
          </cell>
          <cell r="H806">
            <v>6015</v>
          </cell>
          <cell r="I806">
            <v>6699</v>
          </cell>
          <cell r="J806">
            <v>6409</v>
          </cell>
          <cell r="K806">
            <v>5763</v>
          </cell>
          <cell r="L806">
            <v>6371</v>
          </cell>
          <cell r="M806">
            <v>6700</v>
          </cell>
          <cell r="N806">
            <v>6479</v>
          </cell>
          <cell r="O806">
            <v>6289</v>
          </cell>
          <cell r="P806">
            <v>6170</v>
          </cell>
          <cell r="Q806">
            <v>7378</v>
          </cell>
          <cell r="R806">
            <v>6737</v>
          </cell>
          <cell r="S806">
            <v>6246</v>
          </cell>
          <cell r="T806">
            <v>6552</v>
          </cell>
          <cell r="U806">
            <v>7038</v>
          </cell>
          <cell r="V806">
            <v>7254</v>
          </cell>
          <cell r="W806">
            <v>5863</v>
          </cell>
          <cell r="X806">
            <v>6098</v>
          </cell>
          <cell r="Y806">
            <v>7883</v>
          </cell>
          <cell r="Z806">
            <v>7282</v>
          </cell>
          <cell r="AA806">
            <v>6898</v>
          </cell>
          <cell r="AB806">
            <v>7361</v>
          </cell>
          <cell r="AC806">
            <v>9618</v>
          </cell>
          <cell r="AD806">
            <v>9141</v>
          </cell>
          <cell r="AE806">
            <v>8496</v>
          </cell>
          <cell r="AF806">
            <v>9073</v>
          </cell>
          <cell r="AG806">
            <v>11684</v>
          </cell>
          <cell r="AH806">
            <v>10254</v>
          </cell>
          <cell r="AI806">
            <v>10578</v>
          </cell>
          <cell r="AJ806">
            <v>10981</v>
          </cell>
          <cell r="AK806">
            <v>11232</v>
          </cell>
          <cell r="AL806">
            <v>8220</v>
          </cell>
          <cell r="AM806">
            <v>12009</v>
          </cell>
          <cell r="AN806">
            <v>13584</v>
          </cell>
          <cell r="AO806">
            <v>15215</v>
          </cell>
          <cell r="AP806">
            <v>13964</v>
          </cell>
          <cell r="AQ806">
            <v>13205</v>
          </cell>
          <cell r="AR806">
            <v>13392</v>
          </cell>
          <cell r="AS806">
            <v>15343</v>
          </cell>
          <cell r="AT806">
            <v>14504</v>
          </cell>
          <cell r="AU806">
            <v>12980</v>
          </cell>
          <cell r="AV806">
            <v>13940</v>
          </cell>
          <cell r="AW806">
            <v>14956</v>
          </cell>
          <cell r="AX806">
            <v>13840</v>
          </cell>
          <cell r="AY806">
            <v>13811</v>
          </cell>
          <cell r="AZ806">
            <v>14757</v>
          </cell>
        </row>
        <row r="807">
          <cell r="A807" t="str">
            <v>Nombre de crÃ©ations d'entreprises - Micro-entrepreneurs - Ensemble - Nouvelle-Aquitaine - DonnÃ©es trimestrielles CVS</v>
          </cell>
          <cell r="B807">
            <v>10755997</v>
          </cell>
          <cell r="C807">
            <v>45317.364583333336</v>
          </cell>
          <cell r="E807">
            <v>7074</v>
          </cell>
          <cell r="F807">
            <v>6940</v>
          </cell>
          <cell r="G807">
            <v>6988</v>
          </cell>
          <cell r="H807">
            <v>6434</v>
          </cell>
          <cell r="I807">
            <v>6149</v>
          </cell>
          <cell r="J807">
            <v>6270</v>
          </cell>
          <cell r="K807">
            <v>6085</v>
          </cell>
          <cell r="L807">
            <v>6845</v>
          </cell>
          <cell r="M807">
            <v>6122</v>
          </cell>
          <cell r="N807">
            <v>6343</v>
          </cell>
          <cell r="O807">
            <v>6714</v>
          </cell>
          <cell r="P807">
            <v>6585</v>
          </cell>
          <cell r="Q807">
            <v>6726</v>
          </cell>
          <cell r="R807">
            <v>6655</v>
          </cell>
          <cell r="S807">
            <v>6629</v>
          </cell>
          <cell r="T807">
            <v>6945</v>
          </cell>
          <cell r="U807">
            <v>6404</v>
          </cell>
          <cell r="V807">
            <v>7048</v>
          </cell>
          <cell r="W807">
            <v>6295</v>
          </cell>
          <cell r="X807">
            <v>6508</v>
          </cell>
          <cell r="Y807">
            <v>7069</v>
          </cell>
          <cell r="Z807">
            <v>7221</v>
          </cell>
          <cell r="AA807">
            <v>7472</v>
          </cell>
          <cell r="AB807">
            <v>7780</v>
          </cell>
          <cell r="AC807">
            <v>8702</v>
          </cell>
          <cell r="AD807">
            <v>9075</v>
          </cell>
          <cell r="AE807">
            <v>9170</v>
          </cell>
          <cell r="AF807">
            <v>9476</v>
          </cell>
          <cell r="AG807">
            <v>10641</v>
          </cell>
          <cell r="AH807">
            <v>10278</v>
          </cell>
          <cell r="AI807">
            <v>11265</v>
          </cell>
          <cell r="AJ807">
            <v>11401</v>
          </cell>
          <cell r="AK807">
            <v>10209</v>
          </cell>
          <cell r="AL807">
            <v>8279</v>
          </cell>
          <cell r="AM807">
            <v>12898</v>
          </cell>
          <cell r="AN807">
            <v>13941</v>
          </cell>
          <cell r="AO807">
            <v>13932</v>
          </cell>
          <cell r="AP807">
            <v>13948</v>
          </cell>
          <cell r="AQ807">
            <v>14036</v>
          </cell>
          <cell r="AR807">
            <v>13633</v>
          </cell>
          <cell r="AS807">
            <v>14095</v>
          </cell>
          <cell r="AT807">
            <v>14745</v>
          </cell>
          <cell r="AU807">
            <v>13705</v>
          </cell>
          <cell r="AV807">
            <v>14176</v>
          </cell>
          <cell r="AW807">
            <v>13783</v>
          </cell>
          <cell r="AX807">
            <v>14146</v>
          </cell>
          <cell r="AY807">
            <v>14622</v>
          </cell>
          <cell r="AZ807">
            <v>14970</v>
          </cell>
        </row>
        <row r="808">
          <cell r="A808" t="str">
            <v>Nombre de crÃ©ations d'entreprises - Micro-entrepreneurs - Ensemble - Occitanie - DonnÃ©es trimestrielles brutes</v>
          </cell>
          <cell r="B808">
            <v>10756015</v>
          </cell>
          <cell r="C808">
            <v>45317.364583333336</v>
          </cell>
          <cell r="E808">
            <v>8836</v>
          </cell>
          <cell r="F808">
            <v>8663</v>
          </cell>
          <cell r="G808">
            <v>7287</v>
          </cell>
          <cell r="H808">
            <v>7811</v>
          </cell>
          <cell r="I808">
            <v>7801</v>
          </cell>
          <cell r="J808">
            <v>7596</v>
          </cell>
          <cell r="K808">
            <v>6882</v>
          </cell>
          <cell r="L808">
            <v>7234</v>
          </cell>
          <cell r="M808">
            <v>8324</v>
          </cell>
          <cell r="N808">
            <v>7616</v>
          </cell>
          <cell r="O808">
            <v>7116</v>
          </cell>
          <cell r="P808">
            <v>7447</v>
          </cell>
          <cell r="Q808">
            <v>7803</v>
          </cell>
          <cell r="R808">
            <v>7471</v>
          </cell>
          <cell r="S808">
            <v>6675</v>
          </cell>
          <cell r="T808">
            <v>6891</v>
          </cell>
          <cell r="U808">
            <v>8067</v>
          </cell>
          <cell r="V808">
            <v>7655</v>
          </cell>
          <cell r="W808">
            <v>6426</v>
          </cell>
          <cell r="X808">
            <v>6523</v>
          </cell>
          <cell r="Y808">
            <v>7960</v>
          </cell>
          <cell r="Z808">
            <v>7560</v>
          </cell>
          <cell r="AA808">
            <v>7563</v>
          </cell>
          <cell r="AB808">
            <v>7959</v>
          </cell>
          <cell r="AC808">
            <v>9799</v>
          </cell>
          <cell r="AD808">
            <v>9481</v>
          </cell>
          <cell r="AE808">
            <v>8605</v>
          </cell>
          <cell r="AF808">
            <v>9135</v>
          </cell>
          <cell r="AG808">
            <v>12471</v>
          </cell>
          <cell r="AH808">
            <v>11154</v>
          </cell>
          <cell r="AI808">
            <v>11161</v>
          </cell>
          <cell r="AJ808">
            <v>12397</v>
          </cell>
          <cell r="AK808">
            <v>12507</v>
          </cell>
          <cell r="AL808">
            <v>9693</v>
          </cell>
          <cell r="AM808">
            <v>14600</v>
          </cell>
          <cell r="AN808">
            <v>15450</v>
          </cell>
          <cell r="AO808">
            <v>16959</v>
          </cell>
          <cell r="AP808">
            <v>15714</v>
          </cell>
          <cell r="AQ808">
            <v>14231</v>
          </cell>
          <cell r="AR808">
            <v>14889</v>
          </cell>
          <cell r="AS808">
            <v>16439</v>
          </cell>
          <cell r="AT808">
            <v>14933</v>
          </cell>
          <cell r="AU808">
            <v>14128</v>
          </cell>
          <cell r="AV808">
            <v>15274</v>
          </cell>
          <cell r="AW808">
            <v>16332</v>
          </cell>
          <cell r="AX808">
            <v>15568</v>
          </cell>
          <cell r="AY808">
            <v>15530</v>
          </cell>
          <cell r="AZ808">
            <v>16395</v>
          </cell>
        </row>
        <row r="809">
          <cell r="A809" t="str">
            <v>Nombre de crÃ©ations d'entreprises - Micro-entrepreneurs - Ensemble - Occitanie - DonnÃ©es trimestrielles CVS</v>
          </cell>
          <cell r="B809">
            <v>10756016</v>
          </cell>
          <cell r="C809">
            <v>45317.364583333336</v>
          </cell>
          <cell r="E809">
            <v>8232</v>
          </cell>
          <cell r="F809">
            <v>8427</v>
          </cell>
          <cell r="G809">
            <v>7934</v>
          </cell>
          <cell r="H809">
            <v>8009</v>
          </cell>
          <cell r="I809">
            <v>7292</v>
          </cell>
          <cell r="J809">
            <v>7473</v>
          </cell>
          <cell r="K809">
            <v>7496</v>
          </cell>
          <cell r="L809">
            <v>7503</v>
          </cell>
          <cell r="M809">
            <v>7806</v>
          </cell>
          <cell r="N809">
            <v>7471</v>
          </cell>
          <cell r="O809">
            <v>7733</v>
          </cell>
          <cell r="P809">
            <v>7640</v>
          </cell>
          <cell r="Q809">
            <v>7286</v>
          </cell>
          <cell r="R809">
            <v>7221</v>
          </cell>
          <cell r="S809">
            <v>7105</v>
          </cell>
          <cell r="T809">
            <v>7136</v>
          </cell>
          <cell r="U809">
            <v>7396</v>
          </cell>
          <cell r="V809">
            <v>7385</v>
          </cell>
          <cell r="W809">
            <v>7057</v>
          </cell>
          <cell r="X809">
            <v>6834</v>
          </cell>
          <cell r="Y809">
            <v>7139</v>
          </cell>
          <cell r="Z809">
            <v>7503</v>
          </cell>
          <cell r="AA809">
            <v>8219</v>
          </cell>
          <cell r="AB809">
            <v>8343</v>
          </cell>
          <cell r="AC809">
            <v>8927</v>
          </cell>
          <cell r="AD809">
            <v>9383</v>
          </cell>
          <cell r="AE809">
            <v>9323</v>
          </cell>
          <cell r="AF809">
            <v>9453</v>
          </cell>
          <cell r="AG809">
            <v>11488</v>
          </cell>
          <cell r="AH809">
            <v>11250</v>
          </cell>
          <cell r="AI809">
            <v>11917</v>
          </cell>
          <cell r="AJ809">
            <v>12748</v>
          </cell>
          <cell r="AK809">
            <v>11603</v>
          </cell>
          <cell r="AL809">
            <v>9620</v>
          </cell>
          <cell r="AM809">
            <v>15575</v>
          </cell>
          <cell r="AN809">
            <v>15600</v>
          </cell>
          <cell r="AO809">
            <v>15863</v>
          </cell>
          <cell r="AP809">
            <v>15506</v>
          </cell>
          <cell r="AQ809">
            <v>15079</v>
          </cell>
          <cell r="AR809">
            <v>15003</v>
          </cell>
          <cell r="AS809">
            <v>15334</v>
          </cell>
          <cell r="AT809">
            <v>14928</v>
          </cell>
          <cell r="AU809">
            <v>15016</v>
          </cell>
          <cell r="AV809">
            <v>15385</v>
          </cell>
          <cell r="AW809">
            <v>15230</v>
          </cell>
          <cell r="AX809">
            <v>15790</v>
          </cell>
          <cell r="AY809">
            <v>16540</v>
          </cell>
          <cell r="AZ809">
            <v>16536</v>
          </cell>
        </row>
        <row r="810">
          <cell r="A810" t="str">
            <v>Nombre de crÃ©ations d'entreprises - Micro-entrepreneurs - Ensemble - Pays de la Loire - DonnÃ©es trimestrielles brutes</v>
          </cell>
          <cell r="B810">
            <v>10755958</v>
          </cell>
          <cell r="C810">
            <v>45317.364583333336</v>
          </cell>
          <cell r="E810">
            <v>3765</v>
          </cell>
          <cell r="F810">
            <v>3256</v>
          </cell>
          <cell r="G810">
            <v>2990</v>
          </cell>
          <cell r="H810">
            <v>2990</v>
          </cell>
          <cell r="I810">
            <v>3291</v>
          </cell>
          <cell r="J810">
            <v>2879</v>
          </cell>
          <cell r="K810">
            <v>2642</v>
          </cell>
          <cell r="L810">
            <v>2891</v>
          </cell>
          <cell r="M810">
            <v>3275</v>
          </cell>
          <cell r="N810">
            <v>2971</v>
          </cell>
          <cell r="O810">
            <v>3128</v>
          </cell>
          <cell r="P810">
            <v>3194</v>
          </cell>
          <cell r="Q810">
            <v>3287</v>
          </cell>
          <cell r="R810">
            <v>2995</v>
          </cell>
          <cell r="S810">
            <v>2739</v>
          </cell>
          <cell r="T810">
            <v>3047</v>
          </cell>
          <cell r="U810">
            <v>3353</v>
          </cell>
          <cell r="V810">
            <v>2946</v>
          </cell>
          <cell r="W810">
            <v>2539</v>
          </cell>
          <cell r="X810">
            <v>2590</v>
          </cell>
          <cell r="Y810">
            <v>3229</v>
          </cell>
          <cell r="Z810">
            <v>2820</v>
          </cell>
          <cell r="AA810">
            <v>3126</v>
          </cell>
          <cell r="AB810">
            <v>2945</v>
          </cell>
          <cell r="AC810">
            <v>3776</v>
          </cell>
          <cell r="AD810">
            <v>3882</v>
          </cell>
          <cell r="AE810">
            <v>3604</v>
          </cell>
          <cell r="AF810">
            <v>3732</v>
          </cell>
          <cell r="AG810">
            <v>5166</v>
          </cell>
          <cell r="AH810">
            <v>4628</v>
          </cell>
          <cell r="AI810">
            <v>4377</v>
          </cell>
          <cell r="AJ810">
            <v>5120</v>
          </cell>
          <cell r="AK810">
            <v>5161</v>
          </cell>
          <cell r="AL810">
            <v>3910</v>
          </cell>
          <cell r="AM810">
            <v>5366</v>
          </cell>
          <cell r="AN810">
            <v>6986</v>
          </cell>
          <cell r="AO810">
            <v>7104</v>
          </cell>
          <cell r="AP810">
            <v>7079</v>
          </cell>
          <cell r="AQ810">
            <v>5965</v>
          </cell>
          <cell r="AR810">
            <v>6762</v>
          </cell>
          <cell r="AS810">
            <v>7467</v>
          </cell>
          <cell r="AT810">
            <v>6533</v>
          </cell>
          <cell r="AU810">
            <v>6979</v>
          </cell>
          <cell r="AV810">
            <v>6810</v>
          </cell>
          <cell r="AW810">
            <v>7037</v>
          </cell>
          <cell r="AX810">
            <v>6429</v>
          </cell>
          <cell r="AY810">
            <v>7183</v>
          </cell>
          <cell r="AZ810">
            <v>6880</v>
          </cell>
        </row>
        <row r="811">
          <cell r="A811" t="str">
            <v>Nombre de crÃ©ations d'entreprises - Micro-entrepreneurs - Ensemble - Pays de la Loire - DonnÃ©es trimestrielles CVS</v>
          </cell>
          <cell r="B811">
            <v>10755959</v>
          </cell>
          <cell r="C811">
            <v>45317.364583333336</v>
          </cell>
          <cell r="E811">
            <v>3427</v>
          </cell>
          <cell r="F811">
            <v>3339</v>
          </cell>
          <cell r="G811">
            <v>3214</v>
          </cell>
          <cell r="H811">
            <v>3062</v>
          </cell>
          <cell r="I811">
            <v>3010</v>
          </cell>
          <cell r="J811">
            <v>2982</v>
          </cell>
          <cell r="K811">
            <v>2833</v>
          </cell>
          <cell r="L811">
            <v>2925</v>
          </cell>
          <cell r="M811">
            <v>2994</v>
          </cell>
          <cell r="N811">
            <v>3068</v>
          </cell>
          <cell r="O811">
            <v>3291</v>
          </cell>
          <cell r="P811">
            <v>3289</v>
          </cell>
          <cell r="Q811">
            <v>3012</v>
          </cell>
          <cell r="R811">
            <v>2937</v>
          </cell>
          <cell r="S811">
            <v>2902</v>
          </cell>
          <cell r="T811">
            <v>3110</v>
          </cell>
          <cell r="U811">
            <v>2974</v>
          </cell>
          <cell r="V811">
            <v>2965</v>
          </cell>
          <cell r="W811">
            <v>2765</v>
          </cell>
          <cell r="X811">
            <v>2670</v>
          </cell>
          <cell r="Y811">
            <v>2894</v>
          </cell>
          <cell r="Z811">
            <v>2839</v>
          </cell>
          <cell r="AA811">
            <v>3302</v>
          </cell>
          <cell r="AB811">
            <v>3128</v>
          </cell>
          <cell r="AC811">
            <v>3412</v>
          </cell>
          <cell r="AD811">
            <v>3866</v>
          </cell>
          <cell r="AE811">
            <v>3957</v>
          </cell>
          <cell r="AF811">
            <v>3894</v>
          </cell>
          <cell r="AG811">
            <v>4757</v>
          </cell>
          <cell r="AH811">
            <v>4607</v>
          </cell>
          <cell r="AI811">
            <v>4778</v>
          </cell>
          <cell r="AJ811">
            <v>5181</v>
          </cell>
          <cell r="AK811">
            <v>4809</v>
          </cell>
          <cell r="AL811">
            <v>3717</v>
          </cell>
          <cell r="AM811">
            <v>5807</v>
          </cell>
          <cell r="AN811">
            <v>6932</v>
          </cell>
          <cell r="AO811">
            <v>6519</v>
          </cell>
          <cell r="AP811">
            <v>6951</v>
          </cell>
          <cell r="AQ811">
            <v>6400</v>
          </cell>
          <cell r="AR811">
            <v>7031</v>
          </cell>
          <cell r="AS811">
            <v>7011</v>
          </cell>
          <cell r="AT811">
            <v>6533</v>
          </cell>
          <cell r="AU811">
            <v>7488</v>
          </cell>
          <cell r="AV811">
            <v>6729</v>
          </cell>
          <cell r="AW811">
            <v>6724</v>
          </cell>
          <cell r="AX811">
            <v>6518</v>
          </cell>
          <cell r="AY811">
            <v>7277</v>
          </cell>
          <cell r="AZ811">
            <v>7073</v>
          </cell>
        </row>
        <row r="812">
          <cell r="A812" t="str">
            <v>Nombre de crÃ©ations d'entreprises - Micro-entrepreneurs - Ensemble - Provence-Alpes-CÃ´te d'Azur - DonnÃ©es trimestrielles brutes</v>
          </cell>
          <cell r="B812">
            <v>10756053</v>
          </cell>
          <cell r="C812">
            <v>45317.364583333336</v>
          </cell>
          <cell r="E812">
            <v>9772</v>
          </cell>
          <cell r="F812">
            <v>9429</v>
          </cell>
          <cell r="G812">
            <v>8476</v>
          </cell>
          <cell r="H812">
            <v>7978</v>
          </cell>
          <cell r="I812">
            <v>8595</v>
          </cell>
          <cell r="J812">
            <v>7769</v>
          </cell>
          <cell r="K812">
            <v>6792</v>
          </cell>
          <cell r="L812">
            <v>7414</v>
          </cell>
          <cell r="M812">
            <v>8493</v>
          </cell>
          <cell r="N812">
            <v>7758</v>
          </cell>
          <cell r="O812">
            <v>7196</v>
          </cell>
          <cell r="P812">
            <v>7271</v>
          </cell>
          <cell r="Q812">
            <v>7985</v>
          </cell>
          <cell r="R812">
            <v>7507</v>
          </cell>
          <cell r="S812">
            <v>6866</v>
          </cell>
          <cell r="T812">
            <v>6865</v>
          </cell>
          <cell r="U812">
            <v>7908</v>
          </cell>
          <cell r="V812">
            <v>7547</v>
          </cell>
          <cell r="W812">
            <v>6477</v>
          </cell>
          <cell r="X812">
            <v>6469</v>
          </cell>
          <cell r="Y812">
            <v>7920</v>
          </cell>
          <cell r="Z812">
            <v>7524</v>
          </cell>
          <cell r="AA812">
            <v>7238</v>
          </cell>
          <cell r="AB812">
            <v>8029</v>
          </cell>
          <cell r="AC812">
            <v>10669</v>
          </cell>
          <cell r="AD812">
            <v>9620</v>
          </cell>
          <cell r="AE812">
            <v>8821</v>
          </cell>
          <cell r="AF812">
            <v>9787</v>
          </cell>
          <cell r="AG812">
            <v>12461</v>
          </cell>
          <cell r="AH812">
            <v>11242</v>
          </cell>
          <cell r="AI812">
            <v>11057</v>
          </cell>
          <cell r="AJ812">
            <v>13803</v>
          </cell>
          <cell r="AK812">
            <v>13885</v>
          </cell>
          <cell r="AL812">
            <v>10689</v>
          </cell>
          <cell r="AM812">
            <v>15166</v>
          </cell>
          <cell r="AN812">
            <v>15833</v>
          </cell>
          <cell r="AO812">
            <v>18675</v>
          </cell>
          <cell r="AP812">
            <v>19117</v>
          </cell>
          <cell r="AQ812">
            <v>13928</v>
          </cell>
          <cell r="AR812">
            <v>17969</v>
          </cell>
          <cell r="AS812">
            <v>19946</v>
          </cell>
          <cell r="AT812">
            <v>17697</v>
          </cell>
          <cell r="AU812">
            <v>17053</v>
          </cell>
          <cell r="AV812">
            <v>18276</v>
          </cell>
          <cell r="AW812">
            <v>18550</v>
          </cell>
          <cell r="AX812">
            <v>16359</v>
          </cell>
          <cell r="AY812">
            <v>16221</v>
          </cell>
          <cell r="AZ812">
            <v>16650</v>
          </cell>
        </row>
        <row r="813">
          <cell r="A813" t="str">
            <v>Nombre de crÃ©ations d'entreprises - Micro-entrepreneurs - Ensemble - Provence-Alpes-CÃ´te d'Azur - DonnÃ©es trimestrielles CVS</v>
          </cell>
          <cell r="B813">
            <v>10756054</v>
          </cell>
          <cell r="C813">
            <v>45317.364583333336</v>
          </cell>
          <cell r="E813">
            <v>8898</v>
          </cell>
          <cell r="F813">
            <v>9142</v>
          </cell>
          <cell r="G813">
            <v>9275</v>
          </cell>
          <cell r="H813">
            <v>8333</v>
          </cell>
          <cell r="I813">
            <v>7881</v>
          </cell>
          <cell r="J813">
            <v>7684</v>
          </cell>
          <cell r="K813">
            <v>7361</v>
          </cell>
          <cell r="L813">
            <v>7858</v>
          </cell>
          <cell r="M813">
            <v>7816</v>
          </cell>
          <cell r="N813">
            <v>7628</v>
          </cell>
          <cell r="O813">
            <v>7830</v>
          </cell>
          <cell r="P813">
            <v>7575</v>
          </cell>
          <cell r="Q813">
            <v>7375</v>
          </cell>
          <cell r="R813">
            <v>7287</v>
          </cell>
          <cell r="S813">
            <v>7335</v>
          </cell>
          <cell r="T813">
            <v>7230</v>
          </cell>
          <cell r="U813">
            <v>7166</v>
          </cell>
          <cell r="V813">
            <v>7287</v>
          </cell>
          <cell r="W813">
            <v>7057</v>
          </cell>
          <cell r="X813">
            <v>6827</v>
          </cell>
          <cell r="Y813">
            <v>7068</v>
          </cell>
          <cell r="Z813">
            <v>7418</v>
          </cell>
          <cell r="AA813">
            <v>7841</v>
          </cell>
          <cell r="AB813">
            <v>8531</v>
          </cell>
          <cell r="AC813">
            <v>9569</v>
          </cell>
          <cell r="AD813">
            <v>9452</v>
          </cell>
          <cell r="AE813">
            <v>9660</v>
          </cell>
          <cell r="AF813">
            <v>10213</v>
          </cell>
          <cell r="AG813">
            <v>11252</v>
          </cell>
          <cell r="AH813">
            <v>11380</v>
          </cell>
          <cell r="AI813">
            <v>11958</v>
          </cell>
          <cell r="AJ813">
            <v>14464</v>
          </cell>
          <cell r="AK813">
            <v>12687</v>
          </cell>
          <cell r="AL813">
            <v>10628</v>
          </cell>
          <cell r="AM813">
            <v>16155</v>
          </cell>
          <cell r="AN813">
            <v>16193</v>
          </cell>
          <cell r="AO813">
            <v>17116</v>
          </cell>
          <cell r="AP813">
            <v>18752</v>
          </cell>
          <cell r="AQ813">
            <v>14939</v>
          </cell>
          <cell r="AR813">
            <v>18398</v>
          </cell>
          <cell r="AS813">
            <v>18212</v>
          </cell>
          <cell r="AT813">
            <v>17821</v>
          </cell>
          <cell r="AU813">
            <v>18279</v>
          </cell>
          <cell r="AV813">
            <v>18565</v>
          </cell>
          <cell r="AW813">
            <v>16902</v>
          </cell>
          <cell r="AX813">
            <v>16688</v>
          </cell>
          <cell r="AY813">
            <v>17325</v>
          </cell>
          <cell r="AZ813">
            <v>17052</v>
          </cell>
        </row>
        <row r="814">
          <cell r="A814" t="str">
            <v>Nombre de crÃ©ations d'entreprises - Micro-entrepreneurs - HÃ©bergement et restauration - Auvergne-RhÃ´ne-Alpes - DonnÃ©es trimestrielles brutes</v>
          </cell>
          <cell r="B814">
            <v>10756040</v>
          </cell>
          <cell r="C814">
            <v>45317.364583333336</v>
          </cell>
          <cell r="E814">
            <v>256</v>
          </cell>
          <cell r="F814">
            <v>311</v>
          </cell>
          <cell r="G814">
            <v>222</v>
          </cell>
          <cell r="H814">
            <v>227</v>
          </cell>
          <cell r="I814">
            <v>208</v>
          </cell>
          <cell r="J814">
            <v>293</v>
          </cell>
          <cell r="K814">
            <v>205</v>
          </cell>
          <cell r="L814">
            <v>233</v>
          </cell>
          <cell r="M814">
            <v>262</v>
          </cell>
          <cell r="N814">
            <v>367</v>
          </cell>
          <cell r="O814">
            <v>261</v>
          </cell>
          <cell r="P814">
            <v>262</v>
          </cell>
          <cell r="Q814">
            <v>296</v>
          </cell>
          <cell r="R814">
            <v>370</v>
          </cell>
          <cell r="S814">
            <v>244</v>
          </cell>
          <cell r="T814">
            <v>256</v>
          </cell>
          <cell r="U814">
            <v>293</v>
          </cell>
          <cell r="V814">
            <v>422</v>
          </cell>
          <cell r="W814">
            <v>241</v>
          </cell>
          <cell r="X814">
            <v>278</v>
          </cell>
          <cell r="Y814">
            <v>322</v>
          </cell>
          <cell r="Z814">
            <v>360</v>
          </cell>
          <cell r="AA814">
            <v>273</v>
          </cell>
          <cell r="AB814">
            <v>224</v>
          </cell>
          <cell r="AC814">
            <v>371</v>
          </cell>
          <cell r="AD814">
            <v>397</v>
          </cell>
          <cell r="AE814">
            <v>312</v>
          </cell>
          <cell r="AF814">
            <v>314</v>
          </cell>
          <cell r="AG814">
            <v>498</v>
          </cell>
          <cell r="AH814">
            <v>708</v>
          </cell>
          <cell r="AI814">
            <v>512</v>
          </cell>
          <cell r="AJ814">
            <v>657</v>
          </cell>
          <cell r="AK814">
            <v>616</v>
          </cell>
          <cell r="AL814">
            <v>451</v>
          </cell>
          <cell r="AM814">
            <v>756</v>
          </cell>
          <cell r="AN814">
            <v>894</v>
          </cell>
          <cell r="AO814">
            <v>1034</v>
          </cell>
          <cell r="AP814">
            <v>414</v>
          </cell>
          <cell r="AQ814">
            <v>347</v>
          </cell>
          <cell r="AR814">
            <v>352</v>
          </cell>
          <cell r="AS814">
            <v>390</v>
          </cell>
          <cell r="AT814">
            <v>426</v>
          </cell>
          <cell r="AU814">
            <v>344</v>
          </cell>
          <cell r="AV814">
            <v>456</v>
          </cell>
          <cell r="AW814">
            <v>398</v>
          </cell>
          <cell r="AX814">
            <v>495</v>
          </cell>
          <cell r="AY814">
            <v>456</v>
          </cell>
          <cell r="AZ814">
            <v>526</v>
          </cell>
        </row>
        <row r="815">
          <cell r="A815" t="str">
            <v>Nombre de crÃ©ations d'entreprises - Micro-entrepreneurs - HÃ©bergement et restauration - ÃŽle-de-France - DonnÃ©es trimestrielles brutes</v>
          </cell>
          <cell r="B815">
            <v>10755850</v>
          </cell>
          <cell r="C815">
            <v>45317.364583333336</v>
          </cell>
          <cell r="E815">
            <v>208</v>
          </cell>
          <cell r="F815">
            <v>286</v>
          </cell>
          <cell r="G815">
            <v>198</v>
          </cell>
          <cell r="H815">
            <v>218</v>
          </cell>
          <cell r="I815">
            <v>205</v>
          </cell>
          <cell r="J815">
            <v>250</v>
          </cell>
          <cell r="K815">
            <v>198</v>
          </cell>
          <cell r="L815">
            <v>242</v>
          </cell>
          <cell r="M815">
            <v>244</v>
          </cell>
          <cell r="N815">
            <v>268</v>
          </cell>
          <cell r="O815">
            <v>234</v>
          </cell>
          <cell r="P815">
            <v>282</v>
          </cell>
          <cell r="Q815">
            <v>273</v>
          </cell>
          <cell r="R815">
            <v>265</v>
          </cell>
          <cell r="S815">
            <v>215</v>
          </cell>
          <cell r="T815">
            <v>268</v>
          </cell>
          <cell r="U815">
            <v>299</v>
          </cell>
          <cell r="V815">
            <v>477</v>
          </cell>
          <cell r="W815">
            <v>336</v>
          </cell>
          <cell r="X815">
            <v>446</v>
          </cell>
          <cell r="Y815">
            <v>480</v>
          </cell>
          <cell r="Z815">
            <v>457</v>
          </cell>
          <cell r="AA815">
            <v>435</v>
          </cell>
          <cell r="AB815">
            <v>505</v>
          </cell>
          <cell r="AC815">
            <v>671</v>
          </cell>
          <cell r="AD815">
            <v>755</v>
          </cell>
          <cell r="AE815">
            <v>598</v>
          </cell>
          <cell r="AF815">
            <v>797</v>
          </cell>
          <cell r="AG815">
            <v>855</v>
          </cell>
          <cell r="AH815">
            <v>874</v>
          </cell>
          <cell r="AI815">
            <v>684</v>
          </cell>
          <cell r="AJ815">
            <v>978</v>
          </cell>
          <cell r="AK815">
            <v>981</v>
          </cell>
          <cell r="AL815">
            <v>722</v>
          </cell>
          <cell r="AM815">
            <v>1357</v>
          </cell>
          <cell r="AN815">
            <v>2085</v>
          </cell>
          <cell r="AO815">
            <v>2482</v>
          </cell>
          <cell r="AP815">
            <v>437</v>
          </cell>
          <cell r="AQ815">
            <v>336</v>
          </cell>
          <cell r="AR815">
            <v>449</v>
          </cell>
          <cell r="AS815">
            <v>417</v>
          </cell>
          <cell r="AT815">
            <v>454</v>
          </cell>
          <cell r="AU815">
            <v>623</v>
          </cell>
          <cell r="AV815">
            <v>961</v>
          </cell>
          <cell r="AW815">
            <v>830</v>
          </cell>
          <cell r="AX815">
            <v>865</v>
          </cell>
          <cell r="AY815">
            <v>908</v>
          </cell>
          <cell r="AZ815">
            <v>957</v>
          </cell>
        </row>
        <row r="816">
          <cell r="A816" t="str">
            <v>Nombre de crÃ©ations d'entreprises - Micro-entrepreneurs - HÃ©bergement et restauration - Bourgogne-Franche-ComtÃ© - DonnÃ©es trimestrielles brutes</v>
          </cell>
          <cell r="B816">
            <v>10755888</v>
          </cell>
          <cell r="C816">
            <v>45317.364583333336</v>
          </cell>
          <cell r="E816">
            <v>86</v>
          </cell>
          <cell r="F816">
            <v>129</v>
          </cell>
          <cell r="G816">
            <v>79</v>
          </cell>
          <cell r="H816">
            <v>74</v>
          </cell>
          <cell r="I816">
            <v>86</v>
          </cell>
          <cell r="J816">
            <v>94</v>
          </cell>
          <cell r="K816">
            <v>74</v>
          </cell>
          <cell r="L816">
            <v>65</v>
          </cell>
          <cell r="M816">
            <v>105</v>
          </cell>
          <cell r="N816">
            <v>127</v>
          </cell>
          <cell r="O816">
            <v>91</v>
          </cell>
          <cell r="P816">
            <v>91</v>
          </cell>
          <cell r="Q816">
            <v>91</v>
          </cell>
          <cell r="R816">
            <v>112</v>
          </cell>
          <cell r="S816">
            <v>65</v>
          </cell>
          <cell r="T816">
            <v>69</v>
          </cell>
          <cell r="U816">
            <v>85</v>
          </cell>
          <cell r="V816">
            <v>98</v>
          </cell>
          <cell r="W816">
            <v>59</v>
          </cell>
          <cell r="X816">
            <v>68</v>
          </cell>
          <cell r="Y816">
            <v>81</v>
          </cell>
          <cell r="Z816">
            <v>90</v>
          </cell>
          <cell r="AA816">
            <v>61</v>
          </cell>
          <cell r="AB816">
            <v>62</v>
          </cell>
          <cell r="AC816">
            <v>83</v>
          </cell>
          <cell r="AD816">
            <v>108</v>
          </cell>
          <cell r="AE816">
            <v>67</v>
          </cell>
          <cell r="AF816">
            <v>66</v>
          </cell>
          <cell r="AG816">
            <v>105</v>
          </cell>
          <cell r="AH816">
            <v>137</v>
          </cell>
          <cell r="AI816">
            <v>103</v>
          </cell>
          <cell r="AJ816">
            <v>110</v>
          </cell>
          <cell r="AK816">
            <v>147</v>
          </cell>
          <cell r="AL816">
            <v>110</v>
          </cell>
          <cell r="AM816">
            <v>195</v>
          </cell>
          <cell r="AN816">
            <v>181</v>
          </cell>
          <cell r="AO816">
            <v>255</v>
          </cell>
          <cell r="AP816">
            <v>124</v>
          </cell>
          <cell r="AQ816">
            <v>120</v>
          </cell>
          <cell r="AR816">
            <v>117</v>
          </cell>
          <cell r="AS816">
            <v>130</v>
          </cell>
          <cell r="AT816">
            <v>132</v>
          </cell>
          <cell r="AU816">
            <v>131</v>
          </cell>
          <cell r="AV816">
            <v>127</v>
          </cell>
          <cell r="AW816">
            <v>123</v>
          </cell>
          <cell r="AX816">
            <v>134</v>
          </cell>
          <cell r="AY816">
            <v>137</v>
          </cell>
          <cell r="AZ816">
            <v>166</v>
          </cell>
        </row>
        <row r="817">
          <cell r="A817" t="str">
            <v>Nombre de crÃ©ations d'entreprises - Micro-entrepreneurs - HÃ©bergement et restauration - Bretagne - DonnÃ©es trimestrielles brutes</v>
          </cell>
          <cell r="B817">
            <v>10755983</v>
          </cell>
          <cell r="C817">
            <v>45317.364583333336</v>
          </cell>
          <cell r="E817">
            <v>85</v>
          </cell>
          <cell r="F817">
            <v>118</v>
          </cell>
          <cell r="G817">
            <v>86</v>
          </cell>
          <cell r="H817">
            <v>56</v>
          </cell>
          <cell r="I817">
            <v>80</v>
          </cell>
          <cell r="J817">
            <v>102</v>
          </cell>
          <cell r="K817">
            <v>61</v>
          </cell>
          <cell r="L817">
            <v>63</v>
          </cell>
          <cell r="M817">
            <v>96</v>
          </cell>
          <cell r="N817">
            <v>120</v>
          </cell>
          <cell r="O817">
            <v>84</v>
          </cell>
          <cell r="P817">
            <v>74</v>
          </cell>
          <cell r="Q817">
            <v>92</v>
          </cell>
          <cell r="R817">
            <v>130</v>
          </cell>
          <cell r="S817">
            <v>77</v>
          </cell>
          <cell r="T817">
            <v>69</v>
          </cell>
          <cell r="U817">
            <v>89</v>
          </cell>
          <cell r="V817">
            <v>133</v>
          </cell>
          <cell r="W817">
            <v>78</v>
          </cell>
          <cell r="X817">
            <v>78</v>
          </cell>
          <cell r="Y817">
            <v>101</v>
          </cell>
          <cell r="Z817">
            <v>121</v>
          </cell>
          <cell r="AA817">
            <v>64</v>
          </cell>
          <cell r="AB817">
            <v>54</v>
          </cell>
          <cell r="AC817">
            <v>99</v>
          </cell>
          <cell r="AD817">
            <v>126</v>
          </cell>
          <cell r="AE817">
            <v>95</v>
          </cell>
          <cell r="AF817">
            <v>71</v>
          </cell>
          <cell r="AG817">
            <v>133</v>
          </cell>
          <cell r="AH817">
            <v>158</v>
          </cell>
          <cell r="AI817">
            <v>105</v>
          </cell>
          <cell r="AJ817">
            <v>91</v>
          </cell>
          <cell r="AK817">
            <v>97</v>
          </cell>
          <cell r="AL817">
            <v>117</v>
          </cell>
          <cell r="AM817">
            <v>158</v>
          </cell>
          <cell r="AN817">
            <v>174</v>
          </cell>
          <cell r="AO817">
            <v>193</v>
          </cell>
          <cell r="AP817">
            <v>151</v>
          </cell>
          <cell r="AQ817">
            <v>109</v>
          </cell>
          <cell r="AR817">
            <v>87</v>
          </cell>
          <cell r="AS817">
            <v>102</v>
          </cell>
          <cell r="AT817">
            <v>132</v>
          </cell>
          <cell r="AU817">
            <v>87</v>
          </cell>
          <cell r="AV817">
            <v>119</v>
          </cell>
          <cell r="AW817">
            <v>149</v>
          </cell>
          <cell r="AX817">
            <v>148</v>
          </cell>
          <cell r="AY817">
            <v>120</v>
          </cell>
          <cell r="AZ817">
            <v>108</v>
          </cell>
        </row>
        <row r="818">
          <cell r="A818" t="str">
            <v>Nombre de crÃ©ations d'entreprises - Micro-entrepreneurs - HÃ©bergement et restauration - Centre-Val de Loire - DonnÃ©es trimestrielles brutes</v>
          </cell>
          <cell r="B818">
            <v>10755869</v>
          </cell>
          <cell r="C818">
            <v>45317.364583333336</v>
          </cell>
          <cell r="E818">
            <v>59</v>
          </cell>
          <cell r="F818">
            <v>77</v>
          </cell>
          <cell r="G818">
            <v>43</v>
          </cell>
          <cell r="H818">
            <v>57</v>
          </cell>
          <cell r="I818">
            <v>60</v>
          </cell>
          <cell r="J818">
            <v>59</v>
          </cell>
          <cell r="K818">
            <v>65</v>
          </cell>
          <cell r="L818">
            <v>48</v>
          </cell>
          <cell r="M818">
            <v>70</v>
          </cell>
          <cell r="N818">
            <v>82</v>
          </cell>
          <cell r="O818">
            <v>58</v>
          </cell>
          <cell r="P818">
            <v>70</v>
          </cell>
          <cell r="Q818">
            <v>56</v>
          </cell>
          <cell r="R818">
            <v>81</v>
          </cell>
          <cell r="S818">
            <v>53</v>
          </cell>
          <cell r="T818">
            <v>46</v>
          </cell>
          <cell r="U818">
            <v>69</v>
          </cell>
          <cell r="V818">
            <v>70</v>
          </cell>
          <cell r="W818">
            <v>38</v>
          </cell>
          <cell r="X818">
            <v>49</v>
          </cell>
          <cell r="Y818">
            <v>57</v>
          </cell>
          <cell r="Z818">
            <v>63</v>
          </cell>
          <cell r="AA818">
            <v>57</v>
          </cell>
          <cell r="AB818">
            <v>52</v>
          </cell>
          <cell r="AC818">
            <v>72</v>
          </cell>
          <cell r="AD818">
            <v>80</v>
          </cell>
          <cell r="AE818">
            <v>77</v>
          </cell>
          <cell r="AF818">
            <v>73</v>
          </cell>
          <cell r="AG818">
            <v>85</v>
          </cell>
          <cell r="AH818">
            <v>116</v>
          </cell>
          <cell r="AI818">
            <v>101</v>
          </cell>
          <cell r="AJ818">
            <v>76</v>
          </cell>
          <cell r="AK818">
            <v>100</v>
          </cell>
          <cell r="AL818">
            <v>83</v>
          </cell>
          <cell r="AM818">
            <v>137</v>
          </cell>
          <cell r="AN818">
            <v>163</v>
          </cell>
          <cell r="AO818">
            <v>212</v>
          </cell>
          <cell r="AP818">
            <v>101</v>
          </cell>
          <cell r="AQ818">
            <v>85</v>
          </cell>
          <cell r="AR818">
            <v>87</v>
          </cell>
          <cell r="AS818">
            <v>117</v>
          </cell>
          <cell r="AT818">
            <v>116</v>
          </cell>
          <cell r="AU818">
            <v>72</v>
          </cell>
          <cell r="AV818">
            <v>83</v>
          </cell>
          <cell r="AW818">
            <v>104</v>
          </cell>
          <cell r="AX818">
            <v>122</v>
          </cell>
          <cell r="AY818">
            <v>114</v>
          </cell>
          <cell r="AZ818">
            <v>135</v>
          </cell>
        </row>
        <row r="819">
          <cell r="A819" t="str">
            <v>Nombre de crÃ©ations d'entreprises - Micro-entrepreneurs - HÃ©bergement et restauration - France - DonnÃ©es trimestrielles brutes</v>
          </cell>
          <cell r="B819">
            <v>10755791</v>
          </cell>
          <cell r="C819">
            <v>45317.364583333336</v>
          </cell>
          <cell r="E819">
            <v>2179</v>
          </cell>
          <cell r="F819">
            <v>2742</v>
          </cell>
          <cell r="G819">
            <v>1941</v>
          </cell>
          <cell r="H819">
            <v>1761</v>
          </cell>
          <cell r="I819">
            <v>1930</v>
          </cell>
          <cell r="J819">
            <v>2381</v>
          </cell>
          <cell r="K819">
            <v>1747</v>
          </cell>
          <cell r="L819">
            <v>1774</v>
          </cell>
          <cell r="M819">
            <v>2251</v>
          </cell>
          <cell r="N819">
            <v>2865</v>
          </cell>
          <cell r="O819">
            <v>2079</v>
          </cell>
          <cell r="P819">
            <v>2014</v>
          </cell>
          <cell r="Q819">
            <v>2211</v>
          </cell>
          <cell r="R819">
            <v>2825</v>
          </cell>
          <cell r="S819">
            <v>1997</v>
          </cell>
          <cell r="T819">
            <v>1837</v>
          </cell>
          <cell r="U819">
            <v>2279</v>
          </cell>
          <cell r="V819">
            <v>3156</v>
          </cell>
          <cell r="W819">
            <v>2056</v>
          </cell>
          <cell r="X819">
            <v>2240</v>
          </cell>
          <cell r="Y819">
            <v>2665</v>
          </cell>
          <cell r="Z819">
            <v>3015</v>
          </cell>
          <cell r="AA819">
            <v>2229</v>
          </cell>
          <cell r="AB819">
            <v>2052</v>
          </cell>
          <cell r="AC819">
            <v>2892</v>
          </cell>
          <cell r="AD819">
            <v>3538</v>
          </cell>
          <cell r="AE819">
            <v>2566</v>
          </cell>
          <cell r="AF819">
            <v>2676</v>
          </cell>
          <cell r="AG819">
            <v>3669</v>
          </cell>
          <cell r="AH819">
            <v>4193</v>
          </cell>
          <cell r="AI819">
            <v>3275</v>
          </cell>
          <cell r="AJ819">
            <v>3835</v>
          </cell>
          <cell r="AK819">
            <v>4003</v>
          </cell>
          <cell r="AL819">
            <v>3267</v>
          </cell>
          <cell r="AM819">
            <v>5525</v>
          </cell>
          <cell r="AN819">
            <v>6894</v>
          </cell>
          <cell r="AO819">
            <v>8593</v>
          </cell>
          <cell r="AP819">
            <v>3609</v>
          </cell>
          <cell r="AQ819">
            <v>2691</v>
          </cell>
          <cell r="AR819">
            <v>2821</v>
          </cell>
          <cell r="AS819">
            <v>3229</v>
          </cell>
          <cell r="AT819">
            <v>3713</v>
          </cell>
          <cell r="AU819">
            <v>3174</v>
          </cell>
          <cell r="AV819">
            <v>3867</v>
          </cell>
          <cell r="AW819">
            <v>3686</v>
          </cell>
          <cell r="AX819">
            <v>4322</v>
          </cell>
          <cell r="AY819">
            <v>3796</v>
          </cell>
          <cell r="AZ819">
            <v>4170</v>
          </cell>
        </row>
        <row r="820">
          <cell r="A820" t="str">
            <v>Nombre de crÃ©ations d'entreprises - Micro-entrepreneurs - HÃ©bergement et restauration - France - DonnÃ©es trimestrielles CVS</v>
          </cell>
          <cell r="B820">
            <v>10755792</v>
          </cell>
          <cell r="C820">
            <v>45317.364583333336</v>
          </cell>
          <cell r="E820">
            <v>2176</v>
          </cell>
          <cell r="F820">
            <v>2129</v>
          </cell>
          <cell r="G820">
            <v>2234</v>
          </cell>
          <cell r="H820">
            <v>2056</v>
          </cell>
          <cell r="I820">
            <v>1944</v>
          </cell>
          <cell r="J820">
            <v>1951</v>
          </cell>
          <cell r="K820">
            <v>1985</v>
          </cell>
          <cell r="L820">
            <v>2133</v>
          </cell>
          <cell r="M820">
            <v>2266</v>
          </cell>
          <cell r="N820">
            <v>2372</v>
          </cell>
          <cell r="O820">
            <v>2365</v>
          </cell>
          <cell r="P820">
            <v>2362</v>
          </cell>
          <cell r="Q820">
            <v>2278</v>
          </cell>
          <cell r="R820">
            <v>2151</v>
          </cell>
          <cell r="S820">
            <v>2201</v>
          </cell>
          <cell r="T820">
            <v>2121</v>
          </cell>
          <cell r="U820">
            <v>2217</v>
          </cell>
          <cell r="V820">
            <v>2445</v>
          </cell>
          <cell r="W820">
            <v>2495</v>
          </cell>
          <cell r="X820">
            <v>2588</v>
          </cell>
          <cell r="Y820">
            <v>2532</v>
          </cell>
          <cell r="Z820">
            <v>2497</v>
          </cell>
          <cell r="AA820">
            <v>2511</v>
          </cell>
          <cell r="AB820">
            <v>2506</v>
          </cell>
          <cell r="AC820">
            <v>2757</v>
          </cell>
          <cell r="AD820">
            <v>2832</v>
          </cell>
          <cell r="AE820">
            <v>3044</v>
          </cell>
          <cell r="AF820">
            <v>3096</v>
          </cell>
          <cell r="AG820">
            <v>3468</v>
          </cell>
          <cell r="AH820">
            <v>3582</v>
          </cell>
          <cell r="AI820">
            <v>3855</v>
          </cell>
          <cell r="AJ820">
            <v>4441</v>
          </cell>
          <cell r="AK820">
            <v>3861</v>
          </cell>
          <cell r="AL820">
            <v>2614</v>
          </cell>
          <cell r="AM820">
            <v>6256</v>
          </cell>
          <cell r="AN820">
            <v>7371</v>
          </cell>
          <cell r="AO820">
            <v>8331</v>
          </cell>
          <cell r="AP820">
            <v>3012</v>
          </cell>
          <cell r="AQ820">
            <v>3074</v>
          </cell>
          <cell r="AR820">
            <v>3193</v>
          </cell>
          <cell r="AS820">
            <v>3110</v>
          </cell>
          <cell r="AT820">
            <v>3140</v>
          </cell>
          <cell r="AU820">
            <v>3811</v>
          </cell>
          <cell r="AV820">
            <v>3955</v>
          </cell>
          <cell r="AW820">
            <v>3668</v>
          </cell>
          <cell r="AX820">
            <v>3830</v>
          </cell>
          <cell r="AY820">
            <v>4148</v>
          </cell>
          <cell r="AZ820">
            <v>4483</v>
          </cell>
        </row>
        <row r="821">
          <cell r="A821" t="str">
            <v>Nombre de crÃ©ations d'entreprises - Micro-entrepreneurs - HÃ©bergement et restauration - Grand Est - DonnÃ©es trimestrielles brutes</v>
          </cell>
          <cell r="B821">
            <v>10755945</v>
          </cell>
          <cell r="C821">
            <v>45317.364583333336</v>
          </cell>
          <cell r="E821">
            <v>168</v>
          </cell>
          <cell r="F821">
            <v>158</v>
          </cell>
          <cell r="G821">
            <v>131</v>
          </cell>
          <cell r="H821">
            <v>125</v>
          </cell>
          <cell r="I821">
            <v>134</v>
          </cell>
          <cell r="J821">
            <v>140</v>
          </cell>
          <cell r="K821">
            <v>123</v>
          </cell>
          <cell r="L821">
            <v>124</v>
          </cell>
          <cell r="M821">
            <v>160</v>
          </cell>
          <cell r="N821">
            <v>183</v>
          </cell>
          <cell r="O821">
            <v>126</v>
          </cell>
          <cell r="P821">
            <v>128</v>
          </cell>
          <cell r="Q821">
            <v>122</v>
          </cell>
          <cell r="R821">
            <v>142</v>
          </cell>
          <cell r="S821">
            <v>103</v>
          </cell>
          <cell r="T821">
            <v>91</v>
          </cell>
          <cell r="U821">
            <v>119</v>
          </cell>
          <cell r="V821">
            <v>135</v>
          </cell>
          <cell r="W821">
            <v>123</v>
          </cell>
          <cell r="X821">
            <v>108</v>
          </cell>
          <cell r="Y821">
            <v>106</v>
          </cell>
          <cell r="Z821">
            <v>114</v>
          </cell>
          <cell r="AA821">
            <v>113</v>
          </cell>
          <cell r="AB821">
            <v>87</v>
          </cell>
          <cell r="AC821">
            <v>102</v>
          </cell>
          <cell r="AD821">
            <v>126</v>
          </cell>
          <cell r="AE821">
            <v>102</v>
          </cell>
          <cell r="AF821">
            <v>130</v>
          </cell>
          <cell r="AG821">
            <v>134</v>
          </cell>
          <cell r="AH821">
            <v>122</v>
          </cell>
          <cell r="AI821">
            <v>144</v>
          </cell>
          <cell r="AJ821">
            <v>144</v>
          </cell>
          <cell r="AK821">
            <v>167</v>
          </cell>
          <cell r="AL821">
            <v>126</v>
          </cell>
          <cell r="AM821">
            <v>272</v>
          </cell>
          <cell r="AN821">
            <v>311</v>
          </cell>
          <cell r="AO821">
            <v>405</v>
          </cell>
          <cell r="AP821">
            <v>180</v>
          </cell>
          <cell r="AQ821">
            <v>150</v>
          </cell>
          <cell r="AR821">
            <v>177</v>
          </cell>
          <cell r="AS821">
            <v>189</v>
          </cell>
          <cell r="AT821">
            <v>200</v>
          </cell>
          <cell r="AU821">
            <v>163</v>
          </cell>
          <cell r="AV821">
            <v>233</v>
          </cell>
          <cell r="AW821">
            <v>163</v>
          </cell>
          <cell r="AX821">
            <v>191</v>
          </cell>
          <cell r="AY821">
            <v>211</v>
          </cell>
          <cell r="AZ821">
            <v>249</v>
          </cell>
        </row>
        <row r="822">
          <cell r="A822" t="str">
            <v>Nombre de crÃ©ations d'entreprises - Micro-entrepreneurs - HÃ©bergement et restauration - Hauts-de-France - DonnÃ©es trimestrielles brutes</v>
          </cell>
          <cell r="B822">
            <v>10755926</v>
          </cell>
          <cell r="C822">
            <v>45317.364583333336</v>
          </cell>
          <cell r="E822">
            <v>147</v>
          </cell>
          <cell r="F822">
            <v>183</v>
          </cell>
          <cell r="G822">
            <v>140</v>
          </cell>
          <cell r="H822">
            <v>149</v>
          </cell>
          <cell r="I822">
            <v>152</v>
          </cell>
          <cell r="J822">
            <v>138</v>
          </cell>
          <cell r="K822">
            <v>105</v>
          </cell>
          <cell r="L822">
            <v>130</v>
          </cell>
          <cell r="M822">
            <v>134</v>
          </cell>
          <cell r="N822">
            <v>139</v>
          </cell>
          <cell r="O822">
            <v>140</v>
          </cell>
          <cell r="P822">
            <v>118</v>
          </cell>
          <cell r="Q822">
            <v>149</v>
          </cell>
          <cell r="R822">
            <v>169</v>
          </cell>
          <cell r="S822">
            <v>119</v>
          </cell>
          <cell r="T822">
            <v>122</v>
          </cell>
          <cell r="U822">
            <v>155</v>
          </cell>
          <cell r="V822">
            <v>158</v>
          </cell>
          <cell r="W822">
            <v>120</v>
          </cell>
          <cell r="X822">
            <v>104</v>
          </cell>
          <cell r="Y822">
            <v>150</v>
          </cell>
          <cell r="Z822">
            <v>144</v>
          </cell>
          <cell r="AA822">
            <v>107</v>
          </cell>
          <cell r="AB822">
            <v>94</v>
          </cell>
          <cell r="AC822">
            <v>140</v>
          </cell>
          <cell r="AD822">
            <v>146</v>
          </cell>
          <cell r="AE822">
            <v>119</v>
          </cell>
          <cell r="AF822">
            <v>128</v>
          </cell>
          <cell r="AG822">
            <v>175</v>
          </cell>
          <cell r="AH822">
            <v>179</v>
          </cell>
          <cell r="AI822">
            <v>170</v>
          </cell>
          <cell r="AJ822">
            <v>179</v>
          </cell>
          <cell r="AK822">
            <v>204</v>
          </cell>
          <cell r="AL822">
            <v>150</v>
          </cell>
          <cell r="AM822">
            <v>290</v>
          </cell>
          <cell r="AN822">
            <v>457</v>
          </cell>
          <cell r="AO822">
            <v>741</v>
          </cell>
          <cell r="AP822">
            <v>217</v>
          </cell>
          <cell r="AQ822">
            <v>144</v>
          </cell>
          <cell r="AR822">
            <v>158</v>
          </cell>
          <cell r="AS822">
            <v>170</v>
          </cell>
          <cell r="AT822">
            <v>195</v>
          </cell>
          <cell r="AU822">
            <v>159</v>
          </cell>
          <cell r="AV822">
            <v>165</v>
          </cell>
          <cell r="AW822">
            <v>184</v>
          </cell>
          <cell r="AX822">
            <v>184</v>
          </cell>
          <cell r="AY822">
            <v>197</v>
          </cell>
          <cell r="AZ822">
            <v>214</v>
          </cell>
        </row>
        <row r="823">
          <cell r="A823" t="str">
            <v>Nombre de crÃ©ations d'entreprises - Micro-entrepreneurs - HÃ©bergement et restauration - Normandie - DonnÃ©es trimestrielles brutes</v>
          </cell>
          <cell r="B823">
            <v>10755907</v>
          </cell>
          <cell r="C823">
            <v>45317.364583333336</v>
          </cell>
          <cell r="E823">
            <v>94</v>
          </cell>
          <cell r="F823">
            <v>98</v>
          </cell>
          <cell r="G823">
            <v>81</v>
          </cell>
          <cell r="H823">
            <v>64</v>
          </cell>
          <cell r="I823">
            <v>73</v>
          </cell>
          <cell r="J823">
            <v>87</v>
          </cell>
          <cell r="K823">
            <v>61</v>
          </cell>
          <cell r="L823">
            <v>80</v>
          </cell>
          <cell r="M823">
            <v>71</v>
          </cell>
          <cell r="N823">
            <v>119</v>
          </cell>
          <cell r="O823">
            <v>69</v>
          </cell>
          <cell r="P823">
            <v>78</v>
          </cell>
          <cell r="Q823">
            <v>86</v>
          </cell>
          <cell r="R823">
            <v>98</v>
          </cell>
          <cell r="S823">
            <v>65</v>
          </cell>
          <cell r="T823">
            <v>71</v>
          </cell>
          <cell r="U823">
            <v>76</v>
          </cell>
          <cell r="V823">
            <v>109</v>
          </cell>
          <cell r="W823">
            <v>79</v>
          </cell>
          <cell r="X823">
            <v>80</v>
          </cell>
          <cell r="Y823">
            <v>93</v>
          </cell>
          <cell r="Z823">
            <v>119</v>
          </cell>
          <cell r="AA823">
            <v>68</v>
          </cell>
          <cell r="AB823">
            <v>61</v>
          </cell>
          <cell r="AC823">
            <v>130</v>
          </cell>
          <cell r="AD823">
            <v>127</v>
          </cell>
          <cell r="AE823">
            <v>86</v>
          </cell>
          <cell r="AF823">
            <v>98</v>
          </cell>
          <cell r="AG823">
            <v>126</v>
          </cell>
          <cell r="AH823">
            <v>158</v>
          </cell>
          <cell r="AI823">
            <v>130</v>
          </cell>
          <cell r="AJ823">
            <v>113</v>
          </cell>
          <cell r="AK823">
            <v>116</v>
          </cell>
          <cell r="AL823">
            <v>117</v>
          </cell>
          <cell r="AM823">
            <v>181</v>
          </cell>
          <cell r="AN823">
            <v>213</v>
          </cell>
          <cell r="AO823">
            <v>212</v>
          </cell>
          <cell r="AP823">
            <v>143</v>
          </cell>
          <cell r="AQ823">
            <v>109</v>
          </cell>
          <cell r="AR823">
            <v>97</v>
          </cell>
          <cell r="AS823">
            <v>116</v>
          </cell>
          <cell r="AT823">
            <v>131</v>
          </cell>
          <cell r="AU823">
            <v>98</v>
          </cell>
          <cell r="AV823">
            <v>128</v>
          </cell>
          <cell r="AW823">
            <v>116</v>
          </cell>
          <cell r="AX823">
            <v>149</v>
          </cell>
          <cell r="AY823">
            <v>127</v>
          </cell>
          <cell r="AZ823">
            <v>128</v>
          </cell>
        </row>
        <row r="824">
          <cell r="A824" t="str">
            <v>Nombre de crÃ©ations d'entreprises - Micro-entrepreneurs - HÃ©bergement et restauration - Nouvelle-Aquitaine - DonnÃ©es trimestrielles brutes</v>
          </cell>
          <cell r="B824">
            <v>10756002</v>
          </cell>
          <cell r="C824">
            <v>45317.364583333336</v>
          </cell>
          <cell r="E824">
            <v>244</v>
          </cell>
          <cell r="F824">
            <v>297</v>
          </cell>
          <cell r="G824">
            <v>217</v>
          </cell>
          <cell r="H824">
            <v>164</v>
          </cell>
          <cell r="I824">
            <v>236</v>
          </cell>
          <cell r="J824">
            <v>280</v>
          </cell>
          <cell r="K824">
            <v>202</v>
          </cell>
          <cell r="L824">
            <v>171</v>
          </cell>
          <cell r="M824">
            <v>227</v>
          </cell>
          <cell r="N824">
            <v>345</v>
          </cell>
          <cell r="O824">
            <v>255</v>
          </cell>
          <cell r="P824">
            <v>231</v>
          </cell>
          <cell r="Q824">
            <v>266</v>
          </cell>
          <cell r="R824">
            <v>377</v>
          </cell>
          <cell r="S824">
            <v>269</v>
          </cell>
          <cell r="T824">
            <v>222</v>
          </cell>
          <cell r="U824">
            <v>292</v>
          </cell>
          <cell r="V824">
            <v>522</v>
          </cell>
          <cell r="W824">
            <v>301</v>
          </cell>
          <cell r="X824">
            <v>384</v>
          </cell>
          <cell r="Y824">
            <v>453</v>
          </cell>
          <cell r="Z824">
            <v>475</v>
          </cell>
          <cell r="AA824">
            <v>311</v>
          </cell>
          <cell r="AB824">
            <v>244</v>
          </cell>
          <cell r="AC824">
            <v>377</v>
          </cell>
          <cell r="AD824">
            <v>503</v>
          </cell>
          <cell r="AE824">
            <v>319</v>
          </cell>
          <cell r="AF824">
            <v>312</v>
          </cell>
          <cell r="AG824">
            <v>511</v>
          </cell>
          <cell r="AH824">
            <v>505</v>
          </cell>
          <cell r="AI824">
            <v>374</v>
          </cell>
          <cell r="AJ824">
            <v>385</v>
          </cell>
          <cell r="AK824">
            <v>363</v>
          </cell>
          <cell r="AL824">
            <v>361</v>
          </cell>
          <cell r="AM824">
            <v>479</v>
          </cell>
          <cell r="AN824">
            <v>588</v>
          </cell>
          <cell r="AO824">
            <v>716</v>
          </cell>
          <cell r="AP824">
            <v>419</v>
          </cell>
          <cell r="AQ824">
            <v>311</v>
          </cell>
          <cell r="AR824">
            <v>269</v>
          </cell>
          <cell r="AS824">
            <v>359</v>
          </cell>
          <cell r="AT824">
            <v>418</v>
          </cell>
          <cell r="AU824">
            <v>334</v>
          </cell>
          <cell r="AV824">
            <v>346</v>
          </cell>
          <cell r="AW824">
            <v>400</v>
          </cell>
          <cell r="AX824">
            <v>476</v>
          </cell>
          <cell r="AY824">
            <v>365</v>
          </cell>
          <cell r="AZ824">
            <v>394</v>
          </cell>
        </row>
        <row r="825">
          <cell r="A825" t="str">
            <v>Nombre de crÃ©ations d'entreprises - Micro-entrepreneurs - HÃ©bergement et restauration - Occitanie - DonnÃ©es trimestrielles brutes</v>
          </cell>
          <cell r="B825">
            <v>10756021</v>
          </cell>
          <cell r="C825">
            <v>45317.364583333336</v>
          </cell>
          <cell r="E825">
            <v>322</v>
          </cell>
          <cell r="F825">
            <v>443</v>
          </cell>
          <cell r="G825">
            <v>288</v>
          </cell>
          <cell r="H825">
            <v>220</v>
          </cell>
          <cell r="I825">
            <v>281</v>
          </cell>
          <cell r="J825">
            <v>392</v>
          </cell>
          <cell r="K825">
            <v>285</v>
          </cell>
          <cell r="L825">
            <v>250</v>
          </cell>
          <cell r="M825">
            <v>363</v>
          </cell>
          <cell r="N825">
            <v>507</v>
          </cell>
          <cell r="O825">
            <v>326</v>
          </cell>
          <cell r="P825">
            <v>288</v>
          </cell>
          <cell r="Q825">
            <v>299</v>
          </cell>
          <cell r="R825">
            <v>466</v>
          </cell>
          <cell r="S825">
            <v>328</v>
          </cell>
          <cell r="T825">
            <v>231</v>
          </cell>
          <cell r="U825">
            <v>327</v>
          </cell>
          <cell r="V825">
            <v>426</v>
          </cell>
          <cell r="W825">
            <v>270</v>
          </cell>
          <cell r="X825">
            <v>228</v>
          </cell>
          <cell r="Y825">
            <v>321</v>
          </cell>
          <cell r="Z825">
            <v>432</v>
          </cell>
          <cell r="AA825">
            <v>287</v>
          </cell>
          <cell r="AB825">
            <v>252</v>
          </cell>
          <cell r="AC825">
            <v>308</v>
          </cell>
          <cell r="AD825">
            <v>492</v>
          </cell>
          <cell r="AE825">
            <v>315</v>
          </cell>
          <cell r="AF825">
            <v>277</v>
          </cell>
          <cell r="AG825">
            <v>456</v>
          </cell>
          <cell r="AH825">
            <v>557</v>
          </cell>
          <cell r="AI825">
            <v>378</v>
          </cell>
          <cell r="AJ825">
            <v>453</v>
          </cell>
          <cell r="AK825">
            <v>495</v>
          </cell>
          <cell r="AL825">
            <v>420</v>
          </cell>
          <cell r="AM825">
            <v>641</v>
          </cell>
          <cell r="AN825">
            <v>754</v>
          </cell>
          <cell r="AO825">
            <v>968</v>
          </cell>
          <cell r="AP825">
            <v>533</v>
          </cell>
          <cell r="AQ825">
            <v>370</v>
          </cell>
          <cell r="AR825">
            <v>327</v>
          </cell>
          <cell r="AS825">
            <v>422</v>
          </cell>
          <cell r="AT825">
            <v>568</v>
          </cell>
          <cell r="AU825">
            <v>359</v>
          </cell>
          <cell r="AV825">
            <v>381</v>
          </cell>
          <cell r="AW825">
            <v>397</v>
          </cell>
          <cell r="AX825">
            <v>554</v>
          </cell>
          <cell r="AY825">
            <v>384</v>
          </cell>
          <cell r="AZ825">
            <v>426</v>
          </cell>
        </row>
        <row r="826">
          <cell r="A826" t="str">
            <v>Nombre de crÃ©ations d'entreprises - Micro-entrepreneurs - HÃ©bergement et restauration - Pays de la Loire - DonnÃ©es trimestrielles brutes</v>
          </cell>
          <cell r="B826">
            <v>10755964</v>
          </cell>
          <cell r="C826">
            <v>45317.364583333336</v>
          </cell>
          <cell r="E826">
            <v>107</v>
          </cell>
          <cell r="F826">
            <v>109</v>
          </cell>
          <cell r="G826">
            <v>68</v>
          </cell>
          <cell r="H826">
            <v>79</v>
          </cell>
          <cell r="I826">
            <v>90</v>
          </cell>
          <cell r="J826">
            <v>97</v>
          </cell>
          <cell r="K826">
            <v>56</v>
          </cell>
          <cell r="L826">
            <v>79</v>
          </cell>
          <cell r="M826">
            <v>105</v>
          </cell>
          <cell r="N826">
            <v>123</v>
          </cell>
          <cell r="O826">
            <v>82</v>
          </cell>
          <cell r="P826">
            <v>77</v>
          </cell>
          <cell r="Q826">
            <v>93</v>
          </cell>
          <cell r="R826">
            <v>104</v>
          </cell>
          <cell r="S826">
            <v>76</v>
          </cell>
          <cell r="T826">
            <v>72</v>
          </cell>
          <cell r="U826">
            <v>104</v>
          </cell>
          <cell r="V826">
            <v>123</v>
          </cell>
          <cell r="W826">
            <v>88</v>
          </cell>
          <cell r="X826">
            <v>125</v>
          </cell>
          <cell r="Y826">
            <v>136</v>
          </cell>
          <cell r="Z826">
            <v>137</v>
          </cell>
          <cell r="AA826">
            <v>122</v>
          </cell>
          <cell r="AB826">
            <v>88</v>
          </cell>
          <cell r="AC826">
            <v>124</v>
          </cell>
          <cell r="AD826">
            <v>162</v>
          </cell>
          <cell r="AE826">
            <v>105</v>
          </cell>
          <cell r="AF826">
            <v>95</v>
          </cell>
          <cell r="AG826">
            <v>132</v>
          </cell>
          <cell r="AH826">
            <v>138</v>
          </cell>
          <cell r="AI826">
            <v>109</v>
          </cell>
          <cell r="AJ826">
            <v>125</v>
          </cell>
          <cell r="AK826">
            <v>136</v>
          </cell>
          <cell r="AL826">
            <v>112</v>
          </cell>
          <cell r="AM826">
            <v>208</v>
          </cell>
          <cell r="AN826">
            <v>268</v>
          </cell>
          <cell r="AO826">
            <v>271</v>
          </cell>
          <cell r="AP826">
            <v>142</v>
          </cell>
          <cell r="AQ826">
            <v>85</v>
          </cell>
          <cell r="AR826">
            <v>90</v>
          </cell>
          <cell r="AS826">
            <v>116</v>
          </cell>
          <cell r="AT826">
            <v>159</v>
          </cell>
          <cell r="AU826">
            <v>126</v>
          </cell>
          <cell r="AV826">
            <v>126</v>
          </cell>
          <cell r="AW826">
            <v>115</v>
          </cell>
          <cell r="AX826">
            <v>184</v>
          </cell>
          <cell r="AY826">
            <v>119</v>
          </cell>
          <cell r="AZ826">
            <v>140</v>
          </cell>
        </row>
        <row r="827">
          <cell r="A827" t="str">
            <v>Nombre de crÃ©ations d'entreprises - Micro-entrepreneurs - HÃ©bergement et restauration - Provence-Alpes-CÃ´te d'Azur - DonnÃ©es trimestrielles brutes</v>
          </cell>
          <cell r="B827">
            <v>10756059</v>
          </cell>
          <cell r="C827">
            <v>45317.364583333336</v>
          </cell>
          <cell r="E827">
            <v>268</v>
          </cell>
          <cell r="F827">
            <v>380</v>
          </cell>
          <cell r="G827">
            <v>269</v>
          </cell>
          <cell r="H827">
            <v>219</v>
          </cell>
          <cell r="I827">
            <v>237</v>
          </cell>
          <cell r="J827">
            <v>334</v>
          </cell>
          <cell r="K827">
            <v>212</v>
          </cell>
          <cell r="L827">
            <v>223</v>
          </cell>
          <cell r="M827">
            <v>311</v>
          </cell>
          <cell r="N827">
            <v>368</v>
          </cell>
          <cell r="O827">
            <v>267</v>
          </cell>
          <cell r="P827">
            <v>235</v>
          </cell>
          <cell r="Q827">
            <v>273</v>
          </cell>
          <cell r="R827">
            <v>369</v>
          </cell>
          <cell r="S827">
            <v>251</v>
          </cell>
          <cell r="T827">
            <v>208</v>
          </cell>
          <cell r="U827">
            <v>260</v>
          </cell>
          <cell r="V827">
            <v>348</v>
          </cell>
          <cell r="W827">
            <v>218</v>
          </cell>
          <cell r="X827">
            <v>208</v>
          </cell>
          <cell r="Y827">
            <v>248</v>
          </cell>
          <cell r="Z827">
            <v>394</v>
          </cell>
          <cell r="AA827">
            <v>227</v>
          </cell>
          <cell r="AB827">
            <v>227</v>
          </cell>
          <cell r="AC827">
            <v>279</v>
          </cell>
          <cell r="AD827">
            <v>353</v>
          </cell>
          <cell r="AE827">
            <v>242</v>
          </cell>
          <cell r="AF827">
            <v>212</v>
          </cell>
          <cell r="AG827">
            <v>309</v>
          </cell>
          <cell r="AH827">
            <v>379</v>
          </cell>
          <cell r="AI827">
            <v>304</v>
          </cell>
          <cell r="AJ827">
            <v>376</v>
          </cell>
          <cell r="AK827">
            <v>412</v>
          </cell>
          <cell r="AL827">
            <v>357</v>
          </cell>
          <cell r="AM827">
            <v>579</v>
          </cell>
          <cell r="AN827">
            <v>569</v>
          </cell>
          <cell r="AO827">
            <v>849</v>
          </cell>
          <cell r="AP827">
            <v>485</v>
          </cell>
          <cell r="AQ827">
            <v>322</v>
          </cell>
          <cell r="AR827">
            <v>403</v>
          </cell>
          <cell r="AS827">
            <v>450</v>
          </cell>
          <cell r="AT827">
            <v>497</v>
          </cell>
          <cell r="AU827">
            <v>408</v>
          </cell>
          <cell r="AV827">
            <v>438</v>
          </cell>
          <cell r="AW827">
            <v>437</v>
          </cell>
          <cell r="AX827">
            <v>504</v>
          </cell>
          <cell r="AY827">
            <v>401</v>
          </cell>
          <cell r="AZ827">
            <v>410</v>
          </cell>
        </row>
        <row r="828">
          <cell r="A828" t="str">
            <v>Nombre de crÃ©ations d'entreprises - Micro-entrepreneurs - Industrie - Auvergne-RhÃ´ne-Alpes - DonnÃ©es trimestrielles brutes</v>
          </cell>
          <cell r="B828">
            <v>10756043</v>
          </cell>
          <cell r="C828">
            <v>45317.364583333336</v>
          </cell>
          <cell r="E828">
            <v>588</v>
          </cell>
          <cell r="F828">
            <v>539</v>
          </cell>
          <cell r="G828">
            <v>428</v>
          </cell>
          <cell r="H828">
            <v>500</v>
          </cell>
          <cell r="I828">
            <v>441</v>
          </cell>
          <cell r="J828">
            <v>442</v>
          </cell>
          <cell r="K828">
            <v>356</v>
          </cell>
          <cell r="L828">
            <v>485</v>
          </cell>
          <cell r="M828">
            <v>531</v>
          </cell>
          <cell r="N828">
            <v>490</v>
          </cell>
          <cell r="O828">
            <v>421</v>
          </cell>
          <cell r="P828">
            <v>498</v>
          </cell>
          <cell r="Q828">
            <v>501</v>
          </cell>
          <cell r="R828">
            <v>484</v>
          </cell>
          <cell r="S828">
            <v>399</v>
          </cell>
          <cell r="T828">
            <v>507</v>
          </cell>
          <cell r="U828">
            <v>552</v>
          </cell>
          <cell r="V828">
            <v>527</v>
          </cell>
          <cell r="W828">
            <v>431</v>
          </cell>
          <cell r="X828">
            <v>422</v>
          </cell>
          <cell r="Y828">
            <v>523</v>
          </cell>
          <cell r="Z828">
            <v>468</v>
          </cell>
          <cell r="AA828">
            <v>442</v>
          </cell>
          <cell r="AB828">
            <v>476</v>
          </cell>
          <cell r="AC828">
            <v>597</v>
          </cell>
          <cell r="AD828">
            <v>549</v>
          </cell>
          <cell r="AE828">
            <v>509</v>
          </cell>
          <cell r="AF828">
            <v>592</v>
          </cell>
          <cell r="AG828">
            <v>822</v>
          </cell>
          <cell r="AH828">
            <v>950</v>
          </cell>
          <cell r="AI828">
            <v>948</v>
          </cell>
          <cell r="AJ828">
            <v>1063</v>
          </cell>
          <cell r="AK828">
            <v>1016</v>
          </cell>
          <cell r="AL828">
            <v>800</v>
          </cell>
          <cell r="AM828">
            <v>1040</v>
          </cell>
          <cell r="AN828">
            <v>1204</v>
          </cell>
          <cell r="AO828">
            <v>1164</v>
          </cell>
          <cell r="AP828">
            <v>1148</v>
          </cell>
          <cell r="AQ828">
            <v>975</v>
          </cell>
          <cell r="AR828">
            <v>1215</v>
          </cell>
          <cell r="AS828">
            <v>1139</v>
          </cell>
          <cell r="AT828">
            <v>1003</v>
          </cell>
          <cell r="AU828">
            <v>964</v>
          </cell>
          <cell r="AV828">
            <v>1393</v>
          </cell>
          <cell r="AW828">
            <v>1027</v>
          </cell>
          <cell r="AX828">
            <v>934</v>
          </cell>
          <cell r="AY828">
            <v>816</v>
          </cell>
          <cell r="AZ828">
            <v>1341</v>
          </cell>
        </row>
        <row r="829">
          <cell r="A829" t="str">
            <v>Nombre de crÃ©ations d'entreprises - Micro-entrepreneurs - Industrie - Auvergne-RhÃ´ne-Alpes - DonnÃ©es trimestrielles CVS</v>
          </cell>
          <cell r="B829">
            <v>10756044</v>
          </cell>
          <cell r="C829">
            <v>45317.364583333336</v>
          </cell>
          <cell r="E829">
            <v>555</v>
          </cell>
          <cell r="F829">
            <v>523</v>
          </cell>
          <cell r="G829">
            <v>507</v>
          </cell>
          <cell r="H829">
            <v>470</v>
          </cell>
          <cell r="I829">
            <v>415</v>
          </cell>
          <cell r="J829">
            <v>428</v>
          </cell>
          <cell r="K829">
            <v>421</v>
          </cell>
          <cell r="L829">
            <v>460</v>
          </cell>
          <cell r="M829">
            <v>496</v>
          </cell>
          <cell r="N829">
            <v>476</v>
          </cell>
          <cell r="O829">
            <v>493</v>
          </cell>
          <cell r="P829">
            <v>480</v>
          </cell>
          <cell r="Q829">
            <v>465</v>
          </cell>
          <cell r="R829">
            <v>469</v>
          </cell>
          <cell r="S829">
            <v>461</v>
          </cell>
          <cell r="T829">
            <v>502</v>
          </cell>
          <cell r="U829">
            <v>505</v>
          </cell>
          <cell r="V829">
            <v>513</v>
          </cell>
          <cell r="W829">
            <v>486</v>
          </cell>
          <cell r="X829">
            <v>430</v>
          </cell>
          <cell r="Y829">
            <v>475</v>
          </cell>
          <cell r="Z829">
            <v>458</v>
          </cell>
          <cell r="AA829">
            <v>488</v>
          </cell>
          <cell r="AB829">
            <v>491</v>
          </cell>
          <cell r="AC829">
            <v>544</v>
          </cell>
          <cell r="AD829">
            <v>539</v>
          </cell>
          <cell r="AE829">
            <v>554</v>
          </cell>
          <cell r="AF829">
            <v>604</v>
          </cell>
          <cell r="AG829">
            <v>766</v>
          </cell>
          <cell r="AH829">
            <v>932</v>
          </cell>
          <cell r="AI829">
            <v>1035</v>
          </cell>
          <cell r="AJ829">
            <v>1043</v>
          </cell>
          <cell r="AK829">
            <v>975</v>
          </cell>
          <cell r="AL829">
            <v>788</v>
          </cell>
          <cell r="AM829">
            <v>1151</v>
          </cell>
          <cell r="AN829">
            <v>1128</v>
          </cell>
          <cell r="AO829">
            <v>1141</v>
          </cell>
          <cell r="AP829">
            <v>1144</v>
          </cell>
          <cell r="AQ829">
            <v>1105</v>
          </cell>
          <cell r="AR829">
            <v>1085</v>
          </cell>
          <cell r="AS829">
            <v>1130</v>
          </cell>
          <cell r="AT829">
            <v>1019</v>
          </cell>
          <cell r="AU829">
            <v>1120</v>
          </cell>
          <cell r="AV829">
            <v>1196</v>
          </cell>
          <cell r="AW829">
            <v>1025</v>
          </cell>
          <cell r="AX829">
            <v>964</v>
          </cell>
          <cell r="AY829">
            <v>967</v>
          </cell>
          <cell r="AZ829">
            <v>1122</v>
          </cell>
        </row>
        <row r="830">
          <cell r="A830" t="str">
            <v>Nombre de crÃ©ations d'entreprises - Micro-entrepreneurs - Industrie - ÃŽle-de-France - DonnÃ©es trimestrielles brutes</v>
          </cell>
          <cell r="B830">
            <v>10755853</v>
          </cell>
          <cell r="C830">
            <v>45317.364583333336</v>
          </cell>
          <cell r="E830">
            <v>705</v>
          </cell>
          <cell r="F830">
            <v>659</v>
          </cell>
          <cell r="G830">
            <v>493</v>
          </cell>
          <cell r="H830">
            <v>591</v>
          </cell>
          <cell r="I830">
            <v>638</v>
          </cell>
          <cell r="J830">
            <v>568</v>
          </cell>
          <cell r="K830">
            <v>480</v>
          </cell>
          <cell r="L830">
            <v>640</v>
          </cell>
          <cell r="M830">
            <v>744</v>
          </cell>
          <cell r="N830">
            <v>589</v>
          </cell>
          <cell r="O830">
            <v>531</v>
          </cell>
          <cell r="P830">
            <v>720</v>
          </cell>
          <cell r="Q830">
            <v>633</v>
          </cell>
          <cell r="R830">
            <v>488</v>
          </cell>
          <cell r="S830">
            <v>435</v>
          </cell>
          <cell r="T830">
            <v>502</v>
          </cell>
          <cell r="U830">
            <v>540</v>
          </cell>
          <cell r="V830">
            <v>550</v>
          </cell>
          <cell r="W830">
            <v>425</v>
          </cell>
          <cell r="X830">
            <v>457</v>
          </cell>
          <cell r="Y830">
            <v>565</v>
          </cell>
          <cell r="Z830">
            <v>452</v>
          </cell>
          <cell r="AA830">
            <v>528</v>
          </cell>
          <cell r="AB830">
            <v>605</v>
          </cell>
          <cell r="AC830">
            <v>689</v>
          </cell>
          <cell r="AD830">
            <v>661</v>
          </cell>
          <cell r="AE830">
            <v>624</v>
          </cell>
          <cell r="AF830">
            <v>801</v>
          </cell>
          <cell r="AG830">
            <v>936</v>
          </cell>
          <cell r="AH830">
            <v>1024</v>
          </cell>
          <cell r="AI830">
            <v>909</v>
          </cell>
          <cell r="AJ830">
            <v>1010</v>
          </cell>
          <cell r="AK830">
            <v>864</v>
          </cell>
          <cell r="AL830">
            <v>737</v>
          </cell>
          <cell r="AM830">
            <v>970</v>
          </cell>
          <cell r="AN830">
            <v>1152</v>
          </cell>
          <cell r="AO830">
            <v>1086</v>
          </cell>
          <cell r="AP830">
            <v>909</v>
          </cell>
          <cell r="AQ830">
            <v>752</v>
          </cell>
          <cell r="AR830">
            <v>912</v>
          </cell>
          <cell r="AS830">
            <v>982</v>
          </cell>
          <cell r="AT830">
            <v>893</v>
          </cell>
          <cell r="AU830">
            <v>978</v>
          </cell>
          <cell r="AV830">
            <v>1300</v>
          </cell>
          <cell r="AW830">
            <v>1031</v>
          </cell>
          <cell r="AX830">
            <v>984</v>
          </cell>
          <cell r="AY830">
            <v>999</v>
          </cell>
          <cell r="AZ830">
            <v>1261</v>
          </cell>
        </row>
        <row r="831">
          <cell r="A831" t="str">
            <v>Nombre de crÃ©ations d'entreprises - Micro-entrepreneurs - Industrie - ÃŽle-de-France - DonnÃ©es trimestrielles CVS</v>
          </cell>
          <cell r="B831">
            <v>10755854</v>
          </cell>
          <cell r="C831">
            <v>45317.364583333336</v>
          </cell>
          <cell r="E831">
            <v>622</v>
          </cell>
          <cell r="F831">
            <v>677</v>
          </cell>
          <cell r="G831">
            <v>594</v>
          </cell>
          <cell r="H831">
            <v>554</v>
          </cell>
          <cell r="I831">
            <v>567</v>
          </cell>
          <cell r="J831">
            <v>582</v>
          </cell>
          <cell r="K831">
            <v>574</v>
          </cell>
          <cell r="L831">
            <v>603</v>
          </cell>
          <cell r="M831">
            <v>665</v>
          </cell>
          <cell r="N831">
            <v>602</v>
          </cell>
          <cell r="O831">
            <v>624</v>
          </cell>
          <cell r="P831">
            <v>685</v>
          </cell>
          <cell r="Q831">
            <v>570</v>
          </cell>
          <cell r="R831">
            <v>497</v>
          </cell>
          <cell r="S831">
            <v>502</v>
          </cell>
          <cell r="T831">
            <v>482</v>
          </cell>
          <cell r="U831">
            <v>492</v>
          </cell>
          <cell r="V831">
            <v>556</v>
          </cell>
          <cell r="W831">
            <v>480</v>
          </cell>
          <cell r="X831">
            <v>442</v>
          </cell>
          <cell r="Y831">
            <v>523</v>
          </cell>
          <cell r="Z831">
            <v>453</v>
          </cell>
          <cell r="AA831">
            <v>589</v>
          </cell>
          <cell r="AB831">
            <v>587</v>
          </cell>
          <cell r="AC831">
            <v>646</v>
          </cell>
          <cell r="AD831">
            <v>661</v>
          </cell>
          <cell r="AE831">
            <v>690</v>
          </cell>
          <cell r="AF831">
            <v>773</v>
          </cell>
          <cell r="AG831">
            <v>885</v>
          </cell>
          <cell r="AH831">
            <v>1030</v>
          </cell>
          <cell r="AI831">
            <v>1002</v>
          </cell>
          <cell r="AJ831">
            <v>959</v>
          </cell>
          <cell r="AK831">
            <v>825</v>
          </cell>
          <cell r="AL831">
            <v>750</v>
          </cell>
          <cell r="AM831">
            <v>1067</v>
          </cell>
          <cell r="AN831">
            <v>1072</v>
          </cell>
          <cell r="AO831">
            <v>1048</v>
          </cell>
          <cell r="AP831">
            <v>936</v>
          </cell>
          <cell r="AQ831">
            <v>826</v>
          </cell>
          <cell r="AR831">
            <v>833</v>
          </cell>
          <cell r="AS831">
            <v>956</v>
          </cell>
          <cell r="AT831">
            <v>930</v>
          </cell>
          <cell r="AU831">
            <v>1073</v>
          </cell>
          <cell r="AV831">
            <v>1172</v>
          </cell>
          <cell r="AW831">
            <v>1008</v>
          </cell>
          <cell r="AX831">
            <v>1033</v>
          </cell>
          <cell r="AY831">
            <v>1095</v>
          </cell>
          <cell r="AZ831">
            <v>1128</v>
          </cell>
        </row>
        <row r="832">
          <cell r="A832" t="str">
            <v>Nombre de crÃ©ations d'entreprises - Micro-entrepreneurs - Industrie - Bourgogne-Franche-ComtÃ© - DonnÃ©es trimestrielles brutes</v>
          </cell>
          <cell r="B832">
            <v>10755891</v>
          </cell>
          <cell r="C832">
            <v>45317.364583333336</v>
          </cell>
          <cell r="E832">
            <v>218</v>
          </cell>
          <cell r="F832">
            <v>181</v>
          </cell>
          <cell r="G832">
            <v>166</v>
          </cell>
          <cell r="H832">
            <v>154</v>
          </cell>
          <cell r="I832">
            <v>173</v>
          </cell>
          <cell r="J832">
            <v>160</v>
          </cell>
          <cell r="K832">
            <v>125</v>
          </cell>
          <cell r="L832">
            <v>130</v>
          </cell>
          <cell r="M832">
            <v>194</v>
          </cell>
          <cell r="N832">
            <v>168</v>
          </cell>
          <cell r="O832">
            <v>169</v>
          </cell>
          <cell r="P832">
            <v>169</v>
          </cell>
          <cell r="Q832">
            <v>185</v>
          </cell>
          <cell r="R832">
            <v>150</v>
          </cell>
          <cell r="S832">
            <v>125</v>
          </cell>
          <cell r="T832">
            <v>139</v>
          </cell>
          <cell r="U832">
            <v>166</v>
          </cell>
          <cell r="V832">
            <v>141</v>
          </cell>
          <cell r="W832">
            <v>113</v>
          </cell>
          <cell r="X832">
            <v>109</v>
          </cell>
          <cell r="Y832">
            <v>157</v>
          </cell>
          <cell r="Z832">
            <v>140</v>
          </cell>
          <cell r="AA832">
            <v>152</v>
          </cell>
          <cell r="AB832">
            <v>110</v>
          </cell>
          <cell r="AC832">
            <v>140</v>
          </cell>
          <cell r="AD832">
            <v>129</v>
          </cell>
          <cell r="AE832">
            <v>145</v>
          </cell>
          <cell r="AF832">
            <v>151</v>
          </cell>
          <cell r="AG832">
            <v>180</v>
          </cell>
          <cell r="AH832">
            <v>196</v>
          </cell>
          <cell r="AI832">
            <v>261</v>
          </cell>
          <cell r="AJ832">
            <v>304</v>
          </cell>
          <cell r="AK832">
            <v>326</v>
          </cell>
          <cell r="AL832">
            <v>281</v>
          </cell>
          <cell r="AM832">
            <v>320</v>
          </cell>
          <cell r="AN832">
            <v>392</v>
          </cell>
          <cell r="AO832">
            <v>432</v>
          </cell>
          <cell r="AP832">
            <v>409</v>
          </cell>
          <cell r="AQ832">
            <v>313</v>
          </cell>
          <cell r="AR832">
            <v>380</v>
          </cell>
          <cell r="AS832">
            <v>451</v>
          </cell>
          <cell r="AT832">
            <v>398</v>
          </cell>
          <cell r="AU832">
            <v>372</v>
          </cell>
          <cell r="AV832">
            <v>387</v>
          </cell>
          <cell r="AW832">
            <v>403</v>
          </cell>
          <cell r="AX832">
            <v>342</v>
          </cell>
          <cell r="AY832">
            <v>370</v>
          </cell>
          <cell r="AZ832">
            <v>441</v>
          </cell>
        </row>
        <row r="833">
          <cell r="A833" t="str">
            <v>Nombre de crÃ©ations d'entreprises - Micro-entrepreneurs - Industrie - Bourgogne-Franche-ComtÃ© - DonnÃ©es trimestrielles CVS</v>
          </cell>
          <cell r="B833">
            <v>10755892</v>
          </cell>
          <cell r="C833">
            <v>45317.364583333336</v>
          </cell>
          <cell r="E833">
            <v>188</v>
          </cell>
          <cell r="F833">
            <v>180</v>
          </cell>
          <cell r="G833">
            <v>183</v>
          </cell>
          <cell r="H833">
            <v>166</v>
          </cell>
          <cell r="I833">
            <v>149</v>
          </cell>
          <cell r="J833">
            <v>159</v>
          </cell>
          <cell r="K833">
            <v>138</v>
          </cell>
          <cell r="L833">
            <v>140</v>
          </cell>
          <cell r="M833">
            <v>168</v>
          </cell>
          <cell r="N833">
            <v>166</v>
          </cell>
          <cell r="O833">
            <v>186</v>
          </cell>
          <cell r="P833">
            <v>182</v>
          </cell>
          <cell r="Q833">
            <v>160</v>
          </cell>
          <cell r="R833">
            <v>150</v>
          </cell>
          <cell r="S833">
            <v>137</v>
          </cell>
          <cell r="T833">
            <v>149</v>
          </cell>
          <cell r="U833">
            <v>145</v>
          </cell>
          <cell r="V833">
            <v>142</v>
          </cell>
          <cell r="W833">
            <v>122</v>
          </cell>
          <cell r="X833">
            <v>115</v>
          </cell>
          <cell r="Y833">
            <v>139</v>
          </cell>
          <cell r="Z833">
            <v>142</v>
          </cell>
          <cell r="AA833">
            <v>161</v>
          </cell>
          <cell r="AB833">
            <v>114</v>
          </cell>
          <cell r="AC833">
            <v>127</v>
          </cell>
          <cell r="AD833">
            <v>132</v>
          </cell>
          <cell r="AE833">
            <v>152</v>
          </cell>
          <cell r="AF833">
            <v>154</v>
          </cell>
          <cell r="AG833">
            <v>166</v>
          </cell>
          <cell r="AH833">
            <v>202</v>
          </cell>
          <cell r="AI833">
            <v>273</v>
          </cell>
          <cell r="AJ833">
            <v>304</v>
          </cell>
          <cell r="AK833">
            <v>303</v>
          </cell>
          <cell r="AL833">
            <v>292</v>
          </cell>
          <cell r="AM833">
            <v>335</v>
          </cell>
          <cell r="AN833">
            <v>386</v>
          </cell>
          <cell r="AO833">
            <v>405</v>
          </cell>
          <cell r="AP833">
            <v>425</v>
          </cell>
          <cell r="AQ833">
            <v>330</v>
          </cell>
          <cell r="AR833">
            <v>371</v>
          </cell>
          <cell r="AS833">
            <v>422</v>
          </cell>
          <cell r="AT833">
            <v>416</v>
          </cell>
          <cell r="AU833">
            <v>394</v>
          </cell>
          <cell r="AV833">
            <v>375</v>
          </cell>
          <cell r="AW833">
            <v>376</v>
          </cell>
          <cell r="AX833">
            <v>358</v>
          </cell>
          <cell r="AY833">
            <v>393</v>
          </cell>
          <cell r="AZ833">
            <v>427</v>
          </cell>
        </row>
        <row r="834">
          <cell r="A834" t="str">
            <v>Nombre de crÃ©ations d'entreprises - Micro-entrepreneurs - Industrie - Bretagne - DonnÃ©es trimestrielles brutes</v>
          </cell>
          <cell r="B834">
            <v>10755986</v>
          </cell>
          <cell r="C834">
            <v>45317.364583333336</v>
          </cell>
          <cell r="E834">
            <v>246</v>
          </cell>
          <cell r="F834">
            <v>227</v>
          </cell>
          <cell r="G834">
            <v>200</v>
          </cell>
          <cell r="H834">
            <v>218</v>
          </cell>
          <cell r="I834">
            <v>214</v>
          </cell>
          <cell r="J834">
            <v>180</v>
          </cell>
          <cell r="K834">
            <v>152</v>
          </cell>
          <cell r="L834">
            <v>192</v>
          </cell>
          <cell r="M834">
            <v>208</v>
          </cell>
          <cell r="N834">
            <v>218</v>
          </cell>
          <cell r="O834">
            <v>201</v>
          </cell>
          <cell r="P834">
            <v>211</v>
          </cell>
          <cell r="Q834">
            <v>168</v>
          </cell>
          <cell r="R834">
            <v>196</v>
          </cell>
          <cell r="S834">
            <v>158</v>
          </cell>
          <cell r="T834">
            <v>173</v>
          </cell>
          <cell r="U834">
            <v>206</v>
          </cell>
          <cell r="V834">
            <v>218</v>
          </cell>
          <cell r="W834">
            <v>166</v>
          </cell>
          <cell r="X834">
            <v>139</v>
          </cell>
          <cell r="Y834">
            <v>207</v>
          </cell>
          <cell r="Z834">
            <v>208</v>
          </cell>
          <cell r="AA834">
            <v>176</v>
          </cell>
          <cell r="AB834">
            <v>179</v>
          </cell>
          <cell r="AC834">
            <v>223</v>
          </cell>
          <cell r="AD834">
            <v>282</v>
          </cell>
          <cell r="AE834">
            <v>186</v>
          </cell>
          <cell r="AF834">
            <v>232</v>
          </cell>
          <cell r="AG834">
            <v>284</v>
          </cell>
          <cell r="AH834">
            <v>290</v>
          </cell>
          <cell r="AI834">
            <v>324</v>
          </cell>
          <cell r="AJ834">
            <v>388</v>
          </cell>
          <cell r="AK834">
            <v>352</v>
          </cell>
          <cell r="AL834">
            <v>264</v>
          </cell>
          <cell r="AM834">
            <v>348</v>
          </cell>
          <cell r="AN834">
            <v>449</v>
          </cell>
          <cell r="AO834">
            <v>401</v>
          </cell>
          <cell r="AP834">
            <v>406</v>
          </cell>
          <cell r="AQ834">
            <v>339</v>
          </cell>
          <cell r="AR834">
            <v>428</v>
          </cell>
          <cell r="AS834">
            <v>437</v>
          </cell>
          <cell r="AT834">
            <v>385</v>
          </cell>
          <cell r="AU834">
            <v>349</v>
          </cell>
          <cell r="AV834">
            <v>492</v>
          </cell>
          <cell r="AW834">
            <v>423</v>
          </cell>
          <cell r="AX834">
            <v>439</v>
          </cell>
          <cell r="AY834">
            <v>420</v>
          </cell>
          <cell r="AZ834">
            <v>534</v>
          </cell>
        </row>
        <row r="835">
          <cell r="A835" t="str">
            <v>Nombre de crÃ©ations d'entreprises - Micro-entrepreneurs - Industrie - Bretagne - DonnÃ©es trimestrielles CVS</v>
          </cell>
          <cell r="B835">
            <v>10755987</v>
          </cell>
          <cell r="C835">
            <v>45317.364583333336</v>
          </cell>
          <cell r="E835">
            <v>229</v>
          </cell>
          <cell r="F835">
            <v>233</v>
          </cell>
          <cell r="G835">
            <v>243</v>
          </cell>
          <cell r="H835">
            <v>219</v>
          </cell>
          <cell r="I835">
            <v>209</v>
          </cell>
          <cell r="J835">
            <v>206</v>
          </cell>
          <cell r="K835">
            <v>168</v>
          </cell>
          <cell r="L835">
            <v>182</v>
          </cell>
          <cell r="M835">
            <v>225</v>
          </cell>
          <cell r="N835">
            <v>209</v>
          </cell>
          <cell r="O835">
            <v>198</v>
          </cell>
          <cell r="P835">
            <v>193</v>
          </cell>
          <cell r="Q835">
            <v>176</v>
          </cell>
          <cell r="R835">
            <v>163</v>
          </cell>
          <cell r="S835">
            <v>164</v>
          </cell>
          <cell r="T835">
            <v>170</v>
          </cell>
          <cell r="U835">
            <v>183</v>
          </cell>
          <cell r="V835">
            <v>195</v>
          </cell>
          <cell r="W835">
            <v>193</v>
          </cell>
          <cell r="X835">
            <v>133</v>
          </cell>
          <cell r="Y835">
            <v>191</v>
          </cell>
          <cell r="Z835">
            <v>188</v>
          </cell>
          <cell r="AA835">
            <v>192</v>
          </cell>
          <cell r="AB835">
            <v>191</v>
          </cell>
          <cell r="AC835">
            <v>206</v>
          </cell>
          <cell r="AD835">
            <v>283</v>
          </cell>
          <cell r="AE835">
            <v>227</v>
          </cell>
          <cell r="AF835">
            <v>235</v>
          </cell>
          <cell r="AG835">
            <v>280</v>
          </cell>
          <cell r="AH835">
            <v>327</v>
          </cell>
          <cell r="AI835">
            <v>358</v>
          </cell>
          <cell r="AJ835">
            <v>362</v>
          </cell>
          <cell r="AK835">
            <v>371</v>
          </cell>
          <cell r="AL835">
            <v>222</v>
          </cell>
          <cell r="AM835">
            <v>360</v>
          </cell>
          <cell r="AN835">
            <v>420</v>
          </cell>
          <cell r="AO835">
            <v>371</v>
          </cell>
          <cell r="AP835">
            <v>385</v>
          </cell>
          <cell r="AQ835">
            <v>399</v>
          </cell>
          <cell r="AR835">
            <v>405</v>
          </cell>
          <cell r="AS835">
            <v>400</v>
          </cell>
          <cell r="AT835">
            <v>365</v>
          </cell>
          <cell r="AU835">
            <v>405</v>
          </cell>
          <cell r="AV835">
            <v>425</v>
          </cell>
          <cell r="AW835">
            <v>406</v>
          </cell>
          <cell r="AX835">
            <v>425</v>
          </cell>
          <cell r="AY835">
            <v>458</v>
          </cell>
          <cell r="AZ835">
            <v>513</v>
          </cell>
        </row>
        <row r="836">
          <cell r="A836" t="str">
            <v>Nombre de crÃ©ations d'entreprises - Micro-entrepreneurs - Industrie - Centre-Val de Loire - DonnÃ©es trimestrielles brutes</v>
          </cell>
          <cell r="B836">
            <v>10755872</v>
          </cell>
          <cell r="C836">
            <v>45317.364583333336</v>
          </cell>
          <cell r="E836">
            <v>165</v>
          </cell>
          <cell r="F836">
            <v>161</v>
          </cell>
          <cell r="G836">
            <v>114</v>
          </cell>
          <cell r="H836">
            <v>162</v>
          </cell>
          <cell r="I836">
            <v>130</v>
          </cell>
          <cell r="J836">
            <v>124</v>
          </cell>
          <cell r="K836">
            <v>87</v>
          </cell>
          <cell r="L836">
            <v>141</v>
          </cell>
          <cell r="M836">
            <v>139</v>
          </cell>
          <cell r="N836">
            <v>125</v>
          </cell>
          <cell r="O836">
            <v>108</v>
          </cell>
          <cell r="P836">
            <v>138</v>
          </cell>
          <cell r="Q836">
            <v>121</v>
          </cell>
          <cell r="R836">
            <v>125</v>
          </cell>
          <cell r="S836">
            <v>110</v>
          </cell>
          <cell r="T836">
            <v>103</v>
          </cell>
          <cell r="U836">
            <v>133</v>
          </cell>
          <cell r="V836">
            <v>130</v>
          </cell>
          <cell r="W836">
            <v>91</v>
          </cell>
          <cell r="X836">
            <v>106</v>
          </cell>
          <cell r="Y836">
            <v>142</v>
          </cell>
          <cell r="Z836">
            <v>128</v>
          </cell>
          <cell r="AA836">
            <v>90</v>
          </cell>
          <cell r="AB836">
            <v>131</v>
          </cell>
          <cell r="AC836">
            <v>146</v>
          </cell>
          <cell r="AD836">
            <v>128</v>
          </cell>
          <cell r="AE836">
            <v>109</v>
          </cell>
          <cell r="AF836">
            <v>142</v>
          </cell>
          <cell r="AG836">
            <v>178</v>
          </cell>
          <cell r="AH836">
            <v>176</v>
          </cell>
          <cell r="AI836">
            <v>228</v>
          </cell>
          <cell r="AJ836">
            <v>244</v>
          </cell>
          <cell r="AK836">
            <v>232</v>
          </cell>
          <cell r="AL836">
            <v>134</v>
          </cell>
          <cell r="AM836">
            <v>213</v>
          </cell>
          <cell r="AN836">
            <v>274</v>
          </cell>
          <cell r="AO836">
            <v>300</v>
          </cell>
          <cell r="AP836">
            <v>257</v>
          </cell>
          <cell r="AQ836">
            <v>227</v>
          </cell>
          <cell r="AR836">
            <v>360</v>
          </cell>
          <cell r="AS836">
            <v>305</v>
          </cell>
          <cell r="AT836">
            <v>246</v>
          </cell>
          <cell r="AU836">
            <v>252</v>
          </cell>
          <cell r="AV836">
            <v>382</v>
          </cell>
          <cell r="AW836">
            <v>325</v>
          </cell>
          <cell r="AX836">
            <v>234</v>
          </cell>
          <cell r="AY836">
            <v>291</v>
          </cell>
          <cell r="AZ836">
            <v>382</v>
          </cell>
        </row>
        <row r="837">
          <cell r="A837" t="str">
            <v>Nombre de crÃ©ations d'entreprises - Micro-entrepreneurs - Industrie - Centre-Val de Loire - DonnÃ©es trimestrielles CVS</v>
          </cell>
          <cell r="B837">
            <v>10755873</v>
          </cell>
          <cell r="C837">
            <v>45317.364583333336</v>
          </cell>
          <cell r="E837">
            <v>162</v>
          </cell>
          <cell r="F837">
            <v>156</v>
          </cell>
          <cell r="G837">
            <v>142</v>
          </cell>
          <cell r="H837">
            <v>143</v>
          </cell>
          <cell r="I837">
            <v>125</v>
          </cell>
          <cell r="J837">
            <v>120</v>
          </cell>
          <cell r="K837">
            <v>113</v>
          </cell>
          <cell r="L837">
            <v>126</v>
          </cell>
          <cell r="M837">
            <v>132</v>
          </cell>
          <cell r="N837">
            <v>121</v>
          </cell>
          <cell r="O837">
            <v>136</v>
          </cell>
          <cell r="P837">
            <v>123</v>
          </cell>
          <cell r="Q837">
            <v>113</v>
          </cell>
          <cell r="R837">
            <v>118</v>
          </cell>
          <cell r="S837">
            <v>132</v>
          </cell>
          <cell r="T837">
            <v>101</v>
          </cell>
          <cell r="U837">
            <v>120</v>
          </cell>
          <cell r="V837">
            <v>127</v>
          </cell>
          <cell r="W837">
            <v>115</v>
          </cell>
          <cell r="X837">
            <v>111</v>
          </cell>
          <cell r="Y837">
            <v>122</v>
          </cell>
          <cell r="Z837">
            <v>122</v>
          </cell>
          <cell r="AA837">
            <v>119</v>
          </cell>
          <cell r="AB837">
            <v>123</v>
          </cell>
          <cell r="AC837">
            <v>129</v>
          </cell>
          <cell r="AD837">
            <v>125</v>
          </cell>
          <cell r="AE837">
            <v>131</v>
          </cell>
          <cell r="AF837">
            <v>138</v>
          </cell>
          <cell r="AG837">
            <v>155</v>
          </cell>
          <cell r="AH837">
            <v>178</v>
          </cell>
          <cell r="AI837">
            <v>289</v>
          </cell>
          <cell r="AJ837">
            <v>226</v>
          </cell>
          <cell r="AK837">
            <v>206</v>
          </cell>
          <cell r="AL837">
            <v>142</v>
          </cell>
          <cell r="AM837">
            <v>251</v>
          </cell>
          <cell r="AN837">
            <v>247</v>
          </cell>
          <cell r="AO837">
            <v>267</v>
          </cell>
          <cell r="AP837">
            <v>268</v>
          </cell>
          <cell r="AQ837">
            <v>274</v>
          </cell>
          <cell r="AR837">
            <v>297</v>
          </cell>
          <cell r="AS837">
            <v>266</v>
          </cell>
          <cell r="AT837">
            <v>301</v>
          </cell>
          <cell r="AU837">
            <v>290</v>
          </cell>
          <cell r="AV837">
            <v>338</v>
          </cell>
          <cell r="AW837">
            <v>290</v>
          </cell>
          <cell r="AX837">
            <v>292</v>
          </cell>
          <cell r="AY837">
            <v>334</v>
          </cell>
          <cell r="AZ837">
            <v>305</v>
          </cell>
        </row>
        <row r="838">
          <cell r="A838" t="str">
            <v>Nombre de crÃ©ations d'entreprises - Micro-entrepreneurs - Industrie - Corse - DonnÃ©es trimestrielles brutes</v>
          </cell>
          <cell r="B838">
            <v>10756074</v>
          </cell>
          <cell r="C838">
            <v>45317.364583333336</v>
          </cell>
          <cell r="E838">
            <v>36</v>
          </cell>
          <cell r="F838">
            <v>39</v>
          </cell>
          <cell r="G838">
            <v>30</v>
          </cell>
          <cell r="H838">
            <v>33</v>
          </cell>
          <cell r="I838">
            <v>28</v>
          </cell>
          <cell r="J838">
            <v>35</v>
          </cell>
          <cell r="K838">
            <v>16</v>
          </cell>
          <cell r="L838">
            <v>28</v>
          </cell>
          <cell r="M838">
            <v>26</v>
          </cell>
          <cell r="N838">
            <v>49</v>
          </cell>
          <cell r="O838">
            <v>23</v>
          </cell>
          <cell r="P838">
            <v>38</v>
          </cell>
          <cell r="Q838">
            <v>37</v>
          </cell>
          <cell r="R838">
            <v>57</v>
          </cell>
          <cell r="S838">
            <v>29</v>
          </cell>
          <cell r="T838">
            <v>36</v>
          </cell>
          <cell r="U838">
            <v>29</v>
          </cell>
          <cell r="V838">
            <v>34</v>
          </cell>
          <cell r="W838">
            <v>35</v>
          </cell>
          <cell r="X838">
            <v>33</v>
          </cell>
          <cell r="Y838">
            <v>44</v>
          </cell>
          <cell r="Z838">
            <v>51</v>
          </cell>
          <cell r="AA838">
            <v>38</v>
          </cell>
          <cell r="AB838">
            <v>43</v>
          </cell>
          <cell r="AC838">
            <v>49</v>
          </cell>
          <cell r="AD838">
            <v>43</v>
          </cell>
          <cell r="AE838">
            <v>29</v>
          </cell>
          <cell r="AF838">
            <v>46</v>
          </cell>
          <cell r="AG838">
            <v>40</v>
          </cell>
          <cell r="AH838">
            <v>43</v>
          </cell>
          <cell r="AI838">
            <v>33</v>
          </cell>
          <cell r="AJ838">
            <v>27</v>
          </cell>
          <cell r="AK838">
            <v>41</v>
          </cell>
          <cell r="AL838">
            <v>36</v>
          </cell>
          <cell r="AM838">
            <v>54</v>
          </cell>
          <cell r="AN838">
            <v>51</v>
          </cell>
          <cell r="AO838">
            <v>59</v>
          </cell>
          <cell r="AP838">
            <v>103</v>
          </cell>
          <cell r="AQ838">
            <v>83</v>
          </cell>
          <cell r="AR838">
            <v>73</v>
          </cell>
          <cell r="AS838">
            <v>89</v>
          </cell>
          <cell r="AT838">
            <v>86</v>
          </cell>
          <cell r="AU838">
            <v>63</v>
          </cell>
          <cell r="AV838">
            <v>87</v>
          </cell>
          <cell r="AW838">
            <v>88</v>
          </cell>
          <cell r="AX838">
            <v>100</v>
          </cell>
          <cell r="AY838">
            <v>73</v>
          </cell>
          <cell r="AZ838">
            <v>87</v>
          </cell>
        </row>
        <row r="839">
          <cell r="A839" t="str">
            <v>Nombre de crÃ©ations d'entreprises - Micro-entrepreneurs - Industrie - Corse - DonnÃ©es trimestrielles CVS</v>
          </cell>
          <cell r="B839">
            <v>10756075</v>
          </cell>
          <cell r="C839">
            <v>45317.364583333336</v>
          </cell>
          <cell r="E839">
            <v>39</v>
          </cell>
          <cell r="F839">
            <v>29</v>
          </cell>
          <cell r="G839">
            <v>43</v>
          </cell>
          <cell r="H839">
            <v>33</v>
          </cell>
          <cell r="I839">
            <v>30</v>
          </cell>
          <cell r="J839">
            <v>26</v>
          </cell>
          <cell r="K839">
            <v>22</v>
          </cell>
          <cell r="L839">
            <v>28</v>
          </cell>
          <cell r="M839">
            <v>28</v>
          </cell>
          <cell r="N839">
            <v>37</v>
          </cell>
          <cell r="O839">
            <v>32</v>
          </cell>
          <cell r="P839">
            <v>38</v>
          </cell>
          <cell r="Q839">
            <v>39</v>
          </cell>
          <cell r="R839">
            <v>44</v>
          </cell>
          <cell r="S839">
            <v>39</v>
          </cell>
          <cell r="T839">
            <v>36</v>
          </cell>
          <cell r="U839">
            <v>29</v>
          </cell>
          <cell r="V839">
            <v>27</v>
          </cell>
          <cell r="W839">
            <v>45</v>
          </cell>
          <cell r="X839">
            <v>34</v>
          </cell>
          <cell r="Y839">
            <v>43</v>
          </cell>
          <cell r="Z839">
            <v>43</v>
          </cell>
          <cell r="AA839">
            <v>47</v>
          </cell>
          <cell r="AB839">
            <v>45</v>
          </cell>
          <cell r="AC839">
            <v>46</v>
          </cell>
          <cell r="AD839">
            <v>37</v>
          </cell>
          <cell r="AE839">
            <v>34</v>
          </cell>
          <cell r="AF839">
            <v>50</v>
          </cell>
          <cell r="AG839">
            <v>38</v>
          </cell>
          <cell r="AH839">
            <v>37</v>
          </cell>
          <cell r="AI839">
            <v>38</v>
          </cell>
          <cell r="AJ839">
            <v>30</v>
          </cell>
          <cell r="AK839">
            <v>39</v>
          </cell>
          <cell r="AL839">
            <v>31</v>
          </cell>
          <cell r="AM839">
            <v>61</v>
          </cell>
          <cell r="AN839">
            <v>56</v>
          </cell>
          <cell r="AO839">
            <v>57</v>
          </cell>
          <cell r="AP839">
            <v>87</v>
          </cell>
          <cell r="AQ839">
            <v>95</v>
          </cell>
          <cell r="AR839">
            <v>79</v>
          </cell>
          <cell r="AS839">
            <v>88</v>
          </cell>
          <cell r="AT839">
            <v>72</v>
          </cell>
          <cell r="AU839">
            <v>73</v>
          </cell>
          <cell r="AV839">
            <v>94</v>
          </cell>
          <cell r="AW839">
            <v>88</v>
          </cell>
          <cell r="AX839">
            <v>83</v>
          </cell>
          <cell r="AY839">
            <v>87</v>
          </cell>
          <cell r="AZ839">
            <v>91</v>
          </cell>
        </row>
        <row r="840">
          <cell r="A840" t="str">
            <v>Nombre de crÃ©ations d'entreprises - Micro-entrepreneurs - Industrie - France - DonnÃ©es trimestrielles brutes</v>
          </cell>
          <cell r="B840">
            <v>10755797</v>
          </cell>
          <cell r="C840">
            <v>45317.364583333336</v>
          </cell>
          <cell r="E840">
            <v>4719</v>
          </cell>
          <cell r="F840">
            <v>4570</v>
          </cell>
          <cell r="G840">
            <v>3587</v>
          </cell>
          <cell r="H840">
            <v>3953</v>
          </cell>
          <cell r="I840">
            <v>3766</v>
          </cell>
          <cell r="J840">
            <v>3479</v>
          </cell>
          <cell r="K840">
            <v>2901</v>
          </cell>
          <cell r="L840">
            <v>3659</v>
          </cell>
          <cell r="M840">
            <v>4165</v>
          </cell>
          <cell r="N840">
            <v>3862</v>
          </cell>
          <cell r="O840">
            <v>3448</v>
          </cell>
          <cell r="P840">
            <v>3976</v>
          </cell>
          <cell r="Q840">
            <v>3773</v>
          </cell>
          <cell r="R840">
            <v>3627</v>
          </cell>
          <cell r="S840">
            <v>3001</v>
          </cell>
          <cell r="T840">
            <v>3343</v>
          </cell>
          <cell r="U840">
            <v>3809</v>
          </cell>
          <cell r="V840">
            <v>3977</v>
          </cell>
          <cell r="W840">
            <v>2991</v>
          </cell>
          <cell r="X840">
            <v>3092</v>
          </cell>
          <cell r="Y840">
            <v>3853</v>
          </cell>
          <cell r="Z840">
            <v>3435</v>
          </cell>
          <cell r="AA840">
            <v>3264</v>
          </cell>
          <cell r="AB840">
            <v>3434</v>
          </cell>
          <cell r="AC840">
            <v>4320</v>
          </cell>
          <cell r="AD840">
            <v>4220</v>
          </cell>
          <cell r="AE840">
            <v>3616</v>
          </cell>
          <cell r="AF840">
            <v>4232</v>
          </cell>
          <cell r="AG840">
            <v>5276</v>
          </cell>
          <cell r="AH840">
            <v>5664</v>
          </cell>
          <cell r="AI840">
            <v>5955</v>
          </cell>
          <cell r="AJ840">
            <v>7069</v>
          </cell>
          <cell r="AK840">
            <v>6819</v>
          </cell>
          <cell r="AL840">
            <v>5362</v>
          </cell>
          <cell r="AM840">
            <v>6846</v>
          </cell>
          <cell r="AN840">
            <v>8242</v>
          </cell>
          <cell r="AO840">
            <v>8551</v>
          </cell>
          <cell r="AP840">
            <v>8222</v>
          </cell>
          <cell r="AQ840">
            <v>7017</v>
          </cell>
          <cell r="AR840">
            <v>8558</v>
          </cell>
          <cell r="AS840">
            <v>8620</v>
          </cell>
          <cell r="AT840">
            <v>8281</v>
          </cell>
          <cell r="AU840">
            <v>7419</v>
          </cell>
          <cell r="AV840">
            <v>9692</v>
          </cell>
          <cell r="AW840">
            <v>8303</v>
          </cell>
          <cell r="AX840">
            <v>7847</v>
          </cell>
          <cell r="AY840">
            <v>7755</v>
          </cell>
          <cell r="AZ840">
            <v>10167</v>
          </cell>
        </row>
        <row r="841">
          <cell r="A841" t="str">
            <v>Nombre de crÃ©ations d'entreprises - Micro-entrepreneurs - Industrie - France - DonnÃ©es trimestrielles CVS</v>
          </cell>
          <cell r="B841">
            <v>10755798</v>
          </cell>
          <cell r="C841">
            <v>45317.364583333336</v>
          </cell>
          <cell r="E841">
            <v>4399</v>
          </cell>
          <cell r="F841">
            <v>4434</v>
          </cell>
          <cell r="G841">
            <v>4122</v>
          </cell>
          <cell r="H841">
            <v>3850</v>
          </cell>
          <cell r="I841">
            <v>3519</v>
          </cell>
          <cell r="J841">
            <v>3361</v>
          </cell>
          <cell r="K841">
            <v>3329</v>
          </cell>
          <cell r="L841">
            <v>3592</v>
          </cell>
          <cell r="M841">
            <v>3880</v>
          </cell>
          <cell r="N841">
            <v>3722</v>
          </cell>
          <cell r="O841">
            <v>3933</v>
          </cell>
          <cell r="P841">
            <v>3959</v>
          </cell>
          <cell r="Q841">
            <v>3493</v>
          </cell>
          <cell r="R841">
            <v>3488</v>
          </cell>
          <cell r="S841">
            <v>3398</v>
          </cell>
          <cell r="T841">
            <v>3376</v>
          </cell>
          <cell r="U841">
            <v>3506</v>
          </cell>
          <cell r="V841">
            <v>3830</v>
          </cell>
          <cell r="W841">
            <v>3356</v>
          </cell>
          <cell r="X841">
            <v>3151</v>
          </cell>
          <cell r="Y841">
            <v>3540</v>
          </cell>
          <cell r="Z841">
            <v>3318</v>
          </cell>
          <cell r="AA841">
            <v>3639</v>
          </cell>
          <cell r="AB841">
            <v>3493</v>
          </cell>
          <cell r="AC841">
            <v>3974</v>
          </cell>
          <cell r="AD841">
            <v>4114</v>
          </cell>
          <cell r="AE841">
            <v>4014</v>
          </cell>
          <cell r="AF841">
            <v>4244</v>
          </cell>
          <cell r="AG841">
            <v>4887</v>
          </cell>
          <cell r="AH841">
            <v>5586</v>
          </cell>
          <cell r="AI841">
            <v>6612</v>
          </cell>
          <cell r="AJ841">
            <v>6914</v>
          </cell>
          <cell r="AK841">
            <v>6393</v>
          </cell>
          <cell r="AL841">
            <v>5360</v>
          </cell>
          <cell r="AM841">
            <v>7612</v>
          </cell>
          <cell r="AN841">
            <v>7829</v>
          </cell>
          <cell r="AO841">
            <v>8143</v>
          </cell>
          <cell r="AP841">
            <v>8308</v>
          </cell>
          <cell r="AQ841">
            <v>7825</v>
          </cell>
          <cell r="AR841">
            <v>7931</v>
          </cell>
          <cell r="AS841">
            <v>8303</v>
          </cell>
          <cell r="AT841">
            <v>8453</v>
          </cell>
          <cell r="AU841">
            <v>8293</v>
          </cell>
          <cell r="AV841">
            <v>8822</v>
          </cell>
          <cell r="AW841">
            <v>8062</v>
          </cell>
          <cell r="AX841">
            <v>8063</v>
          </cell>
          <cell r="AY841">
            <v>8687</v>
          </cell>
          <cell r="AZ841">
            <v>9159</v>
          </cell>
        </row>
        <row r="842">
          <cell r="A842" t="str">
            <v>Nombre de crÃ©ations d'entreprises - Micro-entrepreneurs - Industrie - Grand Est - DonnÃ©es trimestrielles brutes</v>
          </cell>
          <cell r="B842">
            <v>10755948</v>
          </cell>
          <cell r="C842">
            <v>45317.364583333336</v>
          </cell>
          <cell r="E842">
            <v>385</v>
          </cell>
          <cell r="F842">
            <v>344</v>
          </cell>
          <cell r="G842">
            <v>309</v>
          </cell>
          <cell r="H842">
            <v>290</v>
          </cell>
          <cell r="I842">
            <v>314</v>
          </cell>
          <cell r="J842">
            <v>230</v>
          </cell>
          <cell r="K842">
            <v>231</v>
          </cell>
          <cell r="L842">
            <v>257</v>
          </cell>
          <cell r="M842">
            <v>302</v>
          </cell>
          <cell r="N842">
            <v>293</v>
          </cell>
          <cell r="O842">
            <v>292</v>
          </cell>
          <cell r="P842">
            <v>294</v>
          </cell>
          <cell r="Q842">
            <v>271</v>
          </cell>
          <cell r="R842">
            <v>268</v>
          </cell>
          <cell r="S842">
            <v>229</v>
          </cell>
          <cell r="T842">
            <v>228</v>
          </cell>
          <cell r="U842">
            <v>268</v>
          </cell>
          <cell r="V842">
            <v>258</v>
          </cell>
          <cell r="W842">
            <v>206</v>
          </cell>
          <cell r="X842">
            <v>198</v>
          </cell>
          <cell r="Y842">
            <v>239</v>
          </cell>
          <cell r="Z842">
            <v>231</v>
          </cell>
          <cell r="AA842">
            <v>230</v>
          </cell>
          <cell r="AB842">
            <v>215</v>
          </cell>
          <cell r="AC842">
            <v>271</v>
          </cell>
          <cell r="AD842">
            <v>283</v>
          </cell>
          <cell r="AE842">
            <v>226</v>
          </cell>
          <cell r="AF842">
            <v>248</v>
          </cell>
          <cell r="AG842">
            <v>291</v>
          </cell>
          <cell r="AH842">
            <v>316</v>
          </cell>
          <cell r="AI842">
            <v>404</v>
          </cell>
          <cell r="AJ842">
            <v>426</v>
          </cell>
          <cell r="AK842">
            <v>422</v>
          </cell>
          <cell r="AL842">
            <v>366</v>
          </cell>
          <cell r="AM842">
            <v>497</v>
          </cell>
          <cell r="AN842">
            <v>622</v>
          </cell>
          <cell r="AO842">
            <v>599</v>
          </cell>
          <cell r="AP842">
            <v>574</v>
          </cell>
          <cell r="AQ842">
            <v>552</v>
          </cell>
          <cell r="AR842">
            <v>635</v>
          </cell>
          <cell r="AS842">
            <v>603</v>
          </cell>
          <cell r="AT842">
            <v>586</v>
          </cell>
          <cell r="AU842">
            <v>560</v>
          </cell>
          <cell r="AV842">
            <v>778</v>
          </cell>
          <cell r="AW842">
            <v>678</v>
          </cell>
          <cell r="AX842">
            <v>646</v>
          </cell>
          <cell r="AY842">
            <v>657</v>
          </cell>
          <cell r="AZ842">
            <v>878</v>
          </cell>
        </row>
        <row r="843">
          <cell r="A843" t="str">
            <v>Nombre de crÃ©ations d'entreprises - Micro-entrepreneurs - Industrie - Grand Est - DonnÃ©es trimestrielles CVS</v>
          </cell>
          <cell r="B843">
            <v>10755949</v>
          </cell>
          <cell r="C843">
            <v>45317.364583333336</v>
          </cell>
          <cell r="E843">
            <v>359</v>
          </cell>
          <cell r="F843">
            <v>341</v>
          </cell>
          <cell r="G843">
            <v>327</v>
          </cell>
          <cell r="H843">
            <v>297</v>
          </cell>
          <cell r="I843">
            <v>294</v>
          </cell>
          <cell r="J843">
            <v>227</v>
          </cell>
          <cell r="K843">
            <v>245</v>
          </cell>
          <cell r="L843">
            <v>265</v>
          </cell>
          <cell r="M843">
            <v>283</v>
          </cell>
          <cell r="N843">
            <v>287</v>
          </cell>
          <cell r="O843">
            <v>310</v>
          </cell>
          <cell r="P843">
            <v>305</v>
          </cell>
          <cell r="Q843">
            <v>254</v>
          </cell>
          <cell r="R843">
            <v>260</v>
          </cell>
          <cell r="S843">
            <v>243</v>
          </cell>
          <cell r="T843">
            <v>238</v>
          </cell>
          <cell r="U843">
            <v>251</v>
          </cell>
          <cell r="V843">
            <v>249</v>
          </cell>
          <cell r="W843">
            <v>219</v>
          </cell>
          <cell r="X843">
            <v>206</v>
          </cell>
          <cell r="Y843">
            <v>225</v>
          </cell>
          <cell r="Z843">
            <v>224</v>
          </cell>
          <cell r="AA843">
            <v>245</v>
          </cell>
          <cell r="AB843">
            <v>221</v>
          </cell>
          <cell r="AC843">
            <v>256</v>
          </cell>
          <cell r="AD843">
            <v>278</v>
          </cell>
          <cell r="AE843">
            <v>240</v>
          </cell>
          <cell r="AF843">
            <v>248</v>
          </cell>
          <cell r="AG843">
            <v>278</v>
          </cell>
          <cell r="AH843">
            <v>315</v>
          </cell>
          <cell r="AI843">
            <v>430</v>
          </cell>
          <cell r="AJ843">
            <v>413</v>
          </cell>
          <cell r="AK843">
            <v>408</v>
          </cell>
          <cell r="AL843">
            <v>373</v>
          </cell>
          <cell r="AM843">
            <v>530</v>
          </cell>
          <cell r="AN843">
            <v>584</v>
          </cell>
          <cell r="AO843">
            <v>587</v>
          </cell>
          <cell r="AP843">
            <v>593</v>
          </cell>
          <cell r="AQ843">
            <v>592</v>
          </cell>
          <cell r="AR843">
            <v>581</v>
          </cell>
          <cell r="AS843">
            <v>594</v>
          </cell>
          <cell r="AT843">
            <v>613</v>
          </cell>
          <cell r="AU843">
            <v>603</v>
          </cell>
          <cell r="AV843">
            <v>701</v>
          </cell>
          <cell r="AW843">
            <v>670</v>
          </cell>
          <cell r="AX843">
            <v>680</v>
          </cell>
          <cell r="AY843">
            <v>712</v>
          </cell>
          <cell r="AZ843">
            <v>785</v>
          </cell>
        </row>
        <row r="844">
          <cell r="A844" t="str">
            <v>Nombre de crÃ©ations d'entreprises - Micro-entrepreneurs - Industrie - Guadeloupe - DonnÃ©es trimestrielles brutes</v>
          </cell>
          <cell r="B844">
            <v>10755808</v>
          </cell>
          <cell r="C844">
            <v>45317.364583333336</v>
          </cell>
          <cell r="E844">
            <v>45</v>
          </cell>
          <cell r="F844">
            <v>33</v>
          </cell>
          <cell r="G844">
            <v>20</v>
          </cell>
          <cell r="H844">
            <v>36</v>
          </cell>
          <cell r="I844">
            <v>40</v>
          </cell>
          <cell r="J844">
            <v>28</v>
          </cell>
          <cell r="K844">
            <v>21</v>
          </cell>
          <cell r="L844">
            <v>21</v>
          </cell>
          <cell r="M844">
            <v>17</v>
          </cell>
          <cell r="N844">
            <v>15</v>
          </cell>
          <cell r="O844">
            <v>15</v>
          </cell>
          <cell r="P844">
            <v>28</v>
          </cell>
          <cell r="Q844">
            <v>19</v>
          </cell>
          <cell r="R844">
            <v>22</v>
          </cell>
          <cell r="S844">
            <v>8</v>
          </cell>
          <cell r="T844">
            <v>8</v>
          </cell>
          <cell r="U844">
            <v>12</v>
          </cell>
          <cell r="V844">
            <v>7</v>
          </cell>
          <cell r="W844">
            <v>13</v>
          </cell>
          <cell r="X844">
            <v>13</v>
          </cell>
          <cell r="Y844">
            <v>12</v>
          </cell>
          <cell r="Z844">
            <v>16</v>
          </cell>
          <cell r="AA844">
            <v>10</v>
          </cell>
          <cell r="AB844">
            <v>16</v>
          </cell>
          <cell r="AC844">
            <v>12</v>
          </cell>
          <cell r="AD844">
            <v>12</v>
          </cell>
          <cell r="AE844">
            <v>6</v>
          </cell>
          <cell r="AF844">
            <v>10</v>
          </cell>
          <cell r="AG844">
            <v>11</v>
          </cell>
          <cell r="AH844">
            <v>16</v>
          </cell>
          <cell r="AI844">
            <v>22</v>
          </cell>
          <cell r="AJ844">
            <v>14</v>
          </cell>
          <cell r="AK844">
            <v>11</v>
          </cell>
          <cell r="AL844">
            <v>17</v>
          </cell>
          <cell r="AM844">
            <v>40</v>
          </cell>
          <cell r="AN844">
            <v>27</v>
          </cell>
          <cell r="AO844">
            <v>50</v>
          </cell>
          <cell r="AP844">
            <v>29</v>
          </cell>
          <cell r="AQ844">
            <v>37</v>
          </cell>
          <cell r="AR844">
            <v>48</v>
          </cell>
          <cell r="AS844">
            <v>61</v>
          </cell>
          <cell r="AT844">
            <v>62</v>
          </cell>
          <cell r="AU844">
            <v>64</v>
          </cell>
          <cell r="AV844">
            <v>60</v>
          </cell>
          <cell r="AW844">
            <v>63</v>
          </cell>
          <cell r="AX844">
            <v>76</v>
          </cell>
          <cell r="AY844">
            <v>68</v>
          </cell>
          <cell r="AZ844">
            <v>67</v>
          </cell>
        </row>
        <row r="845">
          <cell r="A845" t="str">
            <v>Nombre de crÃ©ations d'entreprises - Micro-entrepreneurs - Industrie - Guyane - DonnÃ©es trimestrielles brutes</v>
          </cell>
          <cell r="B845">
            <v>10755821</v>
          </cell>
          <cell r="C845">
            <v>45317.364583333336</v>
          </cell>
          <cell r="E845">
            <v>24</v>
          </cell>
          <cell r="F845">
            <v>24</v>
          </cell>
          <cell r="G845">
            <v>20</v>
          </cell>
          <cell r="H845">
            <v>17</v>
          </cell>
          <cell r="I845">
            <v>2</v>
          </cell>
          <cell r="J845">
            <v>5</v>
          </cell>
          <cell r="K845">
            <v>9</v>
          </cell>
          <cell r="L845">
            <v>8</v>
          </cell>
          <cell r="M845">
            <v>7</v>
          </cell>
          <cell r="N845">
            <v>2</v>
          </cell>
          <cell r="O845">
            <v>5</v>
          </cell>
          <cell r="P845">
            <v>3</v>
          </cell>
          <cell r="Q845">
            <v>12</v>
          </cell>
          <cell r="R845">
            <v>11</v>
          </cell>
          <cell r="S845">
            <v>11</v>
          </cell>
          <cell r="T845">
            <v>13</v>
          </cell>
          <cell r="U845">
            <v>10</v>
          </cell>
          <cell r="V845">
            <v>5</v>
          </cell>
          <cell r="W845">
            <v>5</v>
          </cell>
          <cell r="X845">
            <v>9</v>
          </cell>
          <cell r="Y845">
            <v>6</v>
          </cell>
          <cell r="Z845">
            <v>9</v>
          </cell>
          <cell r="AA845">
            <v>10</v>
          </cell>
          <cell r="AB845">
            <v>5</v>
          </cell>
          <cell r="AC845">
            <v>16</v>
          </cell>
          <cell r="AD845">
            <v>13</v>
          </cell>
          <cell r="AE845">
            <v>12</v>
          </cell>
          <cell r="AF845">
            <v>12</v>
          </cell>
          <cell r="AG845">
            <v>9</v>
          </cell>
          <cell r="AH845">
            <v>9</v>
          </cell>
          <cell r="AI845">
            <v>16</v>
          </cell>
          <cell r="AJ845">
            <v>10</v>
          </cell>
          <cell r="AK845">
            <v>11</v>
          </cell>
          <cell r="AL845">
            <v>5</v>
          </cell>
          <cell r="AM845">
            <v>8</v>
          </cell>
          <cell r="AN845">
            <v>18</v>
          </cell>
          <cell r="AO845">
            <v>16</v>
          </cell>
          <cell r="AP845">
            <v>16</v>
          </cell>
          <cell r="AQ845">
            <v>20</v>
          </cell>
          <cell r="AR845">
            <v>30</v>
          </cell>
          <cell r="AS845">
            <v>23</v>
          </cell>
          <cell r="AT845">
            <v>15</v>
          </cell>
          <cell r="AU845">
            <v>14</v>
          </cell>
          <cell r="AV845">
            <v>26</v>
          </cell>
          <cell r="AW845">
            <v>24</v>
          </cell>
          <cell r="AX845">
            <v>27</v>
          </cell>
          <cell r="AY845">
            <v>30</v>
          </cell>
          <cell r="AZ845">
            <v>21</v>
          </cell>
        </row>
        <row r="846">
          <cell r="A846" t="str">
            <v>Nombre de crÃ©ations d'entreprises - Micro-entrepreneurs - Industrie - Guyane - DonnÃ©es trimestrielles CVS</v>
          </cell>
          <cell r="B846">
            <v>10755822</v>
          </cell>
          <cell r="C846">
            <v>45317.364583333336</v>
          </cell>
          <cell r="E846">
            <v>23</v>
          </cell>
          <cell r="F846">
            <v>25</v>
          </cell>
          <cell r="G846">
            <v>22</v>
          </cell>
          <cell r="H846">
            <v>15</v>
          </cell>
          <cell r="I846">
            <v>4</v>
          </cell>
          <cell r="J846">
            <v>6</v>
          </cell>
          <cell r="K846">
            <v>7</v>
          </cell>
          <cell r="L846">
            <v>8</v>
          </cell>
          <cell r="M846">
            <v>9</v>
          </cell>
          <cell r="N846">
            <v>3</v>
          </cell>
          <cell r="O846">
            <v>4</v>
          </cell>
          <cell r="P846">
            <v>4</v>
          </cell>
          <cell r="Q846">
            <v>14</v>
          </cell>
          <cell r="R846">
            <v>12</v>
          </cell>
          <cell r="S846">
            <v>11</v>
          </cell>
          <cell r="T846">
            <v>12</v>
          </cell>
          <cell r="U846">
            <v>13</v>
          </cell>
          <cell r="V846">
            <v>1</v>
          </cell>
          <cell r="W846">
            <v>4</v>
          </cell>
          <cell r="X846">
            <v>7</v>
          </cell>
          <cell r="Y846">
            <v>7</v>
          </cell>
          <cell r="Z846">
            <v>10</v>
          </cell>
          <cell r="AA846">
            <v>8</v>
          </cell>
          <cell r="AB846">
            <v>9</v>
          </cell>
          <cell r="AC846">
            <v>16</v>
          </cell>
          <cell r="AD846">
            <v>14</v>
          </cell>
          <cell r="AE846">
            <v>13</v>
          </cell>
          <cell r="AF846">
            <v>11</v>
          </cell>
          <cell r="AG846">
            <v>11</v>
          </cell>
          <cell r="AH846">
            <v>9</v>
          </cell>
          <cell r="AI846">
            <v>13</v>
          </cell>
          <cell r="AJ846">
            <v>11</v>
          </cell>
          <cell r="AK846">
            <v>12</v>
          </cell>
          <cell r="AL846">
            <v>5</v>
          </cell>
          <cell r="AM846">
            <v>7</v>
          </cell>
          <cell r="AN846">
            <v>18</v>
          </cell>
          <cell r="AO846">
            <v>18</v>
          </cell>
          <cell r="AP846">
            <v>18</v>
          </cell>
          <cell r="AQ846">
            <v>17</v>
          </cell>
          <cell r="AR846">
            <v>33</v>
          </cell>
          <cell r="AS846">
            <v>26</v>
          </cell>
          <cell r="AT846">
            <v>12</v>
          </cell>
          <cell r="AU846">
            <v>12</v>
          </cell>
          <cell r="AV846">
            <v>25</v>
          </cell>
          <cell r="AW846">
            <v>25</v>
          </cell>
          <cell r="AX846">
            <v>27</v>
          </cell>
          <cell r="AY846">
            <v>27</v>
          </cell>
          <cell r="AZ846">
            <v>26</v>
          </cell>
        </row>
        <row r="847">
          <cell r="A847" t="str">
            <v>Nombre de crÃ©ations d'entreprises - Micro-entrepreneurs - Industrie - Hauts-de-France - DonnÃ©es trimestrielles brutes</v>
          </cell>
          <cell r="B847">
            <v>10755929</v>
          </cell>
          <cell r="C847">
            <v>45317.364583333336</v>
          </cell>
          <cell r="E847">
            <v>289</v>
          </cell>
          <cell r="F847">
            <v>284</v>
          </cell>
          <cell r="G847">
            <v>247</v>
          </cell>
          <cell r="H847">
            <v>229</v>
          </cell>
          <cell r="I847">
            <v>267</v>
          </cell>
          <cell r="J847">
            <v>218</v>
          </cell>
          <cell r="K847">
            <v>149</v>
          </cell>
          <cell r="L847">
            <v>230</v>
          </cell>
          <cell r="M847">
            <v>237</v>
          </cell>
          <cell r="N847">
            <v>221</v>
          </cell>
          <cell r="O847">
            <v>192</v>
          </cell>
          <cell r="P847">
            <v>269</v>
          </cell>
          <cell r="Q847">
            <v>264</v>
          </cell>
          <cell r="R847">
            <v>251</v>
          </cell>
          <cell r="S847">
            <v>196</v>
          </cell>
          <cell r="T847">
            <v>258</v>
          </cell>
          <cell r="U847">
            <v>311</v>
          </cell>
          <cell r="V847">
            <v>374</v>
          </cell>
          <cell r="W847">
            <v>246</v>
          </cell>
          <cell r="X847">
            <v>288</v>
          </cell>
          <cell r="Y847">
            <v>318</v>
          </cell>
          <cell r="Z847">
            <v>203</v>
          </cell>
          <cell r="AA847">
            <v>202</v>
          </cell>
          <cell r="AB847">
            <v>235</v>
          </cell>
          <cell r="AC847">
            <v>282</v>
          </cell>
          <cell r="AD847">
            <v>320</v>
          </cell>
          <cell r="AE847">
            <v>226</v>
          </cell>
          <cell r="AF847">
            <v>301</v>
          </cell>
          <cell r="AG847">
            <v>342</v>
          </cell>
          <cell r="AH847">
            <v>358</v>
          </cell>
          <cell r="AI847">
            <v>456</v>
          </cell>
          <cell r="AJ847">
            <v>594</v>
          </cell>
          <cell r="AK847">
            <v>536</v>
          </cell>
          <cell r="AL847">
            <v>358</v>
          </cell>
          <cell r="AM847">
            <v>422</v>
          </cell>
          <cell r="AN847">
            <v>609</v>
          </cell>
          <cell r="AO847">
            <v>649</v>
          </cell>
          <cell r="AP847">
            <v>582</v>
          </cell>
          <cell r="AQ847">
            <v>455</v>
          </cell>
          <cell r="AR847">
            <v>666</v>
          </cell>
          <cell r="AS847">
            <v>663</v>
          </cell>
          <cell r="AT847">
            <v>600</v>
          </cell>
          <cell r="AU847">
            <v>587</v>
          </cell>
          <cell r="AV847">
            <v>754</v>
          </cell>
          <cell r="AW847">
            <v>652</v>
          </cell>
          <cell r="AX847">
            <v>577</v>
          </cell>
          <cell r="AY847">
            <v>626</v>
          </cell>
          <cell r="AZ847">
            <v>884</v>
          </cell>
        </row>
        <row r="848">
          <cell r="A848" t="str">
            <v>Nombre de crÃ©ations d'entreprises - Micro-entrepreneurs - Industrie - Hauts-de-France - DonnÃ©es trimestrielles CVS</v>
          </cell>
          <cell r="B848">
            <v>10755930</v>
          </cell>
          <cell r="C848">
            <v>45317.364583333336</v>
          </cell>
          <cell r="E848">
            <v>258</v>
          </cell>
          <cell r="F848">
            <v>277</v>
          </cell>
          <cell r="G848">
            <v>311</v>
          </cell>
          <cell r="H848">
            <v>216</v>
          </cell>
          <cell r="I848">
            <v>240</v>
          </cell>
          <cell r="J848">
            <v>211</v>
          </cell>
          <cell r="K848">
            <v>188</v>
          </cell>
          <cell r="L848">
            <v>218</v>
          </cell>
          <cell r="M848">
            <v>214</v>
          </cell>
          <cell r="N848">
            <v>210</v>
          </cell>
          <cell r="O848">
            <v>242</v>
          </cell>
          <cell r="P848">
            <v>257</v>
          </cell>
          <cell r="Q848">
            <v>241</v>
          </cell>
          <cell r="R848">
            <v>234</v>
          </cell>
          <cell r="S848">
            <v>248</v>
          </cell>
          <cell r="T848">
            <v>249</v>
          </cell>
          <cell r="U848">
            <v>285</v>
          </cell>
          <cell r="V848">
            <v>343</v>
          </cell>
          <cell r="W848">
            <v>312</v>
          </cell>
          <cell r="X848">
            <v>280</v>
          </cell>
          <cell r="Y848">
            <v>294</v>
          </cell>
          <cell r="Z848">
            <v>184</v>
          </cell>
          <cell r="AA848">
            <v>257</v>
          </cell>
          <cell r="AB848">
            <v>229</v>
          </cell>
          <cell r="AC848">
            <v>260</v>
          </cell>
          <cell r="AD848">
            <v>290</v>
          </cell>
          <cell r="AE848">
            <v>289</v>
          </cell>
          <cell r="AF848">
            <v>290</v>
          </cell>
          <cell r="AG848">
            <v>314</v>
          </cell>
          <cell r="AH848">
            <v>330</v>
          </cell>
          <cell r="AI848">
            <v>582</v>
          </cell>
          <cell r="AJ848">
            <v>562</v>
          </cell>
          <cell r="AK848">
            <v>493</v>
          </cell>
          <cell r="AL848">
            <v>339</v>
          </cell>
          <cell r="AM848">
            <v>534</v>
          </cell>
          <cell r="AN848">
            <v>562</v>
          </cell>
          <cell r="AO848">
            <v>600</v>
          </cell>
          <cell r="AP848">
            <v>566</v>
          </cell>
          <cell r="AQ848">
            <v>570</v>
          </cell>
          <cell r="AR848">
            <v>602</v>
          </cell>
          <cell r="AS848">
            <v>615</v>
          </cell>
          <cell r="AT848">
            <v>598</v>
          </cell>
          <cell r="AU848">
            <v>728</v>
          </cell>
          <cell r="AV848">
            <v>670</v>
          </cell>
          <cell r="AW848">
            <v>608</v>
          </cell>
          <cell r="AX848">
            <v>585</v>
          </cell>
          <cell r="AY848">
            <v>770</v>
          </cell>
          <cell r="AZ848">
            <v>779</v>
          </cell>
        </row>
        <row r="849">
          <cell r="A849" t="str">
            <v>Nombre de crÃ©ations d'entreprises - Micro-entrepreneurs - Industrie - La RÃ©union - DonnÃ©es trimestrielles brutes</v>
          </cell>
          <cell r="B849">
            <v>10755831</v>
          </cell>
          <cell r="C849">
            <v>45317.364583333336</v>
          </cell>
          <cell r="E849">
            <v>56</v>
          </cell>
          <cell r="F849">
            <v>45</v>
          </cell>
          <cell r="G849">
            <v>42</v>
          </cell>
          <cell r="H849">
            <v>43</v>
          </cell>
          <cell r="I849">
            <v>28</v>
          </cell>
          <cell r="J849">
            <v>21</v>
          </cell>
          <cell r="K849">
            <v>20</v>
          </cell>
          <cell r="L849">
            <v>20</v>
          </cell>
          <cell r="M849">
            <v>12</v>
          </cell>
          <cell r="N849">
            <v>9</v>
          </cell>
          <cell r="O849">
            <v>15</v>
          </cell>
          <cell r="P849">
            <v>13</v>
          </cell>
          <cell r="Q849">
            <v>18</v>
          </cell>
          <cell r="R849">
            <v>20</v>
          </cell>
          <cell r="S849">
            <v>25</v>
          </cell>
          <cell r="T849">
            <v>24</v>
          </cell>
          <cell r="U849">
            <v>33</v>
          </cell>
          <cell r="V849">
            <v>28</v>
          </cell>
          <cell r="W849">
            <v>37</v>
          </cell>
          <cell r="X849">
            <v>26</v>
          </cell>
          <cell r="Y849">
            <v>29</v>
          </cell>
          <cell r="Z849">
            <v>35</v>
          </cell>
          <cell r="AA849">
            <v>36</v>
          </cell>
          <cell r="AB849">
            <v>32</v>
          </cell>
          <cell r="AC849">
            <v>46</v>
          </cell>
          <cell r="AD849">
            <v>44</v>
          </cell>
          <cell r="AE849">
            <v>46</v>
          </cell>
          <cell r="AF849">
            <v>29</v>
          </cell>
          <cell r="AG849">
            <v>45</v>
          </cell>
          <cell r="AH849">
            <v>50</v>
          </cell>
          <cell r="AI849">
            <v>64</v>
          </cell>
          <cell r="AJ849">
            <v>53</v>
          </cell>
          <cell r="AK849">
            <v>62</v>
          </cell>
          <cell r="AL849">
            <v>32</v>
          </cell>
          <cell r="AM849">
            <v>70</v>
          </cell>
          <cell r="AN849">
            <v>63</v>
          </cell>
          <cell r="AO849">
            <v>49</v>
          </cell>
          <cell r="AP849">
            <v>91</v>
          </cell>
          <cell r="AQ849">
            <v>75</v>
          </cell>
          <cell r="AR849">
            <v>48</v>
          </cell>
          <cell r="AS849">
            <v>96</v>
          </cell>
          <cell r="AT849">
            <v>90</v>
          </cell>
          <cell r="AU849">
            <v>99</v>
          </cell>
          <cell r="AV849">
            <v>117</v>
          </cell>
          <cell r="AW849">
            <v>118</v>
          </cell>
          <cell r="AX849">
            <v>84</v>
          </cell>
          <cell r="AY849">
            <v>117</v>
          </cell>
          <cell r="AZ849">
            <v>120</v>
          </cell>
        </row>
        <row r="850">
          <cell r="A850" t="str">
            <v>Nombre de crÃ©ations d'entreprises - Micro-entrepreneurs - Industrie - La RÃ©union - DonnÃ©es trimestrielles CVS</v>
          </cell>
          <cell r="B850">
            <v>10755832</v>
          </cell>
          <cell r="C850">
            <v>45317.364583333336</v>
          </cell>
          <cell r="E850">
            <v>56</v>
          </cell>
          <cell r="F850">
            <v>47</v>
          </cell>
          <cell r="G850">
            <v>40</v>
          </cell>
          <cell r="H850">
            <v>43</v>
          </cell>
          <cell r="I850">
            <v>28</v>
          </cell>
          <cell r="J850">
            <v>23</v>
          </cell>
          <cell r="K850">
            <v>18</v>
          </cell>
          <cell r="L850">
            <v>21</v>
          </cell>
          <cell r="M850">
            <v>12</v>
          </cell>
          <cell r="N850">
            <v>11</v>
          </cell>
          <cell r="O850">
            <v>12</v>
          </cell>
          <cell r="P850">
            <v>15</v>
          </cell>
          <cell r="Q850">
            <v>17</v>
          </cell>
          <cell r="R850">
            <v>22</v>
          </cell>
          <cell r="S850">
            <v>22</v>
          </cell>
          <cell r="T850">
            <v>27</v>
          </cell>
          <cell r="U850">
            <v>32</v>
          </cell>
          <cell r="V850">
            <v>30</v>
          </cell>
          <cell r="W850">
            <v>33</v>
          </cell>
          <cell r="X850">
            <v>30</v>
          </cell>
          <cell r="Y850">
            <v>27</v>
          </cell>
          <cell r="Z850">
            <v>37</v>
          </cell>
          <cell r="AA850">
            <v>31</v>
          </cell>
          <cell r="AB850">
            <v>37</v>
          </cell>
          <cell r="AC850">
            <v>44</v>
          </cell>
          <cell r="AD850">
            <v>46</v>
          </cell>
          <cell r="AE850">
            <v>41</v>
          </cell>
          <cell r="AF850">
            <v>34</v>
          </cell>
          <cell r="AG850">
            <v>42</v>
          </cell>
          <cell r="AH850">
            <v>54</v>
          </cell>
          <cell r="AI850">
            <v>58</v>
          </cell>
          <cell r="AJ850">
            <v>57</v>
          </cell>
          <cell r="AK850">
            <v>58</v>
          </cell>
          <cell r="AL850">
            <v>39</v>
          </cell>
          <cell r="AM850">
            <v>64</v>
          </cell>
          <cell r="AN850">
            <v>65</v>
          </cell>
          <cell r="AO850">
            <v>44</v>
          </cell>
          <cell r="AP850">
            <v>102</v>
          </cell>
          <cell r="AQ850">
            <v>69</v>
          </cell>
          <cell r="AR850">
            <v>47</v>
          </cell>
          <cell r="AS850">
            <v>90</v>
          </cell>
          <cell r="AT850">
            <v>105</v>
          </cell>
          <cell r="AU850">
            <v>93</v>
          </cell>
          <cell r="AV850">
            <v>113</v>
          </cell>
          <cell r="AW850">
            <v>112</v>
          </cell>
          <cell r="AX850">
            <v>101</v>
          </cell>
          <cell r="AY850">
            <v>112</v>
          </cell>
          <cell r="AZ850">
            <v>114</v>
          </cell>
        </row>
        <row r="851">
          <cell r="A851" t="str">
            <v>Nombre de crÃ©ations d'entreprises - Micro-entrepreneurs - Industrie - Martinique - DonnÃ©es trimestrielles brutes</v>
          </cell>
          <cell r="B851">
            <v>10755813</v>
          </cell>
          <cell r="C851">
            <v>45317.364583333336</v>
          </cell>
          <cell r="E851">
            <v>26</v>
          </cell>
          <cell r="F851">
            <v>19</v>
          </cell>
          <cell r="G851">
            <v>17</v>
          </cell>
          <cell r="H851">
            <v>22</v>
          </cell>
          <cell r="I851">
            <v>12</v>
          </cell>
          <cell r="J851">
            <v>23</v>
          </cell>
          <cell r="K851">
            <v>11</v>
          </cell>
          <cell r="L851">
            <v>19</v>
          </cell>
          <cell r="M851">
            <v>15</v>
          </cell>
          <cell r="N851">
            <v>8</v>
          </cell>
          <cell r="O851">
            <v>9</v>
          </cell>
          <cell r="P851">
            <v>8</v>
          </cell>
          <cell r="Q851">
            <v>9</v>
          </cell>
          <cell r="R851">
            <v>9</v>
          </cell>
          <cell r="S851">
            <v>13</v>
          </cell>
          <cell r="T851">
            <v>7</v>
          </cell>
          <cell r="U851">
            <v>6</v>
          </cell>
          <cell r="V851">
            <v>10</v>
          </cell>
          <cell r="W851">
            <v>2</v>
          </cell>
          <cell r="X851">
            <v>13</v>
          </cell>
          <cell r="Y851">
            <v>13</v>
          </cell>
          <cell r="Z851">
            <v>7</v>
          </cell>
          <cell r="AA851">
            <v>11</v>
          </cell>
          <cell r="AB851">
            <v>16</v>
          </cell>
          <cell r="AC851">
            <v>15</v>
          </cell>
          <cell r="AD851">
            <v>18</v>
          </cell>
          <cell r="AE851">
            <v>15</v>
          </cell>
          <cell r="AF851">
            <v>20</v>
          </cell>
          <cell r="AG851">
            <v>23</v>
          </cell>
          <cell r="AH851">
            <v>16</v>
          </cell>
          <cell r="AI851">
            <v>16</v>
          </cell>
          <cell r="AJ851">
            <v>23</v>
          </cell>
          <cell r="AK851">
            <v>24</v>
          </cell>
          <cell r="AL851">
            <v>12</v>
          </cell>
          <cell r="AM851">
            <v>25</v>
          </cell>
          <cell r="AN851">
            <v>29</v>
          </cell>
          <cell r="AO851">
            <v>47</v>
          </cell>
          <cell r="AP851">
            <v>32</v>
          </cell>
          <cell r="AQ851">
            <v>24</v>
          </cell>
          <cell r="AR851">
            <v>36</v>
          </cell>
          <cell r="AS851">
            <v>30</v>
          </cell>
          <cell r="AT851">
            <v>40</v>
          </cell>
          <cell r="AU851">
            <v>34</v>
          </cell>
          <cell r="AV851">
            <v>49</v>
          </cell>
          <cell r="AW851">
            <v>30</v>
          </cell>
          <cell r="AX851">
            <v>21</v>
          </cell>
          <cell r="AY851">
            <v>51</v>
          </cell>
          <cell r="AZ851">
            <v>50</v>
          </cell>
        </row>
        <row r="852">
          <cell r="A852" t="str">
            <v>Nombre de crÃ©ations d'entreprises - Micro-entrepreneurs - Industrie - Mayotte - DonnÃ©es trimestrielles brutes</v>
          </cell>
          <cell r="B852">
            <v>10755838</v>
          </cell>
          <cell r="C852">
            <v>45317.364583333336</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2</v>
          </cell>
          <cell r="AM852">
            <v>5</v>
          </cell>
          <cell r="AN852">
            <v>4</v>
          </cell>
          <cell r="AO852">
            <v>6</v>
          </cell>
          <cell r="AP852">
            <v>7</v>
          </cell>
          <cell r="AQ852">
            <v>4</v>
          </cell>
          <cell r="AR852">
            <v>4</v>
          </cell>
          <cell r="AS852">
            <v>4</v>
          </cell>
          <cell r="AT852">
            <v>5</v>
          </cell>
          <cell r="AU852">
            <v>3</v>
          </cell>
          <cell r="AV852">
            <v>5</v>
          </cell>
          <cell r="AW852">
            <v>7</v>
          </cell>
          <cell r="AX852">
            <v>5</v>
          </cell>
          <cell r="AY852">
            <v>11</v>
          </cell>
          <cell r="AZ852">
            <v>5</v>
          </cell>
        </row>
        <row r="853">
          <cell r="A853" t="str">
            <v>Nombre de crÃ©ations d'entreprises - Micro-entrepreneurs - Industrie - Normandie - DonnÃ©es trimestrielles brutes</v>
          </cell>
          <cell r="B853">
            <v>10755910</v>
          </cell>
          <cell r="C853">
            <v>45317.364583333336</v>
          </cell>
          <cell r="E853">
            <v>190</v>
          </cell>
          <cell r="F853">
            <v>207</v>
          </cell>
          <cell r="G853">
            <v>159</v>
          </cell>
          <cell r="H853">
            <v>165</v>
          </cell>
          <cell r="I853">
            <v>139</v>
          </cell>
          <cell r="J853">
            <v>115</v>
          </cell>
          <cell r="K853">
            <v>110</v>
          </cell>
          <cell r="L853">
            <v>134</v>
          </cell>
          <cell r="M853">
            <v>164</v>
          </cell>
          <cell r="N853">
            <v>133</v>
          </cell>
          <cell r="O853">
            <v>126</v>
          </cell>
          <cell r="P853">
            <v>165</v>
          </cell>
          <cell r="Q853">
            <v>117</v>
          </cell>
          <cell r="R853">
            <v>135</v>
          </cell>
          <cell r="S853">
            <v>124</v>
          </cell>
          <cell r="T853">
            <v>126</v>
          </cell>
          <cell r="U853">
            <v>138</v>
          </cell>
          <cell r="V853">
            <v>179</v>
          </cell>
          <cell r="W853">
            <v>121</v>
          </cell>
          <cell r="X853">
            <v>121</v>
          </cell>
          <cell r="Y853">
            <v>168</v>
          </cell>
          <cell r="Z853">
            <v>134</v>
          </cell>
          <cell r="AA853">
            <v>153</v>
          </cell>
          <cell r="AB853">
            <v>133</v>
          </cell>
          <cell r="AC853">
            <v>180</v>
          </cell>
          <cell r="AD853">
            <v>165</v>
          </cell>
          <cell r="AE853">
            <v>161</v>
          </cell>
          <cell r="AF853">
            <v>195</v>
          </cell>
          <cell r="AG853">
            <v>256</v>
          </cell>
          <cell r="AH853">
            <v>223</v>
          </cell>
          <cell r="AI853">
            <v>276</v>
          </cell>
          <cell r="AJ853">
            <v>328</v>
          </cell>
          <cell r="AK853">
            <v>322</v>
          </cell>
          <cell r="AL853">
            <v>252</v>
          </cell>
          <cell r="AM853">
            <v>322</v>
          </cell>
          <cell r="AN853">
            <v>393</v>
          </cell>
          <cell r="AO853">
            <v>412</v>
          </cell>
          <cell r="AP853">
            <v>337</v>
          </cell>
          <cell r="AQ853">
            <v>323</v>
          </cell>
          <cell r="AR853">
            <v>363</v>
          </cell>
          <cell r="AS853">
            <v>389</v>
          </cell>
          <cell r="AT853">
            <v>334</v>
          </cell>
          <cell r="AU853">
            <v>333</v>
          </cell>
          <cell r="AV853">
            <v>436</v>
          </cell>
          <cell r="AW853">
            <v>369</v>
          </cell>
          <cell r="AX853">
            <v>371</v>
          </cell>
          <cell r="AY853">
            <v>360</v>
          </cell>
          <cell r="AZ853">
            <v>515</v>
          </cell>
        </row>
        <row r="854">
          <cell r="A854" t="str">
            <v>Nombre de crÃ©ations d'entreprises - Micro-entrepreneurs - Industrie - Normandie - DonnÃ©es trimestrielles CVS</v>
          </cell>
          <cell r="B854">
            <v>10755911</v>
          </cell>
          <cell r="C854">
            <v>45317.364583333336</v>
          </cell>
          <cell r="E854">
            <v>184</v>
          </cell>
          <cell r="F854">
            <v>207</v>
          </cell>
          <cell r="G854">
            <v>174</v>
          </cell>
          <cell r="H854">
            <v>156</v>
          </cell>
          <cell r="I854">
            <v>134</v>
          </cell>
          <cell r="J854">
            <v>114</v>
          </cell>
          <cell r="K854">
            <v>124</v>
          </cell>
          <cell r="L854">
            <v>127</v>
          </cell>
          <cell r="M854">
            <v>157</v>
          </cell>
          <cell r="N854">
            <v>133</v>
          </cell>
          <cell r="O854">
            <v>138</v>
          </cell>
          <cell r="P854">
            <v>162</v>
          </cell>
          <cell r="Q854">
            <v>107</v>
          </cell>
          <cell r="R854">
            <v>136</v>
          </cell>
          <cell r="S854">
            <v>135</v>
          </cell>
          <cell r="T854">
            <v>126</v>
          </cell>
          <cell r="U854">
            <v>124</v>
          </cell>
          <cell r="V854">
            <v>183</v>
          </cell>
          <cell r="W854">
            <v>130</v>
          </cell>
          <cell r="X854">
            <v>123</v>
          </cell>
          <cell r="Y854">
            <v>150</v>
          </cell>
          <cell r="Z854">
            <v>141</v>
          </cell>
          <cell r="AA854">
            <v>164</v>
          </cell>
          <cell r="AB854">
            <v>133</v>
          </cell>
          <cell r="AC854">
            <v>158</v>
          </cell>
          <cell r="AD854">
            <v>177</v>
          </cell>
          <cell r="AE854">
            <v>174</v>
          </cell>
          <cell r="AF854">
            <v>191</v>
          </cell>
          <cell r="AG854">
            <v>231</v>
          </cell>
          <cell r="AH854">
            <v>240</v>
          </cell>
          <cell r="AI854">
            <v>293</v>
          </cell>
          <cell r="AJ854">
            <v>315</v>
          </cell>
          <cell r="AK854">
            <v>297</v>
          </cell>
          <cell r="AL854">
            <v>273</v>
          </cell>
          <cell r="AM854">
            <v>345</v>
          </cell>
          <cell r="AN854">
            <v>368</v>
          </cell>
          <cell r="AO854">
            <v>392</v>
          </cell>
          <cell r="AP854">
            <v>359</v>
          </cell>
          <cell r="AQ854">
            <v>353</v>
          </cell>
          <cell r="AR854">
            <v>327</v>
          </cell>
          <cell r="AS854">
            <v>373</v>
          </cell>
          <cell r="AT854">
            <v>356</v>
          </cell>
          <cell r="AU854">
            <v>368</v>
          </cell>
          <cell r="AV854">
            <v>391</v>
          </cell>
          <cell r="AW854">
            <v>358</v>
          </cell>
          <cell r="AX854">
            <v>391</v>
          </cell>
          <cell r="AY854">
            <v>399</v>
          </cell>
          <cell r="AZ854">
            <v>465</v>
          </cell>
        </row>
        <row r="855">
          <cell r="A855" t="str">
            <v>Nombre de crÃ©ations d'entreprises - Micro-entrepreneurs - Industrie - Nouvelle-Aquitaine - DonnÃ©es trimestrielles brutes</v>
          </cell>
          <cell r="B855">
            <v>10756005</v>
          </cell>
          <cell r="C855">
            <v>45317.364583333336</v>
          </cell>
          <cell r="E855">
            <v>501</v>
          </cell>
          <cell r="F855">
            <v>530</v>
          </cell>
          <cell r="G855">
            <v>368</v>
          </cell>
          <cell r="H855">
            <v>428</v>
          </cell>
          <cell r="I855">
            <v>379</v>
          </cell>
          <cell r="J855">
            <v>361</v>
          </cell>
          <cell r="K855">
            <v>350</v>
          </cell>
          <cell r="L855">
            <v>399</v>
          </cell>
          <cell r="M855">
            <v>430</v>
          </cell>
          <cell r="N855">
            <v>405</v>
          </cell>
          <cell r="O855">
            <v>382</v>
          </cell>
          <cell r="P855">
            <v>373</v>
          </cell>
          <cell r="Q855">
            <v>446</v>
          </cell>
          <cell r="R855">
            <v>439</v>
          </cell>
          <cell r="S855">
            <v>352</v>
          </cell>
          <cell r="T855">
            <v>379</v>
          </cell>
          <cell r="U855">
            <v>436</v>
          </cell>
          <cell r="V855">
            <v>433</v>
          </cell>
          <cell r="W855">
            <v>326</v>
          </cell>
          <cell r="X855">
            <v>338</v>
          </cell>
          <cell r="Y855">
            <v>444</v>
          </cell>
          <cell r="Z855">
            <v>417</v>
          </cell>
          <cell r="AA855">
            <v>383</v>
          </cell>
          <cell r="AB855">
            <v>359</v>
          </cell>
          <cell r="AC855">
            <v>538</v>
          </cell>
          <cell r="AD855">
            <v>478</v>
          </cell>
          <cell r="AE855">
            <v>412</v>
          </cell>
          <cell r="AF855">
            <v>489</v>
          </cell>
          <cell r="AG855">
            <v>574</v>
          </cell>
          <cell r="AH855">
            <v>570</v>
          </cell>
          <cell r="AI855">
            <v>651</v>
          </cell>
          <cell r="AJ855">
            <v>774</v>
          </cell>
          <cell r="AK855">
            <v>695</v>
          </cell>
          <cell r="AL855">
            <v>602</v>
          </cell>
          <cell r="AM855">
            <v>708</v>
          </cell>
          <cell r="AN855">
            <v>834</v>
          </cell>
          <cell r="AO855">
            <v>908</v>
          </cell>
          <cell r="AP855">
            <v>933</v>
          </cell>
          <cell r="AQ855">
            <v>853</v>
          </cell>
          <cell r="AR855">
            <v>1005</v>
          </cell>
          <cell r="AS855">
            <v>983</v>
          </cell>
          <cell r="AT855">
            <v>1054</v>
          </cell>
          <cell r="AU855">
            <v>805</v>
          </cell>
          <cell r="AV855">
            <v>1121</v>
          </cell>
          <cell r="AW855">
            <v>892</v>
          </cell>
          <cell r="AX855">
            <v>881</v>
          </cell>
          <cell r="AY855">
            <v>793</v>
          </cell>
          <cell r="AZ855">
            <v>1127</v>
          </cell>
        </row>
        <row r="856">
          <cell r="A856" t="str">
            <v>Nombre de crÃ©ations d'entreprises - Micro-entrepreneurs - Industrie - Nouvelle-Aquitaine - DonnÃ©es trimestrielles CVS</v>
          </cell>
          <cell r="B856">
            <v>10756006</v>
          </cell>
          <cell r="C856">
            <v>45317.364583333336</v>
          </cell>
          <cell r="E856">
            <v>472</v>
          </cell>
          <cell r="F856">
            <v>504</v>
          </cell>
          <cell r="G856">
            <v>401</v>
          </cell>
          <cell r="H856">
            <v>443</v>
          </cell>
          <cell r="I856">
            <v>356</v>
          </cell>
          <cell r="J856">
            <v>342</v>
          </cell>
          <cell r="K856">
            <v>384</v>
          </cell>
          <cell r="L856">
            <v>415</v>
          </cell>
          <cell r="M856">
            <v>399</v>
          </cell>
          <cell r="N856">
            <v>384</v>
          </cell>
          <cell r="O856">
            <v>421</v>
          </cell>
          <cell r="P856">
            <v>391</v>
          </cell>
          <cell r="Q856">
            <v>409</v>
          </cell>
          <cell r="R856">
            <v>417</v>
          </cell>
          <cell r="S856">
            <v>390</v>
          </cell>
          <cell r="T856">
            <v>399</v>
          </cell>
          <cell r="U856">
            <v>395</v>
          </cell>
          <cell r="V856">
            <v>415</v>
          </cell>
          <cell r="W856">
            <v>363</v>
          </cell>
          <cell r="X856">
            <v>353</v>
          </cell>
          <cell r="Y856">
            <v>401</v>
          </cell>
          <cell r="Z856">
            <v>404</v>
          </cell>
          <cell r="AA856">
            <v>426</v>
          </cell>
          <cell r="AB856">
            <v>369</v>
          </cell>
          <cell r="AC856">
            <v>489</v>
          </cell>
          <cell r="AD856">
            <v>470</v>
          </cell>
          <cell r="AE856">
            <v>457</v>
          </cell>
          <cell r="AF856">
            <v>489</v>
          </cell>
          <cell r="AG856">
            <v>529</v>
          </cell>
          <cell r="AH856">
            <v>569</v>
          </cell>
          <cell r="AI856">
            <v>719</v>
          </cell>
          <cell r="AJ856">
            <v>751</v>
          </cell>
          <cell r="AK856">
            <v>654</v>
          </cell>
          <cell r="AL856">
            <v>607</v>
          </cell>
          <cell r="AM856">
            <v>784</v>
          </cell>
          <cell r="AN856">
            <v>781</v>
          </cell>
          <cell r="AO856">
            <v>877</v>
          </cell>
          <cell r="AP856">
            <v>943</v>
          </cell>
          <cell r="AQ856">
            <v>954</v>
          </cell>
          <cell r="AR856">
            <v>913</v>
          </cell>
          <cell r="AS856">
            <v>968</v>
          </cell>
          <cell r="AT856">
            <v>1067</v>
          </cell>
          <cell r="AU856">
            <v>911</v>
          </cell>
          <cell r="AV856">
            <v>994</v>
          </cell>
          <cell r="AW856">
            <v>891</v>
          </cell>
          <cell r="AX856">
            <v>892</v>
          </cell>
          <cell r="AY856">
            <v>909</v>
          </cell>
          <cell r="AZ856">
            <v>983</v>
          </cell>
        </row>
        <row r="857">
          <cell r="A857" t="str">
            <v>Nombre de crÃ©ations d'entreprises - Micro-entrepreneurs - Industrie - Occitanie - DonnÃ©es trimestrielles brutes</v>
          </cell>
          <cell r="B857">
            <v>10756024</v>
          </cell>
          <cell r="C857">
            <v>45317.364583333336</v>
          </cell>
          <cell r="E857">
            <v>438</v>
          </cell>
          <cell r="F857">
            <v>495</v>
          </cell>
          <cell r="G857">
            <v>363</v>
          </cell>
          <cell r="H857">
            <v>459</v>
          </cell>
          <cell r="I857">
            <v>379</v>
          </cell>
          <cell r="J857">
            <v>426</v>
          </cell>
          <cell r="K857">
            <v>365</v>
          </cell>
          <cell r="L857">
            <v>414</v>
          </cell>
          <cell r="M857">
            <v>484</v>
          </cell>
          <cell r="N857">
            <v>517</v>
          </cell>
          <cell r="O857">
            <v>385</v>
          </cell>
          <cell r="P857">
            <v>415</v>
          </cell>
          <cell r="Q857">
            <v>412</v>
          </cell>
          <cell r="R857">
            <v>396</v>
          </cell>
          <cell r="S857">
            <v>321</v>
          </cell>
          <cell r="T857">
            <v>367</v>
          </cell>
          <cell r="U857">
            <v>400</v>
          </cell>
          <cell r="V857">
            <v>473</v>
          </cell>
          <cell r="W857">
            <v>318</v>
          </cell>
          <cell r="X857">
            <v>349</v>
          </cell>
          <cell r="Y857">
            <v>432</v>
          </cell>
          <cell r="Z857">
            <v>395</v>
          </cell>
          <cell r="AA857">
            <v>333</v>
          </cell>
          <cell r="AB857">
            <v>364</v>
          </cell>
          <cell r="AC857">
            <v>440</v>
          </cell>
          <cell r="AD857">
            <v>454</v>
          </cell>
          <cell r="AE857">
            <v>372</v>
          </cell>
          <cell r="AF857">
            <v>388</v>
          </cell>
          <cell r="AG857">
            <v>528</v>
          </cell>
          <cell r="AH857">
            <v>581</v>
          </cell>
          <cell r="AI857">
            <v>588</v>
          </cell>
          <cell r="AJ857">
            <v>721</v>
          </cell>
          <cell r="AK857">
            <v>741</v>
          </cell>
          <cell r="AL857">
            <v>603</v>
          </cell>
          <cell r="AM857">
            <v>773</v>
          </cell>
          <cell r="AN857">
            <v>891</v>
          </cell>
          <cell r="AO857">
            <v>965</v>
          </cell>
          <cell r="AP857">
            <v>971</v>
          </cell>
          <cell r="AQ857">
            <v>875</v>
          </cell>
          <cell r="AR857">
            <v>1022</v>
          </cell>
          <cell r="AS857">
            <v>951</v>
          </cell>
          <cell r="AT857">
            <v>1080</v>
          </cell>
          <cell r="AU857">
            <v>794</v>
          </cell>
          <cell r="AV857">
            <v>993</v>
          </cell>
          <cell r="AW857">
            <v>875</v>
          </cell>
          <cell r="AX857">
            <v>946</v>
          </cell>
          <cell r="AY857">
            <v>863</v>
          </cell>
          <cell r="AZ857">
            <v>1171</v>
          </cell>
        </row>
        <row r="858">
          <cell r="A858" t="str">
            <v>Nombre de crÃ©ations d'entreprises - Micro-entrepreneurs - Industrie - Occitanie - DonnÃ©es trimestrielles CVS</v>
          </cell>
          <cell r="B858">
            <v>10756025</v>
          </cell>
          <cell r="C858">
            <v>45317.364583333336</v>
          </cell>
          <cell r="E858">
            <v>406</v>
          </cell>
          <cell r="F858">
            <v>451</v>
          </cell>
          <cell r="G858">
            <v>442</v>
          </cell>
          <cell r="H858">
            <v>461</v>
          </cell>
          <cell r="I858">
            <v>370</v>
          </cell>
          <cell r="J858">
            <v>390</v>
          </cell>
          <cell r="K858">
            <v>414</v>
          </cell>
          <cell r="L858">
            <v>434</v>
          </cell>
          <cell r="M858">
            <v>468</v>
          </cell>
          <cell r="N858">
            <v>477</v>
          </cell>
          <cell r="O858">
            <v>454</v>
          </cell>
          <cell r="P858">
            <v>432</v>
          </cell>
          <cell r="Q858">
            <v>395</v>
          </cell>
          <cell r="R858">
            <v>369</v>
          </cell>
          <cell r="S858">
            <v>373</v>
          </cell>
          <cell r="T858">
            <v>372</v>
          </cell>
          <cell r="U858">
            <v>388</v>
          </cell>
          <cell r="V858">
            <v>393</v>
          </cell>
          <cell r="W858">
            <v>372</v>
          </cell>
          <cell r="X858">
            <v>356</v>
          </cell>
          <cell r="Y858">
            <v>392</v>
          </cell>
          <cell r="Z858">
            <v>374</v>
          </cell>
          <cell r="AA858">
            <v>390</v>
          </cell>
          <cell r="AB858">
            <v>391</v>
          </cell>
          <cell r="AC858">
            <v>404</v>
          </cell>
          <cell r="AD858">
            <v>434</v>
          </cell>
          <cell r="AE858">
            <v>444</v>
          </cell>
          <cell r="AF858">
            <v>381</v>
          </cell>
          <cell r="AG858">
            <v>507</v>
          </cell>
          <cell r="AH858">
            <v>566</v>
          </cell>
          <cell r="AI858">
            <v>650</v>
          </cell>
          <cell r="AJ858">
            <v>716</v>
          </cell>
          <cell r="AK858">
            <v>710</v>
          </cell>
          <cell r="AL858">
            <v>593</v>
          </cell>
          <cell r="AM858">
            <v>878</v>
          </cell>
          <cell r="AN858">
            <v>830</v>
          </cell>
          <cell r="AO858">
            <v>962</v>
          </cell>
          <cell r="AP858">
            <v>949</v>
          </cell>
          <cell r="AQ858">
            <v>964</v>
          </cell>
          <cell r="AR858">
            <v>955</v>
          </cell>
          <cell r="AS858">
            <v>965</v>
          </cell>
          <cell r="AT858">
            <v>992</v>
          </cell>
          <cell r="AU858">
            <v>912</v>
          </cell>
          <cell r="AV858">
            <v>888</v>
          </cell>
          <cell r="AW858">
            <v>869</v>
          </cell>
          <cell r="AX858">
            <v>939</v>
          </cell>
          <cell r="AY858">
            <v>1003</v>
          </cell>
          <cell r="AZ858">
            <v>1100</v>
          </cell>
        </row>
        <row r="859">
          <cell r="A859" t="str">
            <v>Nombre de crÃ©ations d'entreprises - Micro-entrepreneurs - Industrie - Pays de la Loire - DonnÃ©es trimestrielles brutes</v>
          </cell>
          <cell r="B859">
            <v>10755967</v>
          </cell>
          <cell r="C859">
            <v>45317.364583333336</v>
          </cell>
          <cell r="E859">
            <v>284</v>
          </cell>
          <cell r="F859">
            <v>283</v>
          </cell>
          <cell r="G859">
            <v>201</v>
          </cell>
          <cell r="H859">
            <v>227</v>
          </cell>
          <cell r="I859">
            <v>207</v>
          </cell>
          <cell r="J859">
            <v>185</v>
          </cell>
          <cell r="K859">
            <v>141</v>
          </cell>
          <cell r="L859">
            <v>203</v>
          </cell>
          <cell r="M859">
            <v>219</v>
          </cell>
          <cell r="N859">
            <v>195</v>
          </cell>
          <cell r="O859">
            <v>204</v>
          </cell>
          <cell r="P859">
            <v>254</v>
          </cell>
          <cell r="Q859">
            <v>219</v>
          </cell>
          <cell r="R859">
            <v>204</v>
          </cell>
          <cell r="S859">
            <v>182</v>
          </cell>
          <cell r="T859">
            <v>191</v>
          </cell>
          <cell r="U859">
            <v>199</v>
          </cell>
          <cell r="V859">
            <v>214</v>
          </cell>
          <cell r="W859">
            <v>144</v>
          </cell>
          <cell r="X859">
            <v>178</v>
          </cell>
          <cell r="Y859">
            <v>188</v>
          </cell>
          <cell r="Z859">
            <v>190</v>
          </cell>
          <cell r="AA859">
            <v>170</v>
          </cell>
          <cell r="AB859">
            <v>178</v>
          </cell>
          <cell r="AC859">
            <v>211</v>
          </cell>
          <cell r="AD859">
            <v>239</v>
          </cell>
          <cell r="AE859">
            <v>192</v>
          </cell>
          <cell r="AF859">
            <v>204</v>
          </cell>
          <cell r="AG859">
            <v>271</v>
          </cell>
          <cell r="AH859">
            <v>300</v>
          </cell>
          <cell r="AI859">
            <v>256</v>
          </cell>
          <cell r="AJ859">
            <v>338</v>
          </cell>
          <cell r="AK859">
            <v>413</v>
          </cell>
          <cell r="AL859">
            <v>308</v>
          </cell>
          <cell r="AM859">
            <v>359</v>
          </cell>
          <cell r="AN859">
            <v>491</v>
          </cell>
          <cell r="AO859">
            <v>531</v>
          </cell>
          <cell r="AP859">
            <v>495</v>
          </cell>
          <cell r="AQ859">
            <v>397</v>
          </cell>
          <cell r="AR859">
            <v>506</v>
          </cell>
          <cell r="AS859">
            <v>485</v>
          </cell>
          <cell r="AT859">
            <v>514</v>
          </cell>
          <cell r="AU859">
            <v>445</v>
          </cell>
          <cell r="AV859">
            <v>494</v>
          </cell>
          <cell r="AW859">
            <v>448</v>
          </cell>
          <cell r="AX859">
            <v>444</v>
          </cell>
          <cell r="AY859">
            <v>445</v>
          </cell>
          <cell r="AZ859">
            <v>510</v>
          </cell>
        </row>
        <row r="860">
          <cell r="A860" t="str">
            <v>Nombre de crÃ©ations d'entreprises - Micro-entrepreneurs - Industrie - Pays de la Loire - DonnÃ©es trimestrielles CVS</v>
          </cell>
          <cell r="B860">
            <v>10755968</v>
          </cell>
          <cell r="C860">
            <v>45317.364583333336</v>
          </cell>
          <cell r="E860">
            <v>274</v>
          </cell>
          <cell r="F860">
            <v>264</v>
          </cell>
          <cell r="G860">
            <v>238</v>
          </cell>
          <cell r="H860">
            <v>210</v>
          </cell>
          <cell r="I860">
            <v>194</v>
          </cell>
          <cell r="J860">
            <v>186</v>
          </cell>
          <cell r="K860">
            <v>171</v>
          </cell>
          <cell r="L860">
            <v>193</v>
          </cell>
          <cell r="M860">
            <v>206</v>
          </cell>
          <cell r="N860">
            <v>212</v>
          </cell>
          <cell r="O860">
            <v>237</v>
          </cell>
          <cell r="P860">
            <v>243</v>
          </cell>
          <cell r="Q860">
            <v>220</v>
          </cell>
          <cell r="R860">
            <v>197</v>
          </cell>
          <cell r="S860">
            <v>196</v>
          </cell>
          <cell r="T860">
            <v>179</v>
          </cell>
          <cell r="U860">
            <v>187</v>
          </cell>
          <cell r="V860">
            <v>203</v>
          </cell>
          <cell r="W860">
            <v>170</v>
          </cell>
          <cell r="X860">
            <v>174</v>
          </cell>
          <cell r="Y860">
            <v>176</v>
          </cell>
          <cell r="Z860">
            <v>178</v>
          </cell>
          <cell r="AA860">
            <v>185</v>
          </cell>
          <cell r="AB860">
            <v>185</v>
          </cell>
          <cell r="AC860">
            <v>196</v>
          </cell>
          <cell r="AD860">
            <v>210</v>
          </cell>
          <cell r="AE860">
            <v>222</v>
          </cell>
          <cell r="AF860">
            <v>213</v>
          </cell>
          <cell r="AG860">
            <v>242</v>
          </cell>
          <cell r="AH860">
            <v>285</v>
          </cell>
          <cell r="AI860">
            <v>313</v>
          </cell>
          <cell r="AJ860">
            <v>353</v>
          </cell>
          <cell r="AK860">
            <v>378</v>
          </cell>
          <cell r="AL860">
            <v>287</v>
          </cell>
          <cell r="AM860">
            <v>408</v>
          </cell>
          <cell r="AN860">
            <v>467</v>
          </cell>
          <cell r="AO860">
            <v>501</v>
          </cell>
          <cell r="AP860">
            <v>474</v>
          </cell>
          <cell r="AQ860">
            <v>446</v>
          </cell>
          <cell r="AR860">
            <v>524</v>
          </cell>
          <cell r="AS860">
            <v>442</v>
          </cell>
          <cell r="AT860">
            <v>497</v>
          </cell>
          <cell r="AU860">
            <v>540</v>
          </cell>
          <cell r="AV860">
            <v>466</v>
          </cell>
          <cell r="AW860">
            <v>417</v>
          </cell>
          <cell r="AX860">
            <v>432</v>
          </cell>
          <cell r="AY860">
            <v>488</v>
          </cell>
          <cell r="AZ860">
            <v>502</v>
          </cell>
        </row>
        <row r="861">
          <cell r="A861" t="str">
            <v>Nombre de crÃ©ations d'entreprises - Micro-entrepreneurs - Industrie - Provence-Alpes-CÃ´te d'Azur - DonnÃ©es trimestrielles brutes</v>
          </cell>
          <cell r="B861">
            <v>10756062</v>
          </cell>
          <cell r="C861">
            <v>45317.364583333336</v>
          </cell>
          <cell r="E861">
            <v>523</v>
          </cell>
          <cell r="F861">
            <v>500</v>
          </cell>
          <cell r="G861">
            <v>410</v>
          </cell>
          <cell r="H861">
            <v>379</v>
          </cell>
          <cell r="I861">
            <v>375</v>
          </cell>
          <cell r="J861">
            <v>358</v>
          </cell>
          <cell r="K861">
            <v>278</v>
          </cell>
          <cell r="L861">
            <v>338</v>
          </cell>
          <cell r="M861">
            <v>436</v>
          </cell>
          <cell r="N861">
            <v>425</v>
          </cell>
          <cell r="O861">
            <v>370</v>
          </cell>
          <cell r="P861">
            <v>380</v>
          </cell>
          <cell r="Q861">
            <v>341</v>
          </cell>
          <cell r="R861">
            <v>372</v>
          </cell>
          <cell r="S861">
            <v>284</v>
          </cell>
          <cell r="T861">
            <v>282</v>
          </cell>
          <cell r="U861">
            <v>370</v>
          </cell>
          <cell r="V861">
            <v>396</v>
          </cell>
          <cell r="W861">
            <v>312</v>
          </cell>
          <cell r="X861">
            <v>293</v>
          </cell>
          <cell r="Y861">
            <v>366</v>
          </cell>
          <cell r="Z861">
            <v>351</v>
          </cell>
          <cell r="AA861">
            <v>300</v>
          </cell>
          <cell r="AB861">
            <v>337</v>
          </cell>
          <cell r="AC861">
            <v>465</v>
          </cell>
          <cell r="AD861">
            <v>402</v>
          </cell>
          <cell r="AE861">
            <v>346</v>
          </cell>
          <cell r="AF861">
            <v>372</v>
          </cell>
          <cell r="AG861">
            <v>486</v>
          </cell>
          <cell r="AH861">
            <v>546</v>
          </cell>
          <cell r="AI861">
            <v>503</v>
          </cell>
          <cell r="AJ861">
            <v>752</v>
          </cell>
          <cell r="AK861">
            <v>751</v>
          </cell>
          <cell r="AL861">
            <v>553</v>
          </cell>
          <cell r="AM861">
            <v>672</v>
          </cell>
          <cell r="AN861">
            <v>739</v>
          </cell>
          <cell r="AO861">
            <v>877</v>
          </cell>
          <cell r="AP861">
            <v>923</v>
          </cell>
          <cell r="AQ861">
            <v>713</v>
          </cell>
          <cell r="AR861">
            <v>827</v>
          </cell>
          <cell r="AS861">
            <v>929</v>
          </cell>
          <cell r="AT861">
            <v>890</v>
          </cell>
          <cell r="AU861">
            <v>703</v>
          </cell>
          <cell r="AV861">
            <v>818</v>
          </cell>
          <cell r="AW861">
            <v>850</v>
          </cell>
          <cell r="AX861">
            <v>736</v>
          </cell>
          <cell r="AY861">
            <v>765</v>
          </cell>
          <cell r="AZ861">
            <v>773</v>
          </cell>
        </row>
        <row r="862">
          <cell r="A862" t="str">
            <v>Nombre de crÃ©ations d'entreprises - Micro-entrepreneurs - Industrie - Provence-Alpes-CÃ´te d'Azur - DonnÃ©es trimestrielles CVS</v>
          </cell>
          <cell r="B862">
            <v>10756063</v>
          </cell>
          <cell r="C862">
            <v>45317.364583333336</v>
          </cell>
          <cell r="E862">
            <v>481</v>
          </cell>
          <cell r="F862">
            <v>460</v>
          </cell>
          <cell r="G862">
            <v>452</v>
          </cell>
          <cell r="H862">
            <v>412</v>
          </cell>
          <cell r="I862">
            <v>344</v>
          </cell>
          <cell r="J862">
            <v>328</v>
          </cell>
          <cell r="K862">
            <v>316</v>
          </cell>
          <cell r="L862">
            <v>368</v>
          </cell>
          <cell r="M862">
            <v>400</v>
          </cell>
          <cell r="N862">
            <v>388</v>
          </cell>
          <cell r="O862">
            <v>418</v>
          </cell>
          <cell r="P862">
            <v>407</v>
          </cell>
          <cell r="Q862">
            <v>313</v>
          </cell>
          <cell r="R862">
            <v>339</v>
          </cell>
          <cell r="S862">
            <v>313</v>
          </cell>
          <cell r="T862">
            <v>312</v>
          </cell>
          <cell r="U862">
            <v>338</v>
          </cell>
          <cell r="V862">
            <v>365</v>
          </cell>
          <cell r="W862">
            <v>351</v>
          </cell>
          <cell r="X862">
            <v>331</v>
          </cell>
          <cell r="Y862">
            <v>330</v>
          </cell>
          <cell r="Z862">
            <v>321</v>
          </cell>
          <cell r="AA862">
            <v>344</v>
          </cell>
          <cell r="AB862">
            <v>358</v>
          </cell>
          <cell r="AC862">
            <v>430</v>
          </cell>
          <cell r="AD862">
            <v>370</v>
          </cell>
          <cell r="AE862">
            <v>379</v>
          </cell>
          <cell r="AF862">
            <v>402</v>
          </cell>
          <cell r="AG862">
            <v>448</v>
          </cell>
          <cell r="AH862">
            <v>507</v>
          </cell>
          <cell r="AI862">
            <v>570</v>
          </cell>
          <cell r="AJ862">
            <v>795</v>
          </cell>
          <cell r="AK862">
            <v>693</v>
          </cell>
          <cell r="AL862">
            <v>520</v>
          </cell>
          <cell r="AM862">
            <v>746</v>
          </cell>
          <cell r="AN862">
            <v>770</v>
          </cell>
          <cell r="AO862">
            <v>809</v>
          </cell>
          <cell r="AP862">
            <v>839</v>
          </cell>
          <cell r="AQ862">
            <v>818</v>
          </cell>
          <cell r="AR862">
            <v>825</v>
          </cell>
          <cell r="AS862">
            <v>836</v>
          </cell>
          <cell r="AT862">
            <v>862</v>
          </cell>
          <cell r="AU862">
            <v>809</v>
          </cell>
          <cell r="AV862">
            <v>846</v>
          </cell>
          <cell r="AW862">
            <v>767</v>
          </cell>
          <cell r="AX862">
            <v>713</v>
          </cell>
          <cell r="AY862">
            <v>903</v>
          </cell>
          <cell r="AZ862">
            <v>752</v>
          </cell>
        </row>
        <row r="863">
          <cell r="A863" t="str">
            <v>Nombre de crÃ©ations d'entreprises - Micro-entrepreneurs - Industrie manufacturiÃ¨re - Auvergne-RhÃ´ne-Alpes - DonnÃ©es trimestrielles brutes</v>
          </cell>
          <cell r="B863">
            <v>10756041</v>
          </cell>
          <cell r="C863">
            <v>45317.364583333336</v>
          </cell>
          <cell r="E863">
            <v>522</v>
          </cell>
          <cell r="F863">
            <v>472</v>
          </cell>
          <cell r="G863">
            <v>392</v>
          </cell>
          <cell r="H863">
            <v>461</v>
          </cell>
          <cell r="I863">
            <v>406</v>
          </cell>
          <cell r="J863">
            <v>403</v>
          </cell>
          <cell r="K863">
            <v>328</v>
          </cell>
          <cell r="L863">
            <v>448</v>
          </cell>
          <cell r="M863">
            <v>481</v>
          </cell>
          <cell r="N863">
            <v>451</v>
          </cell>
          <cell r="O863">
            <v>383</v>
          </cell>
          <cell r="P863">
            <v>471</v>
          </cell>
          <cell r="Q863">
            <v>466</v>
          </cell>
          <cell r="R863">
            <v>442</v>
          </cell>
          <cell r="S863">
            <v>372</v>
          </cell>
          <cell r="T863">
            <v>477</v>
          </cell>
          <cell r="U863">
            <v>523</v>
          </cell>
          <cell r="V863">
            <v>497</v>
          </cell>
          <cell r="W863">
            <v>399</v>
          </cell>
          <cell r="X863">
            <v>403</v>
          </cell>
          <cell r="Y863">
            <v>495</v>
          </cell>
          <cell r="Z863">
            <v>443</v>
          </cell>
          <cell r="AA863">
            <v>416</v>
          </cell>
          <cell r="AB863">
            <v>449</v>
          </cell>
          <cell r="AC863">
            <v>563</v>
          </cell>
          <cell r="AD863">
            <v>519</v>
          </cell>
          <cell r="AE863">
            <v>470</v>
          </cell>
          <cell r="AF863">
            <v>558</v>
          </cell>
          <cell r="AG863">
            <v>721</v>
          </cell>
          <cell r="AH863">
            <v>799</v>
          </cell>
          <cell r="AI863">
            <v>854</v>
          </cell>
          <cell r="AJ863">
            <v>993</v>
          </cell>
          <cell r="AK863">
            <v>973</v>
          </cell>
          <cell r="AL863">
            <v>760</v>
          </cell>
          <cell r="AM863">
            <v>969</v>
          </cell>
          <cell r="AN863">
            <v>1130</v>
          </cell>
          <cell r="AO863">
            <v>1084</v>
          </cell>
          <cell r="AP863">
            <v>1080</v>
          </cell>
          <cell r="AQ863">
            <v>906</v>
          </cell>
          <cell r="AR863">
            <v>1143</v>
          </cell>
          <cell r="AS863">
            <v>1077</v>
          </cell>
          <cell r="AT863">
            <v>929</v>
          </cell>
          <cell r="AU863">
            <v>913</v>
          </cell>
          <cell r="AV863">
            <v>1326</v>
          </cell>
          <cell r="AW863">
            <v>971</v>
          </cell>
          <cell r="AX863">
            <v>883</v>
          </cell>
          <cell r="AY863">
            <v>751</v>
          </cell>
          <cell r="AZ863">
            <v>1262</v>
          </cell>
        </row>
        <row r="864">
          <cell r="A864" t="str">
            <v>Nombre de crÃ©ations d'entreprises - Micro-entrepreneurs - Industrie manufacturiÃ¨re - ÃŽle-de-France - DonnÃ©es trimestrielles brutes</v>
          </cell>
          <cell r="B864">
            <v>10755851</v>
          </cell>
          <cell r="C864">
            <v>45317.364583333336</v>
          </cell>
          <cell r="E864">
            <v>641</v>
          </cell>
          <cell r="F864">
            <v>621</v>
          </cell>
          <cell r="G864">
            <v>473</v>
          </cell>
          <cell r="H864">
            <v>561</v>
          </cell>
          <cell r="I864">
            <v>606</v>
          </cell>
          <cell r="J864">
            <v>537</v>
          </cell>
          <cell r="K864">
            <v>457</v>
          </cell>
          <cell r="L864">
            <v>606</v>
          </cell>
          <cell r="M864">
            <v>715</v>
          </cell>
          <cell r="N864">
            <v>562</v>
          </cell>
          <cell r="O864">
            <v>509</v>
          </cell>
          <cell r="P864">
            <v>688</v>
          </cell>
          <cell r="Q864">
            <v>606</v>
          </cell>
          <cell r="R864">
            <v>453</v>
          </cell>
          <cell r="S864">
            <v>410</v>
          </cell>
          <cell r="T864">
            <v>488</v>
          </cell>
          <cell r="U864">
            <v>530</v>
          </cell>
          <cell r="V864">
            <v>515</v>
          </cell>
          <cell r="W864">
            <v>402</v>
          </cell>
          <cell r="X864">
            <v>418</v>
          </cell>
          <cell r="Y864">
            <v>513</v>
          </cell>
          <cell r="Z864">
            <v>431</v>
          </cell>
          <cell r="AA864">
            <v>463</v>
          </cell>
          <cell r="AB864">
            <v>565</v>
          </cell>
          <cell r="AC864">
            <v>646</v>
          </cell>
          <cell r="AD864">
            <v>633</v>
          </cell>
          <cell r="AE864">
            <v>599</v>
          </cell>
          <cell r="AF864">
            <v>716</v>
          </cell>
          <cell r="AG864">
            <v>808</v>
          </cell>
          <cell r="AH864">
            <v>813</v>
          </cell>
          <cell r="AI864">
            <v>791</v>
          </cell>
          <cell r="AJ864">
            <v>940</v>
          </cell>
          <cell r="AK864">
            <v>821</v>
          </cell>
          <cell r="AL864">
            <v>715</v>
          </cell>
          <cell r="AM864">
            <v>862</v>
          </cell>
          <cell r="AN864">
            <v>1047</v>
          </cell>
          <cell r="AO864">
            <v>1006</v>
          </cell>
          <cell r="AP864">
            <v>846</v>
          </cell>
          <cell r="AQ864">
            <v>691</v>
          </cell>
          <cell r="AR864">
            <v>828</v>
          </cell>
          <cell r="AS864">
            <v>899</v>
          </cell>
          <cell r="AT864">
            <v>814</v>
          </cell>
          <cell r="AU864">
            <v>897</v>
          </cell>
          <cell r="AV864">
            <v>1166</v>
          </cell>
          <cell r="AW864">
            <v>972</v>
          </cell>
          <cell r="AX864">
            <v>909</v>
          </cell>
          <cell r="AY864">
            <v>954</v>
          </cell>
          <cell r="AZ864">
            <v>1174</v>
          </cell>
        </row>
        <row r="865">
          <cell r="A865" t="str">
            <v>Nombre de crÃ©ations d'entreprises - Micro-entrepreneurs - Industrie manufacturiÃ¨re - Bourgogne-Franche-ComtÃ© - DonnÃ©es trimestrielles brutes</v>
          </cell>
          <cell r="B865">
            <v>10755889</v>
          </cell>
          <cell r="C865">
            <v>45317.364583333336</v>
          </cell>
          <cell r="E865">
            <v>164</v>
          </cell>
          <cell r="F865">
            <v>151</v>
          </cell>
          <cell r="G865">
            <v>140</v>
          </cell>
          <cell r="H865">
            <v>137</v>
          </cell>
          <cell r="I865">
            <v>153</v>
          </cell>
          <cell r="J865">
            <v>146</v>
          </cell>
          <cell r="K865">
            <v>112</v>
          </cell>
          <cell r="L865">
            <v>122</v>
          </cell>
          <cell r="M865">
            <v>172</v>
          </cell>
          <cell r="N865">
            <v>142</v>
          </cell>
          <cell r="O865">
            <v>155</v>
          </cell>
          <cell r="P865">
            <v>150</v>
          </cell>
          <cell r="Q865">
            <v>164</v>
          </cell>
          <cell r="R865">
            <v>136</v>
          </cell>
          <cell r="S865">
            <v>120</v>
          </cell>
          <cell r="T865">
            <v>129</v>
          </cell>
          <cell r="U865">
            <v>156</v>
          </cell>
          <cell r="V865">
            <v>129</v>
          </cell>
          <cell r="W865">
            <v>107</v>
          </cell>
          <cell r="X865">
            <v>98</v>
          </cell>
          <cell r="Y865">
            <v>141</v>
          </cell>
          <cell r="Z865">
            <v>123</v>
          </cell>
          <cell r="AA865">
            <v>137</v>
          </cell>
          <cell r="AB865">
            <v>95</v>
          </cell>
          <cell r="AC865">
            <v>124</v>
          </cell>
          <cell r="AD865">
            <v>116</v>
          </cell>
          <cell r="AE865">
            <v>134</v>
          </cell>
          <cell r="AF865">
            <v>141</v>
          </cell>
          <cell r="AG865">
            <v>167</v>
          </cell>
          <cell r="AH865">
            <v>177</v>
          </cell>
          <cell r="AI865">
            <v>248</v>
          </cell>
          <cell r="AJ865">
            <v>294</v>
          </cell>
          <cell r="AK865">
            <v>307</v>
          </cell>
          <cell r="AL865">
            <v>261</v>
          </cell>
          <cell r="AM865">
            <v>297</v>
          </cell>
          <cell r="AN865">
            <v>362</v>
          </cell>
          <cell r="AO865">
            <v>389</v>
          </cell>
          <cell r="AP865">
            <v>383</v>
          </cell>
          <cell r="AQ865">
            <v>286</v>
          </cell>
          <cell r="AR865">
            <v>341</v>
          </cell>
          <cell r="AS865">
            <v>414</v>
          </cell>
          <cell r="AT865">
            <v>367</v>
          </cell>
          <cell r="AU865">
            <v>348</v>
          </cell>
          <cell r="AV865">
            <v>363</v>
          </cell>
          <cell r="AW865">
            <v>381</v>
          </cell>
          <cell r="AX865">
            <v>314</v>
          </cell>
          <cell r="AY865">
            <v>347</v>
          </cell>
          <cell r="AZ865">
            <v>417</v>
          </cell>
        </row>
        <row r="866">
          <cell r="A866" t="str">
            <v>Nombre de crÃ©ations d'entreprises - Micro-entrepreneurs - Industrie manufacturiÃ¨re - Bretagne - DonnÃ©es trimestrielles brutes</v>
          </cell>
          <cell r="B866">
            <v>10755984</v>
          </cell>
          <cell r="C866">
            <v>45317.364583333336</v>
          </cell>
          <cell r="E866">
            <v>226</v>
          </cell>
          <cell r="F866">
            <v>205</v>
          </cell>
          <cell r="G866">
            <v>192</v>
          </cell>
          <cell r="H866">
            <v>208</v>
          </cell>
          <cell r="I866">
            <v>198</v>
          </cell>
          <cell r="J866">
            <v>170</v>
          </cell>
          <cell r="K866">
            <v>145</v>
          </cell>
          <cell r="L866">
            <v>182</v>
          </cell>
          <cell r="M866">
            <v>195</v>
          </cell>
          <cell r="N866">
            <v>208</v>
          </cell>
          <cell r="O866">
            <v>185</v>
          </cell>
          <cell r="P866">
            <v>200</v>
          </cell>
          <cell r="Q866">
            <v>160</v>
          </cell>
          <cell r="R866">
            <v>185</v>
          </cell>
          <cell r="S866">
            <v>149</v>
          </cell>
          <cell r="T866">
            <v>170</v>
          </cell>
          <cell r="U866">
            <v>203</v>
          </cell>
          <cell r="V866">
            <v>213</v>
          </cell>
          <cell r="W866">
            <v>162</v>
          </cell>
          <cell r="X866">
            <v>133</v>
          </cell>
          <cell r="Y866">
            <v>194</v>
          </cell>
          <cell r="Z866">
            <v>202</v>
          </cell>
          <cell r="AA866">
            <v>170</v>
          </cell>
          <cell r="AB866">
            <v>174</v>
          </cell>
          <cell r="AC866">
            <v>218</v>
          </cell>
          <cell r="AD866">
            <v>274</v>
          </cell>
          <cell r="AE866">
            <v>183</v>
          </cell>
          <cell r="AF866">
            <v>221</v>
          </cell>
          <cell r="AG866">
            <v>270</v>
          </cell>
          <cell r="AH866">
            <v>281</v>
          </cell>
          <cell r="AI866">
            <v>315</v>
          </cell>
          <cell r="AJ866">
            <v>380</v>
          </cell>
          <cell r="AK866">
            <v>343</v>
          </cell>
          <cell r="AL866">
            <v>258</v>
          </cell>
          <cell r="AM866">
            <v>338</v>
          </cell>
          <cell r="AN866">
            <v>433</v>
          </cell>
          <cell r="AO866">
            <v>384</v>
          </cell>
          <cell r="AP866">
            <v>392</v>
          </cell>
          <cell r="AQ866">
            <v>321</v>
          </cell>
          <cell r="AR866">
            <v>414</v>
          </cell>
          <cell r="AS866">
            <v>424</v>
          </cell>
          <cell r="AT866">
            <v>371</v>
          </cell>
          <cell r="AU866">
            <v>334</v>
          </cell>
          <cell r="AV866">
            <v>485</v>
          </cell>
          <cell r="AW866">
            <v>408</v>
          </cell>
          <cell r="AX866">
            <v>402</v>
          </cell>
          <cell r="AY866">
            <v>395</v>
          </cell>
          <cell r="AZ866">
            <v>478</v>
          </cell>
        </row>
        <row r="867">
          <cell r="A867" t="str">
            <v>Nombre de crÃ©ations d'entreprises - Micro-entrepreneurs - Industrie manufacturiÃ¨re - Centre-Val de Loire - DonnÃ©es trimestrielles brutes</v>
          </cell>
          <cell r="B867">
            <v>10755870</v>
          </cell>
          <cell r="C867">
            <v>45317.364583333336</v>
          </cell>
          <cell r="E867">
            <v>134</v>
          </cell>
          <cell r="F867">
            <v>134</v>
          </cell>
          <cell r="G867">
            <v>103</v>
          </cell>
          <cell r="H867">
            <v>148</v>
          </cell>
          <cell r="I867">
            <v>110</v>
          </cell>
          <cell r="J867">
            <v>108</v>
          </cell>
          <cell r="K867">
            <v>77</v>
          </cell>
          <cell r="L867">
            <v>126</v>
          </cell>
          <cell r="M867">
            <v>130</v>
          </cell>
          <cell r="N867">
            <v>114</v>
          </cell>
          <cell r="O867">
            <v>95</v>
          </cell>
          <cell r="P867">
            <v>123</v>
          </cell>
          <cell r="Q867">
            <v>115</v>
          </cell>
          <cell r="R867">
            <v>106</v>
          </cell>
          <cell r="S867">
            <v>101</v>
          </cell>
          <cell r="T867">
            <v>89</v>
          </cell>
          <cell r="U867">
            <v>122</v>
          </cell>
          <cell r="V867">
            <v>122</v>
          </cell>
          <cell r="W867">
            <v>87</v>
          </cell>
          <cell r="X867">
            <v>102</v>
          </cell>
          <cell r="Y867">
            <v>131</v>
          </cell>
          <cell r="Z867">
            <v>125</v>
          </cell>
          <cell r="AA867">
            <v>84</v>
          </cell>
          <cell r="AB867">
            <v>125</v>
          </cell>
          <cell r="AC867">
            <v>139</v>
          </cell>
          <cell r="AD867">
            <v>122</v>
          </cell>
          <cell r="AE867">
            <v>103</v>
          </cell>
          <cell r="AF867">
            <v>127</v>
          </cell>
          <cell r="AG867">
            <v>166</v>
          </cell>
          <cell r="AH867">
            <v>162</v>
          </cell>
          <cell r="AI867">
            <v>218</v>
          </cell>
          <cell r="AJ867">
            <v>234</v>
          </cell>
          <cell r="AK867">
            <v>223</v>
          </cell>
          <cell r="AL867">
            <v>127</v>
          </cell>
          <cell r="AM867">
            <v>203</v>
          </cell>
          <cell r="AN867">
            <v>259</v>
          </cell>
          <cell r="AO867">
            <v>286</v>
          </cell>
          <cell r="AP867">
            <v>240</v>
          </cell>
          <cell r="AQ867">
            <v>209</v>
          </cell>
          <cell r="AR867">
            <v>347</v>
          </cell>
          <cell r="AS867">
            <v>288</v>
          </cell>
          <cell r="AT867">
            <v>225</v>
          </cell>
          <cell r="AU867">
            <v>242</v>
          </cell>
          <cell r="AV867">
            <v>375</v>
          </cell>
          <cell r="AW867">
            <v>306</v>
          </cell>
          <cell r="AX867">
            <v>215</v>
          </cell>
          <cell r="AY867">
            <v>277</v>
          </cell>
          <cell r="AZ867">
            <v>366</v>
          </cell>
        </row>
        <row r="868">
          <cell r="A868" t="str">
            <v>Nombre de crÃ©ations d'entreprises - Micro-entrepreneurs - Industrie manufacturiÃ¨re - France - DonnÃ©es trimestrielles brutes</v>
          </cell>
          <cell r="B868">
            <v>10755793</v>
          </cell>
          <cell r="C868">
            <v>45317.364583333336</v>
          </cell>
          <cell r="E868">
            <v>4132</v>
          </cell>
          <cell r="F868">
            <v>4060</v>
          </cell>
          <cell r="G868">
            <v>3273</v>
          </cell>
          <cell r="H868">
            <v>3637</v>
          </cell>
          <cell r="I868">
            <v>3417</v>
          </cell>
          <cell r="J868">
            <v>3195</v>
          </cell>
          <cell r="K868">
            <v>2704</v>
          </cell>
          <cell r="L868">
            <v>3410</v>
          </cell>
          <cell r="M868">
            <v>3834</v>
          </cell>
          <cell r="N868">
            <v>3576</v>
          </cell>
          <cell r="O868">
            <v>3169</v>
          </cell>
          <cell r="P868">
            <v>3663</v>
          </cell>
          <cell r="Q868">
            <v>3434</v>
          </cell>
          <cell r="R868">
            <v>3304</v>
          </cell>
          <cell r="S868">
            <v>2756</v>
          </cell>
          <cell r="T868">
            <v>3125</v>
          </cell>
          <cell r="U868">
            <v>3516</v>
          </cell>
          <cell r="V868">
            <v>3639</v>
          </cell>
          <cell r="W868">
            <v>2771</v>
          </cell>
          <cell r="X868">
            <v>2843</v>
          </cell>
          <cell r="Y868">
            <v>3563</v>
          </cell>
          <cell r="Z868">
            <v>3252</v>
          </cell>
          <cell r="AA868">
            <v>3058</v>
          </cell>
          <cell r="AB868">
            <v>3226</v>
          </cell>
          <cell r="AC868">
            <v>4070</v>
          </cell>
          <cell r="AD868">
            <v>4012</v>
          </cell>
          <cell r="AE868">
            <v>3438</v>
          </cell>
          <cell r="AF868">
            <v>3972</v>
          </cell>
          <cell r="AG868">
            <v>4852</v>
          </cell>
          <cell r="AH868">
            <v>5117</v>
          </cell>
          <cell r="AI868">
            <v>5567</v>
          </cell>
          <cell r="AJ868">
            <v>6762</v>
          </cell>
          <cell r="AK868">
            <v>6538</v>
          </cell>
          <cell r="AL868">
            <v>5159</v>
          </cell>
          <cell r="AM868">
            <v>6446</v>
          </cell>
          <cell r="AN868">
            <v>7778</v>
          </cell>
          <cell r="AO868">
            <v>8035</v>
          </cell>
          <cell r="AP868">
            <v>7776</v>
          </cell>
          <cell r="AQ868">
            <v>6591</v>
          </cell>
          <cell r="AR868">
            <v>8134</v>
          </cell>
          <cell r="AS868">
            <v>8150</v>
          </cell>
          <cell r="AT868">
            <v>7786</v>
          </cell>
          <cell r="AU868">
            <v>7046</v>
          </cell>
          <cell r="AV868">
            <v>9247</v>
          </cell>
          <cell r="AW868">
            <v>7848</v>
          </cell>
          <cell r="AX868">
            <v>7280</v>
          </cell>
          <cell r="AY868">
            <v>7311</v>
          </cell>
          <cell r="AZ868">
            <v>9484</v>
          </cell>
        </row>
        <row r="869">
          <cell r="A869" t="str">
            <v>Nombre de crÃ©ations d'entreprises - Micro-entrepreneurs - Industrie manufacturiÃ¨re - France - DonnÃ©es trimestrielles CVS</v>
          </cell>
          <cell r="B869">
            <v>10755794</v>
          </cell>
          <cell r="C869">
            <v>45317.364583333336</v>
          </cell>
          <cell r="E869">
            <v>3882</v>
          </cell>
          <cell r="F869">
            <v>3947</v>
          </cell>
          <cell r="G869">
            <v>3746</v>
          </cell>
          <cell r="H869">
            <v>3521</v>
          </cell>
          <cell r="I869">
            <v>3216</v>
          </cell>
          <cell r="J869">
            <v>3092</v>
          </cell>
          <cell r="K869">
            <v>3092</v>
          </cell>
          <cell r="L869">
            <v>3328</v>
          </cell>
          <cell r="M869">
            <v>3597</v>
          </cell>
          <cell r="N869">
            <v>3448</v>
          </cell>
          <cell r="O869">
            <v>3607</v>
          </cell>
          <cell r="P869">
            <v>3626</v>
          </cell>
          <cell r="Q869">
            <v>3200</v>
          </cell>
          <cell r="R869">
            <v>3177</v>
          </cell>
          <cell r="S869">
            <v>3119</v>
          </cell>
          <cell r="T869">
            <v>3137</v>
          </cell>
          <cell r="U869">
            <v>3254</v>
          </cell>
          <cell r="V869">
            <v>3505</v>
          </cell>
          <cell r="W869">
            <v>3111</v>
          </cell>
          <cell r="X869">
            <v>2879</v>
          </cell>
          <cell r="Y869">
            <v>3287</v>
          </cell>
          <cell r="Z869">
            <v>3146</v>
          </cell>
          <cell r="AA869">
            <v>3411</v>
          </cell>
          <cell r="AB869">
            <v>3261</v>
          </cell>
          <cell r="AC869">
            <v>3756</v>
          </cell>
          <cell r="AD869">
            <v>3922</v>
          </cell>
          <cell r="AE869">
            <v>3819</v>
          </cell>
          <cell r="AF869">
            <v>3956</v>
          </cell>
          <cell r="AG869">
            <v>4505</v>
          </cell>
          <cell r="AH869">
            <v>5067</v>
          </cell>
          <cell r="AI869">
            <v>6185</v>
          </cell>
          <cell r="AJ869">
            <v>6566</v>
          </cell>
          <cell r="AK869">
            <v>6138</v>
          </cell>
          <cell r="AL869">
            <v>5189</v>
          </cell>
          <cell r="AM869">
            <v>7168</v>
          </cell>
          <cell r="AN869">
            <v>7332</v>
          </cell>
          <cell r="AO869">
            <v>7659</v>
          </cell>
          <cell r="AP869">
            <v>7920</v>
          </cell>
          <cell r="AQ869">
            <v>7344</v>
          </cell>
          <cell r="AR869">
            <v>7480</v>
          </cell>
          <cell r="AS869">
            <v>7857</v>
          </cell>
          <cell r="AT869">
            <v>8021</v>
          </cell>
          <cell r="AU869">
            <v>7864</v>
          </cell>
          <cell r="AV869">
            <v>8351</v>
          </cell>
          <cell r="AW869">
            <v>7628</v>
          </cell>
          <cell r="AX869">
            <v>7555</v>
          </cell>
          <cell r="AY869">
            <v>8172</v>
          </cell>
          <cell r="AZ869">
            <v>8477</v>
          </cell>
        </row>
        <row r="870">
          <cell r="A870" t="str">
            <v>Nombre de crÃ©ations d'entreprises - Micro-entrepreneurs - Industrie manufacturiÃ¨re - Grand Est - DonnÃ©es trimestrielles brutes</v>
          </cell>
          <cell r="B870">
            <v>10755946</v>
          </cell>
          <cell r="C870">
            <v>45317.364583333336</v>
          </cell>
          <cell r="E870">
            <v>313</v>
          </cell>
          <cell r="F870">
            <v>266</v>
          </cell>
          <cell r="G870">
            <v>256</v>
          </cell>
          <cell r="H870">
            <v>237</v>
          </cell>
          <cell r="I870">
            <v>256</v>
          </cell>
          <cell r="J870">
            <v>191</v>
          </cell>
          <cell r="K870">
            <v>204</v>
          </cell>
          <cell r="L870">
            <v>221</v>
          </cell>
          <cell r="M870">
            <v>262</v>
          </cell>
          <cell r="N870">
            <v>252</v>
          </cell>
          <cell r="O870">
            <v>242</v>
          </cell>
          <cell r="P870">
            <v>243</v>
          </cell>
          <cell r="Q870">
            <v>199</v>
          </cell>
          <cell r="R870">
            <v>211</v>
          </cell>
          <cell r="S870">
            <v>171</v>
          </cell>
          <cell r="T870">
            <v>197</v>
          </cell>
          <cell r="U870">
            <v>213</v>
          </cell>
          <cell r="V870">
            <v>228</v>
          </cell>
          <cell r="W870">
            <v>176</v>
          </cell>
          <cell r="X870">
            <v>186</v>
          </cell>
          <cell r="Y870">
            <v>217</v>
          </cell>
          <cell r="Z870">
            <v>213</v>
          </cell>
          <cell r="AA870">
            <v>208</v>
          </cell>
          <cell r="AB870">
            <v>177</v>
          </cell>
          <cell r="AC870">
            <v>250</v>
          </cell>
          <cell r="AD870">
            <v>258</v>
          </cell>
          <cell r="AE870">
            <v>211</v>
          </cell>
          <cell r="AF870">
            <v>235</v>
          </cell>
          <cell r="AG870">
            <v>264</v>
          </cell>
          <cell r="AH870">
            <v>302</v>
          </cell>
          <cell r="AI870">
            <v>385</v>
          </cell>
          <cell r="AJ870">
            <v>406</v>
          </cell>
          <cell r="AK870">
            <v>383</v>
          </cell>
          <cell r="AL870">
            <v>340</v>
          </cell>
          <cell r="AM870">
            <v>448</v>
          </cell>
          <cell r="AN870">
            <v>579</v>
          </cell>
          <cell r="AO870">
            <v>545</v>
          </cell>
          <cell r="AP870">
            <v>519</v>
          </cell>
          <cell r="AQ870">
            <v>507</v>
          </cell>
          <cell r="AR870">
            <v>593</v>
          </cell>
          <cell r="AS870">
            <v>550</v>
          </cell>
          <cell r="AT870">
            <v>533</v>
          </cell>
          <cell r="AU870">
            <v>521</v>
          </cell>
          <cell r="AV870">
            <v>738</v>
          </cell>
          <cell r="AW870">
            <v>638</v>
          </cell>
          <cell r="AX870">
            <v>580</v>
          </cell>
          <cell r="AY870">
            <v>602</v>
          </cell>
          <cell r="AZ870">
            <v>785</v>
          </cell>
        </row>
        <row r="871">
          <cell r="A871" t="str">
            <v>Nombre de crÃ©ations d'entreprises - Micro-entrepreneurs - Industrie manufacturiÃ¨re - Hauts-de-France - DonnÃ©es trimestrielles brutes</v>
          </cell>
          <cell r="B871">
            <v>10755927</v>
          </cell>
          <cell r="C871">
            <v>45317.364583333336</v>
          </cell>
          <cell r="E871">
            <v>237</v>
          </cell>
          <cell r="F871">
            <v>244</v>
          </cell>
          <cell r="G871">
            <v>219</v>
          </cell>
          <cell r="H871">
            <v>210</v>
          </cell>
          <cell r="I871">
            <v>233</v>
          </cell>
          <cell r="J871">
            <v>195</v>
          </cell>
          <cell r="K871">
            <v>135</v>
          </cell>
          <cell r="L871">
            <v>218</v>
          </cell>
          <cell r="M871">
            <v>214</v>
          </cell>
          <cell r="N871">
            <v>199</v>
          </cell>
          <cell r="O871">
            <v>177</v>
          </cell>
          <cell r="P871">
            <v>224</v>
          </cell>
          <cell r="Q871">
            <v>215</v>
          </cell>
          <cell r="R871">
            <v>223</v>
          </cell>
          <cell r="S871">
            <v>159</v>
          </cell>
          <cell r="T871">
            <v>212</v>
          </cell>
          <cell r="U871">
            <v>199</v>
          </cell>
          <cell r="V871">
            <v>222</v>
          </cell>
          <cell r="W871">
            <v>162</v>
          </cell>
          <cell r="X871">
            <v>192</v>
          </cell>
          <cell r="Y871">
            <v>237</v>
          </cell>
          <cell r="Z871">
            <v>183</v>
          </cell>
          <cell r="AA871">
            <v>192</v>
          </cell>
          <cell r="AB871">
            <v>228</v>
          </cell>
          <cell r="AC871">
            <v>268</v>
          </cell>
          <cell r="AD871">
            <v>288</v>
          </cell>
          <cell r="AE871">
            <v>211</v>
          </cell>
          <cell r="AF871">
            <v>291</v>
          </cell>
          <cell r="AG871">
            <v>322</v>
          </cell>
          <cell r="AH871">
            <v>343</v>
          </cell>
          <cell r="AI871">
            <v>430</v>
          </cell>
          <cell r="AJ871">
            <v>569</v>
          </cell>
          <cell r="AK871">
            <v>519</v>
          </cell>
          <cell r="AL871">
            <v>344</v>
          </cell>
          <cell r="AM871">
            <v>400</v>
          </cell>
          <cell r="AN871">
            <v>576</v>
          </cell>
          <cell r="AO871">
            <v>603</v>
          </cell>
          <cell r="AP871">
            <v>553</v>
          </cell>
          <cell r="AQ871">
            <v>431</v>
          </cell>
          <cell r="AR871">
            <v>647</v>
          </cell>
          <cell r="AS871">
            <v>638</v>
          </cell>
          <cell r="AT871">
            <v>558</v>
          </cell>
          <cell r="AU871">
            <v>564</v>
          </cell>
          <cell r="AV871">
            <v>727</v>
          </cell>
          <cell r="AW871">
            <v>616</v>
          </cell>
          <cell r="AX871">
            <v>529</v>
          </cell>
          <cell r="AY871">
            <v>596</v>
          </cell>
          <cell r="AZ871">
            <v>846</v>
          </cell>
        </row>
        <row r="872">
          <cell r="A872" t="str">
            <v>Nombre de crÃ©ations d'entreprises - Micro-entrepreneurs - Industrie manufacturiÃ¨re - Normandie - DonnÃ©es trimestrielles brutes</v>
          </cell>
          <cell r="B872">
            <v>10755908</v>
          </cell>
          <cell r="C872">
            <v>45317.364583333336</v>
          </cell>
          <cell r="E872">
            <v>174</v>
          </cell>
          <cell r="F872">
            <v>181</v>
          </cell>
          <cell r="G872">
            <v>151</v>
          </cell>
          <cell r="H872">
            <v>157</v>
          </cell>
          <cell r="I872">
            <v>126</v>
          </cell>
          <cell r="J872">
            <v>97</v>
          </cell>
          <cell r="K872">
            <v>102</v>
          </cell>
          <cell r="L872">
            <v>121</v>
          </cell>
          <cell r="M872">
            <v>149</v>
          </cell>
          <cell r="N872">
            <v>126</v>
          </cell>
          <cell r="O872">
            <v>116</v>
          </cell>
          <cell r="P872">
            <v>158</v>
          </cell>
          <cell r="Q872">
            <v>111</v>
          </cell>
          <cell r="R872">
            <v>127</v>
          </cell>
          <cell r="S872">
            <v>111</v>
          </cell>
          <cell r="T872">
            <v>122</v>
          </cell>
          <cell r="U872">
            <v>125</v>
          </cell>
          <cell r="V872">
            <v>161</v>
          </cell>
          <cell r="W872">
            <v>113</v>
          </cell>
          <cell r="X872">
            <v>114</v>
          </cell>
          <cell r="Y872">
            <v>159</v>
          </cell>
          <cell r="Z872">
            <v>122</v>
          </cell>
          <cell r="AA872">
            <v>145</v>
          </cell>
          <cell r="AB872">
            <v>122</v>
          </cell>
          <cell r="AC872">
            <v>166</v>
          </cell>
          <cell r="AD872">
            <v>153</v>
          </cell>
          <cell r="AE872">
            <v>152</v>
          </cell>
          <cell r="AF872">
            <v>187</v>
          </cell>
          <cell r="AG872">
            <v>231</v>
          </cell>
          <cell r="AH872">
            <v>212</v>
          </cell>
          <cell r="AI872">
            <v>265</v>
          </cell>
          <cell r="AJ872">
            <v>314</v>
          </cell>
          <cell r="AK872">
            <v>312</v>
          </cell>
          <cell r="AL872">
            <v>245</v>
          </cell>
          <cell r="AM872">
            <v>313</v>
          </cell>
          <cell r="AN872">
            <v>376</v>
          </cell>
          <cell r="AO872">
            <v>384</v>
          </cell>
          <cell r="AP872">
            <v>318</v>
          </cell>
          <cell r="AQ872">
            <v>302</v>
          </cell>
          <cell r="AR872">
            <v>348</v>
          </cell>
          <cell r="AS872">
            <v>369</v>
          </cell>
          <cell r="AT872">
            <v>313</v>
          </cell>
          <cell r="AU872">
            <v>321</v>
          </cell>
          <cell r="AV872">
            <v>428</v>
          </cell>
          <cell r="AW872">
            <v>353</v>
          </cell>
          <cell r="AX872">
            <v>347</v>
          </cell>
          <cell r="AY872">
            <v>343</v>
          </cell>
          <cell r="AZ872">
            <v>472</v>
          </cell>
        </row>
        <row r="873">
          <cell r="A873" t="str">
            <v>Nombre de crÃ©ations d'entreprises - Micro-entrepreneurs - Industrie manufacturiÃ¨re - Nouvelle-Aquitaine - DonnÃ©es trimestrielles brutes</v>
          </cell>
          <cell r="B873">
            <v>10756003</v>
          </cell>
          <cell r="C873">
            <v>45317.364583333336</v>
          </cell>
          <cell r="E873">
            <v>442</v>
          </cell>
          <cell r="F873">
            <v>462</v>
          </cell>
          <cell r="G873">
            <v>328</v>
          </cell>
          <cell r="H873">
            <v>385</v>
          </cell>
          <cell r="I873">
            <v>335</v>
          </cell>
          <cell r="J873">
            <v>338</v>
          </cell>
          <cell r="K873">
            <v>331</v>
          </cell>
          <cell r="L873">
            <v>374</v>
          </cell>
          <cell r="M873">
            <v>394</v>
          </cell>
          <cell r="N873">
            <v>374</v>
          </cell>
          <cell r="O873">
            <v>356</v>
          </cell>
          <cell r="P873">
            <v>350</v>
          </cell>
          <cell r="Q873">
            <v>409</v>
          </cell>
          <cell r="R873">
            <v>408</v>
          </cell>
          <cell r="S873">
            <v>332</v>
          </cell>
          <cell r="T873">
            <v>356</v>
          </cell>
          <cell r="U873">
            <v>416</v>
          </cell>
          <cell r="V873">
            <v>415</v>
          </cell>
          <cell r="W873">
            <v>312</v>
          </cell>
          <cell r="X873">
            <v>319</v>
          </cell>
          <cell r="Y873">
            <v>409</v>
          </cell>
          <cell r="Z873">
            <v>392</v>
          </cell>
          <cell r="AA873">
            <v>362</v>
          </cell>
          <cell r="AB873">
            <v>341</v>
          </cell>
          <cell r="AC873">
            <v>493</v>
          </cell>
          <cell r="AD873">
            <v>456</v>
          </cell>
          <cell r="AE873">
            <v>397</v>
          </cell>
          <cell r="AF873">
            <v>458</v>
          </cell>
          <cell r="AG873">
            <v>545</v>
          </cell>
          <cell r="AH873">
            <v>545</v>
          </cell>
          <cell r="AI873">
            <v>624</v>
          </cell>
          <cell r="AJ873">
            <v>752</v>
          </cell>
          <cell r="AK873">
            <v>668</v>
          </cell>
          <cell r="AL873">
            <v>582</v>
          </cell>
          <cell r="AM873">
            <v>688</v>
          </cell>
          <cell r="AN873">
            <v>810</v>
          </cell>
          <cell r="AO873">
            <v>874</v>
          </cell>
          <cell r="AP873">
            <v>881</v>
          </cell>
          <cell r="AQ873">
            <v>817</v>
          </cell>
          <cell r="AR873">
            <v>971</v>
          </cell>
          <cell r="AS873">
            <v>945</v>
          </cell>
          <cell r="AT873">
            <v>1008</v>
          </cell>
          <cell r="AU873">
            <v>775</v>
          </cell>
          <cell r="AV873">
            <v>1076</v>
          </cell>
          <cell r="AW873">
            <v>840</v>
          </cell>
          <cell r="AX873">
            <v>824</v>
          </cell>
          <cell r="AY873">
            <v>743</v>
          </cell>
          <cell r="AZ873">
            <v>1070</v>
          </cell>
        </row>
        <row r="874">
          <cell r="A874" t="str">
            <v>Nombre de crÃ©ations d'entreprises - Micro-entrepreneurs - Industrie manufacturiÃ¨re - Occitanie - DonnÃ©es trimestrielles brutes</v>
          </cell>
          <cell r="B874">
            <v>10756022</v>
          </cell>
          <cell r="C874">
            <v>45317.364583333336</v>
          </cell>
          <cell r="E874">
            <v>372</v>
          </cell>
          <cell r="F874">
            <v>446</v>
          </cell>
          <cell r="G874">
            <v>325</v>
          </cell>
          <cell r="H874">
            <v>419</v>
          </cell>
          <cell r="I874">
            <v>342</v>
          </cell>
          <cell r="J874">
            <v>395</v>
          </cell>
          <cell r="K874">
            <v>345</v>
          </cell>
          <cell r="L874">
            <v>387</v>
          </cell>
          <cell r="M874">
            <v>448</v>
          </cell>
          <cell r="N874">
            <v>492</v>
          </cell>
          <cell r="O874">
            <v>369</v>
          </cell>
          <cell r="P874">
            <v>395</v>
          </cell>
          <cell r="Q874">
            <v>378</v>
          </cell>
          <cell r="R874">
            <v>373</v>
          </cell>
          <cell r="S874">
            <v>304</v>
          </cell>
          <cell r="T874">
            <v>345</v>
          </cell>
          <cell r="U874">
            <v>382</v>
          </cell>
          <cell r="V874">
            <v>458</v>
          </cell>
          <cell r="W874">
            <v>309</v>
          </cell>
          <cell r="X874">
            <v>333</v>
          </cell>
          <cell r="Y874">
            <v>422</v>
          </cell>
          <cell r="Z874">
            <v>383</v>
          </cell>
          <cell r="AA874">
            <v>323</v>
          </cell>
          <cell r="AB874">
            <v>347</v>
          </cell>
          <cell r="AC874">
            <v>417</v>
          </cell>
          <cell r="AD874">
            <v>448</v>
          </cell>
          <cell r="AE874">
            <v>359</v>
          </cell>
          <cell r="AF874">
            <v>370</v>
          </cell>
          <cell r="AG874">
            <v>515</v>
          </cell>
          <cell r="AH874">
            <v>563</v>
          </cell>
          <cell r="AI874">
            <v>568</v>
          </cell>
          <cell r="AJ874">
            <v>704</v>
          </cell>
          <cell r="AK874">
            <v>715</v>
          </cell>
          <cell r="AL874">
            <v>594</v>
          </cell>
          <cell r="AM874">
            <v>751</v>
          </cell>
          <cell r="AN874">
            <v>861</v>
          </cell>
          <cell r="AO874">
            <v>929</v>
          </cell>
          <cell r="AP874">
            <v>931</v>
          </cell>
          <cell r="AQ874">
            <v>843</v>
          </cell>
          <cell r="AR874">
            <v>984</v>
          </cell>
          <cell r="AS874">
            <v>907</v>
          </cell>
          <cell r="AT874">
            <v>1037</v>
          </cell>
          <cell r="AU874">
            <v>771</v>
          </cell>
          <cell r="AV874">
            <v>967</v>
          </cell>
          <cell r="AW874">
            <v>824</v>
          </cell>
          <cell r="AX874">
            <v>898</v>
          </cell>
          <cell r="AY874">
            <v>826</v>
          </cell>
          <cell r="AZ874">
            <v>1095</v>
          </cell>
        </row>
        <row r="875">
          <cell r="A875" t="str">
            <v>Nombre de crÃ©ations d'entreprises - Micro-entrepreneurs - Industrie manufacturiÃ¨re - Pays de la Loire - DonnÃ©es trimestrielles brutes</v>
          </cell>
          <cell r="B875">
            <v>10755965</v>
          </cell>
          <cell r="C875">
            <v>45317.364583333336</v>
          </cell>
          <cell r="E875">
            <v>241</v>
          </cell>
          <cell r="F875">
            <v>244</v>
          </cell>
          <cell r="G875">
            <v>179</v>
          </cell>
          <cell r="H875">
            <v>210</v>
          </cell>
          <cell r="I875">
            <v>186</v>
          </cell>
          <cell r="J875">
            <v>165</v>
          </cell>
          <cell r="K875">
            <v>129</v>
          </cell>
          <cell r="L875">
            <v>185</v>
          </cell>
          <cell r="M875">
            <v>187</v>
          </cell>
          <cell r="N875">
            <v>171</v>
          </cell>
          <cell r="O875">
            <v>159</v>
          </cell>
          <cell r="P875">
            <v>203</v>
          </cell>
          <cell r="Q875">
            <v>193</v>
          </cell>
          <cell r="R875">
            <v>177</v>
          </cell>
          <cell r="S875">
            <v>166</v>
          </cell>
          <cell r="T875">
            <v>181</v>
          </cell>
          <cell r="U875">
            <v>195</v>
          </cell>
          <cell r="V875">
            <v>207</v>
          </cell>
          <cell r="W875">
            <v>144</v>
          </cell>
          <cell r="X875">
            <v>170</v>
          </cell>
          <cell r="Y875">
            <v>182</v>
          </cell>
          <cell r="Z875">
            <v>178</v>
          </cell>
          <cell r="AA875">
            <v>163</v>
          </cell>
          <cell r="AB875">
            <v>168</v>
          </cell>
          <cell r="AC875">
            <v>199</v>
          </cell>
          <cell r="AD875">
            <v>223</v>
          </cell>
          <cell r="AE875">
            <v>182</v>
          </cell>
          <cell r="AF875">
            <v>194</v>
          </cell>
          <cell r="AG875">
            <v>262</v>
          </cell>
          <cell r="AH875">
            <v>286</v>
          </cell>
          <cell r="AI875">
            <v>237</v>
          </cell>
          <cell r="AJ875">
            <v>325</v>
          </cell>
          <cell r="AK875">
            <v>401</v>
          </cell>
          <cell r="AL875">
            <v>298</v>
          </cell>
          <cell r="AM875">
            <v>336</v>
          </cell>
          <cell r="AN875">
            <v>465</v>
          </cell>
          <cell r="AO875">
            <v>509</v>
          </cell>
          <cell r="AP875">
            <v>465</v>
          </cell>
          <cell r="AQ875">
            <v>362</v>
          </cell>
          <cell r="AR875">
            <v>485</v>
          </cell>
          <cell r="AS875">
            <v>461</v>
          </cell>
          <cell r="AT875">
            <v>488</v>
          </cell>
          <cell r="AU875">
            <v>419</v>
          </cell>
          <cell r="AV875">
            <v>470</v>
          </cell>
          <cell r="AW875">
            <v>394</v>
          </cell>
          <cell r="AX875">
            <v>374</v>
          </cell>
          <cell r="AY875">
            <v>403</v>
          </cell>
          <cell r="AZ875">
            <v>436</v>
          </cell>
        </row>
        <row r="876">
          <cell r="A876" t="str">
            <v>Nombre de crÃ©ations d'entreprises - Micro-entrepreneurs - Industrie manufacturiÃ¨re - Provence-Alpes-CÃ´te d'Azur - DonnÃ©es trimestrielles brutes</v>
          </cell>
          <cell r="B876">
            <v>10756060</v>
          </cell>
          <cell r="C876">
            <v>45317.364583333336</v>
          </cell>
          <cell r="E876">
            <v>481</v>
          </cell>
          <cell r="F876">
            <v>477</v>
          </cell>
          <cell r="G876">
            <v>390</v>
          </cell>
          <cell r="H876">
            <v>356</v>
          </cell>
          <cell r="I876">
            <v>359</v>
          </cell>
          <cell r="J876">
            <v>343</v>
          </cell>
          <cell r="K876">
            <v>267</v>
          </cell>
          <cell r="L876">
            <v>326</v>
          </cell>
          <cell r="M876">
            <v>413</v>
          </cell>
          <cell r="N876">
            <v>407</v>
          </cell>
          <cell r="O876">
            <v>356</v>
          </cell>
          <cell r="P876">
            <v>369</v>
          </cell>
          <cell r="Q876">
            <v>326</v>
          </cell>
          <cell r="R876">
            <v>349</v>
          </cell>
          <cell r="S876">
            <v>277</v>
          </cell>
          <cell r="T876">
            <v>272</v>
          </cell>
          <cell r="U876">
            <v>364</v>
          </cell>
          <cell r="V876">
            <v>389</v>
          </cell>
          <cell r="W876">
            <v>307</v>
          </cell>
          <cell r="X876">
            <v>281</v>
          </cell>
          <cell r="Y876">
            <v>359</v>
          </cell>
          <cell r="Z876">
            <v>342</v>
          </cell>
          <cell r="AA876">
            <v>293</v>
          </cell>
          <cell r="AB876">
            <v>324</v>
          </cell>
          <cell r="AC876">
            <v>451</v>
          </cell>
          <cell r="AD876">
            <v>396</v>
          </cell>
          <cell r="AE876">
            <v>331</v>
          </cell>
          <cell r="AF876">
            <v>358</v>
          </cell>
          <cell r="AG876">
            <v>453</v>
          </cell>
          <cell r="AH876">
            <v>500</v>
          </cell>
          <cell r="AI876">
            <v>481</v>
          </cell>
          <cell r="AJ876">
            <v>726</v>
          </cell>
          <cell r="AK876">
            <v>725</v>
          </cell>
          <cell r="AL876">
            <v>533</v>
          </cell>
          <cell r="AM876">
            <v>642</v>
          </cell>
          <cell r="AN876">
            <v>701</v>
          </cell>
          <cell r="AO876">
            <v>821</v>
          </cell>
          <cell r="AP876">
            <v>892</v>
          </cell>
          <cell r="AQ876">
            <v>676</v>
          </cell>
          <cell r="AR876">
            <v>803</v>
          </cell>
          <cell r="AS876">
            <v>880</v>
          </cell>
          <cell r="AT876">
            <v>852</v>
          </cell>
          <cell r="AU876">
            <v>669</v>
          </cell>
          <cell r="AV876">
            <v>789</v>
          </cell>
          <cell r="AW876">
            <v>820</v>
          </cell>
          <cell r="AX876">
            <v>701</v>
          </cell>
          <cell r="AY876">
            <v>737</v>
          </cell>
          <cell r="AZ876">
            <v>739</v>
          </cell>
        </row>
        <row r="877">
          <cell r="A877" t="str">
            <v>Nombre de crÃ©ations d'entreprises - Micro-entrepreneurs - Information et tÃ©lÃ©communication - Auvergne-RhÃ´ne-Alpes - DonnÃ©es trimestrielles brutes</v>
          </cell>
          <cell r="B877">
            <v>10756045</v>
          </cell>
          <cell r="C877">
            <v>45317.364583333336</v>
          </cell>
          <cell r="E877">
            <v>536</v>
          </cell>
          <cell r="F877">
            <v>473</v>
          </cell>
          <cell r="G877">
            <v>501</v>
          </cell>
          <cell r="H877">
            <v>511</v>
          </cell>
          <cell r="I877">
            <v>525</v>
          </cell>
          <cell r="J877">
            <v>448</v>
          </cell>
          <cell r="K877">
            <v>467</v>
          </cell>
          <cell r="L877">
            <v>497</v>
          </cell>
          <cell r="M877">
            <v>482</v>
          </cell>
          <cell r="N877">
            <v>426</v>
          </cell>
          <cell r="O877">
            <v>442</v>
          </cell>
          <cell r="P877">
            <v>483</v>
          </cell>
          <cell r="Q877">
            <v>495</v>
          </cell>
          <cell r="R877">
            <v>388</v>
          </cell>
          <cell r="S877">
            <v>396</v>
          </cell>
          <cell r="T877">
            <v>419</v>
          </cell>
          <cell r="U877">
            <v>478</v>
          </cell>
          <cell r="V877">
            <v>414</v>
          </cell>
          <cell r="W877">
            <v>425</v>
          </cell>
          <cell r="X877">
            <v>443</v>
          </cell>
          <cell r="Y877">
            <v>504</v>
          </cell>
          <cell r="Z877">
            <v>435</v>
          </cell>
          <cell r="AA877">
            <v>442</v>
          </cell>
          <cell r="AB877">
            <v>512</v>
          </cell>
          <cell r="AC877">
            <v>631</v>
          </cell>
          <cell r="AD877">
            <v>488</v>
          </cell>
          <cell r="AE877">
            <v>611</v>
          </cell>
          <cell r="AF877">
            <v>582</v>
          </cell>
          <cell r="AG877">
            <v>887</v>
          </cell>
          <cell r="AH877">
            <v>681</v>
          </cell>
          <cell r="AI877">
            <v>711</v>
          </cell>
          <cell r="AJ877">
            <v>806</v>
          </cell>
          <cell r="AK877">
            <v>796</v>
          </cell>
          <cell r="AL877">
            <v>714</v>
          </cell>
          <cell r="AM877">
            <v>851</v>
          </cell>
          <cell r="AN877">
            <v>954</v>
          </cell>
          <cell r="AO877">
            <v>1086</v>
          </cell>
          <cell r="AP877">
            <v>1101</v>
          </cell>
          <cell r="AQ877">
            <v>1051</v>
          </cell>
          <cell r="AR877">
            <v>1213</v>
          </cell>
          <cell r="AS877">
            <v>1293</v>
          </cell>
          <cell r="AT877">
            <v>1150</v>
          </cell>
          <cell r="AU877">
            <v>1106</v>
          </cell>
          <cell r="AV877">
            <v>1258</v>
          </cell>
          <cell r="AW877">
            <v>1352</v>
          </cell>
          <cell r="AX877">
            <v>1231</v>
          </cell>
          <cell r="AY877">
            <v>1397</v>
          </cell>
          <cell r="AZ877">
            <v>1291</v>
          </cell>
        </row>
        <row r="878">
          <cell r="A878" t="str">
            <v>Nombre de crÃ©ations d'entreprises - Micro-entrepreneurs - Information et tÃ©lÃ©communication - ÃŽle-de-France - DonnÃ©es trimestrielles brutes</v>
          </cell>
          <cell r="B878">
            <v>10755855</v>
          </cell>
          <cell r="C878">
            <v>45317.364583333336</v>
          </cell>
          <cell r="E878">
            <v>1927</v>
          </cell>
          <cell r="F878">
            <v>1630</v>
          </cell>
          <cell r="G878">
            <v>1667</v>
          </cell>
          <cell r="H878">
            <v>1681</v>
          </cell>
          <cell r="I878">
            <v>1834</v>
          </cell>
          <cell r="J878">
            <v>1576</v>
          </cell>
          <cell r="K878">
            <v>1480</v>
          </cell>
          <cell r="L878">
            <v>1580</v>
          </cell>
          <cell r="M878">
            <v>1545</v>
          </cell>
          <cell r="N878">
            <v>1419</v>
          </cell>
          <cell r="O878">
            <v>1438</v>
          </cell>
          <cell r="P878">
            <v>1606</v>
          </cell>
          <cell r="Q878">
            <v>1584</v>
          </cell>
          <cell r="R878">
            <v>1327</v>
          </cell>
          <cell r="S878">
            <v>1221</v>
          </cell>
          <cell r="T878">
            <v>1522</v>
          </cell>
          <cell r="U878">
            <v>1614</v>
          </cell>
          <cell r="V878">
            <v>1511</v>
          </cell>
          <cell r="W878">
            <v>1321</v>
          </cell>
          <cell r="X878">
            <v>1584</v>
          </cell>
          <cell r="Y878">
            <v>1735</v>
          </cell>
          <cell r="Z878">
            <v>1484</v>
          </cell>
          <cell r="AA878">
            <v>1505</v>
          </cell>
          <cell r="AB878">
            <v>1896</v>
          </cell>
          <cell r="AC878">
            <v>2141</v>
          </cell>
          <cell r="AD878">
            <v>1868</v>
          </cell>
          <cell r="AE878">
            <v>1896</v>
          </cell>
          <cell r="AF878">
            <v>2390</v>
          </cell>
          <cell r="AG878">
            <v>2775</v>
          </cell>
          <cell r="AH878">
            <v>2379</v>
          </cell>
          <cell r="AI878">
            <v>2261</v>
          </cell>
          <cell r="AJ878">
            <v>2760</v>
          </cell>
          <cell r="AK878">
            <v>2572</v>
          </cell>
          <cell r="AL878">
            <v>1943</v>
          </cell>
          <cell r="AM878">
            <v>2508</v>
          </cell>
          <cell r="AN878">
            <v>2978</v>
          </cell>
          <cell r="AO878">
            <v>3190</v>
          </cell>
          <cell r="AP878">
            <v>3100</v>
          </cell>
          <cell r="AQ878">
            <v>2975</v>
          </cell>
          <cell r="AR878">
            <v>3285</v>
          </cell>
          <cell r="AS878">
            <v>3489</v>
          </cell>
          <cell r="AT878">
            <v>3064</v>
          </cell>
          <cell r="AU878">
            <v>3596</v>
          </cell>
          <cell r="AV878">
            <v>4447</v>
          </cell>
          <cell r="AW878">
            <v>4570</v>
          </cell>
          <cell r="AX878">
            <v>4164</v>
          </cell>
          <cell r="AY878">
            <v>4318</v>
          </cell>
          <cell r="AZ878">
            <v>4669</v>
          </cell>
        </row>
        <row r="879">
          <cell r="A879" t="str">
            <v>Nombre de crÃ©ations d'entreprises - Micro-entrepreneurs - Information et tÃ©lÃ©communication - Bourgogne-Franche-ComtÃ© - DonnÃ©es trimestrielles brutes</v>
          </cell>
          <cell r="B879">
            <v>10755893</v>
          </cell>
          <cell r="C879">
            <v>45317.364583333336</v>
          </cell>
          <cell r="E879">
            <v>121</v>
          </cell>
          <cell r="F879">
            <v>99</v>
          </cell>
          <cell r="G879">
            <v>117</v>
          </cell>
          <cell r="H879">
            <v>104</v>
          </cell>
          <cell r="I879">
            <v>136</v>
          </cell>
          <cell r="J879">
            <v>112</v>
          </cell>
          <cell r="K879">
            <v>91</v>
          </cell>
          <cell r="L879">
            <v>101</v>
          </cell>
          <cell r="M879">
            <v>100</v>
          </cell>
          <cell r="N879">
            <v>80</v>
          </cell>
          <cell r="O879">
            <v>85</v>
          </cell>
          <cell r="P879">
            <v>102</v>
          </cell>
          <cell r="Q879">
            <v>101</v>
          </cell>
          <cell r="R879">
            <v>88</v>
          </cell>
          <cell r="S879">
            <v>81</v>
          </cell>
          <cell r="T879">
            <v>86</v>
          </cell>
          <cell r="U879">
            <v>85</v>
          </cell>
          <cell r="V879">
            <v>88</v>
          </cell>
          <cell r="W879">
            <v>92</v>
          </cell>
          <cell r="X879">
            <v>71</v>
          </cell>
          <cell r="Y879">
            <v>91</v>
          </cell>
          <cell r="Z879">
            <v>87</v>
          </cell>
          <cell r="AA879">
            <v>105</v>
          </cell>
          <cell r="AB879">
            <v>94</v>
          </cell>
          <cell r="AC879">
            <v>100</v>
          </cell>
          <cell r="AD879">
            <v>94</v>
          </cell>
          <cell r="AE879">
            <v>114</v>
          </cell>
          <cell r="AF879">
            <v>117</v>
          </cell>
          <cell r="AG879">
            <v>164</v>
          </cell>
          <cell r="AH879">
            <v>127</v>
          </cell>
          <cell r="AI879">
            <v>152</v>
          </cell>
          <cell r="AJ879">
            <v>153</v>
          </cell>
          <cell r="AK879">
            <v>172</v>
          </cell>
          <cell r="AL879">
            <v>151</v>
          </cell>
          <cell r="AM879">
            <v>158</v>
          </cell>
          <cell r="AN879">
            <v>173</v>
          </cell>
          <cell r="AO879">
            <v>206</v>
          </cell>
          <cell r="AP879">
            <v>202</v>
          </cell>
          <cell r="AQ879">
            <v>214</v>
          </cell>
          <cell r="AR879">
            <v>197</v>
          </cell>
          <cell r="AS879">
            <v>250</v>
          </cell>
          <cell r="AT879">
            <v>246</v>
          </cell>
          <cell r="AU879">
            <v>221</v>
          </cell>
          <cell r="AV879">
            <v>243</v>
          </cell>
          <cell r="AW879">
            <v>271</v>
          </cell>
          <cell r="AX879">
            <v>260</v>
          </cell>
          <cell r="AY879">
            <v>265</v>
          </cell>
          <cell r="AZ879">
            <v>234</v>
          </cell>
        </row>
        <row r="880">
          <cell r="A880" t="str">
            <v>Nombre de crÃ©ations d'entreprises - Micro-entrepreneurs - Information et tÃ©lÃ©communication - Bretagne - DonnÃ©es trimestrielles brutes</v>
          </cell>
          <cell r="B880">
            <v>10755988</v>
          </cell>
          <cell r="C880">
            <v>45317.364583333336</v>
          </cell>
          <cell r="E880">
            <v>214</v>
          </cell>
          <cell r="F880">
            <v>159</v>
          </cell>
          <cell r="G880">
            <v>144</v>
          </cell>
          <cell r="H880">
            <v>123</v>
          </cell>
          <cell r="I880">
            <v>194</v>
          </cell>
          <cell r="J880">
            <v>154</v>
          </cell>
          <cell r="K880">
            <v>142</v>
          </cell>
          <cell r="L880">
            <v>145</v>
          </cell>
          <cell r="M880">
            <v>166</v>
          </cell>
          <cell r="N880">
            <v>146</v>
          </cell>
          <cell r="O880">
            <v>158</v>
          </cell>
          <cell r="P880">
            <v>157</v>
          </cell>
          <cell r="Q880">
            <v>190</v>
          </cell>
          <cell r="R880">
            <v>130</v>
          </cell>
          <cell r="S880">
            <v>121</v>
          </cell>
          <cell r="T880">
            <v>148</v>
          </cell>
          <cell r="U880">
            <v>176</v>
          </cell>
          <cell r="V880">
            <v>158</v>
          </cell>
          <cell r="W880">
            <v>116</v>
          </cell>
          <cell r="X880">
            <v>124</v>
          </cell>
          <cell r="Y880">
            <v>165</v>
          </cell>
          <cell r="Z880">
            <v>152</v>
          </cell>
          <cell r="AA880">
            <v>148</v>
          </cell>
          <cell r="AB880">
            <v>134</v>
          </cell>
          <cell r="AC880">
            <v>205</v>
          </cell>
          <cell r="AD880">
            <v>192</v>
          </cell>
          <cell r="AE880">
            <v>178</v>
          </cell>
          <cell r="AF880">
            <v>207</v>
          </cell>
          <cell r="AG880">
            <v>274</v>
          </cell>
          <cell r="AH880">
            <v>205</v>
          </cell>
          <cell r="AI880">
            <v>227</v>
          </cell>
          <cell r="AJ880">
            <v>288</v>
          </cell>
          <cell r="AK880">
            <v>277</v>
          </cell>
          <cell r="AL880">
            <v>179</v>
          </cell>
          <cell r="AM880">
            <v>247</v>
          </cell>
          <cell r="AN880">
            <v>267</v>
          </cell>
          <cell r="AO880">
            <v>342</v>
          </cell>
          <cell r="AP880">
            <v>360</v>
          </cell>
          <cell r="AQ880">
            <v>289</v>
          </cell>
          <cell r="AR880">
            <v>320</v>
          </cell>
          <cell r="AS880">
            <v>376</v>
          </cell>
          <cell r="AT880">
            <v>402</v>
          </cell>
          <cell r="AU880">
            <v>356</v>
          </cell>
          <cell r="AV880">
            <v>355</v>
          </cell>
          <cell r="AW880">
            <v>434</v>
          </cell>
          <cell r="AX880">
            <v>416</v>
          </cell>
          <cell r="AY880">
            <v>449</v>
          </cell>
          <cell r="AZ880">
            <v>435</v>
          </cell>
        </row>
        <row r="881">
          <cell r="A881" t="str">
            <v>Nombre de crÃ©ations d'entreprises - Micro-entrepreneurs - Information et tÃ©lÃ©communication - Centre-Val de Loire - DonnÃ©es trimestrielles brutes</v>
          </cell>
          <cell r="B881">
            <v>10755874</v>
          </cell>
          <cell r="C881">
            <v>45317.364583333336</v>
          </cell>
          <cell r="E881">
            <v>154</v>
          </cell>
          <cell r="F881">
            <v>105</v>
          </cell>
          <cell r="G881">
            <v>95</v>
          </cell>
          <cell r="H881">
            <v>99</v>
          </cell>
          <cell r="I881">
            <v>119</v>
          </cell>
          <cell r="J881">
            <v>79</v>
          </cell>
          <cell r="K881">
            <v>92</v>
          </cell>
          <cell r="L881">
            <v>96</v>
          </cell>
          <cell r="M881">
            <v>97</v>
          </cell>
          <cell r="N881">
            <v>92</v>
          </cell>
          <cell r="O881">
            <v>91</v>
          </cell>
          <cell r="P881">
            <v>94</v>
          </cell>
          <cell r="Q881">
            <v>76</v>
          </cell>
          <cell r="R881">
            <v>77</v>
          </cell>
          <cell r="S881">
            <v>81</v>
          </cell>
          <cell r="T881">
            <v>73</v>
          </cell>
          <cell r="U881">
            <v>101</v>
          </cell>
          <cell r="V881">
            <v>80</v>
          </cell>
          <cell r="W881">
            <v>84</v>
          </cell>
          <cell r="X881">
            <v>74</v>
          </cell>
          <cell r="Y881">
            <v>105</v>
          </cell>
          <cell r="Z881">
            <v>89</v>
          </cell>
          <cell r="AA881">
            <v>86</v>
          </cell>
          <cell r="AB881">
            <v>95</v>
          </cell>
          <cell r="AC881">
            <v>138</v>
          </cell>
          <cell r="AD881">
            <v>101</v>
          </cell>
          <cell r="AE881">
            <v>107</v>
          </cell>
          <cell r="AF881">
            <v>141</v>
          </cell>
          <cell r="AG881">
            <v>168</v>
          </cell>
          <cell r="AH881">
            <v>140</v>
          </cell>
          <cell r="AI881">
            <v>157</v>
          </cell>
          <cell r="AJ881">
            <v>184</v>
          </cell>
          <cell r="AK881">
            <v>184</v>
          </cell>
          <cell r="AL881">
            <v>177</v>
          </cell>
          <cell r="AM881">
            <v>184</v>
          </cell>
          <cell r="AN881">
            <v>202</v>
          </cell>
          <cell r="AO881">
            <v>251</v>
          </cell>
          <cell r="AP881">
            <v>224</v>
          </cell>
          <cell r="AQ881">
            <v>200</v>
          </cell>
          <cell r="AR881">
            <v>207</v>
          </cell>
          <cell r="AS881">
            <v>263</v>
          </cell>
          <cell r="AT881">
            <v>246</v>
          </cell>
          <cell r="AU881">
            <v>250</v>
          </cell>
          <cell r="AV881">
            <v>252</v>
          </cell>
          <cell r="AW881">
            <v>268</v>
          </cell>
          <cell r="AX881">
            <v>283</v>
          </cell>
          <cell r="AY881">
            <v>273</v>
          </cell>
          <cell r="AZ881">
            <v>270</v>
          </cell>
        </row>
        <row r="882">
          <cell r="A882" t="str">
            <v>Nombre de crÃ©ations d'entreprises - Micro-entrepreneurs - Information et tÃ©lÃ©communication - France - DonnÃ©es trimestrielles brutes</v>
          </cell>
          <cell r="B882">
            <v>10755799</v>
          </cell>
          <cell r="C882">
            <v>45317.364583333336</v>
          </cell>
          <cell r="E882">
            <v>5283</v>
          </cell>
          <cell r="F882">
            <v>4421</v>
          </cell>
          <cell r="G882">
            <v>4452</v>
          </cell>
          <cell r="H882">
            <v>4341</v>
          </cell>
          <cell r="I882">
            <v>4969</v>
          </cell>
          <cell r="J882">
            <v>4182</v>
          </cell>
          <cell r="K882">
            <v>4115</v>
          </cell>
          <cell r="L882">
            <v>4316</v>
          </cell>
          <cell r="M882">
            <v>4283</v>
          </cell>
          <cell r="N882">
            <v>3728</v>
          </cell>
          <cell r="O882">
            <v>3889</v>
          </cell>
          <cell r="P882">
            <v>4280</v>
          </cell>
          <cell r="Q882">
            <v>4251</v>
          </cell>
          <cell r="R882">
            <v>3497</v>
          </cell>
          <cell r="S882">
            <v>3427</v>
          </cell>
          <cell r="T882">
            <v>3780</v>
          </cell>
          <cell r="U882">
            <v>4200</v>
          </cell>
          <cell r="V882">
            <v>3833</v>
          </cell>
          <cell r="W882">
            <v>3518</v>
          </cell>
          <cell r="X882">
            <v>3788</v>
          </cell>
          <cell r="Y882">
            <v>4436</v>
          </cell>
          <cell r="Z882">
            <v>3757</v>
          </cell>
          <cell r="AA882">
            <v>4107</v>
          </cell>
          <cell r="AB882">
            <v>4538</v>
          </cell>
          <cell r="AC882">
            <v>5516</v>
          </cell>
          <cell r="AD882">
            <v>4832</v>
          </cell>
          <cell r="AE882">
            <v>5124</v>
          </cell>
          <cell r="AF882">
            <v>5652</v>
          </cell>
          <cell r="AG882">
            <v>7353</v>
          </cell>
          <cell r="AH882">
            <v>6230</v>
          </cell>
          <cell r="AI882">
            <v>6168</v>
          </cell>
          <cell r="AJ882">
            <v>7169</v>
          </cell>
          <cell r="AK882">
            <v>7016</v>
          </cell>
          <cell r="AL882">
            <v>5878</v>
          </cell>
          <cell r="AM882">
            <v>7067</v>
          </cell>
          <cell r="AN882">
            <v>8177</v>
          </cell>
          <cell r="AO882">
            <v>9208</v>
          </cell>
          <cell r="AP882">
            <v>9115</v>
          </cell>
          <cell r="AQ882">
            <v>8435</v>
          </cell>
          <cell r="AR882">
            <v>9429</v>
          </cell>
          <cell r="AS882">
            <v>11127</v>
          </cell>
          <cell r="AT882">
            <v>9903</v>
          </cell>
          <cell r="AU882">
            <v>10438</v>
          </cell>
          <cell r="AV882">
            <v>11288</v>
          </cell>
          <cell r="AW882">
            <v>12039</v>
          </cell>
          <cell r="AX882">
            <v>11249</v>
          </cell>
          <cell r="AY882">
            <v>12327</v>
          </cell>
          <cell r="AZ882">
            <v>11866</v>
          </cell>
        </row>
        <row r="883">
          <cell r="A883" t="str">
            <v>Nombre de crÃ©ations d'entreprises - Micro-entrepreneurs - Information et tÃ©lÃ©communication - France - DonnÃ©es trimestrielles CVS</v>
          </cell>
          <cell r="B883">
            <v>10755800</v>
          </cell>
          <cell r="C883">
            <v>45317.364583333336</v>
          </cell>
          <cell r="E883">
            <v>4770</v>
          </cell>
          <cell r="F883">
            <v>4736</v>
          </cell>
          <cell r="G883">
            <v>4861</v>
          </cell>
          <cell r="H883">
            <v>4359</v>
          </cell>
          <cell r="I883">
            <v>4548</v>
          </cell>
          <cell r="J883">
            <v>4548</v>
          </cell>
          <cell r="K883">
            <v>4476</v>
          </cell>
          <cell r="L883">
            <v>4177</v>
          </cell>
          <cell r="M883">
            <v>4025</v>
          </cell>
          <cell r="N883">
            <v>4005</v>
          </cell>
          <cell r="O883">
            <v>4040</v>
          </cell>
          <cell r="P883">
            <v>4198</v>
          </cell>
          <cell r="Q883">
            <v>3985</v>
          </cell>
          <cell r="R883">
            <v>3576</v>
          </cell>
          <cell r="S883">
            <v>3620</v>
          </cell>
          <cell r="T883">
            <v>3692</v>
          </cell>
          <cell r="U883">
            <v>3723</v>
          </cell>
          <cell r="V883">
            <v>3940</v>
          </cell>
          <cell r="W883">
            <v>3838</v>
          </cell>
          <cell r="X883">
            <v>3765</v>
          </cell>
          <cell r="Y883">
            <v>3918</v>
          </cell>
          <cell r="Z883">
            <v>3837</v>
          </cell>
          <cell r="AA883">
            <v>4464</v>
          </cell>
          <cell r="AB883">
            <v>4557</v>
          </cell>
          <cell r="AC883">
            <v>4873</v>
          </cell>
          <cell r="AD883">
            <v>5137</v>
          </cell>
          <cell r="AE883">
            <v>5624</v>
          </cell>
          <cell r="AF883">
            <v>5767</v>
          </cell>
          <cell r="AG883">
            <v>6669</v>
          </cell>
          <cell r="AH883">
            <v>6707</v>
          </cell>
          <cell r="AI883">
            <v>6721</v>
          </cell>
          <cell r="AJ883">
            <v>7019</v>
          </cell>
          <cell r="AK883">
            <v>6502</v>
          </cell>
          <cell r="AL883">
            <v>5941</v>
          </cell>
          <cell r="AM883">
            <v>7434</v>
          </cell>
          <cell r="AN883">
            <v>7967</v>
          </cell>
          <cell r="AO883">
            <v>8501</v>
          </cell>
          <cell r="AP883">
            <v>9234</v>
          </cell>
          <cell r="AQ883">
            <v>8946</v>
          </cell>
          <cell r="AR883">
            <v>9346</v>
          </cell>
          <cell r="AS883">
            <v>10105</v>
          </cell>
          <cell r="AT883">
            <v>10031</v>
          </cell>
          <cell r="AU883">
            <v>11203</v>
          </cell>
          <cell r="AV883">
            <v>11144</v>
          </cell>
          <cell r="AW883">
            <v>10977</v>
          </cell>
          <cell r="AX883">
            <v>11392</v>
          </cell>
          <cell r="AY883">
            <v>13109</v>
          </cell>
          <cell r="AZ883">
            <v>11832</v>
          </cell>
        </row>
        <row r="884">
          <cell r="A884" t="str">
            <v>Nombre de crÃ©ations d'entreprises - Micro-entrepreneurs - Information et tÃ©lÃ©communication - Grand Est - DonnÃ©es trimestrielles brutes</v>
          </cell>
          <cell r="B884">
            <v>10755950</v>
          </cell>
          <cell r="C884">
            <v>45317.364583333336</v>
          </cell>
          <cell r="E884">
            <v>280</v>
          </cell>
          <cell r="F884">
            <v>256</v>
          </cell>
          <cell r="G884">
            <v>231</v>
          </cell>
          <cell r="H884">
            <v>222</v>
          </cell>
          <cell r="I884">
            <v>299</v>
          </cell>
          <cell r="J884">
            <v>241</v>
          </cell>
          <cell r="K884">
            <v>213</v>
          </cell>
          <cell r="L884">
            <v>250</v>
          </cell>
          <cell r="M884">
            <v>250</v>
          </cell>
          <cell r="N884">
            <v>203</v>
          </cell>
          <cell r="O884">
            <v>220</v>
          </cell>
          <cell r="P884">
            <v>237</v>
          </cell>
          <cell r="Q884">
            <v>210</v>
          </cell>
          <cell r="R884">
            <v>161</v>
          </cell>
          <cell r="S884">
            <v>176</v>
          </cell>
          <cell r="T884">
            <v>162</v>
          </cell>
          <cell r="U884">
            <v>205</v>
          </cell>
          <cell r="V884">
            <v>200</v>
          </cell>
          <cell r="W884">
            <v>182</v>
          </cell>
          <cell r="X884">
            <v>192</v>
          </cell>
          <cell r="Y884">
            <v>191</v>
          </cell>
          <cell r="Z884">
            <v>179</v>
          </cell>
          <cell r="AA884">
            <v>199</v>
          </cell>
          <cell r="AB884">
            <v>211</v>
          </cell>
          <cell r="AC884">
            <v>233</v>
          </cell>
          <cell r="AD884">
            <v>235</v>
          </cell>
          <cell r="AE884">
            <v>235</v>
          </cell>
          <cell r="AF884">
            <v>255</v>
          </cell>
          <cell r="AG884">
            <v>320</v>
          </cell>
          <cell r="AH884">
            <v>294</v>
          </cell>
          <cell r="AI884">
            <v>294</v>
          </cell>
          <cell r="AJ884">
            <v>343</v>
          </cell>
          <cell r="AK884">
            <v>354</v>
          </cell>
          <cell r="AL884">
            <v>323</v>
          </cell>
          <cell r="AM884">
            <v>357</v>
          </cell>
          <cell r="AN884">
            <v>400</v>
          </cell>
          <cell r="AO884">
            <v>515</v>
          </cell>
          <cell r="AP884">
            <v>504</v>
          </cell>
          <cell r="AQ884">
            <v>495</v>
          </cell>
          <cell r="AR884">
            <v>479</v>
          </cell>
          <cell r="AS884">
            <v>637</v>
          </cell>
          <cell r="AT884">
            <v>567</v>
          </cell>
          <cell r="AU884">
            <v>590</v>
          </cell>
          <cell r="AV884">
            <v>556</v>
          </cell>
          <cell r="AW884">
            <v>572</v>
          </cell>
          <cell r="AX884">
            <v>578</v>
          </cell>
          <cell r="AY884">
            <v>710</v>
          </cell>
          <cell r="AZ884">
            <v>665</v>
          </cell>
        </row>
        <row r="885">
          <cell r="A885" t="str">
            <v>Nombre de crÃ©ations d'entreprises - Micro-entrepreneurs - Information et tÃ©lÃ©communication - Hauts-de-France - DonnÃ©es trimestrielles brutes</v>
          </cell>
          <cell r="B885">
            <v>10755931</v>
          </cell>
          <cell r="C885">
            <v>45317.364583333336</v>
          </cell>
          <cell r="E885">
            <v>329</v>
          </cell>
          <cell r="F885">
            <v>255</v>
          </cell>
          <cell r="G885">
            <v>243</v>
          </cell>
          <cell r="H885">
            <v>220</v>
          </cell>
          <cell r="I885">
            <v>295</v>
          </cell>
          <cell r="J885">
            <v>232</v>
          </cell>
          <cell r="K885">
            <v>220</v>
          </cell>
          <cell r="L885">
            <v>219</v>
          </cell>
          <cell r="M885">
            <v>249</v>
          </cell>
          <cell r="N885">
            <v>215</v>
          </cell>
          <cell r="O885">
            <v>215</v>
          </cell>
          <cell r="P885">
            <v>195</v>
          </cell>
          <cell r="Q885">
            <v>227</v>
          </cell>
          <cell r="R885">
            <v>183</v>
          </cell>
          <cell r="S885">
            <v>197</v>
          </cell>
          <cell r="T885">
            <v>193</v>
          </cell>
          <cell r="U885">
            <v>213</v>
          </cell>
          <cell r="V885">
            <v>230</v>
          </cell>
          <cell r="W885">
            <v>197</v>
          </cell>
          <cell r="X885">
            <v>196</v>
          </cell>
          <cell r="Y885">
            <v>220</v>
          </cell>
          <cell r="Z885">
            <v>182</v>
          </cell>
          <cell r="AA885">
            <v>223</v>
          </cell>
          <cell r="AB885">
            <v>216</v>
          </cell>
          <cell r="AC885">
            <v>324</v>
          </cell>
          <cell r="AD885">
            <v>271</v>
          </cell>
          <cell r="AE885">
            <v>295</v>
          </cell>
          <cell r="AF885">
            <v>292</v>
          </cell>
          <cell r="AG885">
            <v>416</v>
          </cell>
          <cell r="AH885">
            <v>345</v>
          </cell>
          <cell r="AI885">
            <v>369</v>
          </cell>
          <cell r="AJ885">
            <v>385</v>
          </cell>
          <cell r="AK885">
            <v>424</v>
          </cell>
          <cell r="AL885">
            <v>366</v>
          </cell>
          <cell r="AM885">
            <v>417</v>
          </cell>
          <cell r="AN885">
            <v>446</v>
          </cell>
          <cell r="AO885">
            <v>581</v>
          </cell>
          <cell r="AP885">
            <v>549</v>
          </cell>
          <cell r="AQ885">
            <v>511</v>
          </cell>
          <cell r="AR885">
            <v>546</v>
          </cell>
          <cell r="AS885">
            <v>779</v>
          </cell>
          <cell r="AT885">
            <v>681</v>
          </cell>
          <cell r="AU885">
            <v>663</v>
          </cell>
          <cell r="AV885">
            <v>618</v>
          </cell>
          <cell r="AW885">
            <v>697</v>
          </cell>
          <cell r="AX885">
            <v>676</v>
          </cell>
          <cell r="AY885">
            <v>799</v>
          </cell>
          <cell r="AZ885">
            <v>677</v>
          </cell>
        </row>
        <row r="886">
          <cell r="A886" t="str">
            <v>Nombre de crÃ©ations d'entreprises - Micro-entrepreneurs - Information et tÃ©lÃ©communication - Normandie - DonnÃ©es trimestrielles brutes</v>
          </cell>
          <cell r="B886">
            <v>10755912</v>
          </cell>
          <cell r="C886">
            <v>45317.364583333336</v>
          </cell>
          <cell r="E886">
            <v>134</v>
          </cell>
          <cell r="F886">
            <v>127</v>
          </cell>
          <cell r="G886">
            <v>126</v>
          </cell>
          <cell r="H886">
            <v>127</v>
          </cell>
          <cell r="I886">
            <v>143</v>
          </cell>
          <cell r="J886">
            <v>133</v>
          </cell>
          <cell r="K886">
            <v>116</v>
          </cell>
          <cell r="L886">
            <v>124</v>
          </cell>
          <cell r="M886">
            <v>130</v>
          </cell>
          <cell r="N886">
            <v>92</v>
          </cell>
          <cell r="O886">
            <v>108</v>
          </cell>
          <cell r="P886">
            <v>116</v>
          </cell>
          <cell r="Q886">
            <v>112</v>
          </cell>
          <cell r="R886">
            <v>95</v>
          </cell>
          <cell r="S886">
            <v>92</v>
          </cell>
          <cell r="T886">
            <v>116</v>
          </cell>
          <cell r="U886">
            <v>96</v>
          </cell>
          <cell r="V886">
            <v>99</v>
          </cell>
          <cell r="W886">
            <v>121</v>
          </cell>
          <cell r="X886">
            <v>94</v>
          </cell>
          <cell r="Y886">
            <v>136</v>
          </cell>
          <cell r="Z886">
            <v>121</v>
          </cell>
          <cell r="AA886">
            <v>138</v>
          </cell>
          <cell r="AB886">
            <v>124</v>
          </cell>
          <cell r="AC886">
            <v>160</v>
          </cell>
          <cell r="AD886">
            <v>127</v>
          </cell>
          <cell r="AE886">
            <v>138</v>
          </cell>
          <cell r="AF886">
            <v>161</v>
          </cell>
          <cell r="AG886">
            <v>215</v>
          </cell>
          <cell r="AH886">
            <v>194</v>
          </cell>
          <cell r="AI886">
            <v>192</v>
          </cell>
          <cell r="AJ886">
            <v>180</v>
          </cell>
          <cell r="AK886">
            <v>230</v>
          </cell>
          <cell r="AL886">
            <v>187</v>
          </cell>
          <cell r="AM886">
            <v>205</v>
          </cell>
          <cell r="AN886">
            <v>271</v>
          </cell>
          <cell r="AO886">
            <v>258</v>
          </cell>
          <cell r="AP886">
            <v>252</v>
          </cell>
          <cell r="AQ886">
            <v>230</v>
          </cell>
          <cell r="AR886">
            <v>237</v>
          </cell>
          <cell r="AS886">
            <v>332</v>
          </cell>
          <cell r="AT886">
            <v>219</v>
          </cell>
          <cell r="AU886">
            <v>333</v>
          </cell>
          <cell r="AV886">
            <v>337</v>
          </cell>
          <cell r="AW886">
            <v>324</v>
          </cell>
          <cell r="AX886">
            <v>329</v>
          </cell>
          <cell r="AY886">
            <v>384</v>
          </cell>
          <cell r="AZ886">
            <v>334</v>
          </cell>
        </row>
        <row r="887">
          <cell r="A887" t="str">
            <v>Nombre de crÃ©ations d'entreprises - Micro-entrepreneurs - Information et tÃ©lÃ©communication - Nouvelle-Aquitaine - DonnÃ©es trimestrielles brutes</v>
          </cell>
          <cell r="B887">
            <v>10756007</v>
          </cell>
          <cell r="C887">
            <v>45317.364583333336</v>
          </cell>
          <cell r="E887">
            <v>363</v>
          </cell>
          <cell r="F887">
            <v>264</v>
          </cell>
          <cell r="G887">
            <v>318</v>
          </cell>
          <cell r="H887">
            <v>274</v>
          </cell>
          <cell r="I887">
            <v>342</v>
          </cell>
          <cell r="J887">
            <v>283</v>
          </cell>
          <cell r="K887">
            <v>309</v>
          </cell>
          <cell r="L887">
            <v>372</v>
          </cell>
          <cell r="M887">
            <v>288</v>
          </cell>
          <cell r="N887">
            <v>254</v>
          </cell>
          <cell r="O887">
            <v>267</v>
          </cell>
          <cell r="P887">
            <v>312</v>
          </cell>
          <cell r="Q887">
            <v>341</v>
          </cell>
          <cell r="R887">
            <v>262</v>
          </cell>
          <cell r="S887">
            <v>245</v>
          </cell>
          <cell r="T887">
            <v>279</v>
          </cell>
          <cell r="U887">
            <v>267</v>
          </cell>
          <cell r="V887">
            <v>268</v>
          </cell>
          <cell r="W887">
            <v>240</v>
          </cell>
          <cell r="X887">
            <v>261</v>
          </cell>
          <cell r="Y887">
            <v>312</v>
          </cell>
          <cell r="Z887">
            <v>236</v>
          </cell>
          <cell r="AA887">
            <v>294</v>
          </cell>
          <cell r="AB887">
            <v>298</v>
          </cell>
          <cell r="AC887">
            <v>411</v>
          </cell>
          <cell r="AD887">
            <v>342</v>
          </cell>
          <cell r="AE887">
            <v>414</v>
          </cell>
          <cell r="AF887">
            <v>386</v>
          </cell>
          <cell r="AG887">
            <v>511</v>
          </cell>
          <cell r="AH887">
            <v>437</v>
          </cell>
          <cell r="AI887">
            <v>468</v>
          </cell>
          <cell r="AJ887">
            <v>517</v>
          </cell>
          <cell r="AK887">
            <v>493</v>
          </cell>
          <cell r="AL887">
            <v>440</v>
          </cell>
          <cell r="AM887">
            <v>480</v>
          </cell>
          <cell r="AN887">
            <v>669</v>
          </cell>
          <cell r="AO887">
            <v>726</v>
          </cell>
          <cell r="AP887">
            <v>683</v>
          </cell>
          <cell r="AQ887">
            <v>618</v>
          </cell>
          <cell r="AR887">
            <v>675</v>
          </cell>
          <cell r="AS887">
            <v>772</v>
          </cell>
          <cell r="AT887">
            <v>765</v>
          </cell>
          <cell r="AU887">
            <v>729</v>
          </cell>
          <cell r="AV887">
            <v>731</v>
          </cell>
          <cell r="AW887">
            <v>801</v>
          </cell>
          <cell r="AX887">
            <v>812</v>
          </cell>
          <cell r="AY887">
            <v>871</v>
          </cell>
          <cell r="AZ887">
            <v>826</v>
          </cell>
        </row>
        <row r="888">
          <cell r="A888" t="str">
            <v>Nombre de crÃ©ations d'entreprises - Micro-entrepreneurs - Information et tÃ©lÃ©communication - Occitanie - DonnÃ©es trimestrielles brutes</v>
          </cell>
          <cell r="B888">
            <v>10756026</v>
          </cell>
          <cell r="C888">
            <v>45317.364583333336</v>
          </cell>
          <cell r="E888">
            <v>438</v>
          </cell>
          <cell r="F888">
            <v>398</v>
          </cell>
          <cell r="G888">
            <v>351</v>
          </cell>
          <cell r="H888">
            <v>351</v>
          </cell>
          <cell r="I888">
            <v>395</v>
          </cell>
          <cell r="J888">
            <v>357</v>
          </cell>
          <cell r="K888">
            <v>351</v>
          </cell>
          <cell r="L888">
            <v>354</v>
          </cell>
          <cell r="M888">
            <v>365</v>
          </cell>
          <cell r="N888">
            <v>276</v>
          </cell>
          <cell r="O888">
            <v>322</v>
          </cell>
          <cell r="P888">
            <v>349</v>
          </cell>
          <cell r="Q888">
            <v>320</v>
          </cell>
          <cell r="R888">
            <v>287</v>
          </cell>
          <cell r="S888">
            <v>301</v>
          </cell>
          <cell r="T888">
            <v>282</v>
          </cell>
          <cell r="U888">
            <v>379</v>
          </cell>
          <cell r="V888">
            <v>302</v>
          </cell>
          <cell r="W888">
            <v>269</v>
          </cell>
          <cell r="X888">
            <v>301</v>
          </cell>
          <cell r="Y888">
            <v>379</v>
          </cell>
          <cell r="Z888">
            <v>270</v>
          </cell>
          <cell r="AA888">
            <v>329</v>
          </cell>
          <cell r="AB888">
            <v>381</v>
          </cell>
          <cell r="AC888">
            <v>501</v>
          </cell>
          <cell r="AD888">
            <v>386</v>
          </cell>
          <cell r="AE888">
            <v>432</v>
          </cell>
          <cell r="AF888">
            <v>413</v>
          </cell>
          <cell r="AG888">
            <v>617</v>
          </cell>
          <cell r="AH888">
            <v>524</v>
          </cell>
          <cell r="AI888">
            <v>539</v>
          </cell>
          <cell r="AJ888">
            <v>554</v>
          </cell>
          <cell r="AK888">
            <v>572</v>
          </cell>
          <cell r="AL888">
            <v>496</v>
          </cell>
          <cell r="AM888">
            <v>639</v>
          </cell>
          <cell r="AN888">
            <v>646</v>
          </cell>
          <cell r="AO888">
            <v>731</v>
          </cell>
          <cell r="AP888">
            <v>761</v>
          </cell>
          <cell r="AQ888">
            <v>735</v>
          </cell>
          <cell r="AR888">
            <v>756</v>
          </cell>
          <cell r="AS888">
            <v>939</v>
          </cell>
          <cell r="AT888">
            <v>785</v>
          </cell>
          <cell r="AU888">
            <v>836</v>
          </cell>
          <cell r="AV888">
            <v>814</v>
          </cell>
          <cell r="AW888">
            <v>982</v>
          </cell>
          <cell r="AX888">
            <v>931</v>
          </cell>
          <cell r="AY888">
            <v>1013</v>
          </cell>
          <cell r="AZ888">
            <v>1004</v>
          </cell>
        </row>
        <row r="889">
          <cell r="A889" t="str">
            <v>Nombre de crÃ©ations d'entreprises - Micro-entrepreneurs - Information et tÃ©lÃ©communication - Pays de la Loire - DonnÃ©es trimestrielles brutes</v>
          </cell>
          <cell r="B889">
            <v>10755969</v>
          </cell>
          <cell r="C889">
            <v>45317.364583333336</v>
          </cell>
          <cell r="E889">
            <v>237</v>
          </cell>
          <cell r="F889">
            <v>134</v>
          </cell>
          <cell r="G889">
            <v>172</v>
          </cell>
          <cell r="H889">
            <v>160</v>
          </cell>
          <cell r="I889">
            <v>204</v>
          </cell>
          <cell r="J889">
            <v>155</v>
          </cell>
          <cell r="K889">
            <v>204</v>
          </cell>
          <cell r="L889">
            <v>193</v>
          </cell>
          <cell r="M889">
            <v>164</v>
          </cell>
          <cell r="N889">
            <v>149</v>
          </cell>
          <cell r="O889">
            <v>182</v>
          </cell>
          <cell r="P889">
            <v>205</v>
          </cell>
          <cell r="Q889">
            <v>179</v>
          </cell>
          <cell r="R889">
            <v>155</v>
          </cell>
          <cell r="S889">
            <v>168</v>
          </cell>
          <cell r="T889">
            <v>157</v>
          </cell>
          <cell r="U889">
            <v>177</v>
          </cell>
          <cell r="V889">
            <v>150</v>
          </cell>
          <cell r="W889">
            <v>144</v>
          </cell>
          <cell r="X889">
            <v>141</v>
          </cell>
          <cell r="Y889">
            <v>181</v>
          </cell>
          <cell r="Z889">
            <v>154</v>
          </cell>
          <cell r="AA889">
            <v>208</v>
          </cell>
          <cell r="AB889">
            <v>156</v>
          </cell>
          <cell r="AC889">
            <v>187</v>
          </cell>
          <cell r="AD889">
            <v>204</v>
          </cell>
          <cell r="AE889">
            <v>201</v>
          </cell>
          <cell r="AF889">
            <v>203</v>
          </cell>
          <cell r="AG889">
            <v>313</v>
          </cell>
          <cell r="AH889">
            <v>279</v>
          </cell>
          <cell r="AI889">
            <v>228</v>
          </cell>
          <cell r="AJ889">
            <v>296</v>
          </cell>
          <cell r="AK889">
            <v>277</v>
          </cell>
          <cell r="AL889">
            <v>297</v>
          </cell>
          <cell r="AM889">
            <v>260</v>
          </cell>
          <cell r="AN889">
            <v>413</v>
          </cell>
          <cell r="AO889">
            <v>391</v>
          </cell>
          <cell r="AP889">
            <v>463</v>
          </cell>
          <cell r="AQ889">
            <v>365</v>
          </cell>
          <cell r="AR889">
            <v>407</v>
          </cell>
          <cell r="AS889">
            <v>505</v>
          </cell>
          <cell r="AT889">
            <v>432</v>
          </cell>
          <cell r="AU889">
            <v>500</v>
          </cell>
          <cell r="AV889">
            <v>482</v>
          </cell>
          <cell r="AW889">
            <v>444</v>
          </cell>
          <cell r="AX889">
            <v>417</v>
          </cell>
          <cell r="AY889">
            <v>532</v>
          </cell>
          <cell r="AZ889">
            <v>472</v>
          </cell>
        </row>
        <row r="890">
          <cell r="A890" t="str">
            <v>Nombre de crÃ©ations d'entreprises - Micro-entrepreneurs - Information et tÃ©lÃ©communication - Provence-Alpes-CÃ´te d'Azur - DonnÃ©es trimestrielles brutes</v>
          </cell>
          <cell r="B890">
            <v>10756064</v>
          </cell>
          <cell r="C890">
            <v>45317.364583333336</v>
          </cell>
          <cell r="E890">
            <v>438</v>
          </cell>
          <cell r="F890">
            <v>437</v>
          </cell>
          <cell r="G890">
            <v>398</v>
          </cell>
          <cell r="H890">
            <v>364</v>
          </cell>
          <cell r="I890">
            <v>383</v>
          </cell>
          <cell r="J890">
            <v>346</v>
          </cell>
          <cell r="K890">
            <v>357</v>
          </cell>
          <cell r="L890">
            <v>325</v>
          </cell>
          <cell r="M890">
            <v>363</v>
          </cell>
          <cell r="N890">
            <v>313</v>
          </cell>
          <cell r="O890">
            <v>313</v>
          </cell>
          <cell r="P890">
            <v>355</v>
          </cell>
          <cell r="Q890">
            <v>354</v>
          </cell>
          <cell r="R890">
            <v>286</v>
          </cell>
          <cell r="S890">
            <v>306</v>
          </cell>
          <cell r="T890">
            <v>282</v>
          </cell>
          <cell r="U890">
            <v>357</v>
          </cell>
          <cell r="V890">
            <v>270</v>
          </cell>
          <cell r="W890">
            <v>274</v>
          </cell>
          <cell r="X890">
            <v>252</v>
          </cell>
          <cell r="Y890">
            <v>357</v>
          </cell>
          <cell r="Z890">
            <v>316</v>
          </cell>
          <cell r="AA890">
            <v>372</v>
          </cell>
          <cell r="AB890">
            <v>353</v>
          </cell>
          <cell r="AC890">
            <v>418</v>
          </cell>
          <cell r="AD890">
            <v>440</v>
          </cell>
          <cell r="AE890">
            <v>425</v>
          </cell>
          <cell r="AF890">
            <v>435</v>
          </cell>
          <cell r="AG890">
            <v>607</v>
          </cell>
          <cell r="AH890">
            <v>534</v>
          </cell>
          <cell r="AI890">
            <v>482</v>
          </cell>
          <cell r="AJ890">
            <v>609</v>
          </cell>
          <cell r="AK890">
            <v>583</v>
          </cell>
          <cell r="AL890">
            <v>512</v>
          </cell>
          <cell r="AM890">
            <v>647</v>
          </cell>
          <cell r="AN890">
            <v>638</v>
          </cell>
          <cell r="AO890">
            <v>762</v>
          </cell>
          <cell r="AP890">
            <v>761</v>
          </cell>
          <cell r="AQ890">
            <v>574</v>
          </cell>
          <cell r="AR890">
            <v>945</v>
          </cell>
          <cell r="AS890">
            <v>1310</v>
          </cell>
          <cell r="AT890">
            <v>1146</v>
          </cell>
          <cell r="AU890">
            <v>1076</v>
          </cell>
          <cell r="AV890">
            <v>1018</v>
          </cell>
          <cell r="AW890">
            <v>1100</v>
          </cell>
          <cell r="AX890">
            <v>844</v>
          </cell>
          <cell r="AY890">
            <v>818</v>
          </cell>
          <cell r="AZ890">
            <v>804</v>
          </cell>
        </row>
        <row r="891">
          <cell r="A891" t="str">
            <v>Nombre de crÃ©ations d'entreprises - Micro-entrepreneurs - Services - Auvergne-RhÃ´ne-Alpes - DonnÃ©es trimestrielles CVS</v>
          </cell>
          <cell r="B891">
            <v>10756046</v>
          </cell>
          <cell r="C891">
            <v>45317.364583333336</v>
          </cell>
          <cell r="E891">
            <v>5292</v>
          </cell>
          <cell r="F891">
            <v>5156</v>
          </cell>
          <cell r="G891">
            <v>5005</v>
          </cell>
          <cell r="H891">
            <v>4856</v>
          </cell>
          <cell r="I891">
            <v>4678</v>
          </cell>
          <cell r="J891">
            <v>4657</v>
          </cell>
          <cell r="K891">
            <v>4317</v>
          </cell>
          <cell r="L891">
            <v>5026</v>
          </cell>
          <cell r="M891">
            <v>4838</v>
          </cell>
          <cell r="N891">
            <v>4732</v>
          </cell>
          <cell r="O891">
            <v>5131</v>
          </cell>
          <cell r="P891">
            <v>5096</v>
          </cell>
          <cell r="Q891">
            <v>5000</v>
          </cell>
          <cell r="R891">
            <v>4954</v>
          </cell>
          <cell r="S891">
            <v>4993</v>
          </cell>
          <cell r="T891">
            <v>5084</v>
          </cell>
          <cell r="U891">
            <v>5196</v>
          </cell>
          <cell r="V891">
            <v>5259</v>
          </cell>
          <cell r="W891">
            <v>5163</v>
          </cell>
          <cell r="X891">
            <v>5288</v>
          </cell>
          <cell r="Y891">
            <v>5675</v>
          </cell>
          <cell r="Z891">
            <v>5960</v>
          </cell>
          <cell r="AA891">
            <v>6288</v>
          </cell>
          <cell r="AB891">
            <v>6266</v>
          </cell>
          <cell r="AC891">
            <v>7017</v>
          </cell>
          <cell r="AD891">
            <v>7347</v>
          </cell>
          <cell r="AE891">
            <v>7489</v>
          </cell>
          <cell r="AF891">
            <v>7427</v>
          </cell>
          <cell r="AG891">
            <v>9255</v>
          </cell>
          <cell r="AH891">
            <v>9143</v>
          </cell>
          <cell r="AI891">
            <v>9175</v>
          </cell>
          <cell r="AJ891">
            <v>9708</v>
          </cell>
          <cell r="AK891">
            <v>9160</v>
          </cell>
          <cell r="AL891">
            <v>7116</v>
          </cell>
          <cell r="AM891">
            <v>10355</v>
          </cell>
          <cell r="AN891">
            <v>9835</v>
          </cell>
          <cell r="AO891">
            <v>10110</v>
          </cell>
          <cell r="AP891">
            <v>10770</v>
          </cell>
          <cell r="AQ891">
            <v>11125</v>
          </cell>
          <cell r="AR891">
            <v>11337</v>
          </cell>
          <cell r="AS891">
            <v>13304</v>
          </cell>
          <cell r="AT891">
            <v>11984</v>
          </cell>
          <cell r="AU891">
            <v>11858</v>
          </cell>
          <cell r="AV891">
            <v>12507</v>
          </cell>
          <cell r="AW891">
            <v>12436</v>
          </cell>
          <cell r="AX891">
            <v>12386</v>
          </cell>
          <cell r="AY891">
            <v>12535</v>
          </cell>
          <cell r="AZ891">
            <v>12217</v>
          </cell>
        </row>
        <row r="892">
          <cell r="A892" t="str">
            <v>Nombre de crÃ©ations d'entreprises - Micro-entrepreneurs - Services - ÃŽle-de-France - DonnÃ©es trimestrielles CVS</v>
          </cell>
          <cell r="B892">
            <v>10755856</v>
          </cell>
          <cell r="C892">
            <v>45317.364583333336</v>
          </cell>
          <cell r="E892">
            <v>11585</v>
          </cell>
          <cell r="F892">
            <v>11291</v>
          </cell>
          <cell r="G892">
            <v>11585</v>
          </cell>
          <cell r="H892">
            <v>10821</v>
          </cell>
          <cell r="I892">
            <v>11123</v>
          </cell>
          <cell r="J892">
            <v>10951</v>
          </cell>
          <cell r="K892">
            <v>10413</v>
          </cell>
          <cell r="L892">
            <v>10522</v>
          </cell>
          <cell r="M892">
            <v>10878</v>
          </cell>
          <cell r="N892">
            <v>10939</v>
          </cell>
          <cell r="O892">
            <v>11524</v>
          </cell>
          <cell r="P892">
            <v>11460</v>
          </cell>
          <cell r="Q892">
            <v>11037</v>
          </cell>
          <cell r="R892">
            <v>11198</v>
          </cell>
          <cell r="S892">
            <v>11282</v>
          </cell>
          <cell r="T892">
            <v>11674</v>
          </cell>
          <cell r="U892">
            <v>11898</v>
          </cell>
          <cell r="V892">
            <v>12880</v>
          </cell>
          <cell r="W892">
            <v>13003</v>
          </cell>
          <cell r="X892">
            <v>13404</v>
          </cell>
          <cell r="Y892">
            <v>14037</v>
          </cell>
          <cell r="Z892">
            <v>14127</v>
          </cell>
          <cell r="AA892">
            <v>15669</v>
          </cell>
          <cell r="AB892">
            <v>17291</v>
          </cell>
          <cell r="AC892">
            <v>18052</v>
          </cell>
          <cell r="AD892">
            <v>18577</v>
          </cell>
          <cell r="AE892">
            <v>19028</v>
          </cell>
          <cell r="AF892">
            <v>20228</v>
          </cell>
          <cell r="AG892">
            <v>22430</v>
          </cell>
          <cell r="AH892">
            <v>23305</v>
          </cell>
          <cell r="AI892">
            <v>22285</v>
          </cell>
          <cell r="AJ892">
            <v>23534</v>
          </cell>
          <cell r="AK892">
            <v>20625</v>
          </cell>
          <cell r="AL892">
            <v>16221</v>
          </cell>
          <cell r="AM892">
            <v>24119</v>
          </cell>
          <cell r="AN892">
            <v>23031</v>
          </cell>
          <cell r="AO892">
            <v>24223</v>
          </cell>
          <cell r="AP892">
            <v>24972</v>
          </cell>
          <cell r="AQ892">
            <v>24817</v>
          </cell>
          <cell r="AR892">
            <v>26473</v>
          </cell>
          <cell r="AS892">
            <v>29591</v>
          </cell>
          <cell r="AT892">
            <v>25917</v>
          </cell>
          <cell r="AU892">
            <v>30544</v>
          </cell>
          <cell r="AV892">
            <v>30744</v>
          </cell>
          <cell r="AW892">
            <v>29472</v>
          </cell>
          <cell r="AX892">
            <v>28940</v>
          </cell>
          <cell r="AY892">
            <v>30030</v>
          </cell>
          <cell r="AZ892">
            <v>29333</v>
          </cell>
        </row>
        <row r="893">
          <cell r="A893" t="str">
            <v>Nombre de crÃ©ations d'entreprises - Micro-entrepreneurs - Services - Bourgogne-Franche-ComtÃ© - DonnÃ©es trimestrielles CVS</v>
          </cell>
          <cell r="B893">
            <v>10755894</v>
          </cell>
          <cell r="C893">
            <v>45317.364583333336</v>
          </cell>
          <cell r="E893">
            <v>1348</v>
          </cell>
          <cell r="F893">
            <v>1339</v>
          </cell>
          <cell r="G893">
            <v>1229</v>
          </cell>
          <cell r="H893">
            <v>1280</v>
          </cell>
          <cell r="I893">
            <v>1267</v>
          </cell>
          <cell r="J893">
            <v>1302</v>
          </cell>
          <cell r="K893">
            <v>1205</v>
          </cell>
          <cell r="L893">
            <v>1210</v>
          </cell>
          <cell r="M893">
            <v>1206</v>
          </cell>
          <cell r="N893">
            <v>1191</v>
          </cell>
          <cell r="O893">
            <v>1268</v>
          </cell>
          <cell r="P893">
            <v>1265</v>
          </cell>
          <cell r="Q893">
            <v>1222</v>
          </cell>
          <cell r="R893">
            <v>1144</v>
          </cell>
          <cell r="S893">
            <v>1147</v>
          </cell>
          <cell r="T893">
            <v>1148</v>
          </cell>
          <cell r="U893">
            <v>1127</v>
          </cell>
          <cell r="V893">
            <v>1153</v>
          </cell>
          <cell r="W893">
            <v>1142</v>
          </cell>
          <cell r="X893">
            <v>1155</v>
          </cell>
          <cell r="Y893">
            <v>1147</v>
          </cell>
          <cell r="Z893">
            <v>1221</v>
          </cell>
          <cell r="AA893">
            <v>1230</v>
          </cell>
          <cell r="AB893">
            <v>1287</v>
          </cell>
          <cell r="AC893">
            <v>1433</v>
          </cell>
          <cell r="AD893">
            <v>1398</v>
          </cell>
          <cell r="AE893">
            <v>1491</v>
          </cell>
          <cell r="AF893">
            <v>1505</v>
          </cell>
          <cell r="AG893">
            <v>1669</v>
          </cell>
          <cell r="AH893">
            <v>1742</v>
          </cell>
          <cell r="AI893">
            <v>1865</v>
          </cell>
          <cell r="AJ893">
            <v>2137</v>
          </cell>
          <cell r="AK893">
            <v>1876</v>
          </cell>
          <cell r="AL893">
            <v>1514</v>
          </cell>
          <cell r="AM893">
            <v>2186</v>
          </cell>
          <cell r="AN893">
            <v>2155</v>
          </cell>
          <cell r="AO893">
            <v>2296</v>
          </cell>
          <cell r="AP893">
            <v>2396</v>
          </cell>
          <cell r="AQ893">
            <v>2390</v>
          </cell>
          <cell r="AR893">
            <v>2555</v>
          </cell>
          <cell r="AS893">
            <v>2835</v>
          </cell>
          <cell r="AT893">
            <v>2503</v>
          </cell>
          <cell r="AU893">
            <v>2677</v>
          </cell>
          <cell r="AV893">
            <v>2867</v>
          </cell>
          <cell r="AW893">
            <v>2804</v>
          </cell>
          <cell r="AX893">
            <v>2904</v>
          </cell>
          <cell r="AY893">
            <v>2960</v>
          </cell>
          <cell r="AZ893">
            <v>2817</v>
          </cell>
        </row>
        <row r="894">
          <cell r="A894" t="str">
            <v>Nombre de crÃ©ations d'entreprises - Micro-entrepreneurs - Services - Bretagne - DonnÃ©es trimestrielles CVS</v>
          </cell>
          <cell r="B894">
            <v>10755989</v>
          </cell>
          <cell r="C894">
            <v>45317.364583333336</v>
          </cell>
          <cell r="E894">
            <v>1572</v>
          </cell>
          <cell r="F894">
            <v>1576</v>
          </cell>
          <cell r="G894">
            <v>1523</v>
          </cell>
          <cell r="H894">
            <v>1498</v>
          </cell>
          <cell r="I894">
            <v>1487</v>
          </cell>
          <cell r="J894">
            <v>1499</v>
          </cell>
          <cell r="K894">
            <v>1433</v>
          </cell>
          <cell r="L894">
            <v>1456</v>
          </cell>
          <cell r="M894">
            <v>1489</v>
          </cell>
          <cell r="N894">
            <v>1557</v>
          </cell>
          <cell r="O894">
            <v>1637</v>
          </cell>
          <cell r="P894">
            <v>1608</v>
          </cell>
          <cell r="Q894">
            <v>1559</v>
          </cell>
          <cell r="R894">
            <v>1451</v>
          </cell>
          <cell r="S894">
            <v>1417</v>
          </cell>
          <cell r="T894">
            <v>1604</v>
          </cell>
          <cell r="U894">
            <v>1472</v>
          </cell>
          <cell r="V894">
            <v>1512</v>
          </cell>
          <cell r="W894">
            <v>1457</v>
          </cell>
          <cell r="X894">
            <v>1478</v>
          </cell>
          <cell r="Y894">
            <v>1531</v>
          </cell>
          <cell r="Z894">
            <v>1625</v>
          </cell>
          <cell r="AA894">
            <v>1728</v>
          </cell>
          <cell r="AB894">
            <v>1727</v>
          </cell>
          <cell r="AC894">
            <v>1855</v>
          </cell>
          <cell r="AD894">
            <v>1963</v>
          </cell>
          <cell r="AE894">
            <v>2118</v>
          </cell>
          <cell r="AF894">
            <v>2262</v>
          </cell>
          <cell r="AG894">
            <v>2430</v>
          </cell>
          <cell r="AH894">
            <v>2508</v>
          </cell>
          <cell r="AI894">
            <v>2593</v>
          </cell>
          <cell r="AJ894">
            <v>2827</v>
          </cell>
          <cell r="AK894">
            <v>2344</v>
          </cell>
          <cell r="AL894">
            <v>1767</v>
          </cell>
          <cell r="AM894">
            <v>2718</v>
          </cell>
          <cell r="AN894">
            <v>2679</v>
          </cell>
          <cell r="AO894">
            <v>2866</v>
          </cell>
          <cell r="AP894">
            <v>3113</v>
          </cell>
          <cell r="AQ894">
            <v>3059</v>
          </cell>
          <cell r="AR894">
            <v>3443</v>
          </cell>
          <cell r="AS894">
            <v>3327</v>
          </cell>
          <cell r="AT894">
            <v>3556</v>
          </cell>
          <cell r="AU894">
            <v>3586</v>
          </cell>
          <cell r="AV894">
            <v>3614</v>
          </cell>
          <cell r="AW894">
            <v>3554</v>
          </cell>
          <cell r="AX894">
            <v>3622</v>
          </cell>
          <cell r="AY894">
            <v>3888</v>
          </cell>
          <cell r="AZ894">
            <v>3967</v>
          </cell>
        </row>
        <row r="895">
          <cell r="A895" t="str">
            <v>Nombre de crÃ©ations d'entreprises - Micro-entrepreneurs - Services - Centre-Val de Loire - DonnÃ©es trimestrielles CVS</v>
          </cell>
          <cell r="B895">
            <v>10755875</v>
          </cell>
          <cell r="C895">
            <v>45317.364583333336</v>
          </cell>
          <cell r="E895">
            <v>1202</v>
          </cell>
          <cell r="F895">
            <v>1209</v>
          </cell>
          <cell r="G895">
            <v>1132</v>
          </cell>
          <cell r="H895">
            <v>1181</v>
          </cell>
          <cell r="I895">
            <v>1106</v>
          </cell>
          <cell r="J895">
            <v>1107</v>
          </cell>
          <cell r="K895">
            <v>1053</v>
          </cell>
          <cell r="L895">
            <v>1041</v>
          </cell>
          <cell r="M895">
            <v>1090</v>
          </cell>
          <cell r="N895">
            <v>1101</v>
          </cell>
          <cell r="O895">
            <v>1156</v>
          </cell>
          <cell r="P895">
            <v>1107</v>
          </cell>
          <cell r="Q895">
            <v>1107</v>
          </cell>
          <cell r="R895">
            <v>1103</v>
          </cell>
          <cell r="S895">
            <v>1092</v>
          </cell>
          <cell r="T895">
            <v>1176</v>
          </cell>
          <cell r="U895">
            <v>1146</v>
          </cell>
          <cell r="V895">
            <v>1115</v>
          </cell>
          <cell r="W895">
            <v>1132</v>
          </cell>
          <cell r="X895">
            <v>1045</v>
          </cell>
          <cell r="Y895">
            <v>1113</v>
          </cell>
          <cell r="Z895">
            <v>1141</v>
          </cell>
          <cell r="AA895">
            <v>1223</v>
          </cell>
          <cell r="AB895">
            <v>1307</v>
          </cell>
          <cell r="AC895">
            <v>1409</v>
          </cell>
          <cell r="AD895">
            <v>1481</v>
          </cell>
          <cell r="AE895">
            <v>1532</v>
          </cell>
          <cell r="AF895">
            <v>1608</v>
          </cell>
          <cell r="AG895">
            <v>1762</v>
          </cell>
          <cell r="AH895">
            <v>1850</v>
          </cell>
          <cell r="AI895">
            <v>1951</v>
          </cell>
          <cell r="AJ895">
            <v>2005</v>
          </cell>
          <cell r="AK895">
            <v>1952</v>
          </cell>
          <cell r="AL895">
            <v>1376</v>
          </cell>
          <cell r="AM895">
            <v>2104</v>
          </cell>
          <cell r="AN895">
            <v>2109</v>
          </cell>
          <cell r="AO895">
            <v>2186</v>
          </cell>
          <cell r="AP895">
            <v>2393</v>
          </cell>
          <cell r="AQ895">
            <v>2412</v>
          </cell>
          <cell r="AR895">
            <v>2574</v>
          </cell>
          <cell r="AS895">
            <v>2811</v>
          </cell>
          <cell r="AT895">
            <v>2764</v>
          </cell>
          <cell r="AU895">
            <v>2650</v>
          </cell>
          <cell r="AV895">
            <v>2747</v>
          </cell>
          <cell r="AW895">
            <v>2760</v>
          </cell>
          <cell r="AX895">
            <v>2777</v>
          </cell>
          <cell r="AY895">
            <v>2915</v>
          </cell>
          <cell r="AZ895">
            <v>2783</v>
          </cell>
        </row>
        <row r="896">
          <cell r="A896" t="str">
            <v>Nombre de crÃ©ations d'entreprises - Micro-entrepreneurs - Services - Corse - DonnÃ©es trimestrielles brutes</v>
          </cell>
          <cell r="B896">
            <v>10756076</v>
          </cell>
          <cell r="C896">
            <v>45317.364583333336</v>
          </cell>
          <cell r="E896">
            <v>295</v>
          </cell>
          <cell r="F896">
            <v>270</v>
          </cell>
          <cell r="G896">
            <v>224</v>
          </cell>
          <cell r="H896">
            <v>232</v>
          </cell>
          <cell r="I896">
            <v>216</v>
          </cell>
          <cell r="J896">
            <v>231</v>
          </cell>
          <cell r="K896">
            <v>200</v>
          </cell>
          <cell r="L896">
            <v>178</v>
          </cell>
          <cell r="M896">
            <v>241</v>
          </cell>
          <cell r="N896">
            <v>223</v>
          </cell>
          <cell r="O896">
            <v>203</v>
          </cell>
          <cell r="P896">
            <v>199</v>
          </cell>
          <cell r="Q896">
            <v>255</v>
          </cell>
          <cell r="R896">
            <v>260</v>
          </cell>
          <cell r="S896">
            <v>205</v>
          </cell>
          <cell r="T896">
            <v>221</v>
          </cell>
          <cell r="U896">
            <v>310</v>
          </cell>
          <cell r="V896">
            <v>265</v>
          </cell>
          <cell r="W896">
            <v>227</v>
          </cell>
          <cell r="X896">
            <v>244</v>
          </cell>
          <cell r="Y896">
            <v>286</v>
          </cell>
          <cell r="Z896">
            <v>260</v>
          </cell>
          <cell r="AA896">
            <v>225</v>
          </cell>
          <cell r="AB896">
            <v>257</v>
          </cell>
          <cell r="AC896">
            <v>330</v>
          </cell>
          <cell r="AD896">
            <v>330</v>
          </cell>
          <cell r="AE896">
            <v>268</v>
          </cell>
          <cell r="AF896">
            <v>273</v>
          </cell>
          <cell r="AG896">
            <v>358</v>
          </cell>
          <cell r="AH896">
            <v>359</v>
          </cell>
          <cell r="AI896">
            <v>310</v>
          </cell>
          <cell r="AJ896">
            <v>360</v>
          </cell>
          <cell r="AK896">
            <v>321</v>
          </cell>
          <cell r="AL896">
            <v>240</v>
          </cell>
          <cell r="AM896">
            <v>343</v>
          </cell>
          <cell r="AN896">
            <v>344</v>
          </cell>
          <cell r="AO896">
            <v>381</v>
          </cell>
          <cell r="AP896">
            <v>489</v>
          </cell>
          <cell r="AQ896">
            <v>414</v>
          </cell>
          <cell r="AR896">
            <v>422</v>
          </cell>
          <cell r="AS896">
            <v>601</v>
          </cell>
          <cell r="AT896">
            <v>517</v>
          </cell>
          <cell r="AU896">
            <v>468</v>
          </cell>
          <cell r="AV896">
            <v>433</v>
          </cell>
          <cell r="AW896">
            <v>612</v>
          </cell>
          <cell r="AX896">
            <v>627</v>
          </cell>
          <cell r="AY896">
            <v>542</v>
          </cell>
          <cell r="AZ896">
            <v>494</v>
          </cell>
        </row>
        <row r="897">
          <cell r="A897" t="str">
            <v>Nombre de crÃ©ations d'entreprises - Micro-entrepreneurs - Services - Corse - DonnÃ©es trimestrielles CVS</v>
          </cell>
          <cell r="B897">
            <v>10756077</v>
          </cell>
          <cell r="C897">
            <v>45317.364583333336</v>
          </cell>
          <cell r="E897">
            <v>261</v>
          </cell>
          <cell r="F897">
            <v>253</v>
          </cell>
          <cell r="G897">
            <v>244</v>
          </cell>
          <cell r="H897">
            <v>263</v>
          </cell>
          <cell r="I897">
            <v>191</v>
          </cell>
          <cell r="J897">
            <v>216</v>
          </cell>
          <cell r="K897">
            <v>219</v>
          </cell>
          <cell r="L897">
            <v>201</v>
          </cell>
          <cell r="M897">
            <v>213</v>
          </cell>
          <cell r="N897">
            <v>209</v>
          </cell>
          <cell r="O897">
            <v>224</v>
          </cell>
          <cell r="P897">
            <v>222</v>
          </cell>
          <cell r="Q897">
            <v>225</v>
          </cell>
          <cell r="R897">
            <v>244</v>
          </cell>
          <cell r="S897">
            <v>229</v>
          </cell>
          <cell r="T897">
            <v>245</v>
          </cell>
          <cell r="U897">
            <v>274</v>
          </cell>
          <cell r="V897">
            <v>248</v>
          </cell>
          <cell r="W897">
            <v>255</v>
          </cell>
          <cell r="X897">
            <v>268</v>
          </cell>
          <cell r="Y897">
            <v>254</v>
          </cell>
          <cell r="Z897">
            <v>243</v>
          </cell>
          <cell r="AA897">
            <v>253</v>
          </cell>
          <cell r="AB897">
            <v>280</v>
          </cell>
          <cell r="AC897">
            <v>297</v>
          </cell>
          <cell r="AD897">
            <v>305</v>
          </cell>
          <cell r="AE897">
            <v>299</v>
          </cell>
          <cell r="AF897">
            <v>297</v>
          </cell>
          <cell r="AG897">
            <v>328</v>
          </cell>
          <cell r="AH897">
            <v>328</v>
          </cell>
          <cell r="AI897">
            <v>341</v>
          </cell>
          <cell r="AJ897">
            <v>395</v>
          </cell>
          <cell r="AK897">
            <v>299</v>
          </cell>
          <cell r="AL897">
            <v>217</v>
          </cell>
          <cell r="AM897">
            <v>373</v>
          </cell>
          <cell r="AN897">
            <v>383</v>
          </cell>
          <cell r="AO897">
            <v>358</v>
          </cell>
          <cell r="AP897">
            <v>438</v>
          </cell>
          <cell r="AQ897">
            <v>445</v>
          </cell>
          <cell r="AR897">
            <v>477</v>
          </cell>
          <cell r="AS897">
            <v>567</v>
          </cell>
          <cell r="AT897">
            <v>460</v>
          </cell>
          <cell r="AU897">
            <v>500</v>
          </cell>
          <cell r="AV897">
            <v>496</v>
          </cell>
          <cell r="AW897">
            <v>576</v>
          </cell>
          <cell r="AX897">
            <v>555</v>
          </cell>
          <cell r="AY897">
            <v>576</v>
          </cell>
          <cell r="AZ897">
            <v>572</v>
          </cell>
        </row>
        <row r="898">
          <cell r="A898" t="str">
            <v>Nombre de crÃ©ations d'entreprises - Micro-entrepreneurs - Services - Grand Est - DonnÃ©es trimestrielles CVS</v>
          </cell>
          <cell r="B898">
            <v>10755951</v>
          </cell>
          <cell r="C898">
            <v>45317.364583333336</v>
          </cell>
          <cell r="E898">
            <v>2695</v>
          </cell>
          <cell r="F898">
            <v>2646</v>
          </cell>
          <cell r="G898">
            <v>2601</v>
          </cell>
          <cell r="H898">
            <v>2411</v>
          </cell>
          <cell r="I898">
            <v>2621</v>
          </cell>
          <cell r="J898">
            <v>2316</v>
          </cell>
          <cell r="K898">
            <v>2230</v>
          </cell>
          <cell r="L898">
            <v>2302</v>
          </cell>
          <cell r="M898">
            <v>2293</v>
          </cell>
          <cell r="N898">
            <v>2471</v>
          </cell>
          <cell r="O898">
            <v>2320</v>
          </cell>
          <cell r="P898">
            <v>2514</v>
          </cell>
          <cell r="Q898">
            <v>2244</v>
          </cell>
          <cell r="R898">
            <v>2116</v>
          </cell>
          <cell r="S898">
            <v>2136</v>
          </cell>
          <cell r="T898">
            <v>2165</v>
          </cell>
          <cell r="U898">
            <v>2204</v>
          </cell>
          <cell r="V898">
            <v>2267</v>
          </cell>
          <cell r="W898">
            <v>2236</v>
          </cell>
          <cell r="X898">
            <v>2210</v>
          </cell>
          <cell r="Y898">
            <v>2238</v>
          </cell>
          <cell r="Z898">
            <v>2232</v>
          </cell>
          <cell r="AA898">
            <v>2472</v>
          </cell>
          <cell r="AB898">
            <v>2557</v>
          </cell>
          <cell r="AC898">
            <v>2718</v>
          </cell>
          <cell r="AD898">
            <v>2850</v>
          </cell>
          <cell r="AE898">
            <v>2750</v>
          </cell>
          <cell r="AF898">
            <v>2894</v>
          </cell>
          <cell r="AG898">
            <v>3264</v>
          </cell>
          <cell r="AH898">
            <v>3384</v>
          </cell>
          <cell r="AI898">
            <v>3659</v>
          </cell>
          <cell r="AJ898">
            <v>4138</v>
          </cell>
          <cell r="AK898">
            <v>3594</v>
          </cell>
          <cell r="AL898">
            <v>3075</v>
          </cell>
          <cell r="AM898">
            <v>4472</v>
          </cell>
          <cell r="AN898">
            <v>4133</v>
          </cell>
          <cell r="AO898">
            <v>4652</v>
          </cell>
          <cell r="AP898">
            <v>4968</v>
          </cell>
          <cell r="AQ898">
            <v>5115</v>
          </cell>
          <cell r="AR898">
            <v>5443</v>
          </cell>
          <cell r="AS898">
            <v>5512</v>
          </cell>
          <cell r="AT898">
            <v>5913</v>
          </cell>
          <cell r="AU898">
            <v>5820</v>
          </cell>
          <cell r="AV898">
            <v>6020</v>
          </cell>
          <cell r="AW898">
            <v>5869</v>
          </cell>
          <cell r="AX898">
            <v>5943</v>
          </cell>
          <cell r="AY898">
            <v>6156</v>
          </cell>
          <cell r="AZ898">
            <v>6234</v>
          </cell>
        </row>
        <row r="899">
          <cell r="A899" t="str">
            <v>Nombre de crÃ©ations d'entreprises - Micro-entrepreneurs - Services - Guadeloupe - DonnÃ©es trimestrielles brutes</v>
          </cell>
          <cell r="B899">
            <v>10755809</v>
          </cell>
          <cell r="C899">
            <v>45317.364583333336</v>
          </cell>
          <cell r="E899">
            <v>343</v>
          </cell>
          <cell r="F899">
            <v>303</v>
          </cell>
          <cell r="G899">
            <v>267</v>
          </cell>
          <cell r="H899">
            <v>304</v>
          </cell>
          <cell r="I899">
            <v>279</v>
          </cell>
          <cell r="J899">
            <v>246</v>
          </cell>
          <cell r="K899">
            <v>237</v>
          </cell>
          <cell r="L899">
            <v>246</v>
          </cell>
          <cell r="M899">
            <v>211</v>
          </cell>
          <cell r="N899">
            <v>162</v>
          </cell>
          <cell r="O899">
            <v>191</v>
          </cell>
          <cell r="P899">
            <v>238</v>
          </cell>
          <cell r="Q899">
            <v>215</v>
          </cell>
          <cell r="R899">
            <v>155</v>
          </cell>
          <cell r="S899">
            <v>151</v>
          </cell>
          <cell r="T899">
            <v>230</v>
          </cell>
          <cell r="U899">
            <v>155</v>
          </cell>
          <cell r="V899">
            <v>194</v>
          </cell>
          <cell r="W899">
            <v>182</v>
          </cell>
          <cell r="X899">
            <v>145</v>
          </cell>
          <cell r="Y899">
            <v>168</v>
          </cell>
          <cell r="Z899">
            <v>158</v>
          </cell>
          <cell r="AA899">
            <v>182</v>
          </cell>
          <cell r="AB899">
            <v>212</v>
          </cell>
          <cell r="AC899">
            <v>197</v>
          </cell>
          <cell r="AD899">
            <v>228</v>
          </cell>
          <cell r="AE899">
            <v>228</v>
          </cell>
          <cell r="AF899">
            <v>288</v>
          </cell>
          <cell r="AG899">
            <v>282</v>
          </cell>
          <cell r="AH899">
            <v>254</v>
          </cell>
          <cell r="AI899">
            <v>262</v>
          </cell>
          <cell r="AJ899">
            <v>336</v>
          </cell>
          <cell r="AK899">
            <v>323</v>
          </cell>
          <cell r="AL899">
            <v>187</v>
          </cell>
          <cell r="AM899">
            <v>362</v>
          </cell>
          <cell r="AN899">
            <v>388</v>
          </cell>
          <cell r="AO899">
            <v>397</v>
          </cell>
          <cell r="AP899">
            <v>428</v>
          </cell>
          <cell r="AQ899">
            <v>451</v>
          </cell>
          <cell r="AR899">
            <v>446</v>
          </cell>
          <cell r="AS899">
            <v>569</v>
          </cell>
          <cell r="AT899">
            <v>566</v>
          </cell>
          <cell r="AU899">
            <v>505</v>
          </cell>
          <cell r="AV899">
            <v>559</v>
          </cell>
          <cell r="AW899">
            <v>594</v>
          </cell>
          <cell r="AX899">
            <v>668</v>
          </cell>
          <cell r="AY899">
            <v>662</v>
          </cell>
          <cell r="AZ899">
            <v>596</v>
          </cell>
        </row>
        <row r="900">
          <cell r="A900" t="str">
            <v>Nombre de crÃ©ations d'entreprises - Micro-entrepreneurs - Services - Guyane - DonnÃ©es trimestrielles brutes</v>
          </cell>
          <cell r="B900">
            <v>10755823</v>
          </cell>
          <cell r="C900">
            <v>45317.364583333336</v>
          </cell>
          <cell r="E900">
            <v>102</v>
          </cell>
          <cell r="F900">
            <v>115</v>
          </cell>
          <cell r="G900">
            <v>78</v>
          </cell>
          <cell r="H900">
            <v>105</v>
          </cell>
          <cell r="I900">
            <v>81</v>
          </cell>
          <cell r="J900">
            <v>63</v>
          </cell>
          <cell r="K900">
            <v>70</v>
          </cell>
          <cell r="L900">
            <v>86</v>
          </cell>
          <cell r="M900">
            <v>82</v>
          </cell>
          <cell r="N900">
            <v>54</v>
          </cell>
          <cell r="O900">
            <v>83</v>
          </cell>
          <cell r="P900">
            <v>85</v>
          </cell>
          <cell r="Q900">
            <v>67</v>
          </cell>
          <cell r="R900">
            <v>66</v>
          </cell>
          <cell r="S900">
            <v>63</v>
          </cell>
          <cell r="T900">
            <v>85</v>
          </cell>
          <cell r="U900">
            <v>75</v>
          </cell>
          <cell r="V900">
            <v>74</v>
          </cell>
          <cell r="W900">
            <v>52</v>
          </cell>
          <cell r="X900">
            <v>75</v>
          </cell>
          <cell r="Y900">
            <v>50</v>
          </cell>
          <cell r="Z900">
            <v>46</v>
          </cell>
          <cell r="AA900">
            <v>46</v>
          </cell>
          <cell r="AB900">
            <v>72</v>
          </cell>
          <cell r="AC900">
            <v>78</v>
          </cell>
          <cell r="AD900">
            <v>81</v>
          </cell>
          <cell r="AE900">
            <v>79</v>
          </cell>
          <cell r="AF900">
            <v>83</v>
          </cell>
          <cell r="AG900">
            <v>90</v>
          </cell>
          <cell r="AH900">
            <v>76</v>
          </cell>
          <cell r="AI900">
            <v>94</v>
          </cell>
          <cell r="AJ900">
            <v>104</v>
          </cell>
          <cell r="AK900">
            <v>79</v>
          </cell>
          <cell r="AL900">
            <v>83</v>
          </cell>
          <cell r="AM900">
            <v>127</v>
          </cell>
          <cell r="AN900">
            <v>123</v>
          </cell>
          <cell r="AO900">
            <v>154</v>
          </cell>
          <cell r="AP900">
            <v>143</v>
          </cell>
          <cell r="AQ900">
            <v>172</v>
          </cell>
          <cell r="AR900">
            <v>186</v>
          </cell>
          <cell r="AS900">
            <v>172</v>
          </cell>
          <cell r="AT900">
            <v>196</v>
          </cell>
          <cell r="AU900">
            <v>218</v>
          </cell>
          <cell r="AV900">
            <v>170</v>
          </cell>
          <cell r="AW900">
            <v>175</v>
          </cell>
          <cell r="AX900">
            <v>197</v>
          </cell>
          <cell r="AY900">
            <v>265</v>
          </cell>
          <cell r="AZ900">
            <v>217</v>
          </cell>
        </row>
        <row r="901">
          <cell r="A901" t="str">
            <v>Nombre de crÃ©ations d'entreprises - Micro-entrepreneurs - Services - Guyane - DonnÃ©es trimestrielles CVS</v>
          </cell>
          <cell r="B901">
            <v>10755824</v>
          </cell>
          <cell r="C901">
            <v>45317.364583333336</v>
          </cell>
          <cell r="E901">
            <v>104</v>
          </cell>
          <cell r="F901">
            <v>124</v>
          </cell>
          <cell r="G901">
            <v>84</v>
          </cell>
          <cell r="H901">
            <v>90</v>
          </cell>
          <cell r="I901">
            <v>83</v>
          </cell>
          <cell r="J901">
            <v>68</v>
          </cell>
          <cell r="K901">
            <v>76</v>
          </cell>
          <cell r="L901">
            <v>74</v>
          </cell>
          <cell r="M901">
            <v>84</v>
          </cell>
          <cell r="N901">
            <v>58</v>
          </cell>
          <cell r="O901">
            <v>91</v>
          </cell>
          <cell r="P901">
            <v>73</v>
          </cell>
          <cell r="Q901">
            <v>68</v>
          </cell>
          <cell r="R901">
            <v>70</v>
          </cell>
          <cell r="S901">
            <v>69</v>
          </cell>
          <cell r="T901">
            <v>73</v>
          </cell>
          <cell r="U901">
            <v>76</v>
          </cell>
          <cell r="V901">
            <v>78</v>
          </cell>
          <cell r="W901">
            <v>56</v>
          </cell>
          <cell r="X901">
            <v>65</v>
          </cell>
          <cell r="Y901">
            <v>51</v>
          </cell>
          <cell r="Z901">
            <v>48</v>
          </cell>
          <cell r="AA901">
            <v>49</v>
          </cell>
          <cell r="AB901">
            <v>64</v>
          </cell>
          <cell r="AC901">
            <v>79</v>
          </cell>
          <cell r="AD901">
            <v>86</v>
          </cell>
          <cell r="AE901">
            <v>82</v>
          </cell>
          <cell r="AF901">
            <v>75</v>
          </cell>
          <cell r="AG901">
            <v>92</v>
          </cell>
          <cell r="AH901">
            <v>81</v>
          </cell>
          <cell r="AI901">
            <v>92</v>
          </cell>
          <cell r="AJ901">
            <v>98</v>
          </cell>
          <cell r="AK901">
            <v>81</v>
          </cell>
          <cell r="AL901">
            <v>90</v>
          </cell>
          <cell r="AM901">
            <v>119</v>
          </cell>
          <cell r="AN901">
            <v>120</v>
          </cell>
          <cell r="AO901">
            <v>159</v>
          </cell>
          <cell r="AP901">
            <v>154</v>
          </cell>
          <cell r="AQ901">
            <v>156</v>
          </cell>
          <cell r="AR901">
            <v>186</v>
          </cell>
          <cell r="AS901">
            <v>179</v>
          </cell>
          <cell r="AT901">
            <v>211</v>
          </cell>
          <cell r="AU901">
            <v>193</v>
          </cell>
          <cell r="AV901">
            <v>173</v>
          </cell>
          <cell r="AW901">
            <v>184</v>
          </cell>
          <cell r="AX901">
            <v>211</v>
          </cell>
          <cell r="AY901">
            <v>232</v>
          </cell>
          <cell r="AZ901">
            <v>225</v>
          </cell>
        </row>
        <row r="902">
          <cell r="A902" t="str">
            <v>Nombre de crÃ©ations d'entreprises - Micro-entrepreneurs - Services - Hauts-de-France - DonnÃ©es trimestrielles CVS</v>
          </cell>
          <cell r="B902">
            <v>10755932</v>
          </cell>
          <cell r="C902">
            <v>45317.364583333336</v>
          </cell>
          <cell r="E902">
            <v>2687</v>
          </cell>
          <cell r="F902">
            <v>2631</v>
          </cell>
          <cell r="G902">
            <v>2632</v>
          </cell>
          <cell r="H902">
            <v>2483</v>
          </cell>
          <cell r="I902">
            <v>2286</v>
          </cell>
          <cell r="J902">
            <v>2268</v>
          </cell>
          <cell r="K902">
            <v>2137</v>
          </cell>
          <cell r="L902">
            <v>2187</v>
          </cell>
          <cell r="M902">
            <v>2221</v>
          </cell>
          <cell r="N902">
            <v>2163</v>
          </cell>
          <cell r="O902">
            <v>2094</v>
          </cell>
          <cell r="P902">
            <v>2052</v>
          </cell>
          <cell r="Q902">
            <v>2487</v>
          </cell>
          <cell r="R902">
            <v>2073</v>
          </cell>
          <cell r="S902">
            <v>2153</v>
          </cell>
          <cell r="T902">
            <v>2162</v>
          </cell>
          <cell r="U902">
            <v>2183</v>
          </cell>
          <cell r="V902">
            <v>2277</v>
          </cell>
          <cell r="W902">
            <v>2236</v>
          </cell>
          <cell r="X902">
            <v>2316</v>
          </cell>
          <cell r="Y902">
            <v>2401</v>
          </cell>
          <cell r="Z902">
            <v>2265</v>
          </cell>
          <cell r="AA902">
            <v>2648</v>
          </cell>
          <cell r="AB902">
            <v>2791</v>
          </cell>
          <cell r="AC902">
            <v>2976</v>
          </cell>
          <cell r="AD902">
            <v>3055</v>
          </cell>
          <cell r="AE902">
            <v>3188</v>
          </cell>
          <cell r="AF902">
            <v>3279</v>
          </cell>
          <cell r="AG902">
            <v>3783</v>
          </cell>
          <cell r="AH902">
            <v>4019</v>
          </cell>
          <cell r="AI902">
            <v>4186</v>
          </cell>
          <cell r="AJ902">
            <v>4176</v>
          </cell>
          <cell r="AK902">
            <v>4067</v>
          </cell>
          <cell r="AL902">
            <v>2747</v>
          </cell>
          <cell r="AM902">
            <v>4368</v>
          </cell>
          <cell r="AN902">
            <v>4377</v>
          </cell>
          <cell r="AO902">
            <v>4645</v>
          </cell>
          <cell r="AP902">
            <v>4928</v>
          </cell>
          <cell r="AQ902">
            <v>5005</v>
          </cell>
          <cell r="AR902">
            <v>5425</v>
          </cell>
          <cell r="AS902">
            <v>6225</v>
          </cell>
          <cell r="AT902">
            <v>5600</v>
          </cell>
          <cell r="AU902">
            <v>5993</v>
          </cell>
          <cell r="AV902">
            <v>6034</v>
          </cell>
          <cell r="AW902">
            <v>5938</v>
          </cell>
          <cell r="AX902">
            <v>5838</v>
          </cell>
          <cell r="AY902">
            <v>6394</v>
          </cell>
          <cell r="AZ902">
            <v>6151</v>
          </cell>
        </row>
        <row r="903">
          <cell r="A903" t="str">
            <v>Nombre de crÃ©ations d'entreprises - Micro-entrepreneurs - Services - La RÃ©union - DonnÃ©es trimestrielles brutes</v>
          </cell>
          <cell r="B903">
            <v>10755833</v>
          </cell>
          <cell r="C903">
            <v>45317.364583333336</v>
          </cell>
          <cell r="E903">
            <v>367</v>
          </cell>
          <cell r="F903">
            <v>269</v>
          </cell>
          <cell r="G903">
            <v>337</v>
          </cell>
          <cell r="H903">
            <v>349</v>
          </cell>
          <cell r="I903">
            <v>350</v>
          </cell>
          <cell r="J903">
            <v>263</v>
          </cell>
          <cell r="K903">
            <v>275</v>
          </cell>
          <cell r="L903">
            <v>258</v>
          </cell>
          <cell r="M903">
            <v>278</v>
          </cell>
          <cell r="N903">
            <v>209</v>
          </cell>
          <cell r="O903">
            <v>274</v>
          </cell>
          <cell r="P903">
            <v>231</v>
          </cell>
          <cell r="Q903">
            <v>289</v>
          </cell>
          <cell r="R903">
            <v>238</v>
          </cell>
          <cell r="S903">
            <v>264</v>
          </cell>
          <cell r="T903">
            <v>228</v>
          </cell>
          <cell r="U903">
            <v>307</v>
          </cell>
          <cell r="V903">
            <v>261</v>
          </cell>
          <cell r="W903">
            <v>302</v>
          </cell>
          <cell r="X903">
            <v>290</v>
          </cell>
          <cell r="Y903">
            <v>298</v>
          </cell>
          <cell r="Z903">
            <v>238</v>
          </cell>
          <cell r="AA903">
            <v>335</v>
          </cell>
          <cell r="AB903">
            <v>287</v>
          </cell>
          <cell r="AC903">
            <v>422</v>
          </cell>
          <cell r="AD903">
            <v>360</v>
          </cell>
          <cell r="AE903">
            <v>415</v>
          </cell>
          <cell r="AF903">
            <v>342</v>
          </cell>
          <cell r="AG903">
            <v>503</v>
          </cell>
          <cell r="AH903">
            <v>429</v>
          </cell>
          <cell r="AI903">
            <v>523</v>
          </cell>
          <cell r="AJ903">
            <v>385</v>
          </cell>
          <cell r="AK903">
            <v>528</v>
          </cell>
          <cell r="AL903">
            <v>310</v>
          </cell>
          <cell r="AM903">
            <v>648</v>
          </cell>
          <cell r="AN903">
            <v>530</v>
          </cell>
          <cell r="AO903">
            <v>699</v>
          </cell>
          <cell r="AP903">
            <v>688</v>
          </cell>
          <cell r="AQ903">
            <v>816</v>
          </cell>
          <cell r="AR903">
            <v>639</v>
          </cell>
          <cell r="AS903">
            <v>879</v>
          </cell>
          <cell r="AT903">
            <v>805</v>
          </cell>
          <cell r="AU903">
            <v>950</v>
          </cell>
          <cell r="AV903">
            <v>787</v>
          </cell>
          <cell r="AW903">
            <v>1017</v>
          </cell>
          <cell r="AX903">
            <v>934</v>
          </cell>
          <cell r="AY903">
            <v>1219</v>
          </cell>
          <cell r="AZ903">
            <v>845</v>
          </cell>
        </row>
        <row r="904">
          <cell r="A904" t="str">
            <v>Nombre de crÃ©ations d'entreprises - Micro-entrepreneurs - Services - La RÃ©union - DonnÃ©es trimestrielles CVS</v>
          </cell>
          <cell r="B904">
            <v>10755834</v>
          </cell>
          <cell r="C904">
            <v>45317.364583333336</v>
          </cell>
          <cell r="E904">
            <v>335</v>
          </cell>
          <cell r="F904">
            <v>304</v>
          </cell>
          <cell r="G904">
            <v>337</v>
          </cell>
          <cell r="H904">
            <v>347</v>
          </cell>
          <cell r="I904">
            <v>321</v>
          </cell>
          <cell r="J904">
            <v>297</v>
          </cell>
          <cell r="K904">
            <v>260</v>
          </cell>
          <cell r="L904">
            <v>262</v>
          </cell>
          <cell r="M904">
            <v>248</v>
          </cell>
          <cell r="N904">
            <v>241</v>
          </cell>
          <cell r="O904">
            <v>255</v>
          </cell>
          <cell r="P904">
            <v>255</v>
          </cell>
          <cell r="Q904">
            <v>258</v>
          </cell>
          <cell r="R904">
            <v>267</v>
          </cell>
          <cell r="S904">
            <v>251</v>
          </cell>
          <cell r="T904">
            <v>251</v>
          </cell>
          <cell r="U904">
            <v>273</v>
          </cell>
          <cell r="V904">
            <v>284</v>
          </cell>
          <cell r="W904">
            <v>272</v>
          </cell>
          <cell r="X904">
            <v>314</v>
          </cell>
          <cell r="Y904">
            <v>267</v>
          </cell>
          <cell r="Z904">
            <v>264</v>
          </cell>
          <cell r="AA904">
            <v>288</v>
          </cell>
          <cell r="AB904">
            <v>347</v>
          </cell>
          <cell r="AC904">
            <v>378</v>
          </cell>
          <cell r="AD904">
            <v>383</v>
          </cell>
          <cell r="AE904">
            <v>379</v>
          </cell>
          <cell r="AF904">
            <v>405</v>
          </cell>
          <cell r="AG904">
            <v>461</v>
          </cell>
          <cell r="AH904">
            <v>447</v>
          </cell>
          <cell r="AI904">
            <v>462</v>
          </cell>
          <cell r="AJ904">
            <v>467</v>
          </cell>
          <cell r="AK904">
            <v>485</v>
          </cell>
          <cell r="AL904">
            <v>322</v>
          </cell>
          <cell r="AM904">
            <v>589</v>
          </cell>
          <cell r="AN904">
            <v>628</v>
          </cell>
          <cell r="AO904">
            <v>653</v>
          </cell>
          <cell r="AP904">
            <v>716</v>
          </cell>
          <cell r="AQ904">
            <v>740</v>
          </cell>
          <cell r="AR904">
            <v>763</v>
          </cell>
          <cell r="AS904">
            <v>835</v>
          </cell>
          <cell r="AT904">
            <v>809</v>
          </cell>
          <cell r="AU904">
            <v>873</v>
          </cell>
          <cell r="AV904">
            <v>898</v>
          </cell>
          <cell r="AW904">
            <v>964</v>
          </cell>
          <cell r="AX904">
            <v>943</v>
          </cell>
          <cell r="AY904">
            <v>1131</v>
          </cell>
          <cell r="AZ904">
            <v>983</v>
          </cell>
        </row>
        <row r="905">
          <cell r="A905" t="str">
            <v>Nombre de crÃ©ations d'entreprises - Micro-entrepreneurs - Services - Martinique - DonnÃ©es trimestrielles brutes</v>
          </cell>
          <cell r="B905">
            <v>10755814</v>
          </cell>
          <cell r="C905">
            <v>45317.364583333336</v>
          </cell>
          <cell r="E905">
            <v>287</v>
          </cell>
          <cell r="F905">
            <v>240</v>
          </cell>
          <cell r="G905">
            <v>242</v>
          </cell>
          <cell r="H905">
            <v>299</v>
          </cell>
          <cell r="I905">
            <v>276</v>
          </cell>
          <cell r="J905">
            <v>185</v>
          </cell>
          <cell r="K905">
            <v>217</v>
          </cell>
          <cell r="L905">
            <v>195</v>
          </cell>
          <cell r="M905">
            <v>194</v>
          </cell>
          <cell r="N905">
            <v>132</v>
          </cell>
          <cell r="O905">
            <v>144</v>
          </cell>
          <cell r="P905">
            <v>126</v>
          </cell>
          <cell r="Q905">
            <v>146</v>
          </cell>
          <cell r="R905">
            <v>146</v>
          </cell>
          <cell r="S905">
            <v>125</v>
          </cell>
          <cell r="T905">
            <v>134</v>
          </cell>
          <cell r="U905">
            <v>162</v>
          </cell>
          <cell r="V905">
            <v>119</v>
          </cell>
          <cell r="W905">
            <v>131</v>
          </cell>
          <cell r="X905">
            <v>158</v>
          </cell>
          <cell r="Y905">
            <v>152</v>
          </cell>
          <cell r="Z905">
            <v>107</v>
          </cell>
          <cell r="AA905">
            <v>127</v>
          </cell>
          <cell r="AB905">
            <v>167</v>
          </cell>
          <cell r="AC905">
            <v>210</v>
          </cell>
          <cell r="AD905">
            <v>152</v>
          </cell>
          <cell r="AE905">
            <v>137</v>
          </cell>
          <cell r="AF905">
            <v>194</v>
          </cell>
          <cell r="AG905">
            <v>243</v>
          </cell>
          <cell r="AH905">
            <v>228</v>
          </cell>
          <cell r="AI905">
            <v>228</v>
          </cell>
          <cell r="AJ905">
            <v>277</v>
          </cell>
          <cell r="AK905">
            <v>215</v>
          </cell>
          <cell r="AL905">
            <v>127</v>
          </cell>
          <cell r="AM905">
            <v>263</v>
          </cell>
          <cell r="AN905">
            <v>264</v>
          </cell>
          <cell r="AO905">
            <v>357</v>
          </cell>
          <cell r="AP905">
            <v>375</v>
          </cell>
          <cell r="AQ905">
            <v>349</v>
          </cell>
          <cell r="AR905">
            <v>347</v>
          </cell>
          <cell r="AS905">
            <v>371</v>
          </cell>
          <cell r="AT905">
            <v>415</v>
          </cell>
          <cell r="AU905">
            <v>390</v>
          </cell>
          <cell r="AV905">
            <v>471</v>
          </cell>
          <cell r="AW905">
            <v>487</v>
          </cell>
          <cell r="AX905">
            <v>410</v>
          </cell>
          <cell r="AY905">
            <v>529</v>
          </cell>
          <cell r="AZ905">
            <v>473</v>
          </cell>
        </row>
        <row r="906">
          <cell r="A906" t="str">
            <v>Nombre de crÃ©ations d'entreprises - Micro-entrepreneurs - Services - Mayotte - DonnÃ©es trimestrielles brutes</v>
          </cell>
          <cell r="B906">
            <v>10755839</v>
          </cell>
          <cell r="C906">
            <v>45317.364583333336</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19</v>
          </cell>
          <cell r="AM906">
            <v>60</v>
          </cell>
          <cell r="AN906">
            <v>40</v>
          </cell>
          <cell r="AO906">
            <v>58</v>
          </cell>
          <cell r="AP906">
            <v>47</v>
          </cell>
          <cell r="AQ906">
            <v>55</v>
          </cell>
          <cell r="AR906">
            <v>59</v>
          </cell>
          <cell r="AS906">
            <v>58</v>
          </cell>
          <cell r="AT906">
            <v>76</v>
          </cell>
          <cell r="AU906">
            <v>74</v>
          </cell>
          <cell r="AV906">
            <v>68</v>
          </cell>
          <cell r="AW906">
            <v>65</v>
          </cell>
          <cell r="AX906">
            <v>75</v>
          </cell>
          <cell r="AY906">
            <v>115</v>
          </cell>
          <cell r="AZ906">
            <v>74</v>
          </cell>
        </row>
        <row r="907">
          <cell r="A907" t="str">
            <v>Nombre de crÃ©ations d'entreprises - Micro-entrepreneurs - Services - Normandie - DonnÃ©es trimestrielles CVS</v>
          </cell>
          <cell r="B907">
            <v>10755913</v>
          </cell>
          <cell r="C907">
            <v>45317.364583333336</v>
          </cell>
          <cell r="E907">
            <v>1445</v>
          </cell>
          <cell r="F907">
            <v>1466</v>
          </cell>
          <cell r="G907">
            <v>1382</v>
          </cell>
          <cell r="H907">
            <v>1351</v>
          </cell>
          <cell r="I907">
            <v>1228</v>
          </cell>
          <cell r="J907">
            <v>1324</v>
          </cell>
          <cell r="K907">
            <v>1165</v>
          </cell>
          <cell r="L907">
            <v>1241</v>
          </cell>
          <cell r="M907">
            <v>1261</v>
          </cell>
          <cell r="N907">
            <v>1292</v>
          </cell>
          <cell r="O907">
            <v>1386</v>
          </cell>
          <cell r="P907">
            <v>1339</v>
          </cell>
          <cell r="Q907">
            <v>1314</v>
          </cell>
          <cell r="R907">
            <v>1261</v>
          </cell>
          <cell r="S907">
            <v>1233</v>
          </cell>
          <cell r="T907">
            <v>1304</v>
          </cell>
          <cell r="U907">
            <v>1366</v>
          </cell>
          <cell r="V907">
            <v>1375</v>
          </cell>
          <cell r="W907">
            <v>1350</v>
          </cell>
          <cell r="X907">
            <v>1307</v>
          </cell>
          <cell r="Y907">
            <v>1443</v>
          </cell>
          <cell r="Z907">
            <v>1435</v>
          </cell>
          <cell r="AA907">
            <v>1531</v>
          </cell>
          <cell r="AB907">
            <v>1563</v>
          </cell>
          <cell r="AC907">
            <v>1659</v>
          </cell>
          <cell r="AD907">
            <v>1677</v>
          </cell>
          <cell r="AE907">
            <v>1734</v>
          </cell>
          <cell r="AF907">
            <v>1721</v>
          </cell>
          <cell r="AG907">
            <v>2200</v>
          </cell>
          <cell r="AH907">
            <v>2144</v>
          </cell>
          <cell r="AI907">
            <v>2181</v>
          </cell>
          <cell r="AJ907">
            <v>2376</v>
          </cell>
          <cell r="AK907">
            <v>2267</v>
          </cell>
          <cell r="AL907">
            <v>1675</v>
          </cell>
          <cell r="AM907">
            <v>2479</v>
          </cell>
          <cell r="AN907">
            <v>2595</v>
          </cell>
          <cell r="AO907">
            <v>2563</v>
          </cell>
          <cell r="AP907">
            <v>2884</v>
          </cell>
          <cell r="AQ907">
            <v>2831</v>
          </cell>
          <cell r="AR907">
            <v>2744</v>
          </cell>
          <cell r="AS907">
            <v>3539</v>
          </cell>
          <cell r="AT907">
            <v>2596</v>
          </cell>
          <cell r="AU907">
            <v>3076</v>
          </cell>
          <cell r="AV907">
            <v>3518</v>
          </cell>
          <cell r="AW907">
            <v>3286</v>
          </cell>
          <cell r="AX907">
            <v>3361</v>
          </cell>
          <cell r="AY907">
            <v>3590</v>
          </cell>
          <cell r="AZ907">
            <v>3512</v>
          </cell>
        </row>
        <row r="908">
          <cell r="A908" t="str">
            <v>Nombre de crÃ©ations d'entreprises - Micro-entrepreneurs - Services - Nouvelle-Aquitaine - DonnÃ©es trimestrielles CVS</v>
          </cell>
          <cell r="B908">
            <v>10756008</v>
          </cell>
          <cell r="C908">
            <v>45317.364583333336</v>
          </cell>
          <cell r="E908">
            <v>3718</v>
          </cell>
          <cell r="F908">
            <v>3567</v>
          </cell>
          <cell r="G908">
            <v>3709</v>
          </cell>
          <cell r="H908">
            <v>3330</v>
          </cell>
          <cell r="I908">
            <v>3378</v>
          </cell>
          <cell r="J908">
            <v>3448</v>
          </cell>
          <cell r="K908">
            <v>3278</v>
          </cell>
          <cell r="L908">
            <v>3807</v>
          </cell>
          <cell r="M908">
            <v>3347</v>
          </cell>
          <cell r="N908">
            <v>3446</v>
          </cell>
          <cell r="O908">
            <v>3678</v>
          </cell>
          <cell r="P908">
            <v>3654</v>
          </cell>
          <cell r="Q908">
            <v>3679</v>
          </cell>
          <cell r="R908">
            <v>3690</v>
          </cell>
          <cell r="S908">
            <v>3714</v>
          </cell>
          <cell r="T908">
            <v>3841</v>
          </cell>
          <cell r="U908">
            <v>3612</v>
          </cell>
          <cell r="V908">
            <v>4032</v>
          </cell>
          <cell r="W908">
            <v>3537</v>
          </cell>
          <cell r="X908">
            <v>3620</v>
          </cell>
          <cell r="Y908">
            <v>3953</v>
          </cell>
          <cell r="Z908">
            <v>4029</v>
          </cell>
          <cell r="AA908">
            <v>4179</v>
          </cell>
          <cell r="AB908">
            <v>4435</v>
          </cell>
          <cell r="AC908">
            <v>4942</v>
          </cell>
          <cell r="AD908">
            <v>4992</v>
          </cell>
          <cell r="AE908">
            <v>4951</v>
          </cell>
          <cell r="AF908">
            <v>5195</v>
          </cell>
          <cell r="AG908">
            <v>5940</v>
          </cell>
          <cell r="AH908">
            <v>5866</v>
          </cell>
          <cell r="AI908">
            <v>6530</v>
          </cell>
          <cell r="AJ908">
            <v>6685</v>
          </cell>
          <cell r="AK908">
            <v>5900</v>
          </cell>
          <cell r="AL908">
            <v>4621</v>
          </cell>
          <cell r="AM908">
            <v>6870</v>
          </cell>
          <cell r="AN908">
            <v>7358</v>
          </cell>
          <cell r="AO908">
            <v>7132</v>
          </cell>
          <cell r="AP908">
            <v>7658</v>
          </cell>
          <cell r="AQ908">
            <v>8084</v>
          </cell>
          <cell r="AR908">
            <v>8062</v>
          </cell>
          <cell r="AS908">
            <v>8715</v>
          </cell>
          <cell r="AT908">
            <v>9587</v>
          </cell>
          <cell r="AU908">
            <v>8562</v>
          </cell>
          <cell r="AV908">
            <v>8735</v>
          </cell>
          <cell r="AW908">
            <v>8680</v>
          </cell>
          <cell r="AX908">
            <v>8980</v>
          </cell>
          <cell r="AY908">
            <v>9007</v>
          </cell>
          <cell r="AZ908">
            <v>9065</v>
          </cell>
        </row>
        <row r="909">
          <cell r="A909" t="str">
            <v>Nombre de crÃ©ations d'entreprises - Micro-entrepreneurs - Services - Occitanie - DonnÃ©es trimestrielles CVS</v>
          </cell>
          <cell r="B909">
            <v>10756027</v>
          </cell>
          <cell r="C909">
            <v>45317.364583333336</v>
          </cell>
          <cell r="E909">
            <v>4236</v>
          </cell>
          <cell r="F909">
            <v>4436</v>
          </cell>
          <cell r="G909">
            <v>4021</v>
          </cell>
          <cell r="H909">
            <v>4038</v>
          </cell>
          <cell r="I909">
            <v>3906</v>
          </cell>
          <cell r="J909">
            <v>3934</v>
          </cell>
          <cell r="K909">
            <v>3866</v>
          </cell>
          <cell r="L909">
            <v>3973</v>
          </cell>
          <cell r="M909">
            <v>3998</v>
          </cell>
          <cell r="N909">
            <v>3846</v>
          </cell>
          <cell r="O909">
            <v>4085</v>
          </cell>
          <cell r="P909">
            <v>4119</v>
          </cell>
          <cell r="Q909">
            <v>3958</v>
          </cell>
          <cell r="R909">
            <v>3929</v>
          </cell>
          <cell r="S909">
            <v>3968</v>
          </cell>
          <cell r="T909">
            <v>3876</v>
          </cell>
          <cell r="U909">
            <v>4073</v>
          </cell>
          <cell r="V909">
            <v>3999</v>
          </cell>
          <cell r="W909">
            <v>3776</v>
          </cell>
          <cell r="X909">
            <v>3896</v>
          </cell>
          <cell r="Y909">
            <v>3967</v>
          </cell>
          <cell r="Z909">
            <v>4224</v>
          </cell>
          <cell r="AA909">
            <v>4509</v>
          </cell>
          <cell r="AB909">
            <v>4541</v>
          </cell>
          <cell r="AC909">
            <v>4999</v>
          </cell>
          <cell r="AD909">
            <v>5097</v>
          </cell>
          <cell r="AE909">
            <v>4994</v>
          </cell>
          <cell r="AF909">
            <v>5122</v>
          </cell>
          <cell r="AG909">
            <v>6316</v>
          </cell>
          <cell r="AH909">
            <v>6152</v>
          </cell>
          <cell r="AI909">
            <v>6475</v>
          </cell>
          <cell r="AJ909">
            <v>7118</v>
          </cell>
          <cell r="AK909">
            <v>6372</v>
          </cell>
          <cell r="AL909">
            <v>4920</v>
          </cell>
          <cell r="AM909">
            <v>7629</v>
          </cell>
          <cell r="AN909">
            <v>7453</v>
          </cell>
          <cell r="AO909">
            <v>7686</v>
          </cell>
          <cell r="AP909">
            <v>8222</v>
          </cell>
          <cell r="AQ909">
            <v>8419</v>
          </cell>
          <cell r="AR909">
            <v>8757</v>
          </cell>
          <cell r="AS909">
            <v>9244</v>
          </cell>
          <cell r="AT909">
            <v>8853</v>
          </cell>
          <cell r="AU909">
            <v>8913</v>
          </cell>
          <cell r="AV909">
            <v>9290</v>
          </cell>
          <cell r="AW909">
            <v>9405</v>
          </cell>
          <cell r="AX909">
            <v>9674</v>
          </cell>
          <cell r="AY909">
            <v>9764</v>
          </cell>
          <cell r="AZ909">
            <v>9676</v>
          </cell>
        </row>
        <row r="910">
          <cell r="A910" t="str">
            <v>Nombre de crÃ©ations d'entreprises - Micro-entrepreneurs - Services - Pays de la Loire - DonnÃ©es trimestrielles CVS</v>
          </cell>
          <cell r="B910">
            <v>10755970</v>
          </cell>
          <cell r="C910">
            <v>45317.364583333336</v>
          </cell>
          <cell r="E910">
            <v>1915</v>
          </cell>
          <cell r="F910">
            <v>1847</v>
          </cell>
          <cell r="G910">
            <v>1806</v>
          </cell>
          <cell r="H910">
            <v>1713</v>
          </cell>
          <cell r="I910">
            <v>1693</v>
          </cell>
          <cell r="J910">
            <v>1711</v>
          </cell>
          <cell r="K910">
            <v>1678</v>
          </cell>
          <cell r="L910">
            <v>1703</v>
          </cell>
          <cell r="M910">
            <v>1723</v>
          </cell>
          <cell r="N910">
            <v>1776</v>
          </cell>
          <cell r="O910">
            <v>1884</v>
          </cell>
          <cell r="P910">
            <v>1986</v>
          </cell>
          <cell r="Q910">
            <v>1819</v>
          </cell>
          <cell r="R910">
            <v>1792</v>
          </cell>
          <cell r="S910">
            <v>1854</v>
          </cell>
          <cell r="T910">
            <v>2063</v>
          </cell>
          <cell r="U910">
            <v>1948</v>
          </cell>
          <cell r="V910">
            <v>1848</v>
          </cell>
          <cell r="W910">
            <v>1741</v>
          </cell>
          <cell r="X910">
            <v>1727</v>
          </cell>
          <cell r="Y910">
            <v>1912</v>
          </cell>
          <cell r="Z910">
            <v>1835</v>
          </cell>
          <cell r="AA910">
            <v>2225</v>
          </cell>
          <cell r="AB910">
            <v>1964</v>
          </cell>
          <cell r="AC910">
            <v>2145</v>
          </cell>
          <cell r="AD910">
            <v>2501</v>
          </cell>
          <cell r="AE910">
            <v>2413</v>
          </cell>
          <cell r="AF910">
            <v>2335</v>
          </cell>
          <cell r="AG910">
            <v>3070</v>
          </cell>
          <cell r="AH910">
            <v>2914</v>
          </cell>
          <cell r="AI910">
            <v>3009</v>
          </cell>
          <cell r="AJ910">
            <v>3350</v>
          </cell>
          <cell r="AK910">
            <v>2996</v>
          </cell>
          <cell r="AL910">
            <v>2376</v>
          </cell>
          <cell r="AM910">
            <v>3197</v>
          </cell>
          <cell r="AN910">
            <v>4062</v>
          </cell>
          <cell r="AO910">
            <v>3581</v>
          </cell>
          <cell r="AP910">
            <v>4096</v>
          </cell>
          <cell r="AQ910">
            <v>3811</v>
          </cell>
          <cell r="AR910">
            <v>4144</v>
          </cell>
          <cell r="AS910">
            <v>4790</v>
          </cell>
          <cell r="AT910">
            <v>4234</v>
          </cell>
          <cell r="AU910">
            <v>4747</v>
          </cell>
          <cell r="AV910">
            <v>4309</v>
          </cell>
          <cell r="AW910">
            <v>4510</v>
          </cell>
          <cell r="AX910">
            <v>4210</v>
          </cell>
          <cell r="AY910">
            <v>4605</v>
          </cell>
          <cell r="AZ910">
            <v>4383</v>
          </cell>
        </row>
        <row r="911">
          <cell r="A911" t="str">
            <v>Nombre de crÃ©ations d'entreprises - Micro-entrepreneurs - Services - Provence-Alpes-CÃ´te d'Azur - DonnÃ©es trimestrielles CVS</v>
          </cell>
          <cell r="B911">
            <v>10756065</v>
          </cell>
          <cell r="C911">
            <v>45317.364583333336</v>
          </cell>
          <cell r="E911">
            <v>4734</v>
          </cell>
          <cell r="F911">
            <v>5006</v>
          </cell>
          <cell r="G911">
            <v>4826</v>
          </cell>
          <cell r="H911">
            <v>4511</v>
          </cell>
          <cell r="I911">
            <v>4401</v>
          </cell>
          <cell r="J911">
            <v>4244</v>
          </cell>
          <cell r="K911">
            <v>4090</v>
          </cell>
          <cell r="L911">
            <v>4320</v>
          </cell>
          <cell r="M911">
            <v>4213</v>
          </cell>
          <cell r="N911">
            <v>4135</v>
          </cell>
          <cell r="O911">
            <v>4282</v>
          </cell>
          <cell r="P911">
            <v>4195</v>
          </cell>
          <cell r="Q911">
            <v>4152</v>
          </cell>
          <cell r="R911">
            <v>4028</v>
          </cell>
          <cell r="S911">
            <v>4207</v>
          </cell>
          <cell r="T911">
            <v>4238</v>
          </cell>
          <cell r="U911">
            <v>4178</v>
          </cell>
          <cell r="V911">
            <v>4322</v>
          </cell>
          <cell r="W911">
            <v>4140</v>
          </cell>
          <cell r="X911">
            <v>4147</v>
          </cell>
          <cell r="Y911">
            <v>4235</v>
          </cell>
          <cell r="Z911">
            <v>4452</v>
          </cell>
          <cell r="AA911">
            <v>4717</v>
          </cell>
          <cell r="AB911">
            <v>4988</v>
          </cell>
          <cell r="AC911">
            <v>5601</v>
          </cell>
          <cell r="AD911">
            <v>5540</v>
          </cell>
          <cell r="AE911">
            <v>5413</v>
          </cell>
          <cell r="AF911">
            <v>5876</v>
          </cell>
          <cell r="AG911">
            <v>6711</v>
          </cell>
          <cell r="AH911">
            <v>6580</v>
          </cell>
          <cell r="AI911">
            <v>6818</v>
          </cell>
          <cell r="AJ911">
            <v>8184</v>
          </cell>
          <cell r="AK911">
            <v>6970</v>
          </cell>
          <cell r="AL911">
            <v>5647</v>
          </cell>
          <cell r="AM911">
            <v>8176</v>
          </cell>
          <cell r="AN911">
            <v>8141</v>
          </cell>
          <cell r="AO911">
            <v>8321</v>
          </cell>
          <cell r="AP911">
            <v>9478</v>
          </cell>
          <cell r="AQ911">
            <v>8083</v>
          </cell>
          <cell r="AR911">
            <v>11265</v>
          </cell>
          <cell r="AS911">
            <v>11370</v>
          </cell>
          <cell r="AT911">
            <v>11065</v>
          </cell>
          <cell r="AU911">
            <v>10833</v>
          </cell>
          <cell r="AV911">
            <v>10794</v>
          </cell>
          <cell r="AW911">
            <v>10733</v>
          </cell>
          <cell r="AX911">
            <v>10319</v>
          </cell>
          <cell r="AY911">
            <v>10105</v>
          </cell>
          <cell r="AZ911">
            <v>10038</v>
          </cell>
        </row>
        <row r="912">
          <cell r="A912" t="str">
            <v>Nombre de crÃ©ations d'entreprises - Micro-entrepreneurs - Transport - Auvergne-RhÃ´ne-Alpes - DonnÃ©es trimestrielles brutes</v>
          </cell>
          <cell r="B912">
            <v>10756048</v>
          </cell>
          <cell r="C912">
            <v>45317.364583333336</v>
          </cell>
          <cell r="E912">
            <v>65</v>
          </cell>
          <cell r="F912">
            <v>73</v>
          </cell>
          <cell r="G912">
            <v>54</v>
          </cell>
          <cell r="H912">
            <v>68</v>
          </cell>
          <cell r="I912">
            <v>90</v>
          </cell>
          <cell r="J912">
            <v>111</v>
          </cell>
          <cell r="K912">
            <v>65</v>
          </cell>
          <cell r="L912">
            <v>86</v>
          </cell>
          <cell r="M912">
            <v>111</v>
          </cell>
          <cell r="N912">
            <v>100</v>
          </cell>
          <cell r="O912">
            <v>88</v>
          </cell>
          <cell r="P912">
            <v>130</v>
          </cell>
          <cell r="Q912">
            <v>161</v>
          </cell>
          <cell r="R912">
            <v>147</v>
          </cell>
          <cell r="S912">
            <v>158</v>
          </cell>
          <cell r="T912">
            <v>367</v>
          </cell>
          <cell r="U912">
            <v>417</v>
          </cell>
          <cell r="V912">
            <v>474</v>
          </cell>
          <cell r="W912">
            <v>346</v>
          </cell>
          <cell r="X912">
            <v>665</v>
          </cell>
          <cell r="Y912">
            <v>839</v>
          </cell>
          <cell r="Z912">
            <v>755</v>
          </cell>
          <cell r="AA912">
            <v>676</v>
          </cell>
          <cell r="AB912">
            <v>851</v>
          </cell>
          <cell r="AC912">
            <v>1021</v>
          </cell>
          <cell r="AD912">
            <v>1271</v>
          </cell>
          <cell r="AE912">
            <v>1562</v>
          </cell>
          <cell r="AF912">
            <v>1682</v>
          </cell>
          <cell r="AG912">
            <v>2223</v>
          </cell>
          <cell r="AH912">
            <v>1958</v>
          </cell>
          <cell r="AI912">
            <v>1518</v>
          </cell>
          <cell r="AJ912">
            <v>1955</v>
          </cell>
          <cell r="AK912">
            <v>1820</v>
          </cell>
          <cell r="AL912">
            <v>2076</v>
          </cell>
          <cell r="AM912">
            <v>2760</v>
          </cell>
          <cell r="AN912">
            <v>3366</v>
          </cell>
          <cell r="AO912">
            <v>3713</v>
          </cell>
          <cell r="AP912">
            <v>3536</v>
          </cell>
          <cell r="AQ912">
            <v>2084</v>
          </cell>
          <cell r="AR912">
            <v>2207</v>
          </cell>
          <cell r="AS912">
            <v>2102</v>
          </cell>
          <cell r="AT912">
            <v>1707</v>
          </cell>
          <cell r="AU912">
            <v>1397</v>
          </cell>
          <cell r="AV912">
            <v>1665</v>
          </cell>
          <cell r="AW912">
            <v>1581</v>
          </cell>
          <cell r="AX912">
            <v>1627</v>
          </cell>
          <cell r="AY912">
            <v>1710</v>
          </cell>
          <cell r="AZ912">
            <v>2085</v>
          </cell>
        </row>
        <row r="913">
          <cell r="A913" t="str">
            <v>Nombre de crÃ©ations d'entreprises - Micro-entrepreneurs - Transport - ÃŽle-de-France - DonnÃ©es trimestrielles brutes</v>
          </cell>
          <cell r="B913">
            <v>10755858</v>
          </cell>
          <cell r="C913">
            <v>45317.364583333336</v>
          </cell>
          <cell r="E913">
            <v>248</v>
          </cell>
          <cell r="F913">
            <v>338</v>
          </cell>
          <cell r="G913">
            <v>320</v>
          </cell>
          <cell r="H913">
            <v>391</v>
          </cell>
          <cell r="I913">
            <v>420</v>
          </cell>
          <cell r="J913">
            <v>521</v>
          </cell>
          <cell r="K913">
            <v>536</v>
          </cell>
          <cell r="L913">
            <v>720</v>
          </cell>
          <cell r="M913">
            <v>908</v>
          </cell>
          <cell r="N913">
            <v>844</v>
          </cell>
          <cell r="O913">
            <v>829</v>
          </cell>
          <cell r="P913">
            <v>1971</v>
          </cell>
          <cell r="Q913">
            <v>1450</v>
          </cell>
          <cell r="R913">
            <v>1599</v>
          </cell>
          <cell r="S913">
            <v>1673</v>
          </cell>
          <cell r="T913">
            <v>2940</v>
          </cell>
          <cell r="U913">
            <v>2677</v>
          </cell>
          <cell r="V913">
            <v>3635</v>
          </cell>
          <cell r="W913">
            <v>3357</v>
          </cell>
          <cell r="X913">
            <v>3866</v>
          </cell>
          <cell r="Y913">
            <v>4324</v>
          </cell>
          <cell r="Z913">
            <v>3927</v>
          </cell>
          <cell r="AA913">
            <v>3738</v>
          </cell>
          <cell r="AB913">
            <v>5303</v>
          </cell>
          <cell r="AC913">
            <v>6583</v>
          </cell>
          <cell r="AD913">
            <v>7189</v>
          </cell>
          <cell r="AE913">
            <v>5886</v>
          </cell>
          <cell r="AF913">
            <v>8156</v>
          </cell>
          <cell r="AG913">
            <v>9417</v>
          </cell>
          <cell r="AH913">
            <v>8364</v>
          </cell>
          <cell r="AI913">
            <v>5827</v>
          </cell>
          <cell r="AJ913">
            <v>7116</v>
          </cell>
          <cell r="AK913">
            <v>6583</v>
          </cell>
          <cell r="AL913">
            <v>8808</v>
          </cell>
          <cell r="AM913">
            <v>12715</v>
          </cell>
          <cell r="AN913">
            <v>13842</v>
          </cell>
          <cell r="AO913">
            <v>15164</v>
          </cell>
          <cell r="AP913">
            <v>10119</v>
          </cell>
          <cell r="AQ913">
            <v>6591</v>
          </cell>
          <cell r="AR913">
            <v>6836</v>
          </cell>
          <cell r="AS913">
            <v>6826</v>
          </cell>
          <cell r="AT913">
            <v>5385</v>
          </cell>
          <cell r="AU913">
            <v>5193</v>
          </cell>
          <cell r="AV913">
            <v>6328</v>
          </cell>
          <cell r="AW913">
            <v>6348</v>
          </cell>
          <cell r="AX913">
            <v>6575</v>
          </cell>
          <cell r="AY913">
            <v>8048</v>
          </cell>
          <cell r="AZ913">
            <v>9513</v>
          </cell>
        </row>
        <row r="914">
          <cell r="A914" t="str">
            <v>Nombre de crÃ©ations d'entreprises - Micro-entrepreneurs - Transport - Bourgogne-Franche-ComtÃ© - DonnÃ©es trimestrielles brutes</v>
          </cell>
          <cell r="B914">
            <v>10755896</v>
          </cell>
          <cell r="C914">
            <v>45317.364583333336</v>
          </cell>
          <cell r="E914">
            <v>16</v>
          </cell>
          <cell r="F914">
            <v>14</v>
          </cell>
          <cell r="G914">
            <v>16</v>
          </cell>
          <cell r="H914">
            <v>15</v>
          </cell>
          <cell r="I914">
            <v>16</v>
          </cell>
          <cell r="J914">
            <v>13</v>
          </cell>
          <cell r="K914">
            <v>12</v>
          </cell>
          <cell r="L914">
            <v>12</v>
          </cell>
          <cell r="M914">
            <v>21</v>
          </cell>
          <cell r="N914">
            <v>19</v>
          </cell>
          <cell r="O914">
            <v>15</v>
          </cell>
          <cell r="P914">
            <v>16</v>
          </cell>
          <cell r="Q914">
            <v>22</v>
          </cell>
          <cell r="R914">
            <v>28</v>
          </cell>
          <cell r="S914">
            <v>15</v>
          </cell>
          <cell r="T914">
            <v>23</v>
          </cell>
          <cell r="U914">
            <v>17</v>
          </cell>
          <cell r="V914">
            <v>26</v>
          </cell>
          <cell r="W914">
            <v>24</v>
          </cell>
          <cell r="X914">
            <v>35</v>
          </cell>
          <cell r="Y914">
            <v>32</v>
          </cell>
          <cell r="Z914">
            <v>43</v>
          </cell>
          <cell r="AA914">
            <v>45</v>
          </cell>
          <cell r="AB914">
            <v>96</v>
          </cell>
          <cell r="AC914">
            <v>105</v>
          </cell>
          <cell r="AD914">
            <v>151</v>
          </cell>
          <cell r="AE914">
            <v>166</v>
          </cell>
          <cell r="AF914">
            <v>251</v>
          </cell>
          <cell r="AG914">
            <v>328</v>
          </cell>
          <cell r="AH914">
            <v>266</v>
          </cell>
          <cell r="AI914">
            <v>217</v>
          </cell>
          <cell r="AJ914">
            <v>253</v>
          </cell>
          <cell r="AK914">
            <v>313</v>
          </cell>
          <cell r="AL914">
            <v>434</v>
          </cell>
          <cell r="AM914">
            <v>550</v>
          </cell>
          <cell r="AN914">
            <v>553</v>
          </cell>
          <cell r="AO914">
            <v>771</v>
          </cell>
          <cell r="AP914">
            <v>819</v>
          </cell>
          <cell r="AQ914">
            <v>447</v>
          </cell>
          <cell r="AR914">
            <v>482</v>
          </cell>
          <cell r="AS914">
            <v>433</v>
          </cell>
          <cell r="AT914">
            <v>328</v>
          </cell>
          <cell r="AU914">
            <v>272</v>
          </cell>
          <cell r="AV914">
            <v>345</v>
          </cell>
          <cell r="AW914">
            <v>363</v>
          </cell>
          <cell r="AX914">
            <v>346</v>
          </cell>
          <cell r="AY914">
            <v>364</v>
          </cell>
          <cell r="AZ914">
            <v>384</v>
          </cell>
        </row>
        <row r="915">
          <cell r="A915" t="str">
            <v>Nombre de crÃ©ations d'entreprises - Micro-entrepreneurs - Transport - Bretagne - DonnÃ©es trimestrielles brutes</v>
          </cell>
          <cell r="B915">
            <v>10755991</v>
          </cell>
          <cell r="C915">
            <v>45317.364583333336</v>
          </cell>
          <cell r="E915">
            <v>12</v>
          </cell>
          <cell r="F915">
            <v>9</v>
          </cell>
          <cell r="G915">
            <v>12</v>
          </cell>
          <cell r="H915">
            <v>14</v>
          </cell>
          <cell r="I915">
            <v>19</v>
          </cell>
          <cell r="J915">
            <v>10</v>
          </cell>
          <cell r="K915">
            <v>16</v>
          </cell>
          <cell r="L915">
            <v>11</v>
          </cell>
          <cell r="M915">
            <v>15</v>
          </cell>
          <cell r="N915">
            <v>16</v>
          </cell>
          <cell r="O915">
            <v>18</v>
          </cell>
          <cell r="P915">
            <v>21</v>
          </cell>
          <cell r="Q915">
            <v>10</v>
          </cell>
          <cell r="R915">
            <v>10</v>
          </cell>
          <cell r="S915">
            <v>27</v>
          </cell>
          <cell r="T915">
            <v>33</v>
          </cell>
          <cell r="U915">
            <v>36</v>
          </cell>
          <cell r="V915">
            <v>73</v>
          </cell>
          <cell r="W915">
            <v>52</v>
          </cell>
          <cell r="X915">
            <v>61</v>
          </cell>
          <cell r="Y915">
            <v>79</v>
          </cell>
          <cell r="Z915">
            <v>43</v>
          </cell>
          <cell r="AA915">
            <v>58</v>
          </cell>
          <cell r="AB915">
            <v>133</v>
          </cell>
          <cell r="AC915">
            <v>134</v>
          </cell>
          <cell r="AD915">
            <v>296</v>
          </cell>
          <cell r="AE915">
            <v>323</v>
          </cell>
          <cell r="AF915">
            <v>360</v>
          </cell>
          <cell r="AG915">
            <v>388</v>
          </cell>
          <cell r="AH915">
            <v>288</v>
          </cell>
          <cell r="AI915">
            <v>250</v>
          </cell>
          <cell r="AJ915">
            <v>265</v>
          </cell>
          <cell r="AK915">
            <v>251</v>
          </cell>
          <cell r="AL915">
            <v>277</v>
          </cell>
          <cell r="AM915">
            <v>453</v>
          </cell>
          <cell r="AN915">
            <v>430</v>
          </cell>
          <cell r="AO915">
            <v>681</v>
          </cell>
          <cell r="AP915">
            <v>802</v>
          </cell>
          <cell r="AQ915">
            <v>460</v>
          </cell>
          <cell r="AR915">
            <v>485</v>
          </cell>
          <cell r="AS915">
            <v>437</v>
          </cell>
          <cell r="AT915">
            <v>349</v>
          </cell>
          <cell r="AU915">
            <v>311</v>
          </cell>
          <cell r="AV915">
            <v>356</v>
          </cell>
          <cell r="AW915">
            <v>337</v>
          </cell>
          <cell r="AX915">
            <v>290</v>
          </cell>
          <cell r="AY915">
            <v>367</v>
          </cell>
          <cell r="AZ915">
            <v>403</v>
          </cell>
        </row>
        <row r="916">
          <cell r="A916" t="str">
            <v>Nombre de crÃ©ations d'entreprises - Micro-entrepreneurs - Transport - Centre-Val de Loire - DonnÃ©es trimestrielles brutes</v>
          </cell>
          <cell r="B916">
            <v>10755877</v>
          </cell>
          <cell r="C916">
            <v>45317.364583333336</v>
          </cell>
          <cell r="E916">
            <v>20</v>
          </cell>
          <cell r="F916">
            <v>16</v>
          </cell>
          <cell r="G916">
            <v>18</v>
          </cell>
          <cell r="H916">
            <v>16</v>
          </cell>
          <cell r="I916">
            <v>16</v>
          </cell>
          <cell r="J916">
            <v>16</v>
          </cell>
          <cell r="K916">
            <v>7</v>
          </cell>
          <cell r="L916">
            <v>18</v>
          </cell>
          <cell r="M916">
            <v>23</v>
          </cell>
          <cell r="N916">
            <v>21</v>
          </cell>
          <cell r="O916">
            <v>25</v>
          </cell>
          <cell r="P916">
            <v>35</v>
          </cell>
          <cell r="Q916">
            <v>33</v>
          </cell>
          <cell r="R916">
            <v>36</v>
          </cell>
          <cell r="S916">
            <v>20</v>
          </cell>
          <cell r="T916">
            <v>38</v>
          </cell>
          <cell r="U916">
            <v>29</v>
          </cell>
          <cell r="V916">
            <v>34</v>
          </cell>
          <cell r="W916">
            <v>27</v>
          </cell>
          <cell r="X916">
            <v>19</v>
          </cell>
          <cell r="Y916">
            <v>40</v>
          </cell>
          <cell r="Z916">
            <v>43</v>
          </cell>
          <cell r="AA916">
            <v>34</v>
          </cell>
          <cell r="AB916">
            <v>93</v>
          </cell>
          <cell r="AC916">
            <v>106</v>
          </cell>
          <cell r="AD916">
            <v>189</v>
          </cell>
          <cell r="AE916">
            <v>217</v>
          </cell>
          <cell r="AF916">
            <v>247</v>
          </cell>
          <cell r="AG916">
            <v>286</v>
          </cell>
          <cell r="AH916">
            <v>330</v>
          </cell>
          <cell r="AI916">
            <v>290</v>
          </cell>
          <cell r="AJ916">
            <v>289</v>
          </cell>
          <cell r="AK916">
            <v>295</v>
          </cell>
          <cell r="AL916">
            <v>270</v>
          </cell>
          <cell r="AM916">
            <v>569</v>
          </cell>
          <cell r="AN916">
            <v>610</v>
          </cell>
          <cell r="AO916">
            <v>1034</v>
          </cell>
          <cell r="AP916">
            <v>714</v>
          </cell>
          <cell r="AQ916">
            <v>500</v>
          </cell>
          <cell r="AR916">
            <v>540</v>
          </cell>
          <cell r="AS916">
            <v>565</v>
          </cell>
          <cell r="AT916">
            <v>399</v>
          </cell>
          <cell r="AU916">
            <v>320</v>
          </cell>
          <cell r="AV916">
            <v>335</v>
          </cell>
          <cell r="AW916">
            <v>417</v>
          </cell>
          <cell r="AX916">
            <v>358</v>
          </cell>
          <cell r="AY916">
            <v>391</v>
          </cell>
          <cell r="AZ916">
            <v>507</v>
          </cell>
        </row>
        <row r="917">
          <cell r="A917" t="str">
            <v>Nombre de crÃ©ations d'entreprises - Micro-entrepreneurs - Transport - France - DonnÃ©es trimestrielles brutes</v>
          </cell>
          <cell r="B917">
            <v>10755803</v>
          </cell>
          <cell r="C917">
            <v>45317.364583333336</v>
          </cell>
          <cell r="E917">
            <v>684</v>
          </cell>
          <cell r="F917">
            <v>791</v>
          </cell>
          <cell r="G917">
            <v>750</v>
          </cell>
          <cell r="H917">
            <v>812</v>
          </cell>
          <cell r="I917">
            <v>897</v>
          </cell>
          <cell r="J917">
            <v>1037</v>
          </cell>
          <cell r="K917">
            <v>956</v>
          </cell>
          <cell r="L917">
            <v>1187</v>
          </cell>
          <cell r="M917">
            <v>1501</v>
          </cell>
          <cell r="N917">
            <v>1371</v>
          </cell>
          <cell r="O917">
            <v>1361</v>
          </cell>
          <cell r="P917">
            <v>2649</v>
          </cell>
          <cell r="Q917">
            <v>2165</v>
          </cell>
          <cell r="R917">
            <v>2341</v>
          </cell>
          <cell r="S917">
            <v>2327</v>
          </cell>
          <cell r="T917">
            <v>4256</v>
          </cell>
          <cell r="U917">
            <v>4055</v>
          </cell>
          <cell r="V917">
            <v>5263</v>
          </cell>
          <cell r="W917">
            <v>4647</v>
          </cell>
          <cell r="X917">
            <v>5813</v>
          </cell>
          <cell r="Y917">
            <v>6807</v>
          </cell>
          <cell r="Z917">
            <v>6499</v>
          </cell>
          <cell r="AA917">
            <v>6123</v>
          </cell>
          <cell r="AB917">
            <v>9164</v>
          </cell>
          <cell r="AC917">
            <v>11443</v>
          </cell>
          <cell r="AD917">
            <v>13589</v>
          </cell>
          <cell r="AE917">
            <v>12264</v>
          </cell>
          <cell r="AF917">
            <v>16196</v>
          </cell>
          <cell r="AG917">
            <v>18932</v>
          </cell>
          <cell r="AH917">
            <v>17063</v>
          </cell>
          <cell r="AI917">
            <v>12891</v>
          </cell>
          <cell r="AJ917">
            <v>15405</v>
          </cell>
          <cell r="AK917">
            <v>14845</v>
          </cell>
          <cell r="AL917">
            <v>17913</v>
          </cell>
          <cell r="AM917">
            <v>26248</v>
          </cell>
          <cell r="AN917">
            <v>29551</v>
          </cell>
          <cell r="AO917">
            <v>37122</v>
          </cell>
          <cell r="AP917">
            <v>32505</v>
          </cell>
          <cell r="AQ917">
            <v>19239</v>
          </cell>
          <cell r="AR917">
            <v>20240</v>
          </cell>
          <cell r="AS917">
            <v>19504</v>
          </cell>
          <cell r="AT917">
            <v>15639</v>
          </cell>
          <cell r="AU917">
            <v>13960</v>
          </cell>
          <cell r="AV917">
            <v>16612</v>
          </cell>
          <cell r="AW917">
            <v>15863</v>
          </cell>
          <cell r="AX917">
            <v>16082</v>
          </cell>
          <cell r="AY917">
            <v>18053</v>
          </cell>
          <cell r="AZ917">
            <v>21010</v>
          </cell>
        </row>
        <row r="918">
          <cell r="A918" t="str">
            <v>Nombre de crÃ©ations d'entreprises - Micro-entrepreneurs - Transport - France - DonnÃ©es trimestrielles CVS</v>
          </cell>
          <cell r="B918">
            <v>10755804</v>
          </cell>
          <cell r="C918">
            <v>45317.364583333336</v>
          </cell>
          <cell r="E918">
            <v>650</v>
          </cell>
          <cell r="F918">
            <v>775</v>
          </cell>
          <cell r="G918">
            <v>869</v>
          </cell>
          <cell r="H918">
            <v>763</v>
          </cell>
          <cell r="I918">
            <v>853</v>
          </cell>
          <cell r="J918">
            <v>1013</v>
          </cell>
          <cell r="K918">
            <v>1111</v>
          </cell>
          <cell r="L918">
            <v>1120</v>
          </cell>
          <cell r="M918">
            <v>1420</v>
          </cell>
          <cell r="N918">
            <v>1337</v>
          </cell>
          <cell r="O918">
            <v>1587</v>
          </cell>
          <cell r="P918">
            <v>2506</v>
          </cell>
          <cell r="Q918">
            <v>2045</v>
          </cell>
          <cell r="R918">
            <v>2273</v>
          </cell>
          <cell r="S918">
            <v>2724</v>
          </cell>
          <cell r="T918">
            <v>4038</v>
          </cell>
          <cell r="U918">
            <v>3825</v>
          </cell>
          <cell r="V918">
            <v>5080</v>
          </cell>
          <cell r="W918">
            <v>5474</v>
          </cell>
          <cell r="X918">
            <v>5520</v>
          </cell>
          <cell r="Y918">
            <v>6421</v>
          </cell>
          <cell r="Z918">
            <v>6238</v>
          </cell>
          <cell r="AA918">
            <v>7259</v>
          </cell>
          <cell r="AB918">
            <v>8691</v>
          </cell>
          <cell r="AC918">
            <v>10827</v>
          </cell>
          <cell r="AD918">
            <v>12964</v>
          </cell>
          <cell r="AE918">
            <v>14589</v>
          </cell>
          <cell r="AF918">
            <v>15363</v>
          </cell>
          <cell r="AG918">
            <v>17970</v>
          </cell>
          <cell r="AH918">
            <v>16214</v>
          </cell>
          <cell r="AI918">
            <v>15293</v>
          </cell>
          <cell r="AJ918">
            <v>14671</v>
          </cell>
          <cell r="AK918">
            <v>14117</v>
          </cell>
          <cell r="AL918">
            <v>16967</v>
          </cell>
          <cell r="AM918">
            <v>31022</v>
          </cell>
          <cell r="AN918">
            <v>28275</v>
          </cell>
          <cell r="AO918">
            <v>35328</v>
          </cell>
          <cell r="AP918">
            <v>30730</v>
          </cell>
          <cell r="AQ918">
            <v>22688</v>
          </cell>
          <cell r="AR918">
            <v>19383</v>
          </cell>
          <cell r="AS918">
            <v>18610</v>
          </cell>
          <cell r="AT918">
            <v>14765</v>
          </cell>
          <cell r="AU918">
            <v>16454</v>
          </cell>
          <cell r="AV918">
            <v>15849</v>
          </cell>
          <cell r="AW918">
            <v>15235</v>
          </cell>
          <cell r="AX918">
            <v>15156</v>
          </cell>
          <cell r="AY918">
            <v>21247</v>
          </cell>
          <cell r="AZ918">
            <v>19994</v>
          </cell>
        </row>
        <row r="919">
          <cell r="A919" t="str">
            <v>Nombre de crÃ©ations d'entreprises - Micro-entrepreneurs - Transport - Grand Est - DonnÃ©es trimestrielles brutes</v>
          </cell>
          <cell r="B919">
            <v>10755953</v>
          </cell>
          <cell r="C919">
            <v>45317.364583333336</v>
          </cell>
          <cell r="E919">
            <v>31</v>
          </cell>
          <cell r="F919">
            <v>41</v>
          </cell>
          <cell r="G919">
            <v>27</v>
          </cell>
          <cell r="H919">
            <v>32</v>
          </cell>
          <cell r="I919">
            <v>38</v>
          </cell>
          <cell r="J919">
            <v>40</v>
          </cell>
          <cell r="K919">
            <v>33</v>
          </cell>
          <cell r="L919">
            <v>27</v>
          </cell>
          <cell r="M919">
            <v>47</v>
          </cell>
          <cell r="N919">
            <v>45</v>
          </cell>
          <cell r="O919">
            <v>33</v>
          </cell>
          <cell r="P919">
            <v>38</v>
          </cell>
          <cell r="Q919">
            <v>30</v>
          </cell>
          <cell r="R919">
            <v>27</v>
          </cell>
          <cell r="S919">
            <v>28</v>
          </cell>
          <cell r="T919">
            <v>36</v>
          </cell>
          <cell r="U919">
            <v>100</v>
          </cell>
          <cell r="V919">
            <v>109</v>
          </cell>
          <cell r="W919">
            <v>121</v>
          </cell>
          <cell r="X919">
            <v>115</v>
          </cell>
          <cell r="Y919">
            <v>152</v>
          </cell>
          <cell r="Z919">
            <v>115</v>
          </cell>
          <cell r="AA919">
            <v>135</v>
          </cell>
          <cell r="AB919">
            <v>318</v>
          </cell>
          <cell r="AC919">
            <v>289</v>
          </cell>
          <cell r="AD919">
            <v>360</v>
          </cell>
          <cell r="AE919">
            <v>346</v>
          </cell>
          <cell r="AF919">
            <v>510</v>
          </cell>
          <cell r="AG919">
            <v>412</v>
          </cell>
          <cell r="AH919">
            <v>316</v>
          </cell>
          <cell r="AI919">
            <v>350</v>
          </cell>
          <cell r="AJ919">
            <v>529</v>
          </cell>
          <cell r="AK919">
            <v>650</v>
          </cell>
          <cell r="AL919">
            <v>685</v>
          </cell>
          <cell r="AM919">
            <v>1156</v>
          </cell>
          <cell r="AN919">
            <v>1338</v>
          </cell>
          <cell r="AO919">
            <v>1991</v>
          </cell>
          <cell r="AP919">
            <v>2065</v>
          </cell>
          <cell r="AQ919">
            <v>1231</v>
          </cell>
          <cell r="AR919">
            <v>1299</v>
          </cell>
          <cell r="AS919">
            <v>1226</v>
          </cell>
          <cell r="AT919">
            <v>1061</v>
          </cell>
          <cell r="AU919">
            <v>772</v>
          </cell>
          <cell r="AV919">
            <v>736</v>
          </cell>
          <cell r="AW919">
            <v>755</v>
          </cell>
          <cell r="AX919">
            <v>784</v>
          </cell>
          <cell r="AY919">
            <v>970</v>
          </cell>
          <cell r="AZ919">
            <v>1087</v>
          </cell>
        </row>
        <row r="920">
          <cell r="A920" t="str">
            <v>Nombre de crÃ©ations d'entreprises - Micro-entrepreneurs - Transport - Hauts-de-France - DonnÃ©es trimestrielles brutes</v>
          </cell>
          <cell r="B920">
            <v>10755934</v>
          </cell>
          <cell r="C920">
            <v>45317.364583333336</v>
          </cell>
          <cell r="E920">
            <v>34</v>
          </cell>
          <cell r="F920">
            <v>55</v>
          </cell>
          <cell r="G920">
            <v>34</v>
          </cell>
          <cell r="H920">
            <v>54</v>
          </cell>
          <cell r="I920">
            <v>42</v>
          </cell>
          <cell r="J920">
            <v>46</v>
          </cell>
          <cell r="K920">
            <v>37</v>
          </cell>
          <cell r="L920">
            <v>45</v>
          </cell>
          <cell r="M920">
            <v>82</v>
          </cell>
          <cell r="N920">
            <v>60</v>
          </cell>
          <cell r="O920">
            <v>69</v>
          </cell>
          <cell r="P920">
            <v>91</v>
          </cell>
          <cell r="Q920">
            <v>104</v>
          </cell>
          <cell r="R920">
            <v>109</v>
          </cell>
          <cell r="S920">
            <v>94</v>
          </cell>
          <cell r="T920">
            <v>214</v>
          </cell>
          <cell r="U920">
            <v>177</v>
          </cell>
          <cell r="V920">
            <v>176</v>
          </cell>
          <cell r="W920">
            <v>148</v>
          </cell>
          <cell r="X920">
            <v>212</v>
          </cell>
          <cell r="Y920">
            <v>319</v>
          </cell>
          <cell r="Z920">
            <v>422</v>
          </cell>
          <cell r="AA920">
            <v>261</v>
          </cell>
          <cell r="AB920">
            <v>501</v>
          </cell>
          <cell r="AC920">
            <v>633</v>
          </cell>
          <cell r="AD920">
            <v>543</v>
          </cell>
          <cell r="AE920">
            <v>518</v>
          </cell>
          <cell r="AF920">
            <v>815</v>
          </cell>
          <cell r="AG920">
            <v>970</v>
          </cell>
          <cell r="AH920">
            <v>1141</v>
          </cell>
          <cell r="AI920">
            <v>935</v>
          </cell>
          <cell r="AJ920">
            <v>970</v>
          </cell>
          <cell r="AK920">
            <v>935</v>
          </cell>
          <cell r="AL920">
            <v>1240</v>
          </cell>
          <cell r="AM920">
            <v>1766</v>
          </cell>
          <cell r="AN920">
            <v>1629</v>
          </cell>
          <cell r="AO920">
            <v>2765</v>
          </cell>
          <cell r="AP920">
            <v>2608</v>
          </cell>
          <cell r="AQ920">
            <v>1605</v>
          </cell>
          <cell r="AR920">
            <v>1433</v>
          </cell>
          <cell r="AS920">
            <v>1479</v>
          </cell>
          <cell r="AT920">
            <v>1170</v>
          </cell>
          <cell r="AU920">
            <v>946</v>
          </cell>
          <cell r="AV920">
            <v>1006</v>
          </cell>
          <cell r="AW920">
            <v>993</v>
          </cell>
          <cell r="AX920">
            <v>1027</v>
          </cell>
          <cell r="AY920">
            <v>1114</v>
          </cell>
          <cell r="AZ920">
            <v>1328</v>
          </cell>
        </row>
        <row r="921">
          <cell r="A921" t="str">
            <v>Nombre de crÃ©ations d'entreprises - Micro-entrepreneurs - Transport - Normandie - DonnÃ©es trimestrielles brutes</v>
          </cell>
          <cell r="B921">
            <v>10755915</v>
          </cell>
          <cell r="C921">
            <v>45317.364583333336</v>
          </cell>
          <cell r="E921">
            <v>20</v>
          </cell>
          <cell r="F921">
            <v>22</v>
          </cell>
          <cell r="G921">
            <v>27</v>
          </cell>
          <cell r="H921">
            <v>22</v>
          </cell>
          <cell r="I921">
            <v>21</v>
          </cell>
          <cell r="J921">
            <v>22</v>
          </cell>
          <cell r="K921">
            <v>34</v>
          </cell>
          <cell r="L921">
            <v>25</v>
          </cell>
          <cell r="M921">
            <v>31</v>
          </cell>
          <cell r="N921">
            <v>24</v>
          </cell>
          <cell r="O921">
            <v>26</v>
          </cell>
          <cell r="P921">
            <v>40</v>
          </cell>
          <cell r="Q921">
            <v>27</v>
          </cell>
          <cell r="R921">
            <v>30</v>
          </cell>
          <cell r="S921">
            <v>28</v>
          </cell>
          <cell r="T921">
            <v>42</v>
          </cell>
          <cell r="U921">
            <v>29</v>
          </cell>
          <cell r="V921">
            <v>61</v>
          </cell>
          <cell r="W921">
            <v>57</v>
          </cell>
          <cell r="X921">
            <v>59</v>
          </cell>
          <cell r="Y921">
            <v>106</v>
          </cell>
          <cell r="Z921">
            <v>63</v>
          </cell>
          <cell r="AA921">
            <v>58</v>
          </cell>
          <cell r="AB921">
            <v>98</v>
          </cell>
          <cell r="AC921">
            <v>264</v>
          </cell>
          <cell r="AD921">
            <v>410</v>
          </cell>
          <cell r="AE921">
            <v>385</v>
          </cell>
          <cell r="AF921">
            <v>506</v>
          </cell>
          <cell r="AG921">
            <v>540</v>
          </cell>
          <cell r="AH921">
            <v>467</v>
          </cell>
          <cell r="AI921">
            <v>424</v>
          </cell>
          <cell r="AJ921">
            <v>460</v>
          </cell>
          <cell r="AK921">
            <v>456</v>
          </cell>
          <cell r="AL921">
            <v>500</v>
          </cell>
          <cell r="AM921">
            <v>745</v>
          </cell>
          <cell r="AN921">
            <v>801</v>
          </cell>
          <cell r="AO921">
            <v>1158</v>
          </cell>
          <cell r="AP921">
            <v>897</v>
          </cell>
          <cell r="AQ921">
            <v>676</v>
          </cell>
          <cell r="AR921">
            <v>738</v>
          </cell>
          <cell r="AS921">
            <v>564</v>
          </cell>
          <cell r="AT921">
            <v>479</v>
          </cell>
          <cell r="AU921">
            <v>301</v>
          </cell>
          <cell r="AV921">
            <v>403</v>
          </cell>
          <cell r="AW921">
            <v>340</v>
          </cell>
          <cell r="AX921">
            <v>343</v>
          </cell>
          <cell r="AY921">
            <v>502</v>
          </cell>
          <cell r="AZ921">
            <v>524</v>
          </cell>
        </row>
        <row r="922">
          <cell r="A922" t="str">
            <v>Nombre de crÃ©ations d'entreprises - Micro-entrepreneurs - Transport - Nouvelle-Aquitaine - DonnÃ©es trimestrielles brutes</v>
          </cell>
          <cell r="B922">
            <v>10756010</v>
          </cell>
          <cell r="C922">
            <v>45317.364583333336</v>
          </cell>
          <cell r="E922">
            <v>40</v>
          </cell>
          <cell r="F922">
            <v>29</v>
          </cell>
          <cell r="G922">
            <v>46</v>
          </cell>
          <cell r="H922">
            <v>30</v>
          </cell>
          <cell r="I922">
            <v>41</v>
          </cell>
          <cell r="J922">
            <v>40</v>
          </cell>
          <cell r="K922">
            <v>39</v>
          </cell>
          <cell r="L922">
            <v>48</v>
          </cell>
          <cell r="M922">
            <v>36</v>
          </cell>
          <cell r="N922">
            <v>33</v>
          </cell>
          <cell r="O922">
            <v>47</v>
          </cell>
          <cell r="P922">
            <v>40</v>
          </cell>
          <cell r="Q922">
            <v>69</v>
          </cell>
          <cell r="R922">
            <v>66</v>
          </cell>
          <cell r="S922">
            <v>49</v>
          </cell>
          <cell r="T922">
            <v>223</v>
          </cell>
          <cell r="U922">
            <v>119</v>
          </cell>
          <cell r="V922">
            <v>116</v>
          </cell>
          <cell r="W922">
            <v>88</v>
          </cell>
          <cell r="X922">
            <v>186</v>
          </cell>
          <cell r="Y922">
            <v>262</v>
          </cell>
          <cell r="Z922">
            <v>322</v>
          </cell>
          <cell r="AA922">
            <v>301</v>
          </cell>
          <cell r="AB922">
            <v>381</v>
          </cell>
          <cell r="AC922">
            <v>508</v>
          </cell>
          <cell r="AD922">
            <v>801</v>
          </cell>
          <cell r="AE922">
            <v>832</v>
          </cell>
          <cell r="AF922">
            <v>987</v>
          </cell>
          <cell r="AG922">
            <v>1048</v>
          </cell>
          <cell r="AH922">
            <v>928</v>
          </cell>
          <cell r="AI922">
            <v>746</v>
          </cell>
          <cell r="AJ922">
            <v>767</v>
          </cell>
          <cell r="AK922">
            <v>805</v>
          </cell>
          <cell r="AL922">
            <v>702</v>
          </cell>
          <cell r="AM922">
            <v>1192</v>
          </cell>
          <cell r="AN922">
            <v>1613</v>
          </cell>
          <cell r="AO922">
            <v>2146</v>
          </cell>
          <cell r="AP922">
            <v>2070</v>
          </cell>
          <cell r="AQ922">
            <v>1265</v>
          </cell>
          <cell r="AR922">
            <v>1383</v>
          </cell>
          <cell r="AS922">
            <v>1214</v>
          </cell>
          <cell r="AT922">
            <v>951</v>
          </cell>
          <cell r="AU922">
            <v>848</v>
          </cell>
          <cell r="AV922">
            <v>907</v>
          </cell>
          <cell r="AW922">
            <v>910</v>
          </cell>
          <cell r="AX922">
            <v>954</v>
          </cell>
          <cell r="AY922">
            <v>1012</v>
          </cell>
          <cell r="AZ922">
            <v>1077</v>
          </cell>
        </row>
        <row r="923">
          <cell r="A923" t="str">
            <v>Nombre de crÃ©ations d'entreprises - Micro-entrepreneurs - Transport - Occitanie - DonnÃ©es trimestrielles brutes</v>
          </cell>
          <cell r="B923">
            <v>10756029</v>
          </cell>
          <cell r="C923">
            <v>45317.364583333336</v>
          </cell>
          <cell r="E923">
            <v>44</v>
          </cell>
          <cell r="F923">
            <v>42</v>
          </cell>
          <cell r="G923">
            <v>51</v>
          </cell>
          <cell r="H923">
            <v>41</v>
          </cell>
          <cell r="I923">
            <v>52</v>
          </cell>
          <cell r="J923">
            <v>56</v>
          </cell>
          <cell r="K923">
            <v>56</v>
          </cell>
          <cell r="L923">
            <v>48</v>
          </cell>
          <cell r="M923">
            <v>63</v>
          </cell>
          <cell r="N923">
            <v>59</v>
          </cell>
          <cell r="O923">
            <v>46</v>
          </cell>
          <cell r="P923">
            <v>70</v>
          </cell>
          <cell r="Q923">
            <v>72</v>
          </cell>
          <cell r="R923">
            <v>72</v>
          </cell>
          <cell r="S923">
            <v>64</v>
          </cell>
          <cell r="T923">
            <v>102</v>
          </cell>
          <cell r="U923">
            <v>131</v>
          </cell>
          <cell r="V923">
            <v>177</v>
          </cell>
          <cell r="W923">
            <v>142</v>
          </cell>
          <cell r="X923">
            <v>225</v>
          </cell>
          <cell r="Y923">
            <v>241</v>
          </cell>
          <cell r="Z923">
            <v>385</v>
          </cell>
          <cell r="AA923">
            <v>450</v>
          </cell>
          <cell r="AB923">
            <v>707</v>
          </cell>
          <cell r="AC923">
            <v>771</v>
          </cell>
          <cell r="AD923">
            <v>1164</v>
          </cell>
          <cell r="AE923">
            <v>943</v>
          </cell>
          <cell r="AF923">
            <v>1181</v>
          </cell>
          <cell r="AG923">
            <v>1567</v>
          </cell>
          <cell r="AH923">
            <v>1438</v>
          </cell>
          <cell r="AI923">
            <v>1041</v>
          </cell>
          <cell r="AJ923">
            <v>1166</v>
          </cell>
          <cell r="AK923">
            <v>1048</v>
          </cell>
          <cell r="AL923">
            <v>1202</v>
          </cell>
          <cell r="AM923">
            <v>1568</v>
          </cell>
          <cell r="AN923">
            <v>2181</v>
          </cell>
          <cell r="AO923">
            <v>2667</v>
          </cell>
          <cell r="AP923">
            <v>2539</v>
          </cell>
          <cell r="AQ923">
            <v>1391</v>
          </cell>
          <cell r="AR923">
            <v>1505</v>
          </cell>
          <cell r="AS923">
            <v>1409</v>
          </cell>
          <cell r="AT923">
            <v>1236</v>
          </cell>
          <cell r="AU923">
            <v>1023</v>
          </cell>
          <cell r="AV923">
            <v>1182</v>
          </cell>
          <cell r="AW923">
            <v>1126</v>
          </cell>
          <cell r="AX923">
            <v>1300</v>
          </cell>
          <cell r="AY923">
            <v>1196</v>
          </cell>
          <cell r="AZ923">
            <v>1416</v>
          </cell>
        </row>
        <row r="924">
          <cell r="A924" t="str">
            <v>Nombre de crÃ©ations d'entreprises - Micro-entrepreneurs - Transport - Pays de la Loire - DonnÃ©es trimestrielles brutes</v>
          </cell>
          <cell r="B924">
            <v>10755972</v>
          </cell>
          <cell r="C924">
            <v>45317.364583333336</v>
          </cell>
          <cell r="E924">
            <v>19</v>
          </cell>
          <cell r="F924">
            <v>18</v>
          </cell>
          <cell r="G924">
            <v>16</v>
          </cell>
          <cell r="H924">
            <v>7</v>
          </cell>
          <cell r="I924">
            <v>17</v>
          </cell>
          <cell r="J924">
            <v>20</v>
          </cell>
          <cell r="K924">
            <v>21</v>
          </cell>
          <cell r="L924">
            <v>18</v>
          </cell>
          <cell r="M924">
            <v>20</v>
          </cell>
          <cell r="N924">
            <v>28</v>
          </cell>
          <cell r="O924">
            <v>28</v>
          </cell>
          <cell r="P924">
            <v>25</v>
          </cell>
          <cell r="Q924">
            <v>27</v>
          </cell>
          <cell r="R924">
            <v>30</v>
          </cell>
          <cell r="S924">
            <v>29</v>
          </cell>
          <cell r="T924">
            <v>59</v>
          </cell>
          <cell r="U924">
            <v>129</v>
          </cell>
          <cell r="V924">
            <v>107</v>
          </cell>
          <cell r="W924">
            <v>51</v>
          </cell>
          <cell r="X924">
            <v>106</v>
          </cell>
          <cell r="Y924">
            <v>131</v>
          </cell>
          <cell r="Z924">
            <v>92</v>
          </cell>
          <cell r="AA924">
            <v>103</v>
          </cell>
          <cell r="AB924">
            <v>132</v>
          </cell>
          <cell r="AC924">
            <v>173</v>
          </cell>
          <cell r="AD924">
            <v>265</v>
          </cell>
          <cell r="AE924">
            <v>372</v>
          </cell>
          <cell r="AF924">
            <v>403</v>
          </cell>
          <cell r="AG924">
            <v>499</v>
          </cell>
          <cell r="AH924">
            <v>420</v>
          </cell>
          <cell r="AI924">
            <v>360</v>
          </cell>
          <cell r="AJ924">
            <v>396</v>
          </cell>
          <cell r="AK924">
            <v>353</v>
          </cell>
          <cell r="AL924">
            <v>325</v>
          </cell>
          <cell r="AM924">
            <v>660</v>
          </cell>
          <cell r="AN924">
            <v>707</v>
          </cell>
          <cell r="AO924">
            <v>1188</v>
          </cell>
          <cell r="AP924">
            <v>1224</v>
          </cell>
          <cell r="AQ924">
            <v>719</v>
          </cell>
          <cell r="AR924">
            <v>788</v>
          </cell>
          <cell r="AS924">
            <v>632</v>
          </cell>
          <cell r="AT924">
            <v>500</v>
          </cell>
          <cell r="AU924">
            <v>507</v>
          </cell>
          <cell r="AV924">
            <v>532</v>
          </cell>
          <cell r="AW924">
            <v>547</v>
          </cell>
          <cell r="AX924">
            <v>468</v>
          </cell>
          <cell r="AY924">
            <v>512</v>
          </cell>
          <cell r="AZ924">
            <v>564</v>
          </cell>
        </row>
        <row r="925">
          <cell r="A925" t="str">
            <v>Nombre de crÃ©ations d'entreprises - Micro-entrepreneurs - Transport - Provence-Alpes-CÃ´te d'Azur - DonnÃ©es trimestrielles brutes</v>
          </cell>
          <cell r="B925">
            <v>10756067</v>
          </cell>
          <cell r="C925">
            <v>45317.364583333336</v>
          </cell>
          <cell r="E925">
            <v>103</v>
          </cell>
          <cell r="F925">
            <v>100</v>
          </cell>
          <cell r="G925">
            <v>92</v>
          </cell>
          <cell r="H925">
            <v>100</v>
          </cell>
          <cell r="I925">
            <v>86</v>
          </cell>
          <cell r="J925">
            <v>106</v>
          </cell>
          <cell r="K925">
            <v>73</v>
          </cell>
          <cell r="L925">
            <v>104</v>
          </cell>
          <cell r="M925">
            <v>96</v>
          </cell>
          <cell r="N925">
            <v>99</v>
          </cell>
          <cell r="O925">
            <v>113</v>
          </cell>
          <cell r="P925">
            <v>132</v>
          </cell>
          <cell r="Q925">
            <v>129</v>
          </cell>
          <cell r="R925">
            <v>159</v>
          </cell>
          <cell r="S925">
            <v>117</v>
          </cell>
          <cell r="T925">
            <v>150</v>
          </cell>
          <cell r="U925">
            <v>162</v>
          </cell>
          <cell r="V925">
            <v>247</v>
          </cell>
          <cell r="W925">
            <v>203</v>
          </cell>
          <cell r="X925">
            <v>239</v>
          </cell>
          <cell r="Y925">
            <v>262</v>
          </cell>
          <cell r="Z925">
            <v>257</v>
          </cell>
          <cell r="AA925">
            <v>229</v>
          </cell>
          <cell r="AB925">
            <v>509</v>
          </cell>
          <cell r="AC925">
            <v>817</v>
          </cell>
          <cell r="AD925">
            <v>906</v>
          </cell>
          <cell r="AE925">
            <v>674</v>
          </cell>
          <cell r="AF925">
            <v>1064</v>
          </cell>
          <cell r="AG925">
            <v>1210</v>
          </cell>
          <cell r="AH925">
            <v>1102</v>
          </cell>
          <cell r="AI925">
            <v>889</v>
          </cell>
          <cell r="AJ925">
            <v>1187</v>
          </cell>
          <cell r="AK925">
            <v>1267</v>
          </cell>
          <cell r="AL925">
            <v>1313</v>
          </cell>
          <cell r="AM925">
            <v>1984</v>
          </cell>
          <cell r="AN925">
            <v>2298</v>
          </cell>
          <cell r="AO925">
            <v>3584</v>
          </cell>
          <cell r="AP925">
            <v>4636</v>
          </cell>
          <cell r="AQ925">
            <v>1890</v>
          </cell>
          <cell r="AR925">
            <v>2202</v>
          </cell>
          <cell r="AS925">
            <v>2198</v>
          </cell>
          <cell r="AT925">
            <v>1748</v>
          </cell>
          <cell r="AU925">
            <v>1766</v>
          </cell>
          <cell r="AV925">
            <v>2553</v>
          </cell>
          <cell r="AW925">
            <v>1850</v>
          </cell>
          <cell r="AX925">
            <v>1685</v>
          </cell>
          <cell r="AY925">
            <v>1539</v>
          </cell>
          <cell r="AZ925">
            <v>1811</v>
          </cell>
        </row>
        <row r="926">
          <cell r="A926" t="str">
            <v>Nombre de crÃ©ations d'entreprises - Services - Auvergne-RhÃ´ne-Alpes - DonnÃ©es trimestrielles CVS</v>
          </cell>
          <cell r="B926">
            <v>10756721</v>
          </cell>
          <cell r="C926">
            <v>45317.364583333336</v>
          </cell>
          <cell r="E926">
            <v>9438</v>
          </cell>
          <cell r="F926">
            <v>9134</v>
          </cell>
          <cell r="G926">
            <v>8957</v>
          </cell>
          <cell r="H926">
            <v>9002</v>
          </cell>
          <cell r="I926">
            <v>8937</v>
          </cell>
          <cell r="J926">
            <v>9235</v>
          </cell>
          <cell r="K926">
            <v>8694</v>
          </cell>
          <cell r="L926">
            <v>9549</v>
          </cell>
          <cell r="M926">
            <v>9506</v>
          </cell>
          <cell r="N926">
            <v>9348</v>
          </cell>
          <cell r="O926">
            <v>9674</v>
          </cell>
          <cell r="P926">
            <v>9456</v>
          </cell>
          <cell r="Q926">
            <v>9160</v>
          </cell>
          <cell r="R926">
            <v>9205</v>
          </cell>
          <cell r="S926">
            <v>9277</v>
          </cell>
          <cell r="T926">
            <v>9336</v>
          </cell>
          <cell r="U926">
            <v>9487</v>
          </cell>
          <cell r="V926">
            <v>9515</v>
          </cell>
          <cell r="W926">
            <v>9493</v>
          </cell>
          <cell r="X926">
            <v>9737</v>
          </cell>
          <cell r="Y926">
            <v>10246</v>
          </cell>
          <cell r="Z926">
            <v>10627</v>
          </cell>
          <cell r="AA926">
            <v>11164</v>
          </cell>
          <cell r="AB926">
            <v>11234</v>
          </cell>
          <cell r="AC926">
            <v>11866</v>
          </cell>
          <cell r="AD926">
            <v>12171</v>
          </cell>
          <cell r="AE926">
            <v>12216</v>
          </cell>
          <cell r="AF926">
            <v>12282</v>
          </cell>
          <cell r="AG926">
            <v>14328</v>
          </cell>
          <cell r="AH926">
            <v>14327</v>
          </cell>
          <cell r="AI926">
            <v>14429</v>
          </cell>
          <cell r="AJ926">
            <v>14841</v>
          </cell>
          <cell r="AK926">
            <v>14205</v>
          </cell>
          <cell r="AL926">
            <v>11021</v>
          </cell>
          <cell r="AM926">
            <v>15744</v>
          </cell>
          <cell r="AN926">
            <v>15502</v>
          </cell>
          <cell r="AO926">
            <v>16093</v>
          </cell>
          <cell r="AP926">
            <v>16968</v>
          </cell>
          <cell r="AQ926">
            <v>17331</v>
          </cell>
          <cell r="AR926">
            <v>17563</v>
          </cell>
          <cell r="AS926">
            <v>19783</v>
          </cell>
          <cell r="AT926">
            <v>18468</v>
          </cell>
          <cell r="AU926">
            <v>18348</v>
          </cell>
          <cell r="AV926">
            <v>19220</v>
          </cell>
          <cell r="AW926">
            <v>18022</v>
          </cell>
          <cell r="AX926">
            <v>18142</v>
          </cell>
          <cell r="AY926">
            <v>18615</v>
          </cell>
          <cell r="AZ926">
            <v>18561</v>
          </cell>
        </row>
        <row r="927">
          <cell r="A927" t="str">
            <v>Nombre de crÃ©ations d'entreprises - Services - ÃŽle-de-France - DonnÃ©es trimestrielles CVS</v>
          </cell>
          <cell r="B927">
            <v>10756511</v>
          </cell>
          <cell r="C927">
            <v>45317.364583333336</v>
          </cell>
          <cell r="E927">
            <v>20837</v>
          </cell>
          <cell r="F927">
            <v>20227</v>
          </cell>
          <cell r="G927">
            <v>20328</v>
          </cell>
          <cell r="H927">
            <v>19793</v>
          </cell>
          <cell r="I927">
            <v>20347</v>
          </cell>
          <cell r="J927">
            <v>20047</v>
          </cell>
          <cell r="K927">
            <v>19856</v>
          </cell>
          <cell r="L927">
            <v>20042</v>
          </cell>
          <cell r="M927">
            <v>20600</v>
          </cell>
          <cell r="N927">
            <v>20993</v>
          </cell>
          <cell r="O927">
            <v>21649</v>
          </cell>
          <cell r="P927">
            <v>21748</v>
          </cell>
          <cell r="Q927">
            <v>20759</v>
          </cell>
          <cell r="R927">
            <v>21771</v>
          </cell>
          <cell r="S927">
            <v>21977</v>
          </cell>
          <cell r="T927">
            <v>22505</v>
          </cell>
          <cell r="U927">
            <v>22673</v>
          </cell>
          <cell r="V927">
            <v>24454</v>
          </cell>
          <cell r="W927">
            <v>24232</v>
          </cell>
          <cell r="X927">
            <v>25059</v>
          </cell>
          <cell r="Y927">
            <v>25783</v>
          </cell>
          <cell r="Z927">
            <v>26053</v>
          </cell>
          <cell r="AA927">
            <v>27931</v>
          </cell>
          <cell r="AB927">
            <v>29725</v>
          </cell>
          <cell r="AC927">
            <v>30665</v>
          </cell>
          <cell r="AD927">
            <v>31194</v>
          </cell>
          <cell r="AE927">
            <v>31572</v>
          </cell>
          <cell r="AF927">
            <v>32807</v>
          </cell>
          <cell r="AG927">
            <v>35689</v>
          </cell>
          <cell r="AH927">
            <v>36513</v>
          </cell>
          <cell r="AI927">
            <v>35971</v>
          </cell>
          <cell r="AJ927">
            <v>37312</v>
          </cell>
          <cell r="AK927">
            <v>33738</v>
          </cell>
          <cell r="AL927">
            <v>26313</v>
          </cell>
          <cell r="AM927">
            <v>38793</v>
          </cell>
          <cell r="AN927">
            <v>37964</v>
          </cell>
          <cell r="AO927">
            <v>39520</v>
          </cell>
          <cell r="AP927">
            <v>41491</v>
          </cell>
          <cell r="AQ927">
            <v>40186</v>
          </cell>
          <cell r="AR927">
            <v>42424</v>
          </cell>
          <cell r="AS927">
            <v>46933</v>
          </cell>
          <cell r="AT927">
            <v>43526</v>
          </cell>
          <cell r="AU927">
            <v>48214</v>
          </cell>
          <cell r="AV927">
            <v>48240</v>
          </cell>
          <cell r="AW927">
            <v>45846</v>
          </cell>
          <cell r="AX927">
            <v>46036</v>
          </cell>
          <cell r="AY927">
            <v>47703</v>
          </cell>
          <cell r="AZ927">
            <v>46771</v>
          </cell>
        </row>
        <row r="928">
          <cell r="A928" t="str">
            <v>Nombre de crÃ©ations d'entreprises - Services - Bourgogne-Franche-ComtÃ© - DonnÃ©es trimestrielles CVS</v>
          </cell>
          <cell r="B928">
            <v>10756553</v>
          </cell>
          <cell r="C928">
            <v>45317.364583333336</v>
          </cell>
          <cell r="E928">
            <v>2314</v>
          </cell>
          <cell r="F928">
            <v>2303</v>
          </cell>
          <cell r="G928">
            <v>2088</v>
          </cell>
          <cell r="H928">
            <v>2207</v>
          </cell>
          <cell r="I928">
            <v>2242</v>
          </cell>
          <cell r="J928">
            <v>2230</v>
          </cell>
          <cell r="K928">
            <v>2164</v>
          </cell>
          <cell r="L928">
            <v>2156</v>
          </cell>
          <cell r="M928">
            <v>2134</v>
          </cell>
          <cell r="N928">
            <v>2146</v>
          </cell>
          <cell r="O928">
            <v>2245</v>
          </cell>
          <cell r="P928">
            <v>2237</v>
          </cell>
          <cell r="Q928">
            <v>2138</v>
          </cell>
          <cell r="R928">
            <v>2081</v>
          </cell>
          <cell r="S928">
            <v>2147</v>
          </cell>
          <cell r="T928">
            <v>2081</v>
          </cell>
          <cell r="U928">
            <v>2170</v>
          </cell>
          <cell r="V928">
            <v>2185</v>
          </cell>
          <cell r="W928">
            <v>2147</v>
          </cell>
          <cell r="X928">
            <v>2190</v>
          </cell>
          <cell r="Y928">
            <v>2182</v>
          </cell>
          <cell r="Z928">
            <v>2283</v>
          </cell>
          <cell r="AA928">
            <v>2380</v>
          </cell>
          <cell r="AB928">
            <v>2398</v>
          </cell>
          <cell r="AC928">
            <v>2571</v>
          </cell>
          <cell r="AD928">
            <v>2555</v>
          </cell>
          <cell r="AE928">
            <v>2541</v>
          </cell>
          <cell r="AF928">
            <v>2667</v>
          </cell>
          <cell r="AG928">
            <v>2877</v>
          </cell>
          <cell r="AH928">
            <v>2904</v>
          </cell>
          <cell r="AI928">
            <v>2950</v>
          </cell>
          <cell r="AJ928">
            <v>3274</v>
          </cell>
          <cell r="AK928">
            <v>2874</v>
          </cell>
          <cell r="AL928">
            <v>2323</v>
          </cell>
          <cell r="AM928">
            <v>3447</v>
          </cell>
          <cell r="AN928">
            <v>3326</v>
          </cell>
          <cell r="AO928">
            <v>3567</v>
          </cell>
          <cell r="AP928">
            <v>3863</v>
          </cell>
          <cell r="AQ928">
            <v>3736</v>
          </cell>
          <cell r="AR928">
            <v>3972</v>
          </cell>
          <cell r="AS928">
            <v>4210</v>
          </cell>
          <cell r="AT928">
            <v>3923</v>
          </cell>
          <cell r="AU928">
            <v>4125</v>
          </cell>
          <cell r="AV928">
            <v>4321</v>
          </cell>
          <cell r="AW928">
            <v>4128</v>
          </cell>
          <cell r="AX928">
            <v>4246</v>
          </cell>
          <cell r="AY928">
            <v>4347</v>
          </cell>
          <cell r="AZ928">
            <v>4224</v>
          </cell>
        </row>
        <row r="929">
          <cell r="A929" t="str">
            <v>Nombre de crÃ©ations d'entreprises - Services - Bretagne - DonnÃ©es trimestrielles CVS</v>
          </cell>
          <cell r="B929">
            <v>10756658</v>
          </cell>
          <cell r="C929">
            <v>45317.364583333336</v>
          </cell>
          <cell r="E929">
            <v>2946</v>
          </cell>
          <cell r="F929">
            <v>2951</v>
          </cell>
          <cell r="G929">
            <v>2932</v>
          </cell>
          <cell r="H929">
            <v>2908</v>
          </cell>
          <cell r="I929">
            <v>2986</v>
          </cell>
          <cell r="J929">
            <v>2984</v>
          </cell>
          <cell r="K929">
            <v>2919</v>
          </cell>
          <cell r="L929">
            <v>2901</v>
          </cell>
          <cell r="M929">
            <v>3008</v>
          </cell>
          <cell r="N929">
            <v>3094</v>
          </cell>
          <cell r="O929">
            <v>3154</v>
          </cell>
          <cell r="P929">
            <v>3102</v>
          </cell>
          <cell r="Q929">
            <v>3022</v>
          </cell>
          <cell r="R929">
            <v>2999</v>
          </cell>
          <cell r="S929">
            <v>2988</v>
          </cell>
          <cell r="T929">
            <v>3185</v>
          </cell>
          <cell r="U929">
            <v>2977</v>
          </cell>
          <cell r="V929">
            <v>3074</v>
          </cell>
          <cell r="W929">
            <v>3023</v>
          </cell>
          <cell r="X929">
            <v>3127</v>
          </cell>
          <cell r="Y929">
            <v>3191</v>
          </cell>
          <cell r="Z929">
            <v>3262</v>
          </cell>
          <cell r="AA929">
            <v>3441</v>
          </cell>
          <cell r="AB929">
            <v>3440</v>
          </cell>
          <cell r="AC929">
            <v>3578</v>
          </cell>
          <cell r="AD929">
            <v>3692</v>
          </cell>
          <cell r="AE929">
            <v>3808</v>
          </cell>
          <cell r="AF929">
            <v>4006</v>
          </cell>
          <cell r="AG929">
            <v>4259</v>
          </cell>
          <cell r="AH929">
            <v>4286</v>
          </cell>
          <cell r="AI929">
            <v>4497</v>
          </cell>
          <cell r="AJ929">
            <v>4658</v>
          </cell>
          <cell r="AK929">
            <v>4195</v>
          </cell>
          <cell r="AL929">
            <v>3205</v>
          </cell>
          <cell r="AM929">
            <v>4831</v>
          </cell>
          <cell r="AN929">
            <v>4701</v>
          </cell>
          <cell r="AO929">
            <v>4979</v>
          </cell>
          <cell r="AP929">
            <v>5680</v>
          </cell>
          <cell r="AQ929">
            <v>5284</v>
          </cell>
          <cell r="AR929">
            <v>5757</v>
          </cell>
          <cell r="AS929">
            <v>5772</v>
          </cell>
          <cell r="AT929">
            <v>6133</v>
          </cell>
          <cell r="AU929">
            <v>5892</v>
          </cell>
          <cell r="AV929">
            <v>5941</v>
          </cell>
          <cell r="AW929">
            <v>5663</v>
          </cell>
          <cell r="AX929">
            <v>5746</v>
          </cell>
          <cell r="AY929">
            <v>6004</v>
          </cell>
          <cell r="AZ929">
            <v>6163</v>
          </cell>
        </row>
        <row r="930">
          <cell r="A930" t="str">
            <v>Nombre de crÃ©ations d'entreprises - Services - Centre-Val de Loire - DonnÃ©es trimestrielles CVS</v>
          </cell>
          <cell r="B930">
            <v>10756532</v>
          </cell>
          <cell r="C930">
            <v>45317.364583333336</v>
          </cell>
          <cell r="E930">
            <v>2072</v>
          </cell>
          <cell r="F930">
            <v>2085</v>
          </cell>
          <cell r="G930">
            <v>1928</v>
          </cell>
          <cell r="H930">
            <v>2001</v>
          </cell>
          <cell r="I930">
            <v>2046</v>
          </cell>
          <cell r="J930">
            <v>2065</v>
          </cell>
          <cell r="K930">
            <v>2001</v>
          </cell>
          <cell r="L930">
            <v>1995</v>
          </cell>
          <cell r="M930">
            <v>2039</v>
          </cell>
          <cell r="N930">
            <v>2061</v>
          </cell>
          <cell r="O930">
            <v>2124</v>
          </cell>
          <cell r="P930">
            <v>2057</v>
          </cell>
          <cell r="Q930">
            <v>1962</v>
          </cell>
          <cell r="R930">
            <v>1948</v>
          </cell>
          <cell r="S930">
            <v>1939</v>
          </cell>
          <cell r="T930">
            <v>2040</v>
          </cell>
          <cell r="U930">
            <v>2017</v>
          </cell>
          <cell r="V930">
            <v>2020</v>
          </cell>
          <cell r="W930">
            <v>2079</v>
          </cell>
          <cell r="X930">
            <v>1993</v>
          </cell>
          <cell r="Y930">
            <v>2068</v>
          </cell>
          <cell r="Z930">
            <v>2075</v>
          </cell>
          <cell r="AA930">
            <v>2178</v>
          </cell>
          <cell r="AB930">
            <v>2264</v>
          </cell>
          <cell r="AC930">
            <v>2371</v>
          </cell>
          <cell r="AD930">
            <v>2436</v>
          </cell>
          <cell r="AE930">
            <v>2500</v>
          </cell>
          <cell r="AF930">
            <v>2580</v>
          </cell>
          <cell r="AG930">
            <v>2810</v>
          </cell>
          <cell r="AH930">
            <v>2925</v>
          </cell>
          <cell r="AI930">
            <v>2978</v>
          </cell>
          <cell r="AJ930">
            <v>2959</v>
          </cell>
          <cell r="AK930">
            <v>2971</v>
          </cell>
          <cell r="AL930">
            <v>2155</v>
          </cell>
          <cell r="AM930">
            <v>3171</v>
          </cell>
          <cell r="AN930">
            <v>3225</v>
          </cell>
          <cell r="AO930">
            <v>3407</v>
          </cell>
          <cell r="AP930">
            <v>3664</v>
          </cell>
          <cell r="AQ930">
            <v>3724</v>
          </cell>
          <cell r="AR930">
            <v>3922</v>
          </cell>
          <cell r="AS930">
            <v>4205</v>
          </cell>
          <cell r="AT930">
            <v>4216</v>
          </cell>
          <cell r="AU930">
            <v>4011</v>
          </cell>
          <cell r="AV930">
            <v>4096</v>
          </cell>
          <cell r="AW930">
            <v>3987</v>
          </cell>
          <cell r="AX930">
            <v>4043</v>
          </cell>
          <cell r="AY930">
            <v>4180</v>
          </cell>
          <cell r="AZ930">
            <v>4032</v>
          </cell>
        </row>
        <row r="931">
          <cell r="A931" t="str">
            <v>Nombre de crÃ©ations d'entreprises - Services - Corse - DonnÃ©es trimestrielles brutes</v>
          </cell>
          <cell r="B931">
            <v>10756755</v>
          </cell>
          <cell r="C931">
            <v>45317.364583333336</v>
          </cell>
          <cell r="E931">
            <v>477</v>
          </cell>
          <cell r="F931">
            <v>447</v>
          </cell>
          <cell r="G931">
            <v>370</v>
          </cell>
          <cell r="H931">
            <v>448</v>
          </cell>
          <cell r="I931">
            <v>458</v>
          </cell>
          <cell r="J931">
            <v>445</v>
          </cell>
          <cell r="K931">
            <v>397</v>
          </cell>
          <cell r="L931">
            <v>367</v>
          </cell>
          <cell r="M931">
            <v>508</v>
          </cell>
          <cell r="N931">
            <v>435</v>
          </cell>
          <cell r="O931">
            <v>408</v>
          </cell>
          <cell r="P931">
            <v>406</v>
          </cell>
          <cell r="Q931">
            <v>426</v>
          </cell>
          <cell r="R931">
            <v>475</v>
          </cell>
          <cell r="S931">
            <v>370</v>
          </cell>
          <cell r="T931">
            <v>478</v>
          </cell>
          <cell r="U931">
            <v>547</v>
          </cell>
          <cell r="V931">
            <v>522</v>
          </cell>
          <cell r="W931">
            <v>415</v>
          </cell>
          <cell r="X931">
            <v>500</v>
          </cell>
          <cell r="Y931">
            <v>572</v>
          </cell>
          <cell r="Z931">
            <v>505</v>
          </cell>
          <cell r="AA931">
            <v>432</v>
          </cell>
          <cell r="AB931">
            <v>523</v>
          </cell>
          <cell r="AC931">
            <v>639</v>
          </cell>
          <cell r="AD931">
            <v>596</v>
          </cell>
          <cell r="AE931">
            <v>502</v>
          </cell>
          <cell r="AF931">
            <v>560</v>
          </cell>
          <cell r="AG931">
            <v>718</v>
          </cell>
          <cell r="AH931">
            <v>690</v>
          </cell>
          <cell r="AI931">
            <v>576</v>
          </cell>
          <cell r="AJ931">
            <v>688</v>
          </cell>
          <cell r="AK931">
            <v>656</v>
          </cell>
          <cell r="AL931">
            <v>426</v>
          </cell>
          <cell r="AM931">
            <v>664</v>
          </cell>
          <cell r="AN931">
            <v>705</v>
          </cell>
          <cell r="AO931">
            <v>734</v>
          </cell>
          <cell r="AP931">
            <v>833</v>
          </cell>
          <cell r="AQ931">
            <v>696</v>
          </cell>
          <cell r="AR931">
            <v>724</v>
          </cell>
          <cell r="AS931">
            <v>983</v>
          </cell>
          <cell r="AT931">
            <v>865</v>
          </cell>
          <cell r="AU931">
            <v>754</v>
          </cell>
          <cell r="AV931">
            <v>731</v>
          </cell>
          <cell r="AW931">
            <v>955</v>
          </cell>
          <cell r="AX931">
            <v>921</v>
          </cell>
          <cell r="AY931">
            <v>811</v>
          </cell>
          <cell r="AZ931">
            <v>836</v>
          </cell>
        </row>
        <row r="932">
          <cell r="A932" t="str">
            <v>Nombre de crÃ©ations d'entreprises - Services - Corse - DonnÃ©es trimestrielles CVS</v>
          </cell>
          <cell r="B932">
            <v>10756756</v>
          </cell>
          <cell r="C932">
            <v>45317.364583333336</v>
          </cell>
          <cell r="E932">
            <v>412</v>
          </cell>
          <cell r="F932">
            <v>436</v>
          </cell>
          <cell r="G932">
            <v>435</v>
          </cell>
          <cell r="H932">
            <v>480</v>
          </cell>
          <cell r="I932">
            <v>417</v>
          </cell>
          <cell r="J932">
            <v>443</v>
          </cell>
          <cell r="K932">
            <v>463</v>
          </cell>
          <cell r="L932">
            <v>375</v>
          </cell>
          <cell r="M932">
            <v>473</v>
          </cell>
          <cell r="N932">
            <v>451</v>
          </cell>
          <cell r="O932">
            <v>455</v>
          </cell>
          <cell r="P932">
            <v>423</v>
          </cell>
          <cell r="Q932">
            <v>399</v>
          </cell>
          <cell r="R932">
            <v>446</v>
          </cell>
          <cell r="S932">
            <v>420</v>
          </cell>
          <cell r="T932">
            <v>471</v>
          </cell>
          <cell r="U932">
            <v>487</v>
          </cell>
          <cell r="V932">
            <v>478</v>
          </cell>
          <cell r="W932">
            <v>500</v>
          </cell>
          <cell r="X932">
            <v>516</v>
          </cell>
          <cell r="Y932">
            <v>500</v>
          </cell>
          <cell r="Z932">
            <v>481</v>
          </cell>
          <cell r="AA932">
            <v>505</v>
          </cell>
          <cell r="AB932">
            <v>545</v>
          </cell>
          <cell r="AC932">
            <v>572</v>
          </cell>
          <cell r="AD932">
            <v>577</v>
          </cell>
          <cell r="AE932">
            <v>578</v>
          </cell>
          <cell r="AF932">
            <v>591</v>
          </cell>
          <cell r="AG932">
            <v>667</v>
          </cell>
          <cell r="AH932">
            <v>671</v>
          </cell>
          <cell r="AI932">
            <v>654</v>
          </cell>
          <cell r="AJ932">
            <v>714</v>
          </cell>
          <cell r="AK932">
            <v>613</v>
          </cell>
          <cell r="AL932">
            <v>390</v>
          </cell>
          <cell r="AM932">
            <v>720</v>
          </cell>
          <cell r="AN932">
            <v>717</v>
          </cell>
          <cell r="AO932">
            <v>697</v>
          </cell>
          <cell r="AP932">
            <v>762</v>
          </cell>
          <cell r="AQ932">
            <v>748</v>
          </cell>
          <cell r="AR932">
            <v>785</v>
          </cell>
          <cell r="AS932">
            <v>910</v>
          </cell>
          <cell r="AT932">
            <v>788</v>
          </cell>
          <cell r="AU932">
            <v>843</v>
          </cell>
          <cell r="AV932">
            <v>788</v>
          </cell>
          <cell r="AW932">
            <v>876</v>
          </cell>
          <cell r="AX932">
            <v>842</v>
          </cell>
          <cell r="AY932">
            <v>891</v>
          </cell>
          <cell r="AZ932">
            <v>914</v>
          </cell>
        </row>
        <row r="933">
          <cell r="A933" t="str">
            <v>Nombre de crÃ©ations d'entreprises - Services - Grand Est - DonnÃ©es trimestrielles CVS</v>
          </cell>
          <cell r="B933">
            <v>10756616</v>
          </cell>
          <cell r="C933">
            <v>45317.364583333336</v>
          </cell>
          <cell r="E933">
            <v>4684</v>
          </cell>
          <cell r="F933">
            <v>4598</v>
          </cell>
          <cell r="G933">
            <v>4437</v>
          </cell>
          <cell r="H933">
            <v>4147</v>
          </cell>
          <cell r="I933">
            <v>4757</v>
          </cell>
          <cell r="J933">
            <v>4295</v>
          </cell>
          <cell r="K933">
            <v>4312</v>
          </cell>
          <cell r="L933">
            <v>4509</v>
          </cell>
          <cell r="M933">
            <v>4453</v>
          </cell>
          <cell r="N933">
            <v>4648</v>
          </cell>
          <cell r="O933">
            <v>4496</v>
          </cell>
          <cell r="P933">
            <v>4678</v>
          </cell>
          <cell r="Q933">
            <v>4204</v>
          </cell>
          <cell r="R933">
            <v>4053</v>
          </cell>
          <cell r="S933">
            <v>4152</v>
          </cell>
          <cell r="T933">
            <v>4260</v>
          </cell>
          <cell r="U933">
            <v>4278</v>
          </cell>
          <cell r="V933">
            <v>4358</v>
          </cell>
          <cell r="W933">
            <v>4368</v>
          </cell>
          <cell r="X933">
            <v>4349</v>
          </cell>
          <cell r="Y933">
            <v>4462</v>
          </cell>
          <cell r="Z933">
            <v>4556</v>
          </cell>
          <cell r="AA933">
            <v>4874</v>
          </cell>
          <cell r="AB933">
            <v>4945</v>
          </cell>
          <cell r="AC933">
            <v>5066</v>
          </cell>
          <cell r="AD933">
            <v>5281</v>
          </cell>
          <cell r="AE933">
            <v>4914</v>
          </cell>
          <cell r="AF933">
            <v>5201</v>
          </cell>
          <cell r="AG933">
            <v>5780</v>
          </cell>
          <cell r="AH933">
            <v>5728</v>
          </cell>
          <cell r="AI933">
            <v>6220</v>
          </cell>
          <cell r="AJ933">
            <v>6800</v>
          </cell>
          <cell r="AK933">
            <v>6003</v>
          </cell>
          <cell r="AL933">
            <v>4852</v>
          </cell>
          <cell r="AM933">
            <v>7145</v>
          </cell>
          <cell r="AN933">
            <v>6778</v>
          </cell>
          <cell r="AO933">
            <v>7530</v>
          </cell>
          <cell r="AP933">
            <v>7862</v>
          </cell>
          <cell r="AQ933">
            <v>8074</v>
          </cell>
          <cell r="AR933">
            <v>8410</v>
          </cell>
          <cell r="AS933">
            <v>8630</v>
          </cell>
          <cell r="AT933">
            <v>9071</v>
          </cell>
          <cell r="AU933">
            <v>8870</v>
          </cell>
          <cell r="AV933">
            <v>9167</v>
          </cell>
          <cell r="AW933">
            <v>8624</v>
          </cell>
          <cell r="AX933">
            <v>8642</v>
          </cell>
          <cell r="AY933">
            <v>9018</v>
          </cell>
          <cell r="AZ933">
            <v>9056</v>
          </cell>
        </row>
        <row r="934">
          <cell r="A934" t="str">
            <v>Nombre de crÃ©ations d'entreprises - Services - Guadeloupe - DonnÃ©es trimestrielles brutes</v>
          </cell>
          <cell r="B934">
            <v>10756448</v>
          </cell>
          <cell r="C934">
            <v>45317.364583333336</v>
          </cell>
          <cell r="E934">
            <v>719</v>
          </cell>
          <cell r="F934">
            <v>604</v>
          </cell>
          <cell r="G934">
            <v>586</v>
          </cell>
          <cell r="H934">
            <v>646</v>
          </cell>
          <cell r="I934">
            <v>574</v>
          </cell>
          <cell r="J934">
            <v>560</v>
          </cell>
          <cell r="K934">
            <v>620</v>
          </cell>
          <cell r="L934">
            <v>524</v>
          </cell>
          <cell r="M934">
            <v>506</v>
          </cell>
          <cell r="N934">
            <v>485</v>
          </cell>
          <cell r="O934">
            <v>425</v>
          </cell>
          <cell r="P934">
            <v>587</v>
          </cell>
          <cell r="Q934">
            <v>567</v>
          </cell>
          <cell r="R934">
            <v>451</v>
          </cell>
          <cell r="S934">
            <v>445</v>
          </cell>
          <cell r="T934">
            <v>575</v>
          </cell>
          <cell r="U934">
            <v>518</v>
          </cell>
          <cell r="V934">
            <v>486</v>
          </cell>
          <cell r="W934">
            <v>553</v>
          </cell>
          <cell r="X934">
            <v>497</v>
          </cell>
          <cell r="Y934">
            <v>523</v>
          </cell>
          <cell r="Z934">
            <v>539</v>
          </cell>
          <cell r="AA934">
            <v>505</v>
          </cell>
          <cell r="AB934">
            <v>631</v>
          </cell>
          <cell r="AC934">
            <v>757</v>
          </cell>
          <cell r="AD934">
            <v>688</v>
          </cell>
          <cell r="AE934">
            <v>552</v>
          </cell>
          <cell r="AF934">
            <v>1035</v>
          </cell>
          <cell r="AG934">
            <v>836</v>
          </cell>
          <cell r="AH934">
            <v>710</v>
          </cell>
          <cell r="AI934">
            <v>709</v>
          </cell>
          <cell r="AJ934">
            <v>903</v>
          </cell>
          <cell r="AK934">
            <v>707</v>
          </cell>
          <cell r="AL934">
            <v>478</v>
          </cell>
          <cell r="AM934">
            <v>805</v>
          </cell>
          <cell r="AN934">
            <v>986</v>
          </cell>
          <cell r="AO934">
            <v>815</v>
          </cell>
          <cell r="AP934">
            <v>890</v>
          </cell>
          <cell r="AQ934">
            <v>923</v>
          </cell>
          <cell r="AR934">
            <v>1003</v>
          </cell>
          <cell r="AS934">
            <v>1024</v>
          </cell>
          <cell r="AT934">
            <v>1130</v>
          </cell>
          <cell r="AU934">
            <v>1020</v>
          </cell>
          <cell r="AV934">
            <v>1173</v>
          </cell>
          <cell r="AW934">
            <v>1078</v>
          </cell>
          <cell r="AX934">
            <v>1230</v>
          </cell>
          <cell r="AY934">
            <v>1161</v>
          </cell>
          <cell r="AZ934">
            <v>1176</v>
          </cell>
        </row>
        <row r="935">
          <cell r="A935" t="str">
            <v>Nombre de crÃ©ations d'entreprises - Services - Guadeloupe - DonnÃ©es trimestrielles CVS</v>
          </cell>
          <cell r="B935">
            <v>10756449</v>
          </cell>
          <cell r="C935">
            <v>45317.364583333336</v>
          </cell>
          <cell r="E935">
            <v>697</v>
          </cell>
          <cell r="F935">
            <v>639</v>
          </cell>
          <cell r="G935">
            <v>613</v>
          </cell>
          <cell r="H935">
            <v>603</v>
          </cell>
          <cell r="I935">
            <v>556</v>
          </cell>
          <cell r="J935">
            <v>597</v>
          </cell>
          <cell r="K935">
            <v>650</v>
          </cell>
          <cell r="L935">
            <v>485</v>
          </cell>
          <cell r="M935">
            <v>488</v>
          </cell>
          <cell r="N935">
            <v>523</v>
          </cell>
          <cell r="O935">
            <v>451</v>
          </cell>
          <cell r="P935">
            <v>540</v>
          </cell>
          <cell r="Q935">
            <v>548</v>
          </cell>
          <cell r="R935">
            <v>487</v>
          </cell>
          <cell r="S935">
            <v>474</v>
          </cell>
          <cell r="T935">
            <v>527</v>
          </cell>
          <cell r="U935">
            <v>501</v>
          </cell>
          <cell r="V935">
            <v>517</v>
          </cell>
          <cell r="W935">
            <v>591</v>
          </cell>
          <cell r="X935">
            <v>449</v>
          </cell>
          <cell r="Y935">
            <v>505</v>
          </cell>
          <cell r="Z935">
            <v>576</v>
          </cell>
          <cell r="AA935">
            <v>545</v>
          </cell>
          <cell r="AB935">
            <v>575</v>
          </cell>
          <cell r="AC935">
            <v>733</v>
          </cell>
          <cell r="AD935">
            <v>731</v>
          </cell>
          <cell r="AE935">
            <v>592</v>
          </cell>
          <cell r="AF935">
            <v>943</v>
          </cell>
          <cell r="AG935">
            <v>814</v>
          </cell>
          <cell r="AH935">
            <v>753</v>
          </cell>
          <cell r="AI935">
            <v>758</v>
          </cell>
          <cell r="AJ935">
            <v>832</v>
          </cell>
          <cell r="AK935">
            <v>694</v>
          </cell>
          <cell r="AL935">
            <v>505</v>
          </cell>
          <cell r="AM935">
            <v>851</v>
          </cell>
          <cell r="AN935">
            <v>912</v>
          </cell>
          <cell r="AO935">
            <v>804</v>
          </cell>
          <cell r="AP935">
            <v>925</v>
          </cell>
          <cell r="AQ935">
            <v>969</v>
          </cell>
          <cell r="AR935">
            <v>937</v>
          </cell>
          <cell r="AS935">
            <v>1013</v>
          </cell>
          <cell r="AT935">
            <v>1171</v>
          </cell>
          <cell r="AU935">
            <v>1067</v>
          </cell>
          <cell r="AV935">
            <v>1108</v>
          </cell>
          <cell r="AW935">
            <v>1065</v>
          </cell>
          <cell r="AX935">
            <v>1269</v>
          </cell>
          <cell r="AY935">
            <v>1203</v>
          </cell>
          <cell r="AZ935">
            <v>1121</v>
          </cell>
        </row>
        <row r="936">
          <cell r="A936" t="str">
            <v>Nombre de crÃ©ations d'entreprises - Services - Guyane - DonnÃ©es trimestrielles brutes</v>
          </cell>
          <cell r="B936">
            <v>10756472</v>
          </cell>
          <cell r="C936">
            <v>45317.364583333336</v>
          </cell>
          <cell r="E936">
            <v>199</v>
          </cell>
          <cell r="F936">
            <v>322</v>
          </cell>
          <cell r="G936">
            <v>215</v>
          </cell>
          <cell r="H936">
            <v>311</v>
          </cell>
          <cell r="I936">
            <v>198</v>
          </cell>
          <cell r="J936">
            <v>142</v>
          </cell>
          <cell r="K936">
            <v>181</v>
          </cell>
          <cell r="L936">
            <v>303</v>
          </cell>
          <cell r="M936">
            <v>239</v>
          </cell>
          <cell r="N936">
            <v>165</v>
          </cell>
          <cell r="O936">
            <v>265</v>
          </cell>
          <cell r="P936">
            <v>326</v>
          </cell>
          <cell r="Q936">
            <v>214</v>
          </cell>
          <cell r="R936">
            <v>150</v>
          </cell>
          <cell r="S936">
            <v>153</v>
          </cell>
          <cell r="T936">
            <v>242</v>
          </cell>
          <cell r="U936">
            <v>172</v>
          </cell>
          <cell r="V936">
            <v>162</v>
          </cell>
          <cell r="W936">
            <v>154</v>
          </cell>
          <cell r="X936">
            <v>182</v>
          </cell>
          <cell r="Y936">
            <v>135</v>
          </cell>
          <cell r="Z936">
            <v>117</v>
          </cell>
          <cell r="AA936">
            <v>157</v>
          </cell>
          <cell r="AB936">
            <v>213</v>
          </cell>
          <cell r="AC936">
            <v>202</v>
          </cell>
          <cell r="AD936">
            <v>192</v>
          </cell>
          <cell r="AE936">
            <v>199</v>
          </cell>
          <cell r="AF936">
            <v>280</v>
          </cell>
          <cell r="AG936">
            <v>242</v>
          </cell>
          <cell r="AH936">
            <v>182</v>
          </cell>
          <cell r="AI936">
            <v>245</v>
          </cell>
          <cell r="AJ936">
            <v>218</v>
          </cell>
          <cell r="AK936">
            <v>175</v>
          </cell>
          <cell r="AL936">
            <v>161</v>
          </cell>
          <cell r="AM936">
            <v>253</v>
          </cell>
          <cell r="AN936">
            <v>272</v>
          </cell>
          <cell r="AO936">
            <v>318</v>
          </cell>
          <cell r="AP936">
            <v>279</v>
          </cell>
          <cell r="AQ936">
            <v>344</v>
          </cell>
          <cell r="AR936">
            <v>364</v>
          </cell>
          <cell r="AS936">
            <v>318</v>
          </cell>
          <cell r="AT936">
            <v>395</v>
          </cell>
          <cell r="AU936">
            <v>386</v>
          </cell>
          <cell r="AV936">
            <v>371</v>
          </cell>
          <cell r="AW936">
            <v>366</v>
          </cell>
          <cell r="AX936">
            <v>374</v>
          </cell>
          <cell r="AY936">
            <v>433</v>
          </cell>
          <cell r="AZ936">
            <v>415</v>
          </cell>
        </row>
        <row r="937">
          <cell r="A937" t="str">
            <v>Nombre de crÃ©ations d'entreprises - Services - Guyane - DonnÃ©es trimestrielles CVS</v>
          </cell>
          <cell r="B937">
            <v>10756473</v>
          </cell>
          <cell r="C937">
            <v>45317.364583333336</v>
          </cell>
          <cell r="E937">
            <v>208</v>
          </cell>
          <cell r="F937">
            <v>440</v>
          </cell>
          <cell r="G937">
            <v>230</v>
          </cell>
          <cell r="H937">
            <v>230</v>
          </cell>
          <cell r="I937">
            <v>208</v>
          </cell>
          <cell r="J937">
            <v>188</v>
          </cell>
          <cell r="K937">
            <v>194</v>
          </cell>
          <cell r="L937">
            <v>224</v>
          </cell>
          <cell r="M937">
            <v>252</v>
          </cell>
          <cell r="N937">
            <v>222</v>
          </cell>
          <cell r="O937">
            <v>280</v>
          </cell>
          <cell r="P937">
            <v>245</v>
          </cell>
          <cell r="Q937">
            <v>224</v>
          </cell>
          <cell r="R937">
            <v>188</v>
          </cell>
          <cell r="S937">
            <v>160</v>
          </cell>
          <cell r="T937">
            <v>190</v>
          </cell>
          <cell r="U937">
            <v>179</v>
          </cell>
          <cell r="V937">
            <v>196</v>
          </cell>
          <cell r="W937">
            <v>157</v>
          </cell>
          <cell r="X937">
            <v>149</v>
          </cell>
          <cell r="Y937">
            <v>140</v>
          </cell>
          <cell r="Z937">
            <v>140</v>
          </cell>
          <cell r="AA937">
            <v>157</v>
          </cell>
          <cell r="AB937">
            <v>179</v>
          </cell>
          <cell r="AC937">
            <v>208</v>
          </cell>
          <cell r="AD937">
            <v>226</v>
          </cell>
          <cell r="AE937">
            <v>197</v>
          </cell>
          <cell r="AF937">
            <v>242</v>
          </cell>
          <cell r="AG937">
            <v>247</v>
          </cell>
          <cell r="AH937">
            <v>213</v>
          </cell>
          <cell r="AI937">
            <v>234</v>
          </cell>
          <cell r="AJ937">
            <v>198</v>
          </cell>
          <cell r="AK937">
            <v>177</v>
          </cell>
          <cell r="AL937">
            <v>185</v>
          </cell>
          <cell r="AM937">
            <v>239</v>
          </cell>
          <cell r="AN937">
            <v>254</v>
          </cell>
          <cell r="AO937">
            <v>321</v>
          </cell>
          <cell r="AP937">
            <v>316</v>
          </cell>
          <cell r="AQ937">
            <v>322</v>
          </cell>
          <cell r="AR937">
            <v>348</v>
          </cell>
          <cell r="AS937">
            <v>322</v>
          </cell>
          <cell r="AT937">
            <v>443</v>
          </cell>
          <cell r="AU937">
            <v>359</v>
          </cell>
          <cell r="AV937">
            <v>354</v>
          </cell>
          <cell r="AW937">
            <v>372</v>
          </cell>
          <cell r="AX937">
            <v>415</v>
          </cell>
          <cell r="AY937">
            <v>400</v>
          </cell>
          <cell r="AZ937">
            <v>402</v>
          </cell>
        </row>
        <row r="938">
          <cell r="A938" t="str">
            <v>Nombre de crÃ©ations d'entreprises - Services - Hauts-de-France - DonnÃ©es trimestrielles CVS</v>
          </cell>
          <cell r="B938">
            <v>10756595</v>
          </cell>
          <cell r="C938">
            <v>45317.364583333336</v>
          </cell>
          <cell r="E938">
            <v>4758</v>
          </cell>
          <cell r="F938">
            <v>4533</v>
          </cell>
          <cell r="G938">
            <v>4625</v>
          </cell>
          <cell r="H938">
            <v>4324</v>
          </cell>
          <cell r="I938">
            <v>4329</v>
          </cell>
          <cell r="J938">
            <v>4386</v>
          </cell>
          <cell r="K938">
            <v>4266</v>
          </cell>
          <cell r="L938">
            <v>4410</v>
          </cell>
          <cell r="M938">
            <v>4469</v>
          </cell>
          <cell r="N938">
            <v>4433</v>
          </cell>
          <cell r="O938">
            <v>4253</v>
          </cell>
          <cell r="P938">
            <v>4227</v>
          </cell>
          <cell r="Q938">
            <v>4456</v>
          </cell>
          <cell r="R938">
            <v>4067</v>
          </cell>
          <cell r="S938">
            <v>4208</v>
          </cell>
          <cell r="T938">
            <v>4135</v>
          </cell>
          <cell r="U938">
            <v>4265</v>
          </cell>
          <cell r="V938">
            <v>4422</v>
          </cell>
          <cell r="W938">
            <v>4287</v>
          </cell>
          <cell r="X938">
            <v>4544</v>
          </cell>
          <cell r="Y938">
            <v>4533</v>
          </cell>
          <cell r="Z938">
            <v>4488</v>
          </cell>
          <cell r="AA938">
            <v>4968</v>
          </cell>
          <cell r="AB938">
            <v>5152</v>
          </cell>
          <cell r="AC938">
            <v>5379</v>
          </cell>
          <cell r="AD938">
            <v>5368</v>
          </cell>
          <cell r="AE938">
            <v>5474</v>
          </cell>
          <cell r="AF938">
            <v>5638</v>
          </cell>
          <cell r="AG938">
            <v>6264</v>
          </cell>
          <cell r="AH938">
            <v>6350</v>
          </cell>
          <cell r="AI938">
            <v>6679</v>
          </cell>
          <cell r="AJ938">
            <v>6677</v>
          </cell>
          <cell r="AK938">
            <v>6423</v>
          </cell>
          <cell r="AL938">
            <v>4644</v>
          </cell>
          <cell r="AM938">
            <v>6988</v>
          </cell>
          <cell r="AN938">
            <v>7172</v>
          </cell>
          <cell r="AO938">
            <v>7626</v>
          </cell>
          <cell r="AP938">
            <v>7948</v>
          </cell>
          <cell r="AQ938">
            <v>8017</v>
          </cell>
          <cell r="AR938">
            <v>8401</v>
          </cell>
          <cell r="AS938">
            <v>9304</v>
          </cell>
          <cell r="AT938">
            <v>8757</v>
          </cell>
          <cell r="AU938">
            <v>9154</v>
          </cell>
          <cell r="AV938">
            <v>9191</v>
          </cell>
          <cell r="AW938">
            <v>8604</v>
          </cell>
          <cell r="AX938">
            <v>8614</v>
          </cell>
          <cell r="AY938">
            <v>9330</v>
          </cell>
          <cell r="AZ938">
            <v>9171</v>
          </cell>
        </row>
        <row r="939">
          <cell r="A939" t="str">
            <v>Nombre de crÃ©ations d'entreprises - Services - La RÃ©union - DonnÃ©es trimestrielles brutes</v>
          </cell>
          <cell r="B939">
            <v>10756484</v>
          </cell>
          <cell r="C939">
            <v>45317.364583333336</v>
          </cell>
          <cell r="E939">
            <v>884</v>
          </cell>
          <cell r="F939">
            <v>845</v>
          </cell>
          <cell r="G939">
            <v>833</v>
          </cell>
          <cell r="H939">
            <v>946</v>
          </cell>
          <cell r="I939">
            <v>873</v>
          </cell>
          <cell r="J939">
            <v>869</v>
          </cell>
          <cell r="K939">
            <v>831</v>
          </cell>
          <cell r="L939">
            <v>754</v>
          </cell>
          <cell r="M939">
            <v>875</v>
          </cell>
          <cell r="N939">
            <v>787</v>
          </cell>
          <cell r="O939">
            <v>861</v>
          </cell>
          <cell r="P939">
            <v>821</v>
          </cell>
          <cell r="Q939">
            <v>824</v>
          </cell>
          <cell r="R939">
            <v>775</v>
          </cell>
          <cell r="S939">
            <v>924</v>
          </cell>
          <cell r="T939">
            <v>750</v>
          </cell>
          <cell r="U939">
            <v>823</v>
          </cell>
          <cell r="V939">
            <v>799</v>
          </cell>
          <cell r="W939">
            <v>1002</v>
          </cell>
          <cell r="X939">
            <v>771</v>
          </cell>
          <cell r="Y939">
            <v>900</v>
          </cell>
          <cell r="Z939">
            <v>766</v>
          </cell>
          <cell r="AA939">
            <v>1006</v>
          </cell>
          <cell r="AB939">
            <v>857</v>
          </cell>
          <cell r="AC939">
            <v>1060</v>
          </cell>
          <cell r="AD939">
            <v>1087</v>
          </cell>
          <cell r="AE939">
            <v>996</v>
          </cell>
          <cell r="AF939">
            <v>807</v>
          </cell>
          <cell r="AG939">
            <v>1026</v>
          </cell>
          <cell r="AH939">
            <v>1037</v>
          </cell>
          <cell r="AI939">
            <v>1194</v>
          </cell>
          <cell r="AJ939">
            <v>941</v>
          </cell>
          <cell r="AK939">
            <v>1256</v>
          </cell>
          <cell r="AL939">
            <v>798</v>
          </cell>
          <cell r="AM939">
            <v>1302</v>
          </cell>
          <cell r="AN939">
            <v>1200</v>
          </cell>
          <cell r="AO939">
            <v>1357</v>
          </cell>
          <cell r="AP939">
            <v>1335</v>
          </cell>
          <cell r="AQ939">
            <v>1548</v>
          </cell>
          <cell r="AR939">
            <v>1332</v>
          </cell>
          <cell r="AS939">
            <v>1627</v>
          </cell>
          <cell r="AT939">
            <v>1458</v>
          </cell>
          <cell r="AU939">
            <v>1699</v>
          </cell>
          <cell r="AV939">
            <v>1588</v>
          </cell>
          <cell r="AW939">
            <v>1741</v>
          </cell>
          <cell r="AX939">
            <v>1660</v>
          </cell>
          <cell r="AY939">
            <v>1916</v>
          </cell>
          <cell r="AZ939">
            <v>1571</v>
          </cell>
        </row>
        <row r="940">
          <cell r="A940" t="str">
            <v>Nombre de crÃ©ations d'entreprises - Services - La RÃ©union - DonnÃ©es trimestrielles CVS</v>
          </cell>
          <cell r="B940">
            <v>10756485</v>
          </cell>
          <cell r="C940">
            <v>45317.364583333336</v>
          </cell>
          <cell r="E940">
            <v>867</v>
          </cell>
          <cell r="F940">
            <v>868</v>
          </cell>
          <cell r="G940">
            <v>818</v>
          </cell>
          <cell r="H940">
            <v>955</v>
          </cell>
          <cell r="I940">
            <v>867</v>
          </cell>
          <cell r="J940">
            <v>897</v>
          </cell>
          <cell r="K940">
            <v>787</v>
          </cell>
          <cell r="L940">
            <v>777</v>
          </cell>
          <cell r="M940">
            <v>866</v>
          </cell>
          <cell r="N940">
            <v>823</v>
          </cell>
          <cell r="O940">
            <v>802</v>
          </cell>
          <cell r="P940">
            <v>869</v>
          </cell>
          <cell r="Q940">
            <v>808</v>
          </cell>
          <cell r="R940">
            <v>820</v>
          </cell>
          <cell r="S940">
            <v>850</v>
          </cell>
          <cell r="T940">
            <v>807</v>
          </cell>
          <cell r="U940">
            <v>802</v>
          </cell>
          <cell r="V940">
            <v>836</v>
          </cell>
          <cell r="W940">
            <v>900</v>
          </cell>
          <cell r="X940">
            <v>842</v>
          </cell>
          <cell r="Y940">
            <v>872</v>
          </cell>
          <cell r="Z940">
            <v>821</v>
          </cell>
          <cell r="AA940">
            <v>884</v>
          </cell>
          <cell r="AB940">
            <v>966</v>
          </cell>
          <cell r="AC940">
            <v>1025</v>
          </cell>
          <cell r="AD940">
            <v>1136</v>
          </cell>
          <cell r="AE940">
            <v>882</v>
          </cell>
          <cell r="AF940">
            <v>914</v>
          </cell>
          <cell r="AG940">
            <v>998</v>
          </cell>
          <cell r="AH940">
            <v>1077</v>
          </cell>
          <cell r="AI940">
            <v>1062</v>
          </cell>
          <cell r="AJ940">
            <v>1061</v>
          </cell>
          <cell r="AK940">
            <v>1228</v>
          </cell>
          <cell r="AL940">
            <v>828</v>
          </cell>
          <cell r="AM940">
            <v>1185</v>
          </cell>
          <cell r="AN940">
            <v>1318</v>
          </cell>
          <cell r="AO940">
            <v>1333</v>
          </cell>
          <cell r="AP940">
            <v>1368</v>
          </cell>
          <cell r="AQ940">
            <v>1428</v>
          </cell>
          <cell r="AR940">
            <v>1462</v>
          </cell>
          <cell r="AS940">
            <v>1602</v>
          </cell>
          <cell r="AT940">
            <v>1467</v>
          </cell>
          <cell r="AU940">
            <v>1595</v>
          </cell>
          <cell r="AV940">
            <v>1700</v>
          </cell>
          <cell r="AW940">
            <v>1702</v>
          </cell>
          <cell r="AX940">
            <v>1681</v>
          </cell>
          <cell r="AY940">
            <v>1815</v>
          </cell>
          <cell r="AZ940">
            <v>1702</v>
          </cell>
        </row>
        <row r="941">
          <cell r="A941" t="str">
            <v>Nombre de crÃ©ations d'entreprises - Services - Martinique - DonnÃ©es trimestrielles brutes</v>
          </cell>
          <cell r="B941">
            <v>10756460</v>
          </cell>
          <cell r="C941">
            <v>45317.364583333336</v>
          </cell>
          <cell r="E941">
            <v>783</v>
          </cell>
          <cell r="F941">
            <v>864</v>
          </cell>
          <cell r="G941">
            <v>639</v>
          </cell>
          <cell r="H941">
            <v>837</v>
          </cell>
          <cell r="I941">
            <v>890</v>
          </cell>
          <cell r="J941">
            <v>992</v>
          </cell>
          <cell r="K941">
            <v>779</v>
          </cell>
          <cell r="L941">
            <v>702</v>
          </cell>
          <cell r="M941">
            <v>725</v>
          </cell>
          <cell r="N941">
            <v>833</v>
          </cell>
          <cell r="O941">
            <v>686</v>
          </cell>
          <cell r="P941">
            <v>684</v>
          </cell>
          <cell r="Q941">
            <v>787</v>
          </cell>
          <cell r="R941">
            <v>566</v>
          </cell>
          <cell r="S941">
            <v>589</v>
          </cell>
          <cell r="T941">
            <v>751</v>
          </cell>
          <cell r="U941">
            <v>803</v>
          </cell>
          <cell r="V941">
            <v>650</v>
          </cell>
          <cell r="W941">
            <v>744</v>
          </cell>
          <cell r="X941">
            <v>803</v>
          </cell>
          <cell r="Y941">
            <v>889</v>
          </cell>
          <cell r="Z941">
            <v>790</v>
          </cell>
          <cell r="AA941">
            <v>695</v>
          </cell>
          <cell r="AB941">
            <v>957</v>
          </cell>
          <cell r="AC941">
            <v>1154</v>
          </cell>
          <cell r="AD941">
            <v>789</v>
          </cell>
          <cell r="AE941">
            <v>705</v>
          </cell>
          <cell r="AF941">
            <v>1053</v>
          </cell>
          <cell r="AG941">
            <v>977</v>
          </cell>
          <cell r="AH941">
            <v>775</v>
          </cell>
          <cell r="AI941">
            <v>973</v>
          </cell>
          <cell r="AJ941">
            <v>940</v>
          </cell>
          <cell r="AK941">
            <v>996</v>
          </cell>
          <cell r="AL941">
            <v>630</v>
          </cell>
          <cell r="AM941">
            <v>1116</v>
          </cell>
          <cell r="AN941">
            <v>1112</v>
          </cell>
          <cell r="AO941">
            <v>1637</v>
          </cell>
          <cell r="AP941">
            <v>1836</v>
          </cell>
          <cell r="AQ941">
            <v>1027</v>
          </cell>
          <cell r="AR941">
            <v>1255</v>
          </cell>
          <cell r="AS941">
            <v>1699</v>
          </cell>
          <cell r="AT941">
            <v>1482</v>
          </cell>
          <cell r="AU941">
            <v>1629</v>
          </cell>
          <cell r="AV941">
            <v>2358</v>
          </cell>
          <cell r="AW941">
            <v>2538</v>
          </cell>
          <cell r="AX941">
            <v>1121</v>
          </cell>
          <cell r="AY941">
            <v>1239</v>
          </cell>
          <cell r="AZ941">
            <v>1994</v>
          </cell>
        </row>
        <row r="942">
          <cell r="A942" t="str">
            <v>Nombre de crÃ©ations d'entreprises - Services - Martinique - DonnÃ©es trimestrielles CVS</v>
          </cell>
          <cell r="B942">
            <v>10756461</v>
          </cell>
          <cell r="C942">
            <v>45317.364583333336</v>
          </cell>
          <cell r="E942">
            <v>695</v>
          </cell>
          <cell r="F942">
            <v>867</v>
          </cell>
          <cell r="G942">
            <v>815</v>
          </cell>
          <cell r="H942">
            <v>843</v>
          </cell>
          <cell r="I942">
            <v>859</v>
          </cell>
          <cell r="J942">
            <v>930</v>
          </cell>
          <cell r="K942">
            <v>811</v>
          </cell>
          <cell r="L942">
            <v>665</v>
          </cell>
          <cell r="M942">
            <v>698</v>
          </cell>
          <cell r="N942">
            <v>771</v>
          </cell>
          <cell r="O942">
            <v>720</v>
          </cell>
          <cell r="P942">
            <v>757</v>
          </cell>
          <cell r="Q942">
            <v>675</v>
          </cell>
          <cell r="R942">
            <v>658</v>
          </cell>
          <cell r="S942">
            <v>771</v>
          </cell>
          <cell r="T942">
            <v>720</v>
          </cell>
          <cell r="U942">
            <v>722</v>
          </cell>
          <cell r="V942">
            <v>610</v>
          </cell>
          <cell r="W942">
            <v>732</v>
          </cell>
          <cell r="X942">
            <v>704</v>
          </cell>
          <cell r="Y942">
            <v>778</v>
          </cell>
          <cell r="Z942">
            <v>828</v>
          </cell>
          <cell r="AA942">
            <v>781</v>
          </cell>
          <cell r="AB942">
            <v>959</v>
          </cell>
          <cell r="AC942">
            <v>911</v>
          </cell>
          <cell r="AD942">
            <v>1008</v>
          </cell>
          <cell r="AE942">
            <v>896</v>
          </cell>
          <cell r="AF942">
            <v>980</v>
          </cell>
          <cell r="AG942">
            <v>754</v>
          </cell>
          <cell r="AH942">
            <v>965</v>
          </cell>
          <cell r="AI942">
            <v>1054</v>
          </cell>
          <cell r="AJ942">
            <v>806</v>
          </cell>
          <cell r="AK942">
            <v>655</v>
          </cell>
          <cell r="AL942">
            <v>982</v>
          </cell>
          <cell r="AM942">
            <v>1386</v>
          </cell>
          <cell r="AN942">
            <v>988</v>
          </cell>
          <cell r="AO942">
            <v>1227</v>
          </cell>
          <cell r="AP942">
            <v>2338</v>
          </cell>
          <cell r="AQ942">
            <v>1232</v>
          </cell>
          <cell r="AR942">
            <v>1042</v>
          </cell>
          <cell r="AS942">
            <v>1271</v>
          </cell>
          <cell r="AT942">
            <v>1850</v>
          </cell>
          <cell r="AU942">
            <v>1845</v>
          </cell>
          <cell r="AV942">
            <v>2068</v>
          </cell>
          <cell r="AW942">
            <v>1952</v>
          </cell>
          <cell r="AX942">
            <v>1579</v>
          </cell>
          <cell r="AY942">
            <v>1616</v>
          </cell>
          <cell r="AZ942">
            <v>1754</v>
          </cell>
        </row>
        <row r="943">
          <cell r="A943" t="str">
            <v>Nombre de crÃ©ations d'entreprises - Services - Mayotte - DonnÃ©es trimestrielles brutes</v>
          </cell>
          <cell r="B943">
            <v>10756492</v>
          </cell>
          <cell r="C943">
            <v>45317.364583333336</v>
          </cell>
          <cell r="E943">
            <v>33</v>
          </cell>
          <cell r="F943">
            <v>35</v>
          </cell>
          <cell r="G943">
            <v>59</v>
          </cell>
          <cell r="H943">
            <v>31</v>
          </cell>
          <cell r="I943">
            <v>54</v>
          </cell>
          <cell r="J943">
            <v>37</v>
          </cell>
          <cell r="K943">
            <v>54</v>
          </cell>
          <cell r="L943">
            <v>45</v>
          </cell>
          <cell r="M943">
            <v>47</v>
          </cell>
          <cell r="N943">
            <v>46</v>
          </cell>
          <cell r="O943">
            <v>54</v>
          </cell>
          <cell r="P943">
            <v>55</v>
          </cell>
          <cell r="Q943">
            <v>42</v>
          </cell>
          <cell r="R943">
            <v>50</v>
          </cell>
          <cell r="S943">
            <v>42</v>
          </cell>
          <cell r="T943">
            <v>61</v>
          </cell>
          <cell r="U943">
            <v>43</v>
          </cell>
          <cell r="V943">
            <v>36</v>
          </cell>
          <cell r="W943">
            <v>49</v>
          </cell>
          <cell r="X943">
            <v>53</v>
          </cell>
          <cell r="Y943">
            <v>64</v>
          </cell>
          <cell r="Z943">
            <v>37</v>
          </cell>
          <cell r="AA943">
            <v>52</v>
          </cell>
          <cell r="AB943">
            <v>65</v>
          </cell>
          <cell r="AC943">
            <v>39</v>
          </cell>
          <cell r="AD943">
            <v>62</v>
          </cell>
          <cell r="AE943">
            <v>57</v>
          </cell>
          <cell r="AF943">
            <v>54</v>
          </cell>
          <cell r="AG943">
            <v>67</v>
          </cell>
          <cell r="AH943">
            <v>54</v>
          </cell>
          <cell r="AI943">
            <v>69</v>
          </cell>
          <cell r="AJ943">
            <v>54</v>
          </cell>
          <cell r="AK943">
            <v>52</v>
          </cell>
          <cell r="AL943">
            <v>71</v>
          </cell>
          <cell r="AM943">
            <v>142</v>
          </cell>
          <cell r="AN943">
            <v>121</v>
          </cell>
          <cell r="AO943">
            <v>144</v>
          </cell>
          <cell r="AP943">
            <v>130</v>
          </cell>
          <cell r="AQ943">
            <v>128</v>
          </cell>
          <cell r="AR943">
            <v>135</v>
          </cell>
          <cell r="AS943">
            <v>125</v>
          </cell>
          <cell r="AT943">
            <v>148</v>
          </cell>
          <cell r="AU943">
            <v>141</v>
          </cell>
          <cell r="AV943">
            <v>148</v>
          </cell>
          <cell r="AW943">
            <v>137</v>
          </cell>
          <cell r="AX943">
            <v>137</v>
          </cell>
          <cell r="AY943">
            <v>163</v>
          </cell>
          <cell r="AZ943">
            <v>157</v>
          </cell>
        </row>
        <row r="944">
          <cell r="A944" t="str">
            <v>Nombre de crÃ©ations d'entreprises - Services - Normandie - DonnÃ©es trimestrielles CVS</v>
          </cell>
          <cell r="B944">
            <v>10756574</v>
          </cell>
          <cell r="C944">
            <v>45317.364583333336</v>
          </cell>
          <cell r="E944">
            <v>2500</v>
          </cell>
          <cell r="F944">
            <v>2436</v>
          </cell>
          <cell r="G944">
            <v>2448</v>
          </cell>
          <cell r="H944">
            <v>2379</v>
          </cell>
          <cell r="I944">
            <v>2372</v>
          </cell>
          <cell r="J944">
            <v>2545</v>
          </cell>
          <cell r="K944">
            <v>2376</v>
          </cell>
          <cell r="L944">
            <v>2458</v>
          </cell>
          <cell r="M944">
            <v>2558</v>
          </cell>
          <cell r="N944">
            <v>2595</v>
          </cell>
          <cell r="O944">
            <v>2611</v>
          </cell>
          <cell r="P944">
            <v>2613</v>
          </cell>
          <cell r="Q944">
            <v>2477</v>
          </cell>
          <cell r="R944">
            <v>2463</v>
          </cell>
          <cell r="S944">
            <v>2446</v>
          </cell>
          <cell r="T944">
            <v>2389</v>
          </cell>
          <cell r="U944">
            <v>2493</v>
          </cell>
          <cell r="V944">
            <v>2497</v>
          </cell>
          <cell r="W944">
            <v>2520</v>
          </cell>
          <cell r="X944">
            <v>2592</v>
          </cell>
          <cell r="Y944">
            <v>2700</v>
          </cell>
          <cell r="Z944">
            <v>2695</v>
          </cell>
          <cell r="AA944">
            <v>2821</v>
          </cell>
          <cell r="AB944">
            <v>2897</v>
          </cell>
          <cell r="AC944">
            <v>3010</v>
          </cell>
          <cell r="AD944">
            <v>2956</v>
          </cell>
          <cell r="AE944">
            <v>3063</v>
          </cell>
          <cell r="AF944">
            <v>3049</v>
          </cell>
          <cell r="AG944">
            <v>3553</v>
          </cell>
          <cell r="AH944">
            <v>3519</v>
          </cell>
          <cell r="AI944">
            <v>3545</v>
          </cell>
          <cell r="AJ944">
            <v>3780</v>
          </cell>
          <cell r="AK944">
            <v>3704</v>
          </cell>
          <cell r="AL944">
            <v>2813</v>
          </cell>
          <cell r="AM944">
            <v>4032</v>
          </cell>
          <cell r="AN944">
            <v>4227</v>
          </cell>
          <cell r="AO944">
            <v>4255</v>
          </cell>
          <cell r="AP944">
            <v>4671</v>
          </cell>
          <cell r="AQ944">
            <v>4570</v>
          </cell>
          <cell r="AR944">
            <v>4426</v>
          </cell>
          <cell r="AS944">
            <v>5363</v>
          </cell>
          <cell r="AT944">
            <v>4376</v>
          </cell>
          <cell r="AU944">
            <v>4853</v>
          </cell>
          <cell r="AV944">
            <v>5228</v>
          </cell>
          <cell r="AW944">
            <v>4958</v>
          </cell>
          <cell r="AX944">
            <v>5017</v>
          </cell>
          <cell r="AY944">
            <v>5308</v>
          </cell>
          <cell r="AZ944">
            <v>5265</v>
          </cell>
        </row>
        <row r="945">
          <cell r="A945" t="str">
            <v>Nombre de crÃ©ations d'entreprises - Services - Nouvelle-Aquitaine - DonnÃ©es trimestrielles CVS</v>
          </cell>
          <cell r="B945">
            <v>10756679</v>
          </cell>
          <cell r="C945">
            <v>45317.364583333336</v>
          </cell>
          <cell r="E945">
            <v>6443</v>
          </cell>
          <cell r="F945">
            <v>6293</v>
          </cell>
          <cell r="G945">
            <v>6350</v>
          </cell>
          <cell r="H945">
            <v>6007</v>
          </cell>
          <cell r="I945">
            <v>6363</v>
          </cell>
          <cell r="J945">
            <v>6402</v>
          </cell>
          <cell r="K945">
            <v>6223</v>
          </cell>
          <cell r="L945">
            <v>6918</v>
          </cell>
          <cell r="M945">
            <v>6499</v>
          </cell>
          <cell r="N945">
            <v>6540</v>
          </cell>
          <cell r="O945">
            <v>6805</v>
          </cell>
          <cell r="P945">
            <v>6656</v>
          </cell>
          <cell r="Q945">
            <v>6631</v>
          </cell>
          <cell r="R945">
            <v>6647</v>
          </cell>
          <cell r="S945">
            <v>6785</v>
          </cell>
          <cell r="T945">
            <v>6718</v>
          </cell>
          <cell r="U945">
            <v>6491</v>
          </cell>
          <cell r="V945">
            <v>7133</v>
          </cell>
          <cell r="W945">
            <v>6608</v>
          </cell>
          <cell r="X945">
            <v>6900</v>
          </cell>
          <cell r="Y945">
            <v>7188</v>
          </cell>
          <cell r="Z945">
            <v>7296</v>
          </cell>
          <cell r="AA945">
            <v>7563</v>
          </cell>
          <cell r="AB945">
            <v>7903</v>
          </cell>
          <cell r="AC945">
            <v>8389</v>
          </cell>
          <cell r="AD945">
            <v>8411</v>
          </cell>
          <cell r="AE945">
            <v>8321</v>
          </cell>
          <cell r="AF945">
            <v>8631</v>
          </cell>
          <cell r="AG945">
            <v>9567</v>
          </cell>
          <cell r="AH945">
            <v>9361</v>
          </cell>
          <cell r="AI945">
            <v>10234</v>
          </cell>
          <cell r="AJ945">
            <v>10354</v>
          </cell>
          <cell r="AK945">
            <v>9466</v>
          </cell>
          <cell r="AL945">
            <v>7254</v>
          </cell>
          <cell r="AM945">
            <v>10781</v>
          </cell>
          <cell r="AN945">
            <v>11370</v>
          </cell>
          <cell r="AO945">
            <v>11386</v>
          </cell>
          <cell r="AP945">
            <v>12064</v>
          </cell>
          <cell r="AQ945">
            <v>12230</v>
          </cell>
          <cell r="AR945">
            <v>12331</v>
          </cell>
          <cell r="AS945">
            <v>13248</v>
          </cell>
          <cell r="AT945">
            <v>14020</v>
          </cell>
          <cell r="AU945">
            <v>12912</v>
          </cell>
          <cell r="AV945">
            <v>13204</v>
          </cell>
          <cell r="AW945">
            <v>12515</v>
          </cell>
          <cell r="AX945">
            <v>12806</v>
          </cell>
          <cell r="AY945">
            <v>13133</v>
          </cell>
          <cell r="AZ945">
            <v>13080</v>
          </cell>
        </row>
        <row r="946">
          <cell r="A946" t="str">
            <v>Nombre de crÃ©ations d'entreprises - Services - Occitanie - DonnÃ©es trimestrielles CVS</v>
          </cell>
          <cell r="B946">
            <v>10756700</v>
          </cell>
          <cell r="C946">
            <v>45317.364583333336</v>
          </cell>
          <cell r="E946">
            <v>7408</v>
          </cell>
          <cell r="F946">
            <v>7274</v>
          </cell>
          <cell r="G946">
            <v>6977</v>
          </cell>
          <cell r="H946">
            <v>6850</v>
          </cell>
          <cell r="I946">
            <v>6753</v>
          </cell>
          <cell r="J946">
            <v>6869</v>
          </cell>
          <cell r="K946">
            <v>6844</v>
          </cell>
          <cell r="L946">
            <v>7092</v>
          </cell>
          <cell r="M946">
            <v>7248</v>
          </cell>
          <cell r="N946">
            <v>7027</v>
          </cell>
          <cell r="O946">
            <v>7254</v>
          </cell>
          <cell r="P946">
            <v>7373</v>
          </cell>
          <cell r="Q946">
            <v>6954</v>
          </cell>
          <cell r="R946">
            <v>6986</v>
          </cell>
          <cell r="S946">
            <v>7147</v>
          </cell>
          <cell r="T946">
            <v>7122</v>
          </cell>
          <cell r="U946">
            <v>7329</v>
          </cell>
          <cell r="V946">
            <v>7365</v>
          </cell>
          <cell r="W946">
            <v>7084</v>
          </cell>
          <cell r="X946">
            <v>7388</v>
          </cell>
          <cell r="Y946">
            <v>7330</v>
          </cell>
          <cell r="Z946">
            <v>7664</v>
          </cell>
          <cell r="AA946">
            <v>7988</v>
          </cell>
          <cell r="AB946">
            <v>8016</v>
          </cell>
          <cell r="AC946">
            <v>8627</v>
          </cell>
          <cell r="AD946">
            <v>8689</v>
          </cell>
          <cell r="AE946">
            <v>8621</v>
          </cell>
          <cell r="AF946">
            <v>8838</v>
          </cell>
          <cell r="AG946">
            <v>10256</v>
          </cell>
          <cell r="AH946">
            <v>9851</v>
          </cell>
          <cell r="AI946">
            <v>10401</v>
          </cell>
          <cell r="AJ946">
            <v>10975</v>
          </cell>
          <cell r="AK946">
            <v>9951</v>
          </cell>
          <cell r="AL946">
            <v>7598</v>
          </cell>
          <cell r="AM946">
            <v>11783</v>
          </cell>
          <cell r="AN946">
            <v>11642</v>
          </cell>
          <cell r="AO946">
            <v>11946</v>
          </cell>
          <cell r="AP946">
            <v>13154</v>
          </cell>
          <cell r="AQ946">
            <v>12989</v>
          </cell>
          <cell r="AR946">
            <v>13464</v>
          </cell>
          <cell r="AS946">
            <v>14046</v>
          </cell>
          <cell r="AT946">
            <v>13650</v>
          </cell>
          <cell r="AU946">
            <v>13828</v>
          </cell>
          <cell r="AV946">
            <v>14074</v>
          </cell>
          <cell r="AW946">
            <v>13710</v>
          </cell>
          <cell r="AX946">
            <v>14101</v>
          </cell>
          <cell r="AY946">
            <v>14169</v>
          </cell>
          <cell r="AZ946">
            <v>14211</v>
          </cell>
        </row>
        <row r="947">
          <cell r="A947" t="str">
            <v>Nombre de crÃ©ations d'entreprises - Services - Pays de la Loire - DonnÃ©es trimestrielles CVS</v>
          </cell>
          <cell r="B947">
            <v>10756637</v>
          </cell>
          <cell r="C947">
            <v>45317.364583333336</v>
          </cell>
          <cell r="E947">
            <v>3455</v>
          </cell>
          <cell r="F947">
            <v>3339</v>
          </cell>
          <cell r="G947">
            <v>3218</v>
          </cell>
          <cell r="H947">
            <v>3173</v>
          </cell>
          <cell r="I947">
            <v>3224</v>
          </cell>
          <cell r="J947">
            <v>3378</v>
          </cell>
          <cell r="K947">
            <v>3218</v>
          </cell>
          <cell r="L947">
            <v>3395</v>
          </cell>
          <cell r="M947">
            <v>3350</v>
          </cell>
          <cell r="N947">
            <v>3440</v>
          </cell>
          <cell r="O947">
            <v>3548</v>
          </cell>
          <cell r="P947">
            <v>3590</v>
          </cell>
          <cell r="Q947">
            <v>3385</v>
          </cell>
          <cell r="R947">
            <v>3321</v>
          </cell>
          <cell r="S947">
            <v>3436</v>
          </cell>
          <cell r="T947">
            <v>3704</v>
          </cell>
          <cell r="U947">
            <v>3594</v>
          </cell>
          <cell r="V947">
            <v>3539</v>
          </cell>
          <cell r="W947">
            <v>3468</v>
          </cell>
          <cell r="X947">
            <v>3481</v>
          </cell>
          <cell r="Y947">
            <v>3804</v>
          </cell>
          <cell r="Z947">
            <v>3648</v>
          </cell>
          <cell r="AA947">
            <v>4132</v>
          </cell>
          <cell r="AB947">
            <v>3836</v>
          </cell>
          <cell r="AC947">
            <v>3953</v>
          </cell>
          <cell r="AD947">
            <v>4414</v>
          </cell>
          <cell r="AE947">
            <v>4262</v>
          </cell>
          <cell r="AF947">
            <v>4284</v>
          </cell>
          <cell r="AG947">
            <v>5196</v>
          </cell>
          <cell r="AH947">
            <v>5062</v>
          </cell>
          <cell r="AI947">
            <v>5248</v>
          </cell>
          <cell r="AJ947">
            <v>5392</v>
          </cell>
          <cell r="AK947">
            <v>4944</v>
          </cell>
          <cell r="AL947">
            <v>3945</v>
          </cell>
          <cell r="AM947">
            <v>5245</v>
          </cell>
          <cell r="AN947">
            <v>6382</v>
          </cell>
          <cell r="AO947">
            <v>6034</v>
          </cell>
          <cell r="AP947">
            <v>6590</v>
          </cell>
          <cell r="AQ947">
            <v>6349</v>
          </cell>
          <cell r="AR947">
            <v>6603</v>
          </cell>
          <cell r="AS947">
            <v>7307</v>
          </cell>
          <cell r="AT947">
            <v>6798</v>
          </cell>
          <cell r="AU947">
            <v>7400</v>
          </cell>
          <cell r="AV947">
            <v>7360</v>
          </cell>
          <cell r="AW947">
            <v>6810</v>
          </cell>
          <cell r="AX947">
            <v>6483</v>
          </cell>
          <cell r="AY947">
            <v>7148</v>
          </cell>
          <cell r="AZ947">
            <v>6830</v>
          </cell>
        </row>
        <row r="948">
          <cell r="A948" t="str">
            <v>Nombre de crÃ©ations d'entreprises - Services - Provence-Alpes-CÃ´te d'Azur - DonnÃ©es trimestrielles CVS</v>
          </cell>
          <cell r="B948">
            <v>10756742</v>
          </cell>
          <cell r="C948">
            <v>45317.364583333336</v>
          </cell>
          <cell r="E948">
            <v>8112</v>
          </cell>
          <cell r="F948">
            <v>7916</v>
          </cell>
          <cell r="G948">
            <v>7826</v>
          </cell>
          <cell r="H948">
            <v>7610</v>
          </cell>
          <cell r="I948">
            <v>7644</v>
          </cell>
          <cell r="J948">
            <v>7562</v>
          </cell>
          <cell r="K948">
            <v>7492</v>
          </cell>
          <cell r="L948">
            <v>7709</v>
          </cell>
          <cell r="M948">
            <v>7611</v>
          </cell>
          <cell r="N948">
            <v>7530</v>
          </cell>
          <cell r="O948">
            <v>7679</v>
          </cell>
          <cell r="P948">
            <v>7702</v>
          </cell>
          <cell r="Q948">
            <v>7556</v>
          </cell>
          <cell r="R948">
            <v>7392</v>
          </cell>
          <cell r="S948">
            <v>7583</v>
          </cell>
          <cell r="T948">
            <v>7796</v>
          </cell>
          <cell r="U948">
            <v>7718</v>
          </cell>
          <cell r="V948">
            <v>7907</v>
          </cell>
          <cell r="W948">
            <v>7757</v>
          </cell>
          <cell r="X948">
            <v>7799</v>
          </cell>
          <cell r="Y948">
            <v>7911</v>
          </cell>
          <cell r="Z948">
            <v>7743</v>
          </cell>
          <cell r="AA948">
            <v>8603</v>
          </cell>
          <cell r="AB948">
            <v>8899</v>
          </cell>
          <cell r="AC948">
            <v>9614</v>
          </cell>
          <cell r="AD948">
            <v>9596</v>
          </cell>
          <cell r="AE948">
            <v>9517</v>
          </cell>
          <cell r="AF948">
            <v>10005</v>
          </cell>
          <cell r="AG948">
            <v>10974</v>
          </cell>
          <cell r="AH948">
            <v>10890</v>
          </cell>
          <cell r="AI948">
            <v>11173</v>
          </cell>
          <cell r="AJ948">
            <v>12127</v>
          </cell>
          <cell r="AK948">
            <v>11008</v>
          </cell>
          <cell r="AL948">
            <v>8588</v>
          </cell>
          <cell r="AM948">
            <v>12422</v>
          </cell>
          <cell r="AN948">
            <v>12703</v>
          </cell>
          <cell r="AO948">
            <v>13063</v>
          </cell>
          <cell r="AP948">
            <v>14422</v>
          </cell>
          <cell r="AQ948">
            <v>12941</v>
          </cell>
          <cell r="AR948">
            <v>16071</v>
          </cell>
          <cell r="AS948">
            <v>16566</v>
          </cell>
          <cell r="AT948">
            <v>16311</v>
          </cell>
          <cell r="AU948">
            <v>15800</v>
          </cell>
          <cell r="AV948">
            <v>16243</v>
          </cell>
          <cell r="AW948">
            <v>15459</v>
          </cell>
          <cell r="AX948">
            <v>15038</v>
          </cell>
          <cell r="AY948">
            <v>15165</v>
          </cell>
          <cell r="AZ948">
            <v>15066</v>
          </cell>
        </row>
        <row r="949">
          <cell r="A949" t="str">
            <v>Nombre de crÃ©ations d'entreprises - SociÃ©tÃ©s - Auvergne-RhÃ´ne-Alpes - DonnÃ©es trimestrielles brutes</v>
          </cell>
          <cell r="B949">
            <v>10756719</v>
          </cell>
          <cell r="C949">
            <v>45317.364583333336</v>
          </cell>
          <cell r="E949">
            <v>5266</v>
          </cell>
          <cell r="F949">
            <v>4416</v>
          </cell>
          <cell r="G949">
            <v>3900</v>
          </cell>
          <cell r="H949">
            <v>4677</v>
          </cell>
          <cell r="I949">
            <v>4994</v>
          </cell>
          <cell r="J949">
            <v>4573</v>
          </cell>
          <cell r="K949">
            <v>4034</v>
          </cell>
          <cell r="L949">
            <v>4920</v>
          </cell>
          <cell r="M949">
            <v>5150</v>
          </cell>
          <cell r="N949">
            <v>4618</v>
          </cell>
          <cell r="O949">
            <v>4214</v>
          </cell>
          <cell r="P949">
            <v>4946</v>
          </cell>
          <cell r="Q949">
            <v>5002</v>
          </cell>
          <cell r="R949">
            <v>4816</v>
          </cell>
          <cell r="S949">
            <v>4484</v>
          </cell>
          <cell r="T949">
            <v>5229</v>
          </cell>
          <cell r="U949">
            <v>5636</v>
          </cell>
          <cell r="V949">
            <v>5460</v>
          </cell>
          <cell r="W949">
            <v>4707</v>
          </cell>
          <cell r="X949">
            <v>5482</v>
          </cell>
          <cell r="Y949">
            <v>6145</v>
          </cell>
          <cell r="Z949">
            <v>5666</v>
          </cell>
          <cell r="AA949">
            <v>5116</v>
          </cell>
          <cell r="AB949">
            <v>5864</v>
          </cell>
          <cell r="AC949">
            <v>6071</v>
          </cell>
          <cell r="AD949">
            <v>5554</v>
          </cell>
          <cell r="AE949">
            <v>4849</v>
          </cell>
          <cell r="AF949">
            <v>6052</v>
          </cell>
          <cell r="AG949">
            <v>6595</v>
          </cell>
          <cell r="AH949">
            <v>5903</v>
          </cell>
          <cell r="AI949">
            <v>5450</v>
          </cell>
          <cell r="AJ949">
            <v>6569</v>
          </cell>
          <cell r="AK949">
            <v>6761</v>
          </cell>
          <cell r="AL949">
            <v>4386</v>
          </cell>
          <cell r="AM949">
            <v>6162</v>
          </cell>
          <cell r="AN949">
            <v>7708</v>
          </cell>
          <cell r="AO949">
            <v>8172</v>
          </cell>
          <cell r="AP949">
            <v>8263</v>
          </cell>
          <cell r="AQ949">
            <v>7017</v>
          </cell>
          <cell r="AR949">
            <v>8503</v>
          </cell>
          <cell r="AS949">
            <v>8777</v>
          </cell>
          <cell r="AT949">
            <v>8265</v>
          </cell>
          <cell r="AU949">
            <v>6970</v>
          </cell>
          <cell r="AV949">
            <v>8749</v>
          </cell>
          <cell r="AW949">
            <v>7591</v>
          </cell>
          <cell r="AX949">
            <v>6937</v>
          </cell>
          <cell r="AY949">
            <v>6135</v>
          </cell>
          <cell r="AZ949">
            <v>8170</v>
          </cell>
        </row>
        <row r="950">
          <cell r="A950" t="str">
            <v>Nombre de crÃ©ations d'entreprises - SociÃ©tÃ©s - ÃŽle-de-France - DonnÃ©es trimestrielles brutes</v>
          </cell>
          <cell r="B950">
            <v>10756509</v>
          </cell>
          <cell r="C950">
            <v>45317.364583333336</v>
          </cell>
          <cell r="E950">
            <v>14108</v>
          </cell>
          <cell r="F950">
            <v>12346</v>
          </cell>
          <cell r="G950">
            <v>10830</v>
          </cell>
          <cell r="H950">
            <v>12891</v>
          </cell>
          <cell r="I950">
            <v>13790</v>
          </cell>
          <cell r="J950">
            <v>12527</v>
          </cell>
          <cell r="K950">
            <v>10958</v>
          </cell>
          <cell r="L950">
            <v>13708</v>
          </cell>
          <cell r="M950">
            <v>14862</v>
          </cell>
          <cell r="N950">
            <v>13252</v>
          </cell>
          <cell r="O950">
            <v>11896</v>
          </cell>
          <cell r="P950">
            <v>14878</v>
          </cell>
          <cell r="Q950">
            <v>14582</v>
          </cell>
          <cell r="R950">
            <v>14205</v>
          </cell>
          <cell r="S950">
            <v>13465</v>
          </cell>
          <cell r="T950">
            <v>16303</v>
          </cell>
          <cell r="U950">
            <v>17331</v>
          </cell>
          <cell r="V950">
            <v>16710</v>
          </cell>
          <cell r="W950">
            <v>13669</v>
          </cell>
          <cell r="X950">
            <v>17644</v>
          </cell>
          <cell r="Y950">
            <v>18114</v>
          </cell>
          <cell r="Z950">
            <v>16565</v>
          </cell>
          <cell r="AA950">
            <v>14465</v>
          </cell>
          <cell r="AB950">
            <v>18285</v>
          </cell>
          <cell r="AC950">
            <v>18722</v>
          </cell>
          <cell r="AD950">
            <v>16730</v>
          </cell>
          <cell r="AE950">
            <v>14806</v>
          </cell>
          <cell r="AF950">
            <v>18767</v>
          </cell>
          <cell r="AG950">
            <v>20119</v>
          </cell>
          <cell r="AH950">
            <v>17874</v>
          </cell>
          <cell r="AI950">
            <v>16358</v>
          </cell>
          <cell r="AJ950">
            <v>20216</v>
          </cell>
          <cell r="AK950">
            <v>19683</v>
          </cell>
          <cell r="AL950">
            <v>12798</v>
          </cell>
          <cell r="AM950">
            <v>18760</v>
          </cell>
          <cell r="AN950">
            <v>22429</v>
          </cell>
          <cell r="AO950">
            <v>23265</v>
          </cell>
          <cell r="AP950">
            <v>22408</v>
          </cell>
          <cell r="AQ950">
            <v>18387</v>
          </cell>
          <cell r="AR950">
            <v>23780</v>
          </cell>
          <cell r="AS950">
            <v>25350</v>
          </cell>
          <cell r="AT950">
            <v>23037</v>
          </cell>
          <cell r="AU950">
            <v>20968</v>
          </cell>
          <cell r="AV950">
            <v>25543</v>
          </cell>
          <cell r="AW950">
            <v>23136</v>
          </cell>
          <cell r="AX950">
            <v>21794</v>
          </cell>
          <cell r="AY950">
            <v>20640</v>
          </cell>
          <cell r="AZ950">
            <v>25219</v>
          </cell>
        </row>
        <row r="951">
          <cell r="A951" t="str">
            <v>Nombre de crÃ©ations d'entreprises - SociÃ©tÃ©s - Bourgogne-Franche-ComtÃ© - DonnÃ©es trimestrielles brutes</v>
          </cell>
          <cell r="B951">
            <v>10756551</v>
          </cell>
          <cell r="C951">
            <v>45317.364583333336</v>
          </cell>
          <cell r="E951">
            <v>1134</v>
          </cell>
          <cell r="F951">
            <v>1119</v>
          </cell>
          <cell r="G951">
            <v>931</v>
          </cell>
          <cell r="H951">
            <v>1078</v>
          </cell>
          <cell r="I951">
            <v>1172</v>
          </cell>
          <cell r="J951">
            <v>1057</v>
          </cell>
          <cell r="K951">
            <v>1015</v>
          </cell>
          <cell r="L951">
            <v>1114</v>
          </cell>
          <cell r="M951">
            <v>1122</v>
          </cell>
          <cell r="N951">
            <v>1116</v>
          </cell>
          <cell r="O951">
            <v>959</v>
          </cell>
          <cell r="P951">
            <v>1091</v>
          </cell>
          <cell r="Q951">
            <v>1120</v>
          </cell>
          <cell r="R951">
            <v>1091</v>
          </cell>
          <cell r="S951">
            <v>992</v>
          </cell>
          <cell r="T951">
            <v>1174</v>
          </cell>
          <cell r="U951">
            <v>1316</v>
          </cell>
          <cell r="V951">
            <v>1285</v>
          </cell>
          <cell r="W951">
            <v>1057</v>
          </cell>
          <cell r="X951">
            <v>1195</v>
          </cell>
          <cell r="Y951">
            <v>1353</v>
          </cell>
          <cell r="Z951">
            <v>1283</v>
          </cell>
          <cell r="AA951">
            <v>1161</v>
          </cell>
          <cell r="AB951">
            <v>1159</v>
          </cell>
          <cell r="AC951">
            <v>1352</v>
          </cell>
          <cell r="AD951">
            <v>1220</v>
          </cell>
          <cell r="AE951">
            <v>1079</v>
          </cell>
          <cell r="AF951">
            <v>1240</v>
          </cell>
          <cell r="AG951">
            <v>1455</v>
          </cell>
          <cell r="AH951">
            <v>1318</v>
          </cell>
          <cell r="AI951">
            <v>1193</v>
          </cell>
          <cell r="AJ951">
            <v>1447</v>
          </cell>
          <cell r="AK951">
            <v>1448</v>
          </cell>
          <cell r="AL951">
            <v>987</v>
          </cell>
          <cell r="AM951">
            <v>1472</v>
          </cell>
          <cell r="AN951">
            <v>1589</v>
          </cell>
          <cell r="AO951">
            <v>1745</v>
          </cell>
          <cell r="AP951">
            <v>1870</v>
          </cell>
          <cell r="AQ951">
            <v>1531</v>
          </cell>
          <cell r="AR951">
            <v>1803</v>
          </cell>
          <cell r="AS951">
            <v>1913</v>
          </cell>
          <cell r="AT951">
            <v>1810</v>
          </cell>
          <cell r="AU951">
            <v>1581</v>
          </cell>
          <cell r="AV951">
            <v>1794</v>
          </cell>
          <cell r="AW951">
            <v>1755</v>
          </cell>
          <cell r="AX951">
            <v>1573</v>
          </cell>
          <cell r="AY951">
            <v>1547</v>
          </cell>
          <cell r="AZ951">
            <v>1711</v>
          </cell>
        </row>
        <row r="952">
          <cell r="A952" t="str">
            <v>Nombre de crÃ©ations d'entreprises - SociÃ©tÃ©s - Bretagne - DonnÃ©es trimestrielles brutes</v>
          </cell>
          <cell r="B952">
            <v>10756656</v>
          </cell>
          <cell r="C952">
            <v>45317.364583333336</v>
          </cell>
          <cell r="E952">
            <v>1602</v>
          </cell>
          <cell r="F952">
            <v>1406</v>
          </cell>
          <cell r="G952">
            <v>1192</v>
          </cell>
          <cell r="H952">
            <v>1387</v>
          </cell>
          <cell r="I952">
            <v>1452</v>
          </cell>
          <cell r="J952">
            <v>1366</v>
          </cell>
          <cell r="K952">
            <v>1217</v>
          </cell>
          <cell r="L952">
            <v>1382</v>
          </cell>
          <cell r="M952">
            <v>1517</v>
          </cell>
          <cell r="N952">
            <v>1506</v>
          </cell>
          <cell r="O952">
            <v>1254</v>
          </cell>
          <cell r="P952">
            <v>1437</v>
          </cell>
          <cell r="Q952">
            <v>1518</v>
          </cell>
          <cell r="R952">
            <v>1522</v>
          </cell>
          <cell r="S952">
            <v>1389</v>
          </cell>
          <cell r="T952">
            <v>1596</v>
          </cell>
          <cell r="U952">
            <v>1738</v>
          </cell>
          <cell r="V952">
            <v>1615</v>
          </cell>
          <cell r="W952">
            <v>1424</v>
          </cell>
          <cell r="X952">
            <v>1633</v>
          </cell>
          <cell r="Y952">
            <v>1807</v>
          </cell>
          <cell r="Z952">
            <v>1780</v>
          </cell>
          <cell r="AA952">
            <v>1531</v>
          </cell>
          <cell r="AB952">
            <v>1710</v>
          </cell>
          <cell r="AC952">
            <v>1829</v>
          </cell>
          <cell r="AD952">
            <v>1664</v>
          </cell>
          <cell r="AE952">
            <v>1527</v>
          </cell>
          <cell r="AF952">
            <v>1735</v>
          </cell>
          <cell r="AG952">
            <v>2085</v>
          </cell>
          <cell r="AH952">
            <v>1885</v>
          </cell>
          <cell r="AI952">
            <v>1782</v>
          </cell>
          <cell r="AJ952">
            <v>2023</v>
          </cell>
          <cell r="AK952">
            <v>2134</v>
          </cell>
          <cell r="AL952">
            <v>1458</v>
          </cell>
          <cell r="AM952">
            <v>2019</v>
          </cell>
          <cell r="AN952">
            <v>2372</v>
          </cell>
          <cell r="AO952">
            <v>2597</v>
          </cell>
          <cell r="AP952">
            <v>2777</v>
          </cell>
          <cell r="AQ952">
            <v>2364</v>
          </cell>
          <cell r="AR952">
            <v>2550</v>
          </cell>
          <cell r="AS952">
            <v>2889</v>
          </cell>
          <cell r="AT952">
            <v>2833</v>
          </cell>
          <cell r="AU952">
            <v>2360</v>
          </cell>
          <cell r="AV952">
            <v>2735</v>
          </cell>
          <cell r="AW952">
            <v>2566</v>
          </cell>
          <cell r="AX952">
            <v>2395</v>
          </cell>
          <cell r="AY952">
            <v>2088</v>
          </cell>
          <cell r="AZ952">
            <v>2587</v>
          </cell>
        </row>
        <row r="953">
          <cell r="A953" t="str">
            <v>Nombre de crÃ©ations d'entreprises - SociÃ©tÃ©s - Centre-Val de Loire - DonnÃ©es trimestrielles brutes</v>
          </cell>
          <cell r="B953">
            <v>10756530</v>
          </cell>
          <cell r="C953">
            <v>45317.364583333336</v>
          </cell>
          <cell r="E953">
            <v>1184</v>
          </cell>
          <cell r="F953">
            <v>1031</v>
          </cell>
          <cell r="G953">
            <v>928</v>
          </cell>
          <cell r="H953">
            <v>1048</v>
          </cell>
          <cell r="I953">
            <v>1108</v>
          </cell>
          <cell r="J953">
            <v>976</v>
          </cell>
          <cell r="K953">
            <v>880</v>
          </cell>
          <cell r="L953">
            <v>1100</v>
          </cell>
          <cell r="M953">
            <v>1134</v>
          </cell>
          <cell r="N953">
            <v>972</v>
          </cell>
          <cell r="O953">
            <v>978</v>
          </cell>
          <cell r="P953">
            <v>1062</v>
          </cell>
          <cell r="Q953">
            <v>1093</v>
          </cell>
          <cell r="R953">
            <v>1114</v>
          </cell>
          <cell r="S953">
            <v>1057</v>
          </cell>
          <cell r="T953">
            <v>1137</v>
          </cell>
          <cell r="U953">
            <v>1250</v>
          </cell>
          <cell r="V953">
            <v>1143</v>
          </cell>
          <cell r="W953">
            <v>1049</v>
          </cell>
          <cell r="X953">
            <v>1224</v>
          </cell>
          <cell r="Y953">
            <v>1337</v>
          </cell>
          <cell r="Z953">
            <v>1184</v>
          </cell>
          <cell r="AA953">
            <v>1105</v>
          </cell>
          <cell r="AB953">
            <v>1209</v>
          </cell>
          <cell r="AC953">
            <v>1263</v>
          </cell>
          <cell r="AD953">
            <v>1185</v>
          </cell>
          <cell r="AE953">
            <v>1047</v>
          </cell>
          <cell r="AF953">
            <v>1234</v>
          </cell>
          <cell r="AG953">
            <v>1435</v>
          </cell>
          <cell r="AH953">
            <v>1314</v>
          </cell>
          <cell r="AI953">
            <v>1213</v>
          </cell>
          <cell r="AJ953">
            <v>1350</v>
          </cell>
          <cell r="AK953">
            <v>1429</v>
          </cell>
          <cell r="AL953">
            <v>984</v>
          </cell>
          <cell r="AM953">
            <v>1405</v>
          </cell>
          <cell r="AN953">
            <v>1531</v>
          </cell>
          <cell r="AO953">
            <v>1682</v>
          </cell>
          <cell r="AP953">
            <v>1786</v>
          </cell>
          <cell r="AQ953">
            <v>1530</v>
          </cell>
          <cell r="AR953">
            <v>1799</v>
          </cell>
          <cell r="AS953">
            <v>1964</v>
          </cell>
          <cell r="AT953">
            <v>1746</v>
          </cell>
          <cell r="AU953">
            <v>1520</v>
          </cell>
          <cell r="AV953">
            <v>1805</v>
          </cell>
          <cell r="AW953">
            <v>1638</v>
          </cell>
          <cell r="AX953">
            <v>1531</v>
          </cell>
          <cell r="AY953">
            <v>1409</v>
          </cell>
          <cell r="AZ953">
            <v>1692</v>
          </cell>
        </row>
        <row r="954">
          <cell r="A954" t="str">
            <v>Nombre de crÃ©ations d'entreprises - SociÃ©tÃ©s - Corse - DonnÃ©es trimestrielles brutes</v>
          </cell>
          <cell r="B954">
            <v>10756753</v>
          </cell>
          <cell r="C954">
            <v>45317.364583333336</v>
          </cell>
          <cell r="E954">
            <v>287</v>
          </cell>
          <cell r="F954">
            <v>300</v>
          </cell>
          <cell r="G954">
            <v>193</v>
          </cell>
          <cell r="H954">
            <v>257</v>
          </cell>
          <cell r="I954">
            <v>321</v>
          </cell>
          <cell r="J954">
            <v>301</v>
          </cell>
          <cell r="K954">
            <v>231</v>
          </cell>
          <cell r="L954">
            <v>271</v>
          </cell>
          <cell r="M954">
            <v>291</v>
          </cell>
          <cell r="N954">
            <v>335</v>
          </cell>
          <cell r="O954">
            <v>257</v>
          </cell>
          <cell r="P954">
            <v>277</v>
          </cell>
          <cell r="Q954">
            <v>288</v>
          </cell>
          <cell r="R954">
            <v>336</v>
          </cell>
          <cell r="S954">
            <v>248</v>
          </cell>
          <cell r="T954">
            <v>319</v>
          </cell>
          <cell r="U954">
            <v>361</v>
          </cell>
          <cell r="V954">
            <v>405</v>
          </cell>
          <cell r="W954">
            <v>268</v>
          </cell>
          <cell r="X954">
            <v>354</v>
          </cell>
          <cell r="Y954">
            <v>393</v>
          </cell>
          <cell r="Z954">
            <v>457</v>
          </cell>
          <cell r="AA954">
            <v>301</v>
          </cell>
          <cell r="AB954">
            <v>416</v>
          </cell>
          <cell r="AC954">
            <v>425</v>
          </cell>
          <cell r="AD954">
            <v>408</v>
          </cell>
          <cell r="AE954">
            <v>319</v>
          </cell>
          <cell r="AF954">
            <v>379</v>
          </cell>
          <cell r="AG954">
            <v>432</v>
          </cell>
          <cell r="AH954">
            <v>436</v>
          </cell>
          <cell r="AI954">
            <v>319</v>
          </cell>
          <cell r="AJ954">
            <v>422</v>
          </cell>
          <cell r="AK954">
            <v>401</v>
          </cell>
          <cell r="AL954">
            <v>234</v>
          </cell>
          <cell r="AM954">
            <v>359</v>
          </cell>
          <cell r="AN954">
            <v>458</v>
          </cell>
          <cell r="AO954">
            <v>460</v>
          </cell>
          <cell r="AP954">
            <v>537</v>
          </cell>
          <cell r="AQ954">
            <v>370</v>
          </cell>
          <cell r="AR954">
            <v>443</v>
          </cell>
          <cell r="AS954">
            <v>549</v>
          </cell>
          <cell r="AT954">
            <v>499</v>
          </cell>
          <cell r="AU954">
            <v>378</v>
          </cell>
          <cell r="AV954">
            <v>404</v>
          </cell>
          <cell r="AW954">
            <v>486</v>
          </cell>
          <cell r="AX954">
            <v>502</v>
          </cell>
          <cell r="AY954">
            <v>343</v>
          </cell>
          <cell r="AZ954">
            <v>479</v>
          </cell>
        </row>
        <row r="955">
          <cell r="A955" t="str">
            <v>Nombre de crÃ©ations d'entreprises - SociÃ©tÃ©s - France - DonnÃ©es trimestrielles brutes</v>
          </cell>
          <cell r="B955">
            <v>10756102</v>
          </cell>
          <cell r="C955">
            <v>45317.364583333336</v>
          </cell>
          <cell r="E955">
            <v>46088</v>
          </cell>
          <cell r="F955">
            <v>40954</v>
          </cell>
          <cell r="G955">
            <v>35431</v>
          </cell>
          <cell r="H955">
            <v>40908</v>
          </cell>
          <cell r="I955">
            <v>44832</v>
          </cell>
          <cell r="J955">
            <v>40950</v>
          </cell>
          <cell r="K955">
            <v>36340</v>
          </cell>
          <cell r="L955">
            <v>43199</v>
          </cell>
          <cell r="M955">
            <v>46352</v>
          </cell>
          <cell r="N955">
            <v>42764</v>
          </cell>
          <cell r="O955">
            <v>38240</v>
          </cell>
          <cell r="P955">
            <v>44963</v>
          </cell>
          <cell r="Q955">
            <v>45375</v>
          </cell>
          <cell r="R955">
            <v>44544</v>
          </cell>
          <cell r="S955">
            <v>41338</v>
          </cell>
          <cell r="T955">
            <v>47980</v>
          </cell>
          <cell r="U955">
            <v>52387</v>
          </cell>
          <cell r="V955">
            <v>50892</v>
          </cell>
          <cell r="W955">
            <v>42982</v>
          </cell>
          <cell r="X955">
            <v>51064</v>
          </cell>
          <cell r="Y955">
            <v>55609</v>
          </cell>
          <cell r="Z955">
            <v>52083</v>
          </cell>
          <cell r="AA955">
            <v>45699</v>
          </cell>
          <cell r="AB955">
            <v>53361</v>
          </cell>
          <cell r="AC955">
            <v>55879</v>
          </cell>
          <cell r="AD955">
            <v>51009</v>
          </cell>
          <cell r="AE955">
            <v>44788</v>
          </cell>
          <cell r="AF955">
            <v>54480</v>
          </cell>
          <cell r="AG955">
            <v>60424</v>
          </cell>
          <cell r="AH955">
            <v>54323</v>
          </cell>
          <cell r="AI955">
            <v>49980</v>
          </cell>
          <cell r="AJ955">
            <v>58877</v>
          </cell>
          <cell r="AK955">
            <v>59769</v>
          </cell>
          <cell r="AL955">
            <v>39435</v>
          </cell>
          <cell r="AM955">
            <v>57783</v>
          </cell>
          <cell r="AN955">
            <v>67599</v>
          </cell>
          <cell r="AO955">
            <v>72756</v>
          </cell>
          <cell r="AP955">
            <v>73621</v>
          </cell>
          <cell r="AQ955">
            <v>60485</v>
          </cell>
          <cell r="AR955">
            <v>73008</v>
          </cell>
          <cell r="AS955">
            <v>78256</v>
          </cell>
          <cell r="AT955">
            <v>73405</v>
          </cell>
          <cell r="AU955">
            <v>64132</v>
          </cell>
          <cell r="AV955">
            <v>77365</v>
          </cell>
          <cell r="AW955">
            <v>71523</v>
          </cell>
          <cell r="AX955">
            <v>65520</v>
          </cell>
          <cell r="AY955">
            <v>59627</v>
          </cell>
          <cell r="AZ955">
            <v>73235</v>
          </cell>
        </row>
        <row r="956">
          <cell r="A956" t="str">
            <v>Nombre de crÃ©ations d'entreprises - SociÃ©tÃ©s - Grand Est - DonnÃ©es trimestrielles brutes</v>
          </cell>
          <cell r="B956">
            <v>10756614</v>
          </cell>
          <cell r="C956">
            <v>45317.364583333336</v>
          </cell>
          <cell r="E956">
            <v>2650</v>
          </cell>
          <cell r="F956">
            <v>2448</v>
          </cell>
          <cell r="G956">
            <v>2200</v>
          </cell>
          <cell r="H956">
            <v>2208</v>
          </cell>
          <cell r="I956">
            <v>2606</v>
          </cell>
          <cell r="J956">
            <v>2327</v>
          </cell>
          <cell r="K956">
            <v>2185</v>
          </cell>
          <cell r="L956">
            <v>2514</v>
          </cell>
          <cell r="M956">
            <v>2594</v>
          </cell>
          <cell r="N956">
            <v>2432</v>
          </cell>
          <cell r="O956">
            <v>2246</v>
          </cell>
          <cell r="P956">
            <v>2486</v>
          </cell>
          <cell r="Q956">
            <v>2476</v>
          </cell>
          <cell r="R956">
            <v>2375</v>
          </cell>
          <cell r="S956">
            <v>2317</v>
          </cell>
          <cell r="T956">
            <v>2591</v>
          </cell>
          <cell r="U956">
            <v>2676</v>
          </cell>
          <cell r="V956">
            <v>2657</v>
          </cell>
          <cell r="W956">
            <v>2426</v>
          </cell>
          <cell r="X956">
            <v>2543</v>
          </cell>
          <cell r="Y956">
            <v>2890</v>
          </cell>
          <cell r="Z956">
            <v>2799</v>
          </cell>
          <cell r="AA956">
            <v>2526</v>
          </cell>
          <cell r="AB956">
            <v>2746</v>
          </cell>
          <cell r="AC956">
            <v>2855</v>
          </cell>
          <cell r="AD956">
            <v>2733</v>
          </cell>
          <cell r="AE956">
            <v>2427</v>
          </cell>
          <cell r="AF956">
            <v>2688</v>
          </cell>
          <cell r="AG956">
            <v>3028</v>
          </cell>
          <cell r="AH956">
            <v>2754</v>
          </cell>
          <cell r="AI956">
            <v>2805</v>
          </cell>
          <cell r="AJ956">
            <v>3052</v>
          </cell>
          <cell r="AK956">
            <v>3039</v>
          </cell>
          <cell r="AL956">
            <v>2079</v>
          </cell>
          <cell r="AM956">
            <v>3284</v>
          </cell>
          <cell r="AN956">
            <v>3441</v>
          </cell>
          <cell r="AO956">
            <v>3786</v>
          </cell>
          <cell r="AP956">
            <v>3968</v>
          </cell>
          <cell r="AQ956">
            <v>3347</v>
          </cell>
          <cell r="AR956">
            <v>3796</v>
          </cell>
          <cell r="AS956">
            <v>4083</v>
          </cell>
          <cell r="AT956">
            <v>3885</v>
          </cell>
          <cell r="AU956">
            <v>3344</v>
          </cell>
          <cell r="AV956">
            <v>3770</v>
          </cell>
          <cell r="AW956">
            <v>3622</v>
          </cell>
          <cell r="AX956">
            <v>3218</v>
          </cell>
          <cell r="AY956">
            <v>2942</v>
          </cell>
          <cell r="AZ956">
            <v>3598</v>
          </cell>
        </row>
        <row r="957">
          <cell r="A957" t="str">
            <v>Nombre de crÃ©ations d'entreprises - SociÃ©tÃ©s - Guadeloupe - DonnÃ©es trimestrielles brutes</v>
          </cell>
          <cell r="B957">
            <v>10756446</v>
          </cell>
          <cell r="C957">
            <v>45317.364583333336</v>
          </cell>
          <cell r="E957">
            <v>408</v>
          </cell>
          <cell r="F957">
            <v>331</v>
          </cell>
          <cell r="G957">
            <v>333</v>
          </cell>
          <cell r="H957">
            <v>374</v>
          </cell>
          <cell r="I957">
            <v>335</v>
          </cell>
          <cell r="J957">
            <v>360</v>
          </cell>
          <cell r="K957">
            <v>398</v>
          </cell>
          <cell r="L957">
            <v>367</v>
          </cell>
          <cell r="M957">
            <v>339</v>
          </cell>
          <cell r="N957">
            <v>373</v>
          </cell>
          <cell r="O957">
            <v>291</v>
          </cell>
          <cell r="P957">
            <v>426</v>
          </cell>
          <cell r="Q957">
            <v>427</v>
          </cell>
          <cell r="R957">
            <v>371</v>
          </cell>
          <cell r="S957">
            <v>410</v>
          </cell>
          <cell r="T957">
            <v>476</v>
          </cell>
          <cell r="U957">
            <v>516</v>
          </cell>
          <cell r="V957">
            <v>489</v>
          </cell>
          <cell r="W957">
            <v>469</v>
          </cell>
          <cell r="X957">
            <v>512</v>
          </cell>
          <cell r="Y957">
            <v>567</v>
          </cell>
          <cell r="Z957">
            <v>563</v>
          </cell>
          <cell r="AA957">
            <v>485</v>
          </cell>
          <cell r="AB957">
            <v>547</v>
          </cell>
          <cell r="AC957">
            <v>720</v>
          </cell>
          <cell r="AD957">
            <v>598</v>
          </cell>
          <cell r="AE957">
            <v>484</v>
          </cell>
          <cell r="AF957">
            <v>962</v>
          </cell>
          <cell r="AG957">
            <v>684</v>
          </cell>
          <cell r="AH957">
            <v>632</v>
          </cell>
          <cell r="AI957">
            <v>556</v>
          </cell>
          <cell r="AJ957">
            <v>690</v>
          </cell>
          <cell r="AK957">
            <v>460</v>
          </cell>
          <cell r="AL957">
            <v>342</v>
          </cell>
          <cell r="AM957">
            <v>683</v>
          </cell>
          <cell r="AN957">
            <v>870</v>
          </cell>
          <cell r="AO957">
            <v>691</v>
          </cell>
          <cell r="AP957">
            <v>741</v>
          </cell>
          <cell r="AQ957">
            <v>632</v>
          </cell>
          <cell r="AR957">
            <v>795</v>
          </cell>
          <cell r="AS957">
            <v>697</v>
          </cell>
          <cell r="AT957">
            <v>830</v>
          </cell>
          <cell r="AU957">
            <v>743</v>
          </cell>
          <cell r="AV957">
            <v>891</v>
          </cell>
          <cell r="AW957">
            <v>757</v>
          </cell>
          <cell r="AX957">
            <v>794</v>
          </cell>
          <cell r="AY957">
            <v>645</v>
          </cell>
          <cell r="AZ957">
            <v>802</v>
          </cell>
        </row>
        <row r="958">
          <cell r="A958" t="str">
            <v>Nombre de crÃ©ations d'entreprises - SociÃ©tÃ©s - Guyane - DonnÃ©es trimestrielles brutes</v>
          </cell>
          <cell r="B958">
            <v>10756470</v>
          </cell>
          <cell r="C958">
            <v>45317.364583333336</v>
          </cell>
          <cell r="E958">
            <v>139</v>
          </cell>
          <cell r="F958">
            <v>266</v>
          </cell>
          <cell r="G958">
            <v>190</v>
          </cell>
          <cell r="H958">
            <v>309</v>
          </cell>
          <cell r="I958">
            <v>151</v>
          </cell>
          <cell r="J958">
            <v>151</v>
          </cell>
          <cell r="K958">
            <v>143</v>
          </cell>
          <cell r="L958">
            <v>296</v>
          </cell>
          <cell r="M958">
            <v>191</v>
          </cell>
          <cell r="N958">
            <v>158</v>
          </cell>
          <cell r="O958">
            <v>219</v>
          </cell>
          <cell r="P958">
            <v>293</v>
          </cell>
          <cell r="Q958">
            <v>201</v>
          </cell>
          <cell r="R958">
            <v>154</v>
          </cell>
          <cell r="S958">
            <v>154</v>
          </cell>
          <cell r="T958">
            <v>198</v>
          </cell>
          <cell r="U958">
            <v>149</v>
          </cell>
          <cell r="V958">
            <v>157</v>
          </cell>
          <cell r="W958">
            <v>156</v>
          </cell>
          <cell r="X958">
            <v>168</v>
          </cell>
          <cell r="Y958">
            <v>139</v>
          </cell>
          <cell r="Z958">
            <v>130</v>
          </cell>
          <cell r="AA958">
            <v>183</v>
          </cell>
          <cell r="AB958">
            <v>202</v>
          </cell>
          <cell r="AC958">
            <v>213</v>
          </cell>
          <cell r="AD958">
            <v>181</v>
          </cell>
          <cell r="AE958">
            <v>184</v>
          </cell>
          <cell r="AF958">
            <v>293</v>
          </cell>
          <cell r="AG958">
            <v>237</v>
          </cell>
          <cell r="AH958">
            <v>183</v>
          </cell>
          <cell r="AI958">
            <v>196</v>
          </cell>
          <cell r="AJ958">
            <v>190</v>
          </cell>
          <cell r="AK958">
            <v>154</v>
          </cell>
          <cell r="AL958">
            <v>124</v>
          </cell>
          <cell r="AM958">
            <v>211</v>
          </cell>
          <cell r="AN958">
            <v>255</v>
          </cell>
          <cell r="AO958">
            <v>288</v>
          </cell>
          <cell r="AP958">
            <v>279</v>
          </cell>
          <cell r="AQ958">
            <v>311</v>
          </cell>
          <cell r="AR958">
            <v>286</v>
          </cell>
          <cell r="AS958">
            <v>254</v>
          </cell>
          <cell r="AT958">
            <v>294</v>
          </cell>
          <cell r="AU958">
            <v>284</v>
          </cell>
          <cell r="AV958">
            <v>300</v>
          </cell>
          <cell r="AW958">
            <v>320</v>
          </cell>
          <cell r="AX958">
            <v>286</v>
          </cell>
          <cell r="AY958">
            <v>289</v>
          </cell>
          <cell r="AZ958">
            <v>359</v>
          </cell>
        </row>
        <row r="959">
          <cell r="A959" t="str">
            <v>Nombre de crÃ©ations d'entreprises - SociÃ©tÃ©s - Hauts-de-France - DonnÃ©es trimestrielles brutes</v>
          </cell>
          <cell r="B959">
            <v>10756593</v>
          </cell>
          <cell r="C959">
            <v>45317.364583333336</v>
          </cell>
          <cell r="E959">
            <v>2591</v>
          </cell>
          <cell r="F959">
            <v>2310</v>
          </cell>
          <cell r="G959">
            <v>2139</v>
          </cell>
          <cell r="H959">
            <v>2344</v>
          </cell>
          <cell r="I959">
            <v>2475</v>
          </cell>
          <cell r="J959">
            <v>2261</v>
          </cell>
          <cell r="K959">
            <v>2121</v>
          </cell>
          <cell r="L959">
            <v>2416</v>
          </cell>
          <cell r="M959">
            <v>2676</v>
          </cell>
          <cell r="N959">
            <v>2488</v>
          </cell>
          <cell r="O959">
            <v>2242</v>
          </cell>
          <cell r="P959">
            <v>2527</v>
          </cell>
          <cell r="Q959">
            <v>2571</v>
          </cell>
          <cell r="R959">
            <v>2559</v>
          </cell>
          <cell r="S959">
            <v>2300</v>
          </cell>
          <cell r="T959">
            <v>2652</v>
          </cell>
          <cell r="U959">
            <v>2915</v>
          </cell>
          <cell r="V959">
            <v>2805</v>
          </cell>
          <cell r="W959">
            <v>2402</v>
          </cell>
          <cell r="X959">
            <v>2857</v>
          </cell>
          <cell r="Y959">
            <v>3062</v>
          </cell>
          <cell r="Z959">
            <v>2875</v>
          </cell>
          <cell r="AA959">
            <v>2624</v>
          </cell>
          <cell r="AB959">
            <v>2936</v>
          </cell>
          <cell r="AC959">
            <v>3020</v>
          </cell>
          <cell r="AD959">
            <v>2675</v>
          </cell>
          <cell r="AE959">
            <v>2485</v>
          </cell>
          <cell r="AF959">
            <v>2940</v>
          </cell>
          <cell r="AG959">
            <v>3237</v>
          </cell>
          <cell r="AH959">
            <v>2847</v>
          </cell>
          <cell r="AI959">
            <v>2770</v>
          </cell>
          <cell r="AJ959">
            <v>3213</v>
          </cell>
          <cell r="AK959">
            <v>3232</v>
          </cell>
          <cell r="AL959">
            <v>2130</v>
          </cell>
          <cell r="AM959">
            <v>3175</v>
          </cell>
          <cell r="AN959">
            <v>3731</v>
          </cell>
          <cell r="AO959">
            <v>4057</v>
          </cell>
          <cell r="AP959">
            <v>3854</v>
          </cell>
          <cell r="AQ959">
            <v>3433</v>
          </cell>
          <cell r="AR959">
            <v>3793</v>
          </cell>
          <cell r="AS959">
            <v>4200</v>
          </cell>
          <cell r="AT959">
            <v>3942</v>
          </cell>
          <cell r="AU959">
            <v>3450</v>
          </cell>
          <cell r="AV959">
            <v>4030</v>
          </cell>
          <cell r="AW959">
            <v>3683</v>
          </cell>
          <cell r="AX959">
            <v>3425</v>
          </cell>
          <cell r="AY959">
            <v>3155</v>
          </cell>
          <cell r="AZ959">
            <v>3948</v>
          </cell>
        </row>
        <row r="960">
          <cell r="A960" t="str">
            <v>Nombre de crÃ©ations d'entreprises - SociÃ©tÃ©s - La RÃ©union - DonnÃ©es trimestrielles brutes</v>
          </cell>
          <cell r="B960">
            <v>10756482</v>
          </cell>
          <cell r="C960">
            <v>45317.364583333336</v>
          </cell>
          <cell r="E960">
            <v>521</v>
          </cell>
          <cell r="F960">
            <v>524</v>
          </cell>
          <cell r="G960">
            <v>471</v>
          </cell>
          <cell r="H960">
            <v>583</v>
          </cell>
          <cell r="I960">
            <v>484</v>
          </cell>
          <cell r="J960">
            <v>594</v>
          </cell>
          <cell r="K960">
            <v>477</v>
          </cell>
          <cell r="L960">
            <v>525</v>
          </cell>
          <cell r="M960">
            <v>555</v>
          </cell>
          <cell r="N960">
            <v>559</v>
          </cell>
          <cell r="O960">
            <v>578</v>
          </cell>
          <cell r="P960">
            <v>632</v>
          </cell>
          <cell r="Q960">
            <v>566</v>
          </cell>
          <cell r="R960">
            <v>605</v>
          </cell>
          <cell r="S960">
            <v>677</v>
          </cell>
          <cell r="T960">
            <v>561</v>
          </cell>
          <cell r="U960">
            <v>560</v>
          </cell>
          <cell r="V960">
            <v>610</v>
          </cell>
          <cell r="W960">
            <v>687</v>
          </cell>
          <cell r="X960">
            <v>539</v>
          </cell>
          <cell r="Y960">
            <v>626</v>
          </cell>
          <cell r="Z960">
            <v>565</v>
          </cell>
          <cell r="AA960">
            <v>702</v>
          </cell>
          <cell r="AB960">
            <v>589</v>
          </cell>
          <cell r="AC960">
            <v>605</v>
          </cell>
          <cell r="AD960">
            <v>723</v>
          </cell>
          <cell r="AE960">
            <v>553</v>
          </cell>
          <cell r="AF960">
            <v>422</v>
          </cell>
          <cell r="AG960">
            <v>490</v>
          </cell>
          <cell r="AH960">
            <v>549</v>
          </cell>
          <cell r="AI960">
            <v>597</v>
          </cell>
          <cell r="AJ960">
            <v>581</v>
          </cell>
          <cell r="AK960">
            <v>725</v>
          </cell>
          <cell r="AL960">
            <v>524</v>
          </cell>
          <cell r="AM960">
            <v>833</v>
          </cell>
          <cell r="AN960">
            <v>825</v>
          </cell>
          <cell r="AO960">
            <v>826</v>
          </cell>
          <cell r="AP960">
            <v>823</v>
          </cell>
          <cell r="AQ960">
            <v>842</v>
          </cell>
          <cell r="AR960">
            <v>804</v>
          </cell>
          <cell r="AS960">
            <v>850</v>
          </cell>
          <cell r="AT960">
            <v>800</v>
          </cell>
          <cell r="AU960">
            <v>844</v>
          </cell>
          <cell r="AV960">
            <v>921</v>
          </cell>
          <cell r="AW960">
            <v>810</v>
          </cell>
          <cell r="AX960">
            <v>864</v>
          </cell>
          <cell r="AY960">
            <v>824</v>
          </cell>
          <cell r="AZ960">
            <v>908</v>
          </cell>
        </row>
        <row r="961">
          <cell r="A961" t="str">
            <v>Nombre de crÃ©ations d'entreprises - SociÃ©tÃ©s - Martinique - DonnÃ©es trimestrielles brutes</v>
          </cell>
          <cell r="B961">
            <v>10756458</v>
          </cell>
          <cell r="C961">
            <v>45317.364583333336</v>
          </cell>
          <cell r="E961">
            <v>534</v>
          </cell>
          <cell r="F961">
            <v>732</v>
          </cell>
          <cell r="G961">
            <v>442</v>
          </cell>
          <cell r="H961">
            <v>565</v>
          </cell>
          <cell r="I961">
            <v>676</v>
          </cell>
          <cell r="J961">
            <v>852</v>
          </cell>
          <cell r="K961">
            <v>616</v>
          </cell>
          <cell r="L961">
            <v>559</v>
          </cell>
          <cell r="M961">
            <v>615</v>
          </cell>
          <cell r="N961">
            <v>753</v>
          </cell>
          <cell r="O961">
            <v>584</v>
          </cell>
          <cell r="P961">
            <v>598</v>
          </cell>
          <cell r="Q961">
            <v>701</v>
          </cell>
          <cell r="R961">
            <v>494</v>
          </cell>
          <cell r="S961">
            <v>564</v>
          </cell>
          <cell r="T961">
            <v>737</v>
          </cell>
          <cell r="U961">
            <v>768</v>
          </cell>
          <cell r="V961">
            <v>670</v>
          </cell>
          <cell r="W961">
            <v>724</v>
          </cell>
          <cell r="X961">
            <v>756</v>
          </cell>
          <cell r="Y961">
            <v>848</v>
          </cell>
          <cell r="Z961">
            <v>802</v>
          </cell>
          <cell r="AA961">
            <v>631</v>
          </cell>
          <cell r="AB961">
            <v>886</v>
          </cell>
          <cell r="AC961">
            <v>1054</v>
          </cell>
          <cell r="AD961">
            <v>760</v>
          </cell>
          <cell r="AE961">
            <v>649</v>
          </cell>
          <cell r="AF961">
            <v>1010</v>
          </cell>
          <cell r="AG961">
            <v>871</v>
          </cell>
          <cell r="AH961">
            <v>656</v>
          </cell>
          <cell r="AI961">
            <v>836</v>
          </cell>
          <cell r="AJ961">
            <v>782</v>
          </cell>
          <cell r="AK961">
            <v>911</v>
          </cell>
          <cell r="AL961">
            <v>558</v>
          </cell>
          <cell r="AM961">
            <v>978</v>
          </cell>
          <cell r="AN961">
            <v>1088</v>
          </cell>
          <cell r="AO961">
            <v>1456</v>
          </cell>
          <cell r="AP961">
            <v>1685</v>
          </cell>
          <cell r="AQ961">
            <v>800</v>
          </cell>
          <cell r="AR961">
            <v>1066</v>
          </cell>
          <cell r="AS961">
            <v>1455</v>
          </cell>
          <cell r="AT961">
            <v>1220</v>
          </cell>
          <cell r="AU961">
            <v>1395</v>
          </cell>
          <cell r="AV961">
            <v>2041</v>
          </cell>
          <cell r="AW961">
            <v>2133</v>
          </cell>
          <cell r="AX961">
            <v>839</v>
          </cell>
          <cell r="AY961">
            <v>812</v>
          </cell>
          <cell r="AZ961">
            <v>1696</v>
          </cell>
        </row>
        <row r="962">
          <cell r="A962" t="str">
            <v>Nombre de crÃ©ations d'entreprises - SociÃ©tÃ©s - Mayotte - DonnÃ©es trimestrielles brutes</v>
          </cell>
          <cell r="B962">
            <v>10756490</v>
          </cell>
          <cell r="C962">
            <v>45317.364583333336</v>
          </cell>
          <cell r="E962">
            <v>53</v>
          </cell>
          <cell r="F962">
            <v>36</v>
          </cell>
          <cell r="G962">
            <v>55</v>
          </cell>
          <cell r="H962">
            <v>39</v>
          </cell>
          <cell r="I962">
            <v>42</v>
          </cell>
          <cell r="J962">
            <v>38</v>
          </cell>
          <cell r="K962">
            <v>58</v>
          </cell>
          <cell r="L962">
            <v>48</v>
          </cell>
          <cell r="M962">
            <v>47</v>
          </cell>
          <cell r="N962">
            <v>38</v>
          </cell>
          <cell r="O962">
            <v>53</v>
          </cell>
          <cell r="P962">
            <v>50</v>
          </cell>
          <cell r="Q962">
            <v>39</v>
          </cell>
          <cell r="R962">
            <v>65</v>
          </cell>
          <cell r="S962">
            <v>48</v>
          </cell>
          <cell r="T962">
            <v>65</v>
          </cell>
          <cell r="U962">
            <v>60</v>
          </cell>
          <cell r="V962">
            <v>40</v>
          </cell>
          <cell r="W962">
            <v>47</v>
          </cell>
          <cell r="X962">
            <v>53</v>
          </cell>
          <cell r="Y962">
            <v>48</v>
          </cell>
          <cell r="Z962">
            <v>49</v>
          </cell>
          <cell r="AA962">
            <v>43</v>
          </cell>
          <cell r="AB962">
            <v>52</v>
          </cell>
          <cell r="AC962">
            <v>46</v>
          </cell>
          <cell r="AD962">
            <v>44</v>
          </cell>
          <cell r="AE962">
            <v>59</v>
          </cell>
          <cell r="AF962">
            <v>48</v>
          </cell>
          <cell r="AG962">
            <v>63</v>
          </cell>
          <cell r="AH962">
            <v>62</v>
          </cell>
          <cell r="AI962">
            <v>47</v>
          </cell>
          <cell r="AJ962">
            <v>63</v>
          </cell>
          <cell r="AK962">
            <v>69</v>
          </cell>
          <cell r="AL962">
            <v>74</v>
          </cell>
          <cell r="AM962">
            <v>123</v>
          </cell>
          <cell r="AN962">
            <v>112</v>
          </cell>
          <cell r="AO962">
            <v>138</v>
          </cell>
          <cell r="AP962">
            <v>132</v>
          </cell>
          <cell r="AQ962">
            <v>99</v>
          </cell>
          <cell r="AR962">
            <v>122</v>
          </cell>
          <cell r="AS962">
            <v>162</v>
          </cell>
          <cell r="AT962">
            <v>125</v>
          </cell>
          <cell r="AU962">
            <v>117</v>
          </cell>
          <cell r="AV962">
            <v>131</v>
          </cell>
          <cell r="AW962">
            <v>100</v>
          </cell>
          <cell r="AX962">
            <v>115</v>
          </cell>
          <cell r="AY962">
            <v>98</v>
          </cell>
          <cell r="AZ962">
            <v>144</v>
          </cell>
        </row>
        <row r="963">
          <cell r="A963" t="str">
            <v>Nombre de crÃ©ations d'entreprises - SociÃ©tÃ©s - Normandie - DonnÃ©es trimestrielles brutes</v>
          </cell>
          <cell r="B963">
            <v>10756572</v>
          </cell>
          <cell r="C963">
            <v>45317.364583333336</v>
          </cell>
          <cell r="E963">
            <v>1349</v>
          </cell>
          <cell r="F963">
            <v>1186</v>
          </cell>
          <cell r="G963">
            <v>1050</v>
          </cell>
          <cell r="H963">
            <v>1128</v>
          </cell>
          <cell r="I963">
            <v>1300</v>
          </cell>
          <cell r="J963">
            <v>1142</v>
          </cell>
          <cell r="K963">
            <v>1076</v>
          </cell>
          <cell r="L963">
            <v>1204</v>
          </cell>
          <cell r="M963">
            <v>1403</v>
          </cell>
          <cell r="N963">
            <v>1257</v>
          </cell>
          <cell r="O963">
            <v>1182</v>
          </cell>
          <cell r="P963">
            <v>1359</v>
          </cell>
          <cell r="Q963">
            <v>1398</v>
          </cell>
          <cell r="R963">
            <v>1332</v>
          </cell>
          <cell r="S963">
            <v>1314</v>
          </cell>
          <cell r="T963">
            <v>1326</v>
          </cell>
          <cell r="U963">
            <v>1524</v>
          </cell>
          <cell r="V963">
            <v>1447</v>
          </cell>
          <cell r="W963">
            <v>1295</v>
          </cell>
          <cell r="X963">
            <v>1547</v>
          </cell>
          <cell r="Y963">
            <v>1716</v>
          </cell>
          <cell r="Z963">
            <v>1535</v>
          </cell>
          <cell r="AA963">
            <v>1419</v>
          </cell>
          <cell r="AB963">
            <v>1618</v>
          </cell>
          <cell r="AC963">
            <v>1575</v>
          </cell>
          <cell r="AD963">
            <v>1463</v>
          </cell>
          <cell r="AE963">
            <v>1345</v>
          </cell>
          <cell r="AF963">
            <v>1571</v>
          </cell>
          <cell r="AG963">
            <v>1738</v>
          </cell>
          <cell r="AH963">
            <v>1563</v>
          </cell>
          <cell r="AI963">
            <v>1480</v>
          </cell>
          <cell r="AJ963">
            <v>1737</v>
          </cell>
          <cell r="AK963">
            <v>1713</v>
          </cell>
          <cell r="AL963">
            <v>1195</v>
          </cell>
          <cell r="AM963">
            <v>1790</v>
          </cell>
          <cell r="AN963">
            <v>1960</v>
          </cell>
          <cell r="AO963">
            <v>2114</v>
          </cell>
          <cell r="AP963">
            <v>2234</v>
          </cell>
          <cell r="AQ963">
            <v>1844</v>
          </cell>
          <cell r="AR963">
            <v>2192</v>
          </cell>
          <cell r="AS963">
            <v>2316</v>
          </cell>
          <cell r="AT963">
            <v>2207</v>
          </cell>
          <cell r="AU963">
            <v>1864</v>
          </cell>
          <cell r="AV963">
            <v>2106</v>
          </cell>
          <cell r="AW963">
            <v>2118</v>
          </cell>
          <cell r="AX963">
            <v>1897</v>
          </cell>
          <cell r="AY963">
            <v>1766</v>
          </cell>
          <cell r="AZ963">
            <v>2122</v>
          </cell>
        </row>
        <row r="964">
          <cell r="A964" t="str">
            <v>Nombre de crÃ©ations d'entreprises - SociÃ©tÃ©s - Nouvelle-Aquitaine - DonnÃ©es trimestrielles brutes</v>
          </cell>
          <cell r="B964">
            <v>10756677</v>
          </cell>
          <cell r="C964">
            <v>45317.364583333336</v>
          </cell>
          <cell r="E964">
            <v>3252</v>
          </cell>
          <cell r="F964">
            <v>2996</v>
          </cell>
          <cell r="G964">
            <v>2526</v>
          </cell>
          <cell r="H964">
            <v>2923</v>
          </cell>
          <cell r="I964">
            <v>3349</v>
          </cell>
          <cell r="J964">
            <v>2978</v>
          </cell>
          <cell r="K964">
            <v>2690</v>
          </cell>
          <cell r="L964">
            <v>3113</v>
          </cell>
          <cell r="M964">
            <v>3326</v>
          </cell>
          <cell r="N964">
            <v>3076</v>
          </cell>
          <cell r="O964">
            <v>2810</v>
          </cell>
          <cell r="P964">
            <v>3081</v>
          </cell>
          <cell r="Q964">
            <v>3095</v>
          </cell>
          <cell r="R964">
            <v>3218</v>
          </cell>
          <cell r="S964">
            <v>2890</v>
          </cell>
          <cell r="T964">
            <v>3205</v>
          </cell>
          <cell r="U964">
            <v>3592</v>
          </cell>
          <cell r="V964">
            <v>3703</v>
          </cell>
          <cell r="W964">
            <v>3051</v>
          </cell>
          <cell r="X964">
            <v>3548</v>
          </cell>
          <cell r="Y964">
            <v>4005</v>
          </cell>
          <cell r="Z964">
            <v>3966</v>
          </cell>
          <cell r="AA964">
            <v>3317</v>
          </cell>
          <cell r="AB964">
            <v>3672</v>
          </cell>
          <cell r="AC964">
            <v>3939</v>
          </cell>
          <cell r="AD964">
            <v>3693</v>
          </cell>
          <cell r="AE964">
            <v>3232</v>
          </cell>
          <cell r="AF964">
            <v>3709</v>
          </cell>
          <cell r="AG964">
            <v>4296</v>
          </cell>
          <cell r="AH964">
            <v>3821</v>
          </cell>
          <cell r="AI964">
            <v>3473</v>
          </cell>
          <cell r="AJ964">
            <v>4038</v>
          </cell>
          <cell r="AK964">
            <v>4184</v>
          </cell>
          <cell r="AL964">
            <v>2856</v>
          </cell>
          <cell r="AM964">
            <v>4074</v>
          </cell>
          <cell r="AN964">
            <v>4594</v>
          </cell>
          <cell r="AO964">
            <v>5196</v>
          </cell>
          <cell r="AP964">
            <v>5369</v>
          </cell>
          <cell r="AQ964">
            <v>4303</v>
          </cell>
          <cell r="AR964">
            <v>5235</v>
          </cell>
          <cell r="AS964">
            <v>5630</v>
          </cell>
          <cell r="AT964">
            <v>5165</v>
          </cell>
          <cell r="AU964">
            <v>4341</v>
          </cell>
          <cell r="AV964">
            <v>5190</v>
          </cell>
          <cell r="AW964">
            <v>5046</v>
          </cell>
          <cell r="AX964">
            <v>4791</v>
          </cell>
          <cell r="AY964">
            <v>3955</v>
          </cell>
          <cell r="AZ964">
            <v>4666</v>
          </cell>
        </row>
        <row r="965">
          <cell r="A965" t="str">
            <v>Nombre de crÃ©ations d'entreprises - SociÃ©tÃ©s - Occitanie - DonnÃ©es trimestrielles brutes</v>
          </cell>
          <cell r="B965">
            <v>10756698</v>
          </cell>
          <cell r="C965">
            <v>45317.364583333336</v>
          </cell>
          <cell r="E965">
            <v>3998</v>
          </cell>
          <cell r="F965">
            <v>3609</v>
          </cell>
          <cell r="G965">
            <v>3022</v>
          </cell>
          <cell r="H965">
            <v>3405</v>
          </cell>
          <cell r="I965">
            <v>3860</v>
          </cell>
          <cell r="J965">
            <v>3501</v>
          </cell>
          <cell r="K965">
            <v>2990</v>
          </cell>
          <cell r="L965">
            <v>3592</v>
          </cell>
          <cell r="M965">
            <v>3926</v>
          </cell>
          <cell r="N965">
            <v>3669</v>
          </cell>
          <cell r="O965">
            <v>3132</v>
          </cell>
          <cell r="P965">
            <v>3620</v>
          </cell>
          <cell r="Q965">
            <v>3848</v>
          </cell>
          <cell r="R965">
            <v>4003</v>
          </cell>
          <cell r="S965">
            <v>3374</v>
          </cell>
          <cell r="T965">
            <v>3854</v>
          </cell>
          <cell r="U965">
            <v>4502</v>
          </cell>
          <cell r="V965">
            <v>4448</v>
          </cell>
          <cell r="W965">
            <v>3686</v>
          </cell>
          <cell r="X965">
            <v>4137</v>
          </cell>
          <cell r="Y965">
            <v>4635</v>
          </cell>
          <cell r="Z965">
            <v>4415</v>
          </cell>
          <cell r="AA965">
            <v>3772</v>
          </cell>
          <cell r="AB965">
            <v>4194</v>
          </cell>
          <cell r="AC965">
            <v>4503</v>
          </cell>
          <cell r="AD965">
            <v>4118</v>
          </cell>
          <cell r="AE965">
            <v>3527</v>
          </cell>
          <cell r="AF965">
            <v>4327</v>
          </cell>
          <cell r="AG965">
            <v>5026</v>
          </cell>
          <cell r="AH965">
            <v>4479</v>
          </cell>
          <cell r="AI965">
            <v>4148</v>
          </cell>
          <cell r="AJ965">
            <v>4661</v>
          </cell>
          <cell r="AK965">
            <v>4901</v>
          </cell>
          <cell r="AL965">
            <v>3204</v>
          </cell>
          <cell r="AM965">
            <v>4696</v>
          </cell>
          <cell r="AN965">
            <v>5524</v>
          </cell>
          <cell r="AO965">
            <v>6091</v>
          </cell>
          <cell r="AP965">
            <v>6407</v>
          </cell>
          <cell r="AQ965">
            <v>5078</v>
          </cell>
          <cell r="AR965">
            <v>6116</v>
          </cell>
          <cell r="AS965">
            <v>6467</v>
          </cell>
          <cell r="AT965">
            <v>6272</v>
          </cell>
          <cell r="AU965">
            <v>5188</v>
          </cell>
          <cell r="AV965">
            <v>6040</v>
          </cell>
          <cell r="AW965">
            <v>5856</v>
          </cell>
          <cell r="AX965">
            <v>5274</v>
          </cell>
          <cell r="AY965">
            <v>4772</v>
          </cell>
          <cell r="AZ965">
            <v>5521</v>
          </cell>
        </row>
        <row r="966">
          <cell r="A966" t="str">
            <v>Nombre de crÃ©ations d'entreprises - SociÃ©tÃ©s - Pays de la Loire - DonnÃ©es trimestrielles brutes</v>
          </cell>
          <cell r="B966">
            <v>10756635</v>
          </cell>
          <cell r="C966">
            <v>45317.364583333336</v>
          </cell>
          <cell r="E966">
            <v>1940</v>
          </cell>
          <cell r="F966">
            <v>1732</v>
          </cell>
          <cell r="G966">
            <v>1422</v>
          </cell>
          <cell r="H966">
            <v>1575</v>
          </cell>
          <cell r="I966">
            <v>1796</v>
          </cell>
          <cell r="J966">
            <v>1586</v>
          </cell>
          <cell r="K966">
            <v>1467</v>
          </cell>
          <cell r="L966">
            <v>1773</v>
          </cell>
          <cell r="M966">
            <v>1763</v>
          </cell>
          <cell r="N966">
            <v>1669</v>
          </cell>
          <cell r="O966">
            <v>1593</v>
          </cell>
          <cell r="P966">
            <v>1685</v>
          </cell>
          <cell r="Q966">
            <v>1754</v>
          </cell>
          <cell r="R966">
            <v>1682</v>
          </cell>
          <cell r="S966">
            <v>1651</v>
          </cell>
          <cell r="T966">
            <v>1722</v>
          </cell>
          <cell r="U966">
            <v>2009</v>
          </cell>
          <cell r="V966">
            <v>1928</v>
          </cell>
          <cell r="W966">
            <v>1646</v>
          </cell>
          <cell r="X966">
            <v>1909</v>
          </cell>
          <cell r="Y966">
            <v>2211</v>
          </cell>
          <cell r="Z966">
            <v>2192</v>
          </cell>
          <cell r="AA966">
            <v>1856</v>
          </cell>
          <cell r="AB966">
            <v>2064</v>
          </cell>
          <cell r="AC966">
            <v>2086</v>
          </cell>
          <cell r="AD966">
            <v>2006</v>
          </cell>
          <cell r="AE966">
            <v>1806</v>
          </cell>
          <cell r="AF966">
            <v>2078</v>
          </cell>
          <cell r="AG966">
            <v>2415</v>
          </cell>
          <cell r="AH966">
            <v>2258</v>
          </cell>
          <cell r="AI966">
            <v>2106</v>
          </cell>
          <cell r="AJ966">
            <v>2371</v>
          </cell>
          <cell r="AK966">
            <v>2434</v>
          </cell>
          <cell r="AL966">
            <v>1699</v>
          </cell>
          <cell r="AM966">
            <v>2286</v>
          </cell>
          <cell r="AN966">
            <v>2812</v>
          </cell>
          <cell r="AO966">
            <v>3026</v>
          </cell>
          <cell r="AP966">
            <v>2986</v>
          </cell>
          <cell r="AQ966">
            <v>2652</v>
          </cell>
          <cell r="AR966">
            <v>3193</v>
          </cell>
          <cell r="AS966">
            <v>3266</v>
          </cell>
          <cell r="AT966">
            <v>3072</v>
          </cell>
          <cell r="AU966">
            <v>2746</v>
          </cell>
          <cell r="AV966">
            <v>3621</v>
          </cell>
          <cell r="AW966">
            <v>3002</v>
          </cell>
          <cell r="AX966">
            <v>2772</v>
          </cell>
          <cell r="AY966">
            <v>2482</v>
          </cell>
          <cell r="AZ966">
            <v>2915</v>
          </cell>
        </row>
        <row r="967">
          <cell r="A967" t="str">
            <v>Nombre de crÃ©ations d'entreprises - SociÃ©tÃ©s - Provence-Alpes-CÃ´te d'Azur - DonnÃ©es trimestrielles brutes</v>
          </cell>
          <cell r="B967">
            <v>10756740</v>
          </cell>
          <cell r="C967">
            <v>45317.364583333336</v>
          </cell>
          <cell r="E967">
            <v>5072</v>
          </cell>
          <cell r="F967">
            <v>4166</v>
          </cell>
          <cell r="G967">
            <v>3607</v>
          </cell>
          <cell r="H967">
            <v>4117</v>
          </cell>
          <cell r="I967">
            <v>4921</v>
          </cell>
          <cell r="J967">
            <v>4360</v>
          </cell>
          <cell r="K967">
            <v>3784</v>
          </cell>
          <cell r="L967">
            <v>4297</v>
          </cell>
          <cell r="M967">
            <v>4841</v>
          </cell>
          <cell r="N967">
            <v>4493</v>
          </cell>
          <cell r="O967">
            <v>3752</v>
          </cell>
          <cell r="P967">
            <v>4515</v>
          </cell>
          <cell r="Q967">
            <v>4696</v>
          </cell>
          <cell r="R967">
            <v>4602</v>
          </cell>
          <cell r="S967">
            <v>4004</v>
          </cell>
          <cell r="T967">
            <v>4835</v>
          </cell>
          <cell r="U967">
            <v>5484</v>
          </cell>
          <cell r="V967">
            <v>5320</v>
          </cell>
          <cell r="W967">
            <v>4219</v>
          </cell>
          <cell r="X967">
            <v>4963</v>
          </cell>
          <cell r="Y967">
            <v>5713</v>
          </cell>
          <cell r="Z967">
            <v>5257</v>
          </cell>
          <cell r="AA967">
            <v>4462</v>
          </cell>
          <cell r="AB967">
            <v>5212</v>
          </cell>
          <cell r="AC967">
            <v>5601</v>
          </cell>
          <cell r="AD967">
            <v>5254</v>
          </cell>
          <cell r="AE967">
            <v>4410</v>
          </cell>
          <cell r="AF967">
            <v>5025</v>
          </cell>
          <cell r="AG967">
            <v>6218</v>
          </cell>
          <cell r="AH967">
            <v>5789</v>
          </cell>
          <cell r="AI967">
            <v>4651</v>
          </cell>
          <cell r="AJ967">
            <v>5472</v>
          </cell>
          <cell r="AK967">
            <v>6091</v>
          </cell>
          <cell r="AL967">
            <v>3803</v>
          </cell>
          <cell r="AM967">
            <v>5473</v>
          </cell>
          <cell r="AN967">
            <v>6300</v>
          </cell>
          <cell r="AO967">
            <v>7166</v>
          </cell>
          <cell r="AP967">
            <v>7502</v>
          </cell>
          <cell r="AQ967">
            <v>5945</v>
          </cell>
          <cell r="AR967">
            <v>6732</v>
          </cell>
          <cell r="AS967">
            <v>7434</v>
          </cell>
          <cell r="AT967">
            <v>7403</v>
          </cell>
          <cell r="AU967">
            <v>6039</v>
          </cell>
          <cell r="AV967">
            <v>7294</v>
          </cell>
          <cell r="AW967">
            <v>6904</v>
          </cell>
          <cell r="AX967">
            <v>6513</v>
          </cell>
          <cell r="AY967">
            <v>5725</v>
          </cell>
          <cell r="AZ967">
            <v>6698</v>
          </cell>
        </row>
        <row r="968">
          <cell r="A968" t="str">
            <v>Nombre de crÃ©ations d'entreprises - Transport - Auvergne-RhÃ´ne-Alpes - DonnÃ©es trimestrielles brutes</v>
          </cell>
          <cell r="B968">
            <v>10756723</v>
          </cell>
          <cell r="C968">
            <v>45317.364583333336</v>
          </cell>
          <cell r="E968">
            <v>214</v>
          </cell>
          <cell r="F968">
            <v>232</v>
          </cell>
          <cell r="G968">
            <v>217</v>
          </cell>
          <cell r="H968">
            <v>220</v>
          </cell>
          <cell r="I968">
            <v>278</v>
          </cell>
          <cell r="J968">
            <v>288</v>
          </cell>
          <cell r="K968">
            <v>193</v>
          </cell>
          <cell r="L968">
            <v>282</v>
          </cell>
          <cell r="M968">
            <v>299</v>
          </cell>
          <cell r="N968">
            <v>261</v>
          </cell>
          <cell r="O968">
            <v>271</v>
          </cell>
          <cell r="P968">
            <v>344</v>
          </cell>
          <cell r="Q968">
            <v>367</v>
          </cell>
          <cell r="R968">
            <v>338</v>
          </cell>
          <cell r="S968">
            <v>316</v>
          </cell>
          <cell r="T968">
            <v>583</v>
          </cell>
          <cell r="U968">
            <v>645</v>
          </cell>
          <cell r="V968">
            <v>695</v>
          </cell>
          <cell r="W968">
            <v>517</v>
          </cell>
          <cell r="X968">
            <v>895</v>
          </cell>
          <cell r="Y968">
            <v>1119</v>
          </cell>
          <cell r="Z968">
            <v>962</v>
          </cell>
          <cell r="AA968">
            <v>874</v>
          </cell>
          <cell r="AB968">
            <v>1112</v>
          </cell>
          <cell r="AC968">
            <v>1313</v>
          </cell>
          <cell r="AD968">
            <v>1587</v>
          </cell>
          <cell r="AE968">
            <v>1843</v>
          </cell>
          <cell r="AF968">
            <v>2000</v>
          </cell>
          <cell r="AG968">
            <v>2623</v>
          </cell>
          <cell r="AH968">
            <v>2284</v>
          </cell>
          <cell r="AI968">
            <v>1818</v>
          </cell>
          <cell r="AJ968">
            <v>2176</v>
          </cell>
          <cell r="AK968">
            <v>2108</v>
          </cell>
          <cell r="AL968">
            <v>2213</v>
          </cell>
          <cell r="AM968">
            <v>3012</v>
          </cell>
          <cell r="AN968">
            <v>3658</v>
          </cell>
          <cell r="AO968">
            <v>4007</v>
          </cell>
          <cell r="AP968">
            <v>3869</v>
          </cell>
          <cell r="AQ968">
            <v>2405</v>
          </cell>
          <cell r="AR968">
            <v>2587</v>
          </cell>
          <cell r="AS968">
            <v>2529</v>
          </cell>
          <cell r="AT968">
            <v>2098</v>
          </cell>
          <cell r="AU968">
            <v>1766</v>
          </cell>
          <cell r="AV968">
            <v>2025</v>
          </cell>
          <cell r="AW968">
            <v>1864</v>
          </cell>
          <cell r="AX968">
            <v>1911</v>
          </cell>
          <cell r="AY968">
            <v>1983</v>
          </cell>
          <cell r="AZ968">
            <v>2437</v>
          </cell>
        </row>
        <row r="969">
          <cell r="A969" t="str">
            <v>Nombre de crÃ©ations d'entreprises - Transport - ÃŽle-de-France - DonnÃ©es trimestrielles brutes</v>
          </cell>
          <cell r="B969">
            <v>10756513</v>
          </cell>
          <cell r="C969">
            <v>45317.364583333336</v>
          </cell>
          <cell r="E969">
            <v>1135</v>
          </cell>
          <cell r="F969">
            <v>1081</v>
          </cell>
          <cell r="G969">
            <v>949</v>
          </cell>
          <cell r="H969">
            <v>1120</v>
          </cell>
          <cell r="I969">
            <v>1407</v>
          </cell>
          <cell r="J969">
            <v>1360</v>
          </cell>
          <cell r="K969">
            <v>1266</v>
          </cell>
          <cell r="L969">
            <v>1630</v>
          </cell>
          <cell r="M969">
            <v>1905</v>
          </cell>
          <cell r="N969">
            <v>1716</v>
          </cell>
          <cell r="O969">
            <v>1784</v>
          </cell>
          <cell r="P969">
            <v>3209</v>
          </cell>
          <cell r="Q969">
            <v>2634</v>
          </cell>
          <cell r="R969">
            <v>2943</v>
          </cell>
          <cell r="S969">
            <v>3172</v>
          </cell>
          <cell r="T969">
            <v>4949</v>
          </cell>
          <cell r="U969">
            <v>4817</v>
          </cell>
          <cell r="V969">
            <v>5755</v>
          </cell>
          <cell r="W969">
            <v>5043</v>
          </cell>
          <cell r="X969">
            <v>5974</v>
          </cell>
          <cell r="Y969">
            <v>6390</v>
          </cell>
          <cell r="Z969">
            <v>5651</v>
          </cell>
          <cell r="AA969">
            <v>5081</v>
          </cell>
          <cell r="AB969">
            <v>7125</v>
          </cell>
          <cell r="AC969">
            <v>8741</v>
          </cell>
          <cell r="AD969">
            <v>9228</v>
          </cell>
          <cell r="AE969">
            <v>7520</v>
          </cell>
          <cell r="AF969">
            <v>10220</v>
          </cell>
          <cell r="AG969">
            <v>11814</v>
          </cell>
          <cell r="AH969">
            <v>10381</v>
          </cell>
          <cell r="AI969">
            <v>7379</v>
          </cell>
          <cell r="AJ969">
            <v>9166</v>
          </cell>
          <cell r="AK969">
            <v>8661</v>
          </cell>
          <cell r="AL969">
            <v>9656</v>
          </cell>
          <cell r="AM969">
            <v>14372</v>
          </cell>
          <cell r="AN969">
            <v>15517</v>
          </cell>
          <cell r="AO969">
            <v>17078</v>
          </cell>
          <cell r="AP969">
            <v>12383</v>
          </cell>
          <cell r="AQ969">
            <v>8957</v>
          </cell>
          <cell r="AR969">
            <v>8983</v>
          </cell>
          <cell r="AS969">
            <v>8799</v>
          </cell>
          <cell r="AT969">
            <v>7366</v>
          </cell>
          <cell r="AU969">
            <v>6908</v>
          </cell>
          <cell r="AV969">
            <v>8243</v>
          </cell>
          <cell r="AW969">
            <v>8318</v>
          </cell>
          <cell r="AX969">
            <v>8363</v>
          </cell>
          <cell r="AY969">
            <v>9747</v>
          </cell>
          <cell r="AZ969">
            <v>11669</v>
          </cell>
        </row>
        <row r="970">
          <cell r="A970" t="str">
            <v>Nombre de crÃ©ations d'entreprises - Transport - Bourgogne-Franche-ComtÃ© - DonnÃ©es trimestrielles brutes</v>
          </cell>
          <cell r="B970">
            <v>10756555</v>
          </cell>
          <cell r="C970">
            <v>45317.364583333336</v>
          </cell>
          <cell r="E970">
            <v>74</v>
          </cell>
          <cell r="F970">
            <v>62</v>
          </cell>
          <cell r="G970">
            <v>53</v>
          </cell>
          <cell r="H970">
            <v>59</v>
          </cell>
          <cell r="I970">
            <v>62</v>
          </cell>
          <cell r="J970">
            <v>59</v>
          </cell>
          <cell r="K970">
            <v>39</v>
          </cell>
          <cell r="L970">
            <v>47</v>
          </cell>
          <cell r="M970">
            <v>68</v>
          </cell>
          <cell r="N970">
            <v>55</v>
          </cell>
          <cell r="O970">
            <v>44</v>
          </cell>
          <cell r="P970">
            <v>55</v>
          </cell>
          <cell r="Q970">
            <v>56</v>
          </cell>
          <cell r="R970">
            <v>70</v>
          </cell>
          <cell r="S970">
            <v>58</v>
          </cell>
          <cell r="T970">
            <v>67</v>
          </cell>
          <cell r="U970">
            <v>56</v>
          </cell>
          <cell r="V970">
            <v>62</v>
          </cell>
          <cell r="W970">
            <v>53</v>
          </cell>
          <cell r="X970">
            <v>71</v>
          </cell>
          <cell r="Y970">
            <v>73</v>
          </cell>
          <cell r="Z970">
            <v>98</v>
          </cell>
          <cell r="AA970">
            <v>100</v>
          </cell>
          <cell r="AB970">
            <v>140</v>
          </cell>
          <cell r="AC970">
            <v>175</v>
          </cell>
          <cell r="AD970">
            <v>223</v>
          </cell>
          <cell r="AE970">
            <v>206</v>
          </cell>
          <cell r="AF970">
            <v>311</v>
          </cell>
          <cell r="AG970">
            <v>441</v>
          </cell>
          <cell r="AH970">
            <v>344</v>
          </cell>
          <cell r="AI970">
            <v>305</v>
          </cell>
          <cell r="AJ970">
            <v>334</v>
          </cell>
          <cell r="AK970">
            <v>370</v>
          </cell>
          <cell r="AL970">
            <v>469</v>
          </cell>
          <cell r="AM970">
            <v>601</v>
          </cell>
          <cell r="AN970">
            <v>587</v>
          </cell>
          <cell r="AO970">
            <v>862</v>
          </cell>
          <cell r="AP970">
            <v>902</v>
          </cell>
          <cell r="AQ970">
            <v>485</v>
          </cell>
          <cell r="AR970">
            <v>536</v>
          </cell>
          <cell r="AS970">
            <v>479</v>
          </cell>
          <cell r="AT970">
            <v>385</v>
          </cell>
          <cell r="AU970">
            <v>325</v>
          </cell>
          <cell r="AV970">
            <v>395</v>
          </cell>
          <cell r="AW970">
            <v>416</v>
          </cell>
          <cell r="AX970">
            <v>393</v>
          </cell>
          <cell r="AY970">
            <v>416</v>
          </cell>
          <cell r="AZ970">
            <v>437</v>
          </cell>
        </row>
        <row r="971">
          <cell r="A971" t="str">
            <v>Nombre de crÃ©ations d'entreprises - Transport - Bretagne - DonnÃ©es trimestrielles brutes</v>
          </cell>
          <cell r="B971">
            <v>10756660</v>
          </cell>
          <cell r="C971">
            <v>45317.364583333336</v>
          </cell>
          <cell r="E971">
            <v>66</v>
          </cell>
          <cell r="F971">
            <v>59</v>
          </cell>
          <cell r="G971">
            <v>52</v>
          </cell>
          <cell r="H971">
            <v>47</v>
          </cell>
          <cell r="I971">
            <v>51</v>
          </cell>
          <cell r="J971">
            <v>59</v>
          </cell>
          <cell r="K971">
            <v>61</v>
          </cell>
          <cell r="L971">
            <v>54</v>
          </cell>
          <cell r="M971">
            <v>107</v>
          </cell>
          <cell r="N971">
            <v>55</v>
          </cell>
          <cell r="O971">
            <v>66</v>
          </cell>
          <cell r="P971">
            <v>69</v>
          </cell>
          <cell r="Q971">
            <v>44</v>
          </cell>
          <cell r="R971">
            <v>57</v>
          </cell>
          <cell r="S971">
            <v>75</v>
          </cell>
          <cell r="T971">
            <v>72</v>
          </cell>
          <cell r="U971">
            <v>91</v>
          </cell>
          <cell r="V971">
            <v>121</v>
          </cell>
          <cell r="W971">
            <v>96</v>
          </cell>
          <cell r="X971">
            <v>122</v>
          </cell>
          <cell r="Y971">
            <v>139</v>
          </cell>
          <cell r="Z971">
            <v>104</v>
          </cell>
          <cell r="AA971">
            <v>99</v>
          </cell>
          <cell r="AB971">
            <v>199</v>
          </cell>
          <cell r="AC971">
            <v>188</v>
          </cell>
          <cell r="AD971">
            <v>374</v>
          </cell>
          <cell r="AE971">
            <v>384</v>
          </cell>
          <cell r="AF971">
            <v>417</v>
          </cell>
          <cell r="AG971">
            <v>480</v>
          </cell>
          <cell r="AH971">
            <v>386</v>
          </cell>
          <cell r="AI971">
            <v>332</v>
          </cell>
          <cell r="AJ971">
            <v>334</v>
          </cell>
          <cell r="AK971">
            <v>326</v>
          </cell>
          <cell r="AL971">
            <v>332</v>
          </cell>
          <cell r="AM971">
            <v>508</v>
          </cell>
          <cell r="AN971">
            <v>504</v>
          </cell>
          <cell r="AO971">
            <v>760</v>
          </cell>
          <cell r="AP971">
            <v>853</v>
          </cell>
          <cell r="AQ971">
            <v>504</v>
          </cell>
          <cell r="AR971">
            <v>544</v>
          </cell>
          <cell r="AS971">
            <v>491</v>
          </cell>
          <cell r="AT971">
            <v>416</v>
          </cell>
          <cell r="AU971">
            <v>397</v>
          </cell>
          <cell r="AV971">
            <v>429</v>
          </cell>
          <cell r="AW971">
            <v>401</v>
          </cell>
          <cell r="AX971">
            <v>371</v>
          </cell>
          <cell r="AY971">
            <v>426</v>
          </cell>
          <cell r="AZ971">
            <v>460</v>
          </cell>
        </row>
        <row r="972">
          <cell r="A972" t="str">
            <v>Nombre de crÃ©ations d'entreprises - Transport - Centre-Val de Loire - DonnÃ©es trimestrielles brutes</v>
          </cell>
          <cell r="B972">
            <v>10756534</v>
          </cell>
          <cell r="C972">
            <v>45317.364583333336</v>
          </cell>
          <cell r="E972">
            <v>67</v>
          </cell>
          <cell r="F972">
            <v>48</v>
          </cell>
          <cell r="G972">
            <v>59</v>
          </cell>
          <cell r="H972">
            <v>43</v>
          </cell>
          <cell r="I972">
            <v>55</v>
          </cell>
          <cell r="J972">
            <v>50</v>
          </cell>
          <cell r="K972">
            <v>39</v>
          </cell>
          <cell r="L972">
            <v>53</v>
          </cell>
          <cell r="M972">
            <v>60</v>
          </cell>
          <cell r="N972">
            <v>53</v>
          </cell>
          <cell r="O972">
            <v>59</v>
          </cell>
          <cell r="P972">
            <v>80</v>
          </cell>
          <cell r="Q972">
            <v>84</v>
          </cell>
          <cell r="R972">
            <v>89</v>
          </cell>
          <cell r="S972">
            <v>68</v>
          </cell>
          <cell r="T972">
            <v>92</v>
          </cell>
          <cell r="U972">
            <v>86</v>
          </cell>
          <cell r="V972">
            <v>74</v>
          </cell>
          <cell r="W972">
            <v>78</v>
          </cell>
          <cell r="X972">
            <v>89</v>
          </cell>
          <cell r="Y972">
            <v>98</v>
          </cell>
          <cell r="Z972">
            <v>81</v>
          </cell>
          <cell r="AA972">
            <v>59</v>
          </cell>
          <cell r="AB972">
            <v>157</v>
          </cell>
          <cell r="AC972">
            <v>206</v>
          </cell>
          <cell r="AD972">
            <v>313</v>
          </cell>
          <cell r="AE972">
            <v>327</v>
          </cell>
          <cell r="AF972">
            <v>390</v>
          </cell>
          <cell r="AG972">
            <v>472</v>
          </cell>
          <cell r="AH972">
            <v>420</v>
          </cell>
          <cell r="AI972">
            <v>342</v>
          </cell>
          <cell r="AJ972">
            <v>360</v>
          </cell>
          <cell r="AK972">
            <v>385</v>
          </cell>
          <cell r="AL972">
            <v>329</v>
          </cell>
          <cell r="AM972">
            <v>644</v>
          </cell>
          <cell r="AN972">
            <v>682</v>
          </cell>
          <cell r="AO972">
            <v>1141</v>
          </cell>
          <cell r="AP972">
            <v>846</v>
          </cell>
          <cell r="AQ972">
            <v>585</v>
          </cell>
          <cell r="AR972">
            <v>625</v>
          </cell>
          <cell r="AS972">
            <v>642</v>
          </cell>
          <cell r="AT972">
            <v>483</v>
          </cell>
          <cell r="AU972">
            <v>387</v>
          </cell>
          <cell r="AV972">
            <v>411</v>
          </cell>
          <cell r="AW972">
            <v>499</v>
          </cell>
          <cell r="AX972">
            <v>428</v>
          </cell>
          <cell r="AY972">
            <v>452</v>
          </cell>
          <cell r="AZ972">
            <v>589</v>
          </cell>
        </row>
        <row r="973">
          <cell r="A973" t="str">
            <v>Nombre de crÃ©ations d'entreprises - Transport - France - DonnÃ©es trimestrielles brutes</v>
          </cell>
          <cell r="B973">
            <v>10756106</v>
          </cell>
          <cell r="C973">
            <v>45317.364583333336</v>
          </cell>
          <cell r="E973">
            <v>2752</v>
          </cell>
          <cell r="F973">
            <v>2628</v>
          </cell>
          <cell r="G973">
            <v>2375</v>
          </cell>
          <cell r="H973">
            <v>2506</v>
          </cell>
          <cell r="I973">
            <v>2970</v>
          </cell>
          <cell r="J973">
            <v>2882</v>
          </cell>
          <cell r="K973">
            <v>2650</v>
          </cell>
          <cell r="L973">
            <v>3055</v>
          </cell>
          <cell r="M973">
            <v>3669</v>
          </cell>
          <cell r="N973">
            <v>3259</v>
          </cell>
          <cell r="O973">
            <v>3340</v>
          </cell>
          <cell r="P973">
            <v>4961</v>
          </cell>
          <cell r="Q973">
            <v>4514</v>
          </cell>
          <cell r="R973">
            <v>4824</v>
          </cell>
          <cell r="S973">
            <v>4874</v>
          </cell>
          <cell r="T973">
            <v>7433</v>
          </cell>
          <cell r="U973">
            <v>7591</v>
          </cell>
          <cell r="V973">
            <v>8732</v>
          </cell>
          <cell r="W973">
            <v>7514</v>
          </cell>
          <cell r="X973">
            <v>9290</v>
          </cell>
          <cell r="Y973">
            <v>10458</v>
          </cell>
          <cell r="Z973">
            <v>9603</v>
          </cell>
          <cell r="AA973">
            <v>8666</v>
          </cell>
          <cell r="AB973">
            <v>12506</v>
          </cell>
          <cell r="AC973">
            <v>15498</v>
          </cell>
          <cell r="AD973">
            <v>18036</v>
          </cell>
          <cell r="AE973">
            <v>15761</v>
          </cell>
          <cell r="AF973">
            <v>20471</v>
          </cell>
          <cell r="AG973">
            <v>24433</v>
          </cell>
          <cell r="AH973">
            <v>21784</v>
          </cell>
          <cell r="AI973">
            <v>16632</v>
          </cell>
          <cell r="AJ973">
            <v>19437</v>
          </cell>
          <cell r="AK973">
            <v>18696</v>
          </cell>
          <cell r="AL973">
            <v>19924</v>
          </cell>
          <cell r="AM973">
            <v>29458</v>
          </cell>
          <cell r="AN973">
            <v>32942</v>
          </cell>
          <cell r="AO973">
            <v>41173</v>
          </cell>
          <cell r="AP973">
            <v>36936</v>
          </cell>
          <cell r="AQ973">
            <v>23295</v>
          </cell>
          <cell r="AR973">
            <v>24305</v>
          </cell>
          <cell r="AS973">
            <v>23461</v>
          </cell>
          <cell r="AT973">
            <v>19485</v>
          </cell>
          <cell r="AU973">
            <v>17334</v>
          </cell>
          <cell r="AV973">
            <v>20338</v>
          </cell>
          <cell r="AW973">
            <v>19542</v>
          </cell>
          <cell r="AX973">
            <v>19582</v>
          </cell>
          <cell r="AY973">
            <v>21343</v>
          </cell>
          <cell r="AZ973">
            <v>24979</v>
          </cell>
        </row>
        <row r="974">
          <cell r="A974" t="str">
            <v>Nombre de crÃ©ations d'entreprises - Transport - France - DonnÃ©es trimestrielles CVS</v>
          </cell>
          <cell r="B974">
            <v>10756107</v>
          </cell>
          <cell r="C974">
            <v>45317.364583333336</v>
          </cell>
          <cell r="E974">
            <v>2509</v>
          </cell>
          <cell r="F974">
            <v>2522</v>
          </cell>
          <cell r="G974">
            <v>2711</v>
          </cell>
          <cell r="H974">
            <v>2519</v>
          </cell>
          <cell r="I974">
            <v>2681</v>
          </cell>
          <cell r="J974">
            <v>2942</v>
          </cell>
          <cell r="K974">
            <v>3100</v>
          </cell>
          <cell r="L974">
            <v>3043</v>
          </cell>
          <cell r="M974">
            <v>3413</v>
          </cell>
          <cell r="N974">
            <v>3424</v>
          </cell>
          <cell r="O974">
            <v>3811</v>
          </cell>
          <cell r="P974">
            <v>4786</v>
          </cell>
          <cell r="Q974">
            <v>4370</v>
          </cell>
          <cell r="R974">
            <v>4732</v>
          </cell>
          <cell r="S974">
            <v>5429</v>
          </cell>
          <cell r="T974">
            <v>7051</v>
          </cell>
          <cell r="U974">
            <v>7018</v>
          </cell>
          <cell r="V974">
            <v>8415</v>
          </cell>
          <cell r="W974">
            <v>8873</v>
          </cell>
          <cell r="X974">
            <v>8876</v>
          </cell>
          <cell r="Y974">
            <v>9650</v>
          </cell>
          <cell r="Z974">
            <v>9186</v>
          </cell>
          <cell r="AA974">
            <v>10158</v>
          </cell>
          <cell r="AB974">
            <v>12020</v>
          </cell>
          <cell r="AC974">
            <v>14403</v>
          </cell>
          <cell r="AD974">
            <v>17133</v>
          </cell>
          <cell r="AE974">
            <v>18705</v>
          </cell>
          <cell r="AF974">
            <v>19753</v>
          </cell>
          <cell r="AG974">
            <v>22799</v>
          </cell>
          <cell r="AH974">
            <v>21068</v>
          </cell>
          <cell r="AI974">
            <v>19801</v>
          </cell>
          <cell r="AJ974">
            <v>18816</v>
          </cell>
          <cell r="AK974">
            <v>17715</v>
          </cell>
          <cell r="AL974">
            <v>18931</v>
          </cell>
          <cell r="AM974">
            <v>34420</v>
          </cell>
          <cell r="AN974">
            <v>31525</v>
          </cell>
          <cell r="AO974">
            <v>39268</v>
          </cell>
          <cell r="AP974">
            <v>34938</v>
          </cell>
          <cell r="AQ974">
            <v>27021</v>
          </cell>
          <cell r="AR974">
            <v>23546</v>
          </cell>
          <cell r="AS974">
            <v>22218</v>
          </cell>
          <cell r="AT974">
            <v>18428</v>
          </cell>
          <cell r="AU974">
            <v>20333</v>
          </cell>
          <cell r="AV974">
            <v>19495</v>
          </cell>
          <cell r="AW974">
            <v>18551</v>
          </cell>
          <cell r="AX974">
            <v>18477</v>
          </cell>
          <cell r="AY974">
            <v>24857</v>
          </cell>
          <cell r="AZ974">
            <v>23989</v>
          </cell>
        </row>
        <row r="975">
          <cell r="A975" t="str">
            <v>Nombre de crÃ©ations d'entreprises - Transport - Grand Est - DonnÃ©es trimestrielles brutes</v>
          </cell>
          <cell r="B975">
            <v>10756618</v>
          </cell>
          <cell r="C975">
            <v>45317.364583333336</v>
          </cell>
          <cell r="E975">
            <v>144</v>
          </cell>
          <cell r="F975">
            <v>122</v>
          </cell>
          <cell r="G975">
            <v>128</v>
          </cell>
          <cell r="H975">
            <v>117</v>
          </cell>
          <cell r="I975">
            <v>132</v>
          </cell>
          <cell r="J975">
            <v>117</v>
          </cell>
          <cell r="K975">
            <v>130</v>
          </cell>
          <cell r="L975">
            <v>90</v>
          </cell>
          <cell r="M975">
            <v>150</v>
          </cell>
          <cell r="N975">
            <v>123</v>
          </cell>
          <cell r="O975">
            <v>129</v>
          </cell>
          <cell r="P975">
            <v>117</v>
          </cell>
          <cell r="Q975">
            <v>118</v>
          </cell>
          <cell r="R975">
            <v>108</v>
          </cell>
          <cell r="S975">
            <v>128</v>
          </cell>
          <cell r="T975">
            <v>117</v>
          </cell>
          <cell r="U975">
            <v>203</v>
          </cell>
          <cell r="V975">
            <v>225</v>
          </cell>
          <cell r="W975">
            <v>211</v>
          </cell>
          <cell r="X975">
            <v>204</v>
          </cell>
          <cell r="Y975">
            <v>290</v>
          </cell>
          <cell r="Z975">
            <v>226</v>
          </cell>
          <cell r="AA975">
            <v>276</v>
          </cell>
          <cell r="AB975">
            <v>466</v>
          </cell>
          <cell r="AC975">
            <v>501</v>
          </cell>
          <cell r="AD975">
            <v>708</v>
          </cell>
          <cell r="AE975">
            <v>614</v>
          </cell>
          <cell r="AF975">
            <v>858</v>
          </cell>
          <cell r="AG975">
            <v>961</v>
          </cell>
          <cell r="AH975">
            <v>864</v>
          </cell>
          <cell r="AI975">
            <v>768</v>
          </cell>
          <cell r="AJ975">
            <v>850</v>
          </cell>
          <cell r="AK975">
            <v>774</v>
          </cell>
          <cell r="AL975">
            <v>811</v>
          </cell>
          <cell r="AM975">
            <v>1335</v>
          </cell>
          <cell r="AN975">
            <v>1470</v>
          </cell>
          <cell r="AO975">
            <v>2179</v>
          </cell>
          <cell r="AP975">
            <v>2230</v>
          </cell>
          <cell r="AQ975">
            <v>1367</v>
          </cell>
          <cell r="AR975">
            <v>1506</v>
          </cell>
          <cell r="AS975">
            <v>1413</v>
          </cell>
          <cell r="AT975">
            <v>1207</v>
          </cell>
          <cell r="AU975">
            <v>891</v>
          </cell>
          <cell r="AV975">
            <v>877</v>
          </cell>
          <cell r="AW975">
            <v>873</v>
          </cell>
          <cell r="AX975">
            <v>892</v>
          </cell>
          <cell r="AY975">
            <v>1070</v>
          </cell>
          <cell r="AZ975">
            <v>1227</v>
          </cell>
        </row>
        <row r="976">
          <cell r="A976" t="str">
            <v>Nombre de crÃ©ations d'entreprises - Transport - Hauts-de-France - DonnÃ©es trimestrielles brutes</v>
          </cell>
          <cell r="B976">
            <v>10756597</v>
          </cell>
          <cell r="C976">
            <v>45317.364583333336</v>
          </cell>
          <cell r="E976">
            <v>131</v>
          </cell>
          <cell r="F976">
            <v>168</v>
          </cell>
          <cell r="G976">
            <v>118</v>
          </cell>
          <cell r="H976">
            <v>162</v>
          </cell>
          <cell r="I976">
            <v>154</v>
          </cell>
          <cell r="J976">
            <v>143</v>
          </cell>
          <cell r="K976">
            <v>131</v>
          </cell>
          <cell r="L976">
            <v>145</v>
          </cell>
          <cell r="M976">
            <v>196</v>
          </cell>
          <cell r="N976">
            <v>171</v>
          </cell>
          <cell r="O976">
            <v>183</v>
          </cell>
          <cell r="P976">
            <v>199</v>
          </cell>
          <cell r="Q976">
            <v>230</v>
          </cell>
          <cell r="R976">
            <v>224</v>
          </cell>
          <cell r="S976">
            <v>214</v>
          </cell>
          <cell r="T976">
            <v>358</v>
          </cell>
          <cell r="U976">
            <v>321</v>
          </cell>
          <cell r="V976">
            <v>337</v>
          </cell>
          <cell r="W976">
            <v>302</v>
          </cell>
          <cell r="X976">
            <v>361</v>
          </cell>
          <cell r="Y976">
            <v>513</v>
          </cell>
          <cell r="Z976">
            <v>582</v>
          </cell>
          <cell r="AA976">
            <v>411</v>
          </cell>
          <cell r="AB976">
            <v>659</v>
          </cell>
          <cell r="AC976">
            <v>827</v>
          </cell>
          <cell r="AD976">
            <v>826</v>
          </cell>
          <cell r="AE976">
            <v>720</v>
          </cell>
          <cell r="AF976">
            <v>1011</v>
          </cell>
          <cell r="AG976">
            <v>1305</v>
          </cell>
          <cell r="AH976">
            <v>1426</v>
          </cell>
          <cell r="AI976">
            <v>1170</v>
          </cell>
          <cell r="AJ976">
            <v>1259</v>
          </cell>
          <cell r="AK976">
            <v>1197</v>
          </cell>
          <cell r="AL976">
            <v>1417</v>
          </cell>
          <cell r="AM976">
            <v>1901</v>
          </cell>
          <cell r="AN976">
            <v>1756</v>
          </cell>
          <cell r="AO976">
            <v>2932</v>
          </cell>
          <cell r="AP976">
            <v>2800</v>
          </cell>
          <cell r="AQ976">
            <v>1765</v>
          </cell>
          <cell r="AR976">
            <v>1635</v>
          </cell>
          <cell r="AS976">
            <v>1675</v>
          </cell>
          <cell r="AT976">
            <v>1309</v>
          </cell>
          <cell r="AU976">
            <v>1108</v>
          </cell>
          <cell r="AV976">
            <v>1168</v>
          </cell>
          <cell r="AW976">
            <v>1194</v>
          </cell>
          <cell r="AX976">
            <v>1227</v>
          </cell>
          <cell r="AY976">
            <v>1306</v>
          </cell>
          <cell r="AZ976">
            <v>1544</v>
          </cell>
        </row>
        <row r="977">
          <cell r="A977" t="str">
            <v>Nombre de crÃ©ations d'entreprises - Transport - Normandie - DonnÃ©es trimestrielles brutes</v>
          </cell>
          <cell r="B977">
            <v>10756576</v>
          </cell>
          <cell r="C977">
            <v>45317.364583333336</v>
          </cell>
          <cell r="E977">
            <v>82</v>
          </cell>
          <cell r="F977">
            <v>76</v>
          </cell>
          <cell r="G977">
            <v>79</v>
          </cell>
          <cell r="H977">
            <v>66</v>
          </cell>
          <cell r="I977">
            <v>85</v>
          </cell>
          <cell r="J977">
            <v>69</v>
          </cell>
          <cell r="K977">
            <v>87</v>
          </cell>
          <cell r="L977">
            <v>67</v>
          </cell>
          <cell r="M977">
            <v>90</v>
          </cell>
          <cell r="N977">
            <v>79</v>
          </cell>
          <cell r="O977">
            <v>76</v>
          </cell>
          <cell r="P977">
            <v>82</v>
          </cell>
          <cell r="Q977">
            <v>93</v>
          </cell>
          <cell r="R977">
            <v>76</v>
          </cell>
          <cell r="S977">
            <v>88</v>
          </cell>
          <cell r="T977">
            <v>90</v>
          </cell>
          <cell r="U977">
            <v>83</v>
          </cell>
          <cell r="V977">
            <v>121</v>
          </cell>
          <cell r="W977">
            <v>109</v>
          </cell>
          <cell r="X977">
            <v>126</v>
          </cell>
          <cell r="Y977">
            <v>165</v>
          </cell>
          <cell r="Z977">
            <v>121</v>
          </cell>
          <cell r="AA977">
            <v>109</v>
          </cell>
          <cell r="AB977">
            <v>164</v>
          </cell>
          <cell r="AC977">
            <v>351</v>
          </cell>
          <cell r="AD977">
            <v>508</v>
          </cell>
          <cell r="AE977">
            <v>459</v>
          </cell>
          <cell r="AF977">
            <v>587</v>
          </cell>
          <cell r="AG977">
            <v>628</v>
          </cell>
          <cell r="AH977">
            <v>556</v>
          </cell>
          <cell r="AI977">
            <v>509</v>
          </cell>
          <cell r="AJ977">
            <v>549</v>
          </cell>
          <cell r="AK977">
            <v>533</v>
          </cell>
          <cell r="AL977">
            <v>540</v>
          </cell>
          <cell r="AM977">
            <v>803</v>
          </cell>
          <cell r="AN977">
            <v>870</v>
          </cell>
          <cell r="AO977">
            <v>1259</v>
          </cell>
          <cell r="AP977">
            <v>982</v>
          </cell>
          <cell r="AQ977">
            <v>759</v>
          </cell>
          <cell r="AR977">
            <v>839</v>
          </cell>
          <cell r="AS977">
            <v>681</v>
          </cell>
          <cell r="AT977">
            <v>565</v>
          </cell>
          <cell r="AU977">
            <v>372</v>
          </cell>
          <cell r="AV977">
            <v>466</v>
          </cell>
          <cell r="AW977">
            <v>405</v>
          </cell>
          <cell r="AX977">
            <v>437</v>
          </cell>
          <cell r="AY977">
            <v>594</v>
          </cell>
          <cell r="AZ977">
            <v>586</v>
          </cell>
        </row>
        <row r="978">
          <cell r="A978" t="str">
            <v>Nombre de crÃ©ations d'entreprises - Transport - Nouvelle-Aquitaine - DonnÃ©es trimestrielles brutes</v>
          </cell>
          <cell r="B978">
            <v>10756681</v>
          </cell>
          <cell r="C978">
            <v>45317.364583333336</v>
          </cell>
          <cell r="E978">
            <v>132</v>
          </cell>
          <cell r="F978">
            <v>138</v>
          </cell>
          <cell r="G978">
            <v>131</v>
          </cell>
          <cell r="H978">
            <v>123</v>
          </cell>
          <cell r="I978">
            <v>136</v>
          </cell>
          <cell r="J978">
            <v>128</v>
          </cell>
          <cell r="K978">
            <v>141</v>
          </cell>
          <cell r="L978">
            <v>163</v>
          </cell>
          <cell r="M978">
            <v>137</v>
          </cell>
          <cell r="N978">
            <v>135</v>
          </cell>
          <cell r="O978">
            <v>142</v>
          </cell>
          <cell r="P978">
            <v>130</v>
          </cell>
          <cell r="Q978">
            <v>154</v>
          </cell>
          <cell r="R978">
            <v>173</v>
          </cell>
          <cell r="S978">
            <v>161</v>
          </cell>
          <cell r="T978">
            <v>320</v>
          </cell>
          <cell r="U978">
            <v>241</v>
          </cell>
          <cell r="V978">
            <v>251</v>
          </cell>
          <cell r="W978">
            <v>195</v>
          </cell>
          <cell r="X978">
            <v>305</v>
          </cell>
          <cell r="Y978">
            <v>377</v>
          </cell>
          <cell r="Z978">
            <v>409</v>
          </cell>
          <cell r="AA978">
            <v>380</v>
          </cell>
          <cell r="AB978">
            <v>520</v>
          </cell>
          <cell r="AC978">
            <v>657</v>
          </cell>
          <cell r="AD978">
            <v>959</v>
          </cell>
          <cell r="AE978">
            <v>1008</v>
          </cell>
          <cell r="AF978">
            <v>1197</v>
          </cell>
          <cell r="AG978">
            <v>1236</v>
          </cell>
          <cell r="AH978">
            <v>1080</v>
          </cell>
          <cell r="AI978">
            <v>885</v>
          </cell>
          <cell r="AJ978">
            <v>914</v>
          </cell>
          <cell r="AK978">
            <v>964</v>
          </cell>
          <cell r="AL978">
            <v>803</v>
          </cell>
          <cell r="AM978">
            <v>1362</v>
          </cell>
          <cell r="AN978">
            <v>1829</v>
          </cell>
          <cell r="AO978">
            <v>2413</v>
          </cell>
          <cell r="AP978">
            <v>2273</v>
          </cell>
          <cell r="AQ978">
            <v>1392</v>
          </cell>
          <cell r="AR978">
            <v>1523</v>
          </cell>
          <cell r="AS978">
            <v>1354</v>
          </cell>
          <cell r="AT978">
            <v>1102</v>
          </cell>
          <cell r="AU978">
            <v>964</v>
          </cell>
          <cell r="AV978">
            <v>1048</v>
          </cell>
          <cell r="AW978">
            <v>1048</v>
          </cell>
          <cell r="AX978">
            <v>1106</v>
          </cell>
          <cell r="AY978">
            <v>1117</v>
          </cell>
          <cell r="AZ978">
            <v>1230</v>
          </cell>
        </row>
        <row r="979">
          <cell r="A979" t="str">
            <v>Nombre de crÃ©ations d'entreprises - Transport - Occitanie - DonnÃ©es trimestrielles brutes</v>
          </cell>
          <cell r="B979">
            <v>10756702</v>
          </cell>
          <cell r="C979">
            <v>45317.364583333336</v>
          </cell>
          <cell r="E979">
            <v>193</v>
          </cell>
          <cell r="F979">
            <v>163</v>
          </cell>
          <cell r="G979">
            <v>141</v>
          </cell>
          <cell r="H979">
            <v>142</v>
          </cell>
          <cell r="I979">
            <v>180</v>
          </cell>
          <cell r="J979">
            <v>155</v>
          </cell>
          <cell r="K979">
            <v>153</v>
          </cell>
          <cell r="L979">
            <v>129</v>
          </cell>
          <cell r="M979">
            <v>173</v>
          </cell>
          <cell r="N979">
            <v>164</v>
          </cell>
          <cell r="O979">
            <v>143</v>
          </cell>
          <cell r="P979">
            <v>159</v>
          </cell>
          <cell r="Q979">
            <v>183</v>
          </cell>
          <cell r="R979">
            <v>181</v>
          </cell>
          <cell r="S979">
            <v>168</v>
          </cell>
          <cell r="T979">
            <v>201</v>
          </cell>
          <cell r="U979">
            <v>278</v>
          </cell>
          <cell r="V979">
            <v>304</v>
          </cell>
          <cell r="W979">
            <v>261</v>
          </cell>
          <cell r="X979">
            <v>355</v>
          </cell>
          <cell r="Y979">
            <v>407</v>
          </cell>
          <cell r="Z979">
            <v>503</v>
          </cell>
          <cell r="AA979">
            <v>553</v>
          </cell>
          <cell r="AB979">
            <v>839</v>
          </cell>
          <cell r="AC979">
            <v>916</v>
          </cell>
          <cell r="AD979">
            <v>1334</v>
          </cell>
          <cell r="AE979">
            <v>1078</v>
          </cell>
          <cell r="AF979">
            <v>1334</v>
          </cell>
          <cell r="AG979">
            <v>1758</v>
          </cell>
          <cell r="AH979">
            <v>1593</v>
          </cell>
          <cell r="AI979">
            <v>1203</v>
          </cell>
          <cell r="AJ979">
            <v>1336</v>
          </cell>
          <cell r="AK979">
            <v>1215</v>
          </cell>
          <cell r="AL979">
            <v>1306</v>
          </cell>
          <cell r="AM979">
            <v>1707</v>
          </cell>
          <cell r="AN979">
            <v>2375</v>
          </cell>
          <cell r="AO979">
            <v>2893</v>
          </cell>
          <cell r="AP979">
            <v>2763</v>
          </cell>
          <cell r="AQ979">
            <v>1577</v>
          </cell>
          <cell r="AR979">
            <v>1708</v>
          </cell>
          <cell r="AS979">
            <v>1627</v>
          </cell>
          <cell r="AT979">
            <v>1430</v>
          </cell>
          <cell r="AU979">
            <v>1191</v>
          </cell>
          <cell r="AV979">
            <v>1386</v>
          </cell>
          <cell r="AW979">
            <v>1295</v>
          </cell>
          <cell r="AX979">
            <v>1466</v>
          </cell>
          <cell r="AY979">
            <v>1356</v>
          </cell>
          <cell r="AZ979">
            <v>1590</v>
          </cell>
        </row>
        <row r="980">
          <cell r="A980" t="str">
            <v>Nombre de crÃ©ations d'entreprises - Transport - Pays de la Loire - DonnÃ©es trimestrielles brutes</v>
          </cell>
          <cell r="B980">
            <v>10756639</v>
          </cell>
          <cell r="C980">
            <v>45317.364583333336</v>
          </cell>
          <cell r="E980">
            <v>79</v>
          </cell>
          <cell r="F980">
            <v>71</v>
          </cell>
          <cell r="G980">
            <v>55</v>
          </cell>
          <cell r="H980">
            <v>41</v>
          </cell>
          <cell r="I980">
            <v>58</v>
          </cell>
          <cell r="J980">
            <v>57</v>
          </cell>
          <cell r="K980">
            <v>69</v>
          </cell>
          <cell r="L980">
            <v>54</v>
          </cell>
          <cell r="M980">
            <v>63</v>
          </cell>
          <cell r="N980">
            <v>74</v>
          </cell>
          <cell r="O980">
            <v>66</v>
          </cell>
          <cell r="P980">
            <v>70</v>
          </cell>
          <cell r="Q980">
            <v>93</v>
          </cell>
          <cell r="R980">
            <v>81</v>
          </cell>
          <cell r="S980">
            <v>73</v>
          </cell>
          <cell r="T980">
            <v>107</v>
          </cell>
          <cell r="U980">
            <v>187</v>
          </cell>
          <cell r="V980">
            <v>172</v>
          </cell>
          <cell r="W980">
            <v>105</v>
          </cell>
          <cell r="X980">
            <v>174</v>
          </cell>
          <cell r="Y980">
            <v>210</v>
          </cell>
          <cell r="Z980">
            <v>192</v>
          </cell>
          <cell r="AA980">
            <v>167</v>
          </cell>
          <cell r="AB980">
            <v>221</v>
          </cell>
          <cell r="AC980">
            <v>273</v>
          </cell>
          <cell r="AD980">
            <v>412</v>
          </cell>
          <cell r="AE980">
            <v>449</v>
          </cell>
          <cell r="AF980">
            <v>512</v>
          </cell>
          <cell r="AG980">
            <v>650</v>
          </cell>
          <cell r="AH980">
            <v>545</v>
          </cell>
          <cell r="AI980">
            <v>462</v>
          </cell>
          <cell r="AJ980">
            <v>518</v>
          </cell>
          <cell r="AK980">
            <v>456</v>
          </cell>
          <cell r="AL980">
            <v>428</v>
          </cell>
          <cell r="AM980">
            <v>815</v>
          </cell>
          <cell r="AN980">
            <v>856</v>
          </cell>
          <cell r="AO980">
            <v>1371</v>
          </cell>
          <cell r="AP980">
            <v>1380</v>
          </cell>
          <cell r="AQ980">
            <v>836</v>
          </cell>
          <cell r="AR980">
            <v>885</v>
          </cell>
          <cell r="AS980">
            <v>725</v>
          </cell>
          <cell r="AT980">
            <v>555</v>
          </cell>
          <cell r="AU980">
            <v>578</v>
          </cell>
          <cell r="AV980">
            <v>621</v>
          </cell>
          <cell r="AW980">
            <v>641</v>
          </cell>
          <cell r="AX980">
            <v>543</v>
          </cell>
          <cell r="AY980">
            <v>592</v>
          </cell>
          <cell r="AZ980">
            <v>657</v>
          </cell>
        </row>
        <row r="981">
          <cell r="A981" t="str">
            <v>Nombre de crÃ©ations d'entreprises - Transport - Provence-Alpes-CÃ´te d'Azur - DonnÃ©es trimestrielles brutes</v>
          </cell>
          <cell r="B981">
            <v>10756744</v>
          </cell>
          <cell r="C981">
            <v>45317.364583333336</v>
          </cell>
          <cell r="E981">
            <v>307</v>
          </cell>
          <cell r="F981">
            <v>277</v>
          </cell>
          <cell r="G981">
            <v>263</v>
          </cell>
          <cell r="H981">
            <v>260</v>
          </cell>
          <cell r="I981">
            <v>240</v>
          </cell>
          <cell r="J981">
            <v>269</v>
          </cell>
          <cell r="K981">
            <v>233</v>
          </cell>
          <cell r="L981">
            <v>233</v>
          </cell>
          <cell r="M981">
            <v>285</v>
          </cell>
          <cell r="N981">
            <v>248</v>
          </cell>
          <cell r="O981">
            <v>255</v>
          </cell>
          <cell r="P981">
            <v>306</v>
          </cell>
          <cell r="Q981">
            <v>315</v>
          </cell>
          <cell r="R981">
            <v>362</v>
          </cell>
          <cell r="S981">
            <v>257</v>
          </cell>
          <cell r="T981">
            <v>337</v>
          </cell>
          <cell r="U981">
            <v>439</v>
          </cell>
          <cell r="V981">
            <v>490</v>
          </cell>
          <cell r="W981">
            <v>407</v>
          </cell>
          <cell r="X981">
            <v>499</v>
          </cell>
          <cell r="Y981">
            <v>538</v>
          </cell>
          <cell r="Z981">
            <v>531</v>
          </cell>
          <cell r="AA981">
            <v>431</v>
          </cell>
          <cell r="AB981">
            <v>751</v>
          </cell>
          <cell r="AC981">
            <v>1193</v>
          </cell>
          <cell r="AD981">
            <v>1410</v>
          </cell>
          <cell r="AE981">
            <v>1024</v>
          </cell>
          <cell r="AF981">
            <v>1490</v>
          </cell>
          <cell r="AG981">
            <v>1895</v>
          </cell>
          <cell r="AH981">
            <v>1746</v>
          </cell>
          <cell r="AI981">
            <v>1287</v>
          </cell>
          <cell r="AJ981">
            <v>1468</v>
          </cell>
          <cell r="AK981">
            <v>1536</v>
          </cell>
          <cell r="AL981">
            <v>1475</v>
          </cell>
          <cell r="AM981">
            <v>2178</v>
          </cell>
          <cell r="AN981">
            <v>2534</v>
          </cell>
          <cell r="AO981">
            <v>3898</v>
          </cell>
          <cell r="AP981">
            <v>4998</v>
          </cell>
          <cell r="AQ981">
            <v>2162</v>
          </cell>
          <cell r="AR981">
            <v>2483</v>
          </cell>
          <cell r="AS981">
            <v>2502</v>
          </cell>
          <cell r="AT981">
            <v>2127</v>
          </cell>
          <cell r="AU981">
            <v>2038</v>
          </cell>
          <cell r="AV981">
            <v>2858</v>
          </cell>
          <cell r="AW981">
            <v>2172</v>
          </cell>
          <cell r="AX981">
            <v>2021</v>
          </cell>
          <cell r="AY981">
            <v>1844</v>
          </cell>
          <cell r="AZ981">
            <v>2118</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90"/>
  <sheetViews>
    <sheetView zoomScaleNormal="100" workbookViewId="0">
      <pane xSplit="2" ySplit="8" topLeftCell="C9" activePane="bottomRight" state="frozen"/>
      <selection activeCell="I54" sqref="I54"/>
      <selection pane="topRight" activeCell="I54" sqref="I54"/>
      <selection pane="bottomLeft" activeCell="I54" sqref="I54"/>
      <selection pane="bottomRight" activeCell="L18" sqref="L18"/>
    </sheetView>
  </sheetViews>
  <sheetFormatPr baseColWidth="10" defaultColWidth="11.42578125" defaultRowHeight="12.75" x14ac:dyDescent="0.2"/>
  <cols>
    <col min="1" max="1" width="4" style="2" customWidth="1"/>
    <col min="2" max="2" width="6.42578125" style="2" customWidth="1"/>
    <col min="3" max="5" width="12.42578125" style="2" customWidth="1"/>
    <col min="6" max="16384" width="11.42578125" style="2"/>
  </cols>
  <sheetData>
    <row r="1" spans="1:6" ht="15" customHeight="1" x14ac:dyDescent="0.2">
      <c r="A1" s="99" t="s">
        <v>11</v>
      </c>
      <c r="B1" s="99"/>
      <c r="C1" s="4" t="s">
        <v>32</v>
      </c>
      <c r="D1" s="4"/>
    </row>
    <row r="2" spans="1:6" ht="15" customHeight="1" x14ac:dyDescent="0.2">
      <c r="A2" s="100" t="s">
        <v>12</v>
      </c>
      <c r="B2" s="100"/>
      <c r="C2" s="1" t="s">
        <v>455</v>
      </c>
      <c r="D2" s="1"/>
    </row>
    <row r="3" spans="1:6" ht="15" customHeight="1" x14ac:dyDescent="0.2">
      <c r="A3" s="100" t="s">
        <v>13</v>
      </c>
      <c r="B3" s="100"/>
      <c r="C3" s="1" t="s">
        <v>16</v>
      </c>
      <c r="D3" s="1"/>
    </row>
    <row r="4" spans="1:6" ht="15" customHeight="1" x14ac:dyDescent="0.2">
      <c r="A4" s="100" t="s">
        <v>14</v>
      </c>
      <c r="B4" s="100"/>
      <c r="C4" s="1" t="s">
        <v>720</v>
      </c>
      <c r="D4" s="1"/>
    </row>
    <row r="5" spans="1:6" ht="15" customHeight="1" x14ac:dyDescent="0.2">
      <c r="A5" s="100" t="s">
        <v>15</v>
      </c>
      <c r="B5" s="100"/>
      <c r="C5" s="1" t="s">
        <v>31</v>
      </c>
      <c r="D5" s="1"/>
    </row>
    <row r="6" spans="1:6" ht="23.25" customHeight="1" x14ac:dyDescent="0.2">
      <c r="B6" s="4"/>
      <c r="C6" s="4"/>
      <c r="D6" s="4"/>
      <c r="E6" s="5"/>
    </row>
    <row r="7" spans="1:6" ht="18" customHeight="1" x14ac:dyDescent="0.2">
      <c r="A7" s="96" t="s">
        <v>2</v>
      </c>
      <c r="B7" s="96"/>
      <c r="C7" s="97" t="s">
        <v>475</v>
      </c>
      <c r="D7" s="98"/>
      <c r="E7" s="97" t="s">
        <v>24</v>
      </c>
      <c r="F7" s="98"/>
    </row>
    <row r="8" spans="1:6" ht="38.25" customHeight="1" x14ac:dyDescent="0.2">
      <c r="A8" s="96"/>
      <c r="B8" s="96"/>
      <c r="C8" s="23" t="s">
        <v>47</v>
      </c>
      <c r="D8" s="23" t="s">
        <v>62</v>
      </c>
      <c r="E8" s="23" t="s">
        <v>47</v>
      </c>
      <c r="F8" s="23" t="s">
        <v>62</v>
      </c>
    </row>
    <row r="9" spans="1:6" x14ac:dyDescent="0.2">
      <c r="A9" s="96" t="s">
        <v>464</v>
      </c>
      <c r="B9" s="2" t="s">
        <v>460</v>
      </c>
      <c r="C9" s="3">
        <f>'France métro'!B15/'France métro'!$B$15*100</f>
        <v>100</v>
      </c>
      <c r="D9" s="3">
        <f>'France métro'!D15/'France métro'!$D$15*100</f>
        <v>100</v>
      </c>
      <c r="E9" s="3">
        <f>Paca!B15/Paca!$B$15*100</f>
        <v>100</v>
      </c>
      <c r="F9" s="3">
        <f>Paca!D15/Paca!$D$15*100</f>
        <v>100</v>
      </c>
    </row>
    <row r="10" spans="1:6" x14ac:dyDescent="0.2">
      <c r="A10" s="96"/>
      <c r="B10" s="2" t="s">
        <v>461</v>
      </c>
      <c r="C10" s="3">
        <f>'France métro'!B16/'France métro'!$B$15*100</f>
        <v>102.82255144748085</v>
      </c>
      <c r="D10" s="3">
        <f>'France métro'!D16/'France métro'!$D$15*100</f>
        <v>101.2076288222695</v>
      </c>
      <c r="E10" s="3">
        <f>Paca!B16/Paca!$B$15*100</f>
        <v>99.675192854242795</v>
      </c>
      <c r="F10" s="3">
        <f>Paca!D16/Paca!$D$15*100</f>
        <v>98.552717747216761</v>
      </c>
    </row>
    <row r="11" spans="1:6" x14ac:dyDescent="0.2">
      <c r="A11" s="96"/>
      <c r="B11" s="2" t="s">
        <v>462</v>
      </c>
      <c r="C11" s="3">
        <f>'France métro'!B17/'France métro'!$B$15*100</f>
        <v>103.02674834542584</v>
      </c>
      <c r="D11" s="3">
        <f>'France métro'!D17/'France métro'!$D$15*100</f>
        <v>99.637418949245955</v>
      </c>
      <c r="E11" s="3">
        <f>Paca!B17/Paca!$B$15*100</f>
        <v>102.31425091352008</v>
      </c>
      <c r="F11" s="3">
        <f>Paca!D17/Paca!$D$15*100</f>
        <v>97.714472822527824</v>
      </c>
    </row>
    <row r="12" spans="1:6" x14ac:dyDescent="0.2">
      <c r="A12" s="96"/>
      <c r="B12" s="2" t="s">
        <v>463</v>
      </c>
      <c r="C12" s="3">
        <f>'France métro'!B18/'France métro'!$B$15*100</f>
        <v>104.38661279344252</v>
      </c>
      <c r="D12" s="3">
        <f>'France métro'!D18/'France métro'!$D$15*100</f>
        <v>102.01466406427042</v>
      </c>
      <c r="E12" s="3">
        <f>Paca!B18/Paca!$B$15*100</f>
        <v>100.85261875761266</v>
      </c>
      <c r="F12" s="3">
        <f>Paca!D18/Paca!$D$15*100</f>
        <v>100.26195153896529</v>
      </c>
    </row>
    <row r="13" spans="1:6" x14ac:dyDescent="0.2">
      <c r="A13" s="96" t="s">
        <v>465</v>
      </c>
      <c r="B13" s="2" t="s">
        <v>460</v>
      </c>
      <c r="C13" s="3">
        <f>'France métro'!B19/'France métro'!$B$15*100</f>
        <v>104.1549000014482</v>
      </c>
      <c r="D13" s="3">
        <f>'France métro'!D19/'France métro'!$D$15*100</f>
        <v>102.72228192138716</v>
      </c>
      <c r="E13" s="3">
        <f>Paca!B19/Paca!$B$15*100</f>
        <v>98.606035999458655</v>
      </c>
      <c r="F13" s="3">
        <f>Paca!D19/Paca!$D$15*100</f>
        <v>98.899803536345772</v>
      </c>
    </row>
    <row r="14" spans="1:6" x14ac:dyDescent="0.2">
      <c r="A14" s="96"/>
      <c r="B14" s="2" t="s">
        <v>461</v>
      </c>
      <c r="C14" s="3">
        <f>'France métro'!B20/'France métro'!$B$15*100</f>
        <v>105.51186803956496</v>
      </c>
      <c r="D14" s="3">
        <f>'France métro'!D20/'France métro'!$D$15*100</f>
        <v>102.95912922067005</v>
      </c>
      <c r="E14" s="3">
        <f>Paca!B20/Paca!$B$15*100</f>
        <v>100.40600893219651</v>
      </c>
      <c r="F14" s="3">
        <f>Paca!D20/Paca!$D$15*100</f>
        <v>98.539620170268506</v>
      </c>
    </row>
    <row r="15" spans="1:6" x14ac:dyDescent="0.2">
      <c r="A15" s="96"/>
      <c r="B15" s="2" t="s">
        <v>462</v>
      </c>
      <c r="C15" s="3">
        <f>'France métro'!B21/'France métro'!$B$15*100</f>
        <v>104.13317692719875</v>
      </c>
      <c r="D15" s="3">
        <f>'France métro'!D21/'France métro'!$D$15*100</f>
        <v>104.14336571708445</v>
      </c>
      <c r="E15" s="3">
        <f>Paca!B21/Paca!$B$15*100</f>
        <v>96.738394911354717</v>
      </c>
      <c r="F15" s="3">
        <f>Paca!D21/Paca!$D$15*100</f>
        <v>98.087753765553373</v>
      </c>
    </row>
    <row r="16" spans="1:6" x14ac:dyDescent="0.2">
      <c r="A16" s="96"/>
      <c r="B16" s="2" t="s">
        <v>463</v>
      </c>
      <c r="C16" s="3">
        <f>'France métro'!B22/'France métro'!$B$15*100</f>
        <v>102.85441195638008</v>
      </c>
      <c r="D16" s="3">
        <f>'France métro'!D22/'France métro'!$D$15*100</f>
        <v>103.72595890260752</v>
      </c>
      <c r="E16" s="3">
        <f>Paca!B22/Paca!$B$15*100</f>
        <v>98.213560698335371</v>
      </c>
      <c r="F16" s="3">
        <f>Paca!D22/Paca!$D$15*100</f>
        <v>97.131630648330059</v>
      </c>
    </row>
    <row r="17" spans="1:6" x14ac:dyDescent="0.2">
      <c r="A17" s="96" t="s">
        <v>466</v>
      </c>
      <c r="B17" s="2" t="s">
        <v>460</v>
      </c>
      <c r="C17" s="3">
        <f>'France métro'!B23/'France métro'!$B$15*100</f>
        <v>94.716948342529435</v>
      </c>
      <c r="D17" s="3">
        <f>'France métro'!D23/'France métro'!$D$15*100</f>
        <v>97.565736090703751</v>
      </c>
      <c r="E17" s="3">
        <f>Paca!B23/Paca!$B$15*100</f>
        <v>94.681282988225746</v>
      </c>
      <c r="F17" s="3">
        <f>Paca!D23/Paca!$D$15*100</f>
        <v>94.112639161755069</v>
      </c>
    </row>
    <row r="18" spans="1:6" x14ac:dyDescent="0.2">
      <c r="A18" s="96"/>
      <c r="B18" s="2" t="s">
        <v>461</v>
      </c>
      <c r="C18" s="3">
        <f>'France métro'!B24/'France métro'!$B$15*100</f>
        <v>97.859553083952449</v>
      </c>
      <c r="D18" s="3">
        <f>'France métro'!D24/'France métro'!$D$15*100</f>
        <v>98.540903674788197</v>
      </c>
      <c r="E18" s="3">
        <f>Paca!B24/Paca!$B$15*100</f>
        <v>93.842197861686287</v>
      </c>
      <c r="F18" s="3">
        <f>Paca!D24/Paca!$D$15*100</f>
        <v>93.130320890635232</v>
      </c>
    </row>
    <row r="19" spans="1:6" x14ac:dyDescent="0.2">
      <c r="A19" s="96"/>
      <c r="B19" s="2" t="s">
        <v>462</v>
      </c>
      <c r="C19" s="3">
        <f>'France métro'!B25/'France métro'!$B$15*100</f>
        <v>101.50758135291306</v>
      </c>
      <c r="D19" s="3">
        <f>'France métro'!D25/'France métro'!$D$15*100</f>
        <v>100.35819498965621</v>
      </c>
      <c r="E19" s="3">
        <f>Paca!B25/Paca!$B$15*100</f>
        <v>96.914332115306536</v>
      </c>
      <c r="F19" s="3">
        <f>Paca!D25/Paca!$D$15*100</f>
        <v>94.931237721021617</v>
      </c>
    </row>
    <row r="20" spans="1:6" x14ac:dyDescent="0.2">
      <c r="A20" s="96"/>
      <c r="B20" s="2" t="s">
        <v>463</v>
      </c>
      <c r="C20" s="3">
        <f>'France métro'!B26/'France métro'!$B$15*100</f>
        <v>103.68568159765969</v>
      </c>
      <c r="D20" s="3">
        <f>'France métro'!D26/'France métro'!$D$15*100</f>
        <v>102.71570282974041</v>
      </c>
      <c r="E20" s="3">
        <f>Paca!B26/Paca!$B$15*100</f>
        <v>100.10826904858574</v>
      </c>
      <c r="F20" s="3">
        <f>Paca!D26/Paca!$D$15*100</f>
        <v>95.789129011132943</v>
      </c>
    </row>
    <row r="21" spans="1:6" x14ac:dyDescent="0.2">
      <c r="A21" s="96" t="s">
        <v>467</v>
      </c>
      <c r="B21" s="2" t="s">
        <v>460</v>
      </c>
      <c r="C21" s="3">
        <f>'France métro'!B27/'France métro'!$B$15*100</f>
        <v>108.26925026429741</v>
      </c>
      <c r="D21" s="3">
        <f>'France métro'!D27/'France métro'!$D$15*100</f>
        <v>104.85390761493308</v>
      </c>
      <c r="E21" s="3">
        <f>Paca!B27/Paca!$B$15*100</f>
        <v>105.79239409933685</v>
      </c>
      <c r="F21" s="3">
        <f>Paca!D27/Paca!$D$15*100</f>
        <v>98.120497707924031</v>
      </c>
    </row>
    <row r="22" spans="1:6" x14ac:dyDescent="0.2">
      <c r="A22" s="96"/>
      <c r="B22" s="2" t="s">
        <v>461</v>
      </c>
      <c r="C22" s="3">
        <f>'France métro'!B28/'France métro'!$B$15*100</f>
        <v>110.98463454548089</v>
      </c>
      <c r="D22" s="3">
        <f>'France métro'!D28/'France métro'!$D$15*100</f>
        <v>108.65369854602073</v>
      </c>
      <c r="E22" s="3">
        <f>Paca!B28/Paca!$B$15*100</f>
        <v>107.15929083773177</v>
      </c>
      <c r="F22" s="3">
        <f>Paca!D28/Paca!$D$15*100</f>
        <v>99.574328749181404</v>
      </c>
    </row>
    <row r="23" spans="1:6" x14ac:dyDescent="0.2">
      <c r="A23" s="96"/>
      <c r="B23" s="2" t="s">
        <v>462</v>
      </c>
      <c r="C23" s="3">
        <f>'France métro'!B29/'France métro'!$B$15*100</f>
        <v>107.62624726651315</v>
      </c>
      <c r="D23" s="3">
        <f>'France métro'!D29/'France métro'!$D$15*100</f>
        <v>105.70553447809527</v>
      </c>
      <c r="E23" s="3">
        <f>Paca!B29/Paca!$B$15*100</f>
        <v>103.30220598186493</v>
      </c>
      <c r="F23" s="3">
        <f>Paca!D29/Paca!$D$15*100</f>
        <v>96.201702685003283</v>
      </c>
    </row>
    <row r="24" spans="1:6" x14ac:dyDescent="0.2">
      <c r="A24" s="96"/>
      <c r="B24" s="2" t="s">
        <v>463</v>
      </c>
      <c r="C24" s="3">
        <f>'France métro'!B30/'France métro'!$B$15*100</f>
        <v>113.57692140591737</v>
      </c>
      <c r="D24" s="3">
        <f>'France métro'!D30/'France métro'!$D$15*100</f>
        <v>107.99578938134609</v>
      </c>
      <c r="E24" s="3">
        <f>Paca!B30/Paca!$B$15*100</f>
        <v>110.08255514954661</v>
      </c>
      <c r="F24" s="3">
        <f>Paca!D30/Paca!$D$15*100</f>
        <v>97.976424361493116</v>
      </c>
    </row>
    <row r="25" spans="1:6" x14ac:dyDescent="0.2">
      <c r="A25" s="96" t="s">
        <v>468</v>
      </c>
      <c r="B25" s="2" t="s">
        <v>460</v>
      </c>
      <c r="C25" s="3">
        <f>'France métro'!B31/'France métro'!$B$15*100</f>
        <v>115.56965141706854</v>
      </c>
      <c r="D25" s="3">
        <f>'France métro'!D31/'France métro'!$D$15*100</f>
        <v>111.97029174616402</v>
      </c>
      <c r="E25" s="3">
        <f>Paca!B31/Paca!$B$15*100</f>
        <v>111.74719177155229</v>
      </c>
      <c r="F25" s="3">
        <f>Paca!D31/Paca!$D$15*100</f>
        <v>100.36018336607728</v>
      </c>
    </row>
    <row r="26" spans="1:6" x14ac:dyDescent="0.2">
      <c r="A26" s="96"/>
      <c r="B26" s="2" t="s">
        <v>461</v>
      </c>
      <c r="C26" s="3">
        <f>'France métro'!B32/'France métro'!$B$15*100</f>
        <v>114.38212335809763</v>
      </c>
      <c r="D26" s="3">
        <f>'France métro'!D32/'France métro'!$D$15*100</f>
        <v>112.13550004751566</v>
      </c>
      <c r="E26" s="3">
        <f>Paca!B32/Paca!$B$15*100</f>
        <v>104.61496819596698</v>
      </c>
      <c r="F26" s="3">
        <f>Paca!D32/Paca!$D$15*100</f>
        <v>99.201047806155856</v>
      </c>
    </row>
    <row r="27" spans="1:6" x14ac:dyDescent="0.2">
      <c r="A27" s="96"/>
      <c r="B27" s="2" t="s">
        <v>462</v>
      </c>
      <c r="C27" s="3">
        <f>'France métro'!B33/'France métro'!$B$15*100</f>
        <v>118.44289003779815</v>
      </c>
      <c r="D27" s="3">
        <f>'France métro'!D33/'France métro'!$D$15*100</f>
        <v>118.85202160866102</v>
      </c>
      <c r="E27" s="3">
        <f>Paca!B33/Paca!$B$15*100</f>
        <v>114.46745161726892</v>
      </c>
      <c r="F27" s="3">
        <f>Paca!D33/Paca!$D$15*100</f>
        <v>106.73870333988211</v>
      </c>
    </row>
    <row r="28" spans="1:6" x14ac:dyDescent="0.2">
      <c r="A28" s="96"/>
      <c r="B28" s="2" t="s">
        <v>463</v>
      </c>
      <c r="C28" s="3">
        <f>'France métro'!B34/'France métro'!$B$15*100</f>
        <v>121.63038913267006</v>
      </c>
      <c r="D28" s="3">
        <f>'France métro'!D34/'France métro'!$D$15*100</f>
        <v>123.71835639670461</v>
      </c>
      <c r="E28" s="3">
        <f>Paca!B34/Paca!$B$15*100</f>
        <v>116.65989985113005</v>
      </c>
      <c r="F28" s="3">
        <f>Paca!D34/Paca!$D$15*100</f>
        <v>112.31827111984283</v>
      </c>
    </row>
    <row r="29" spans="1:6" x14ac:dyDescent="0.2">
      <c r="A29" s="96" t="s">
        <v>459</v>
      </c>
      <c r="B29" s="2" t="s">
        <v>460</v>
      </c>
      <c r="C29" s="3">
        <f>'France métro'!B35/'France métro'!$B$15*100</f>
        <v>119.92005908676195</v>
      </c>
      <c r="D29" s="3">
        <f>'France métro'!D35/'France métro'!$D$15*100</f>
        <v>128.86539909500939</v>
      </c>
      <c r="E29" s="3">
        <f>Paca!B35/Paca!$B$15*100</f>
        <v>116.15915550142104</v>
      </c>
      <c r="F29" s="3">
        <f>Paca!D35/Paca!$D$15*100</f>
        <v>118.87360838244925</v>
      </c>
    </row>
    <row r="30" spans="1:6" x14ac:dyDescent="0.2">
      <c r="A30" s="96"/>
      <c r="B30" s="2" t="s">
        <v>461</v>
      </c>
      <c r="C30" s="3">
        <f>'France métro'!B36/'France métro'!$B$15*100</f>
        <v>122.02285267411044</v>
      </c>
      <c r="D30" s="3">
        <f>'France métro'!D36/'France métro'!$D$15*100</f>
        <v>132.98317945568982</v>
      </c>
      <c r="E30" s="3">
        <f>Paca!B36/Paca!$B$15*100</f>
        <v>119.02828528894302</v>
      </c>
      <c r="F30" s="3">
        <f>Paca!D36/Paca!$D$15*100</f>
        <v>119.49574328749182</v>
      </c>
    </row>
    <row r="31" spans="1:6" x14ac:dyDescent="0.2">
      <c r="A31" s="96"/>
      <c r="B31" s="2" t="s">
        <v>462</v>
      </c>
      <c r="C31" s="3">
        <f>'France métro'!B37/'France métro'!$B$15*100</f>
        <v>120.83098000028964</v>
      </c>
      <c r="D31" s="3">
        <f>'France métro'!D37/'France métro'!$D$15*100</f>
        <v>133.80995197263098</v>
      </c>
      <c r="E31" s="3">
        <f>Paca!B37/Paca!$B$15*100</f>
        <v>118.3786709974286</v>
      </c>
      <c r="F31" s="3">
        <f>Paca!D37/Paca!$D$15*100</f>
        <v>120.54354944335297</v>
      </c>
    </row>
    <row r="32" spans="1:6" x14ac:dyDescent="0.2">
      <c r="A32" s="96"/>
      <c r="B32" s="2" t="s">
        <v>463</v>
      </c>
      <c r="C32" s="3">
        <f>'France métro'!B38/'France métro'!$B$15*100</f>
        <v>122.48483005314912</v>
      </c>
      <c r="D32" s="3">
        <f>'France métro'!D38/'France métro'!$D$15*100</f>
        <v>137.91530516020089</v>
      </c>
      <c r="E32" s="3">
        <f>Paca!B38/Paca!$B$15*100</f>
        <v>115.86141561781025</v>
      </c>
      <c r="F32" s="3">
        <f>Paca!D38/Paca!$D$15*100</f>
        <v>122.94695481335953</v>
      </c>
    </row>
    <row r="33" spans="1:6" x14ac:dyDescent="0.2">
      <c r="A33" s="96" t="s">
        <v>469</v>
      </c>
      <c r="B33" s="2" t="s">
        <v>460</v>
      </c>
      <c r="C33" s="3">
        <f>'France métro'!B39/'France métro'!$B$15*100</f>
        <v>130.00101374346497</v>
      </c>
      <c r="D33" s="3">
        <f>'France métro'!D39/'France métro'!$D$15*100</f>
        <v>153.33084789871123</v>
      </c>
      <c r="E33" s="3">
        <f>Paca!B39/Paca!$B$15*100</f>
        <v>130.22059818649342</v>
      </c>
      <c r="F33" s="3">
        <f>Paca!D39/Paca!$D$15*100</f>
        <v>136.69941060903733</v>
      </c>
    </row>
    <row r="34" spans="1:6" x14ac:dyDescent="0.2">
      <c r="A34" s="96"/>
      <c r="B34" s="2" t="s">
        <v>461</v>
      </c>
      <c r="C34" s="3">
        <f>'France métro'!B40/'France métro'!$B$15*100</f>
        <v>127.45506944142736</v>
      </c>
      <c r="D34" s="3">
        <f>'France métro'!D40/'France métro'!$D$15*100</f>
        <v>152.19412706419001</v>
      </c>
      <c r="E34" s="3">
        <f>Paca!B40/Paca!$B$15*100</f>
        <v>124.29286777642442</v>
      </c>
      <c r="F34" s="3">
        <f>Paca!D40/Paca!$D$15*100</f>
        <v>134.66928618205631</v>
      </c>
    </row>
    <row r="35" spans="1:6" x14ac:dyDescent="0.2">
      <c r="A35" s="96"/>
      <c r="B35" s="2" t="s">
        <v>462</v>
      </c>
      <c r="C35" s="3">
        <f>'France métro'!B41/'France métro'!$B$15*100</f>
        <v>128.286339082707</v>
      </c>
      <c r="D35" s="3">
        <f>'France métro'!D41/'France métro'!$D$15*100</f>
        <v>154.19051587388611</v>
      </c>
      <c r="E35" s="3">
        <f>Paca!B41/Paca!$B$15*100</f>
        <v>118.71701177425903</v>
      </c>
      <c r="F35" s="3">
        <f>Paca!D41/Paca!$D$15*100</f>
        <v>135.75638506876228</v>
      </c>
    </row>
    <row r="36" spans="1:6" x14ac:dyDescent="0.2">
      <c r="A36" s="96"/>
      <c r="B36" s="2" t="s">
        <v>463</v>
      </c>
      <c r="C36" s="3">
        <f>'France métro'!B42/'France métro'!$B$15*100</f>
        <v>124.39790879205226</v>
      </c>
      <c r="D36" s="3">
        <f>'France métro'!D42/'France métro'!$D$15*100</f>
        <v>158.6262856641593</v>
      </c>
      <c r="E36" s="3">
        <f>Paca!B42/Paca!$B$15*100</f>
        <v>107.1186899445121</v>
      </c>
      <c r="F36" s="3">
        <f>Paca!D42/Paca!$D$15*100</f>
        <v>146.5553372626064</v>
      </c>
    </row>
    <row r="37" spans="1:6" x14ac:dyDescent="0.2">
      <c r="A37" s="96" t="s">
        <v>470</v>
      </c>
      <c r="B37" s="2" t="s">
        <v>460</v>
      </c>
      <c r="C37" s="3">
        <f>'France métro'!B43/'France métro'!$B$15*100</f>
        <v>117.46679990152207</v>
      </c>
      <c r="D37" s="3">
        <f>'France métro'!D43/'France métro'!$D$15*100</f>
        <v>146.67280715220363</v>
      </c>
      <c r="E37" s="3">
        <f>Paca!B43/Paca!$B$15*100</f>
        <v>105.83299499255649</v>
      </c>
      <c r="F37" s="3">
        <f>Paca!D43/Paca!$D$15*100</f>
        <v>134.29600523903079</v>
      </c>
    </row>
    <row r="38" spans="1:6" x14ac:dyDescent="0.2">
      <c r="A38" s="96"/>
      <c r="B38" s="2" t="s">
        <v>461</v>
      </c>
      <c r="C38" s="3">
        <f>'France métro'!B44/'France métro'!$B$15*100</f>
        <v>91.371594908111405</v>
      </c>
      <c r="D38" s="3">
        <f>'France métro'!D44/'France métro'!$D$15*100</f>
        <v>120.95367588470506</v>
      </c>
      <c r="E38" s="3">
        <f>Paca!B44/Paca!$B$15*100</f>
        <v>74.746244417377184</v>
      </c>
      <c r="F38" s="3">
        <f>Paca!D44/Paca!$D$15*100</f>
        <v>105.76948264571054</v>
      </c>
    </row>
    <row r="39" spans="1:6" x14ac:dyDescent="0.2">
      <c r="A39" s="96"/>
      <c r="B39" s="2" t="s">
        <v>462</v>
      </c>
      <c r="C39" s="3">
        <f>'France métro'!B45/'France métro'!$B$15*100</f>
        <v>138.35425989486032</v>
      </c>
      <c r="D39" s="3">
        <f>'France métro'!D45/'France métro'!$D$15*100</f>
        <v>186.35569493483044</v>
      </c>
      <c r="E39" s="3">
        <f>Paca!B45/Paca!$B$15*100</f>
        <v>118.55460820138045</v>
      </c>
      <c r="F39" s="3">
        <f>Paca!D45/Paca!$D$15*100</f>
        <v>163.16306483300588</v>
      </c>
    </row>
    <row r="40" spans="1:6" x14ac:dyDescent="0.2">
      <c r="A40" s="96"/>
      <c r="B40" s="2" t="s">
        <v>463</v>
      </c>
      <c r="C40" s="3">
        <f>'France métro'!B46/'France métro'!$B$15*100</f>
        <v>139.02622699164385</v>
      </c>
      <c r="D40" s="3">
        <f>'France métro'!D46/'France métro'!$D$15*100</f>
        <v>185.29353713897234</v>
      </c>
      <c r="E40" s="3">
        <f>Paca!B46/Paca!$B$15*100</f>
        <v>122.46582758154013</v>
      </c>
      <c r="F40" s="3">
        <f>Paca!D46/Paca!$D$15*100</f>
        <v>165.30451866404715</v>
      </c>
    </row>
    <row r="41" spans="1:6" x14ac:dyDescent="0.2">
      <c r="A41" s="96" t="s">
        <v>471</v>
      </c>
      <c r="B41" s="2" t="s">
        <v>460</v>
      </c>
      <c r="C41" s="3">
        <f>'France métro'!B47/'France métro'!$B$15*100</f>
        <v>141.89512099752358</v>
      </c>
      <c r="D41" s="3">
        <f>'France métro'!D47/'France métro'!$D$15*100</f>
        <v>191.85654656169359</v>
      </c>
      <c r="E41" s="3">
        <f>Paca!B47/Paca!$B$15*100</f>
        <v>127.17553119501963</v>
      </c>
      <c r="F41" s="3">
        <f>Paca!D47/Paca!$D$15*100</f>
        <v>173.62802881466928</v>
      </c>
    </row>
    <row r="42" spans="1:6" x14ac:dyDescent="0.2">
      <c r="A42" s="96"/>
      <c r="B42" s="2" t="s">
        <v>461</v>
      </c>
      <c r="C42" s="3">
        <f>'France métro'!B48/'France métro'!$B$15*100</f>
        <v>147.06521266889689</v>
      </c>
      <c r="D42" s="3">
        <f>'France métro'!D48/'France métro'!$D$15*100</f>
        <v>189.34845062391719</v>
      </c>
      <c r="E42" s="3">
        <f>Paca!B48/Paca!$B$15*100</f>
        <v>128.5153606712681</v>
      </c>
      <c r="F42" s="3">
        <f>Paca!D48/Paca!$D$15*100</f>
        <v>184.99017681728878</v>
      </c>
    </row>
    <row r="43" spans="1:6" x14ac:dyDescent="0.2">
      <c r="A43" s="96"/>
      <c r="B43" s="2" t="s">
        <v>462</v>
      </c>
      <c r="C43" s="3">
        <f>'France métro'!B49/'France métro'!$B$15*100</f>
        <v>139.95162995467118</v>
      </c>
      <c r="D43" s="3">
        <f>'France métro'!D49/'France métro'!$D$15*100</f>
        <v>178.35771252293543</v>
      </c>
      <c r="E43" s="3">
        <f>Paca!B49/Paca!$B$15*100</f>
        <v>122.66883204763839</v>
      </c>
      <c r="F43" s="3">
        <f>Paca!D49/Paca!$D$15*100</f>
        <v>157.19056974459724</v>
      </c>
    </row>
    <row r="44" spans="1:6" x14ac:dyDescent="0.2">
      <c r="A44" s="96"/>
      <c r="B44" s="2" t="s">
        <v>463</v>
      </c>
      <c r="C44" s="3">
        <f>'France métro'!B50/'France métro'!$B$15*100</f>
        <v>139.27676644798771</v>
      </c>
      <c r="D44" s="3">
        <f>'France métro'!D50/'France métro'!$D$15*100</f>
        <v>181.52152459483762</v>
      </c>
      <c r="E44" s="3">
        <f>Paca!B50/Paca!$B$15*100</f>
        <v>120.70645554202193</v>
      </c>
      <c r="F44" s="3">
        <f>Paca!D50/Paca!$D$15*100</f>
        <v>178.89325474787162</v>
      </c>
    </row>
    <row r="45" spans="1:6" x14ac:dyDescent="0.2">
      <c r="A45" s="96" t="s">
        <v>472</v>
      </c>
      <c r="B45" s="2" t="s">
        <v>460</v>
      </c>
      <c r="C45" s="3">
        <f>'France métro'!B51/'France métro'!$B$15*100</f>
        <v>142.47729938740929</v>
      </c>
      <c r="D45" s="3">
        <f>'France métro'!D51/'France métro'!$D$15*100</f>
        <v>188.95736017602724</v>
      </c>
      <c r="E45" s="3">
        <f>Paca!B51/Paca!$B$15*100</f>
        <v>126.05223981594263</v>
      </c>
      <c r="F45" s="3">
        <f>Paca!D51/Paca!$D$15*100</f>
        <v>180.26195153896529</v>
      </c>
    </row>
    <row r="46" spans="1:6" x14ac:dyDescent="0.2">
      <c r="A46" s="96"/>
      <c r="B46" s="2" t="s">
        <v>461</v>
      </c>
      <c r="C46" s="3">
        <f>'France métro'!B52/'France métro'!$B$15*100</f>
        <v>141.99794354897105</v>
      </c>
      <c r="D46" s="3">
        <f>'France métro'!D52/'France métro'!$D$15*100</f>
        <v>181.08072545450557</v>
      </c>
      <c r="E46" s="3">
        <f>Paca!B52/Paca!$B$15*100</f>
        <v>126.07930707808906</v>
      </c>
      <c r="F46" s="3">
        <f>Paca!D52/Paca!$D$15*100</f>
        <v>177.71447282252782</v>
      </c>
    </row>
    <row r="47" spans="1:6" x14ac:dyDescent="0.2">
      <c r="A47" s="96"/>
      <c r="B47" s="2" t="s">
        <v>462</v>
      </c>
      <c r="C47" s="3">
        <f>'France métro'!B53/'France métro'!$B$15*100</f>
        <v>144.30927864911442</v>
      </c>
      <c r="D47" s="3">
        <f>'France métro'!D53/'France métro'!$D$15*100</f>
        <v>188.18102736171113</v>
      </c>
      <c r="E47" s="3">
        <f>Paca!B53/Paca!$B$15*100</f>
        <v>123.91392610637435</v>
      </c>
      <c r="F47" s="3">
        <f>Paca!D53/Paca!$D$15*100</f>
        <v>179.66601178781926</v>
      </c>
    </row>
    <row r="48" spans="1:6" x14ac:dyDescent="0.2">
      <c r="A48" s="96"/>
      <c r="B48" s="2" t="s">
        <v>463</v>
      </c>
      <c r="C48" s="3">
        <f>'France métro'!B54/'France métro'!$B$15*100</f>
        <v>143.08989008124431</v>
      </c>
      <c r="D48" s="3">
        <f>'France métro'!D54/'France métro'!$D$15*100</f>
        <v>190.55607944618669</v>
      </c>
      <c r="E48" s="3">
        <f>Paca!B54/Paca!$B$15*100</f>
        <v>130.04466098254161</v>
      </c>
      <c r="F48" s="3">
        <f>Paca!D54/Paca!$D$15*100</f>
        <v>184.50556647020301</v>
      </c>
    </row>
    <row r="49" spans="1:6" x14ac:dyDescent="0.2">
      <c r="A49" s="96" t="s">
        <v>473</v>
      </c>
      <c r="B49" s="2" t="s">
        <v>460</v>
      </c>
      <c r="C49" s="3">
        <f>'France métro'!B55/'France métro'!$B$15*100</f>
        <v>127.70416069282125</v>
      </c>
      <c r="D49" s="3">
        <f>'France métro'!D55/'France métro'!$D$15*100</f>
        <v>178.89792904815164</v>
      </c>
      <c r="E49" s="3">
        <f>Paca!B55/Paca!$B$15*100</f>
        <v>116.67343348220327</v>
      </c>
      <c r="F49" s="3">
        <f>Paca!D55/Paca!$D$15*100</f>
        <v>167.14472822527833</v>
      </c>
    </row>
    <row r="50" spans="1:6" x14ac:dyDescent="0.2">
      <c r="A50" s="96"/>
      <c r="B50" s="2" t="s">
        <v>461</v>
      </c>
      <c r="C50" s="3">
        <f>'France métro'!B56/'France métro'!$B$15*100</f>
        <v>129.22043127543409</v>
      </c>
      <c r="D50" s="3">
        <f>'France métro'!D56/'France métro'!$D$15*100</f>
        <v>180.77589420820632</v>
      </c>
      <c r="E50" s="3">
        <f>Paca!B56/Paca!$B$15*100</f>
        <v>114.3727161997564</v>
      </c>
      <c r="F50" s="3">
        <f>Paca!D56/Paca!$D$15*100</f>
        <v>164.62999345121153</v>
      </c>
    </row>
    <row r="51" spans="1:6" x14ac:dyDescent="0.2">
      <c r="A51" s="96"/>
      <c r="B51" s="2" t="s">
        <v>462</v>
      </c>
      <c r="C51" s="3">
        <f>'France métro'!B57/'France métro'!$B$15*100</f>
        <v>134.40355679135712</v>
      </c>
      <c r="D51" s="3">
        <f>'France métro'!D57/'France métro'!$D$15*100</f>
        <v>191.57218360051755</v>
      </c>
      <c r="E51" s="3">
        <f>Paca!B57/Paca!$B$15*100</f>
        <v>121.54554066856139</v>
      </c>
      <c r="F51" s="3">
        <f>Paca!D57/Paca!$D$15*100</f>
        <v>172.27242960052391</v>
      </c>
    </row>
    <row r="52" spans="1:6" x14ac:dyDescent="0.2">
      <c r="A52" s="96"/>
      <c r="B52" s="2" t="s">
        <v>463</v>
      </c>
      <c r="C52" s="3">
        <f>'France métro'!B58/'France métro'!$B$15*100</f>
        <v>137.77497791487451</v>
      </c>
      <c r="D52" s="3">
        <f>'France métro'!D58/'France métro'!$D$15*100</f>
        <v>192.74910999510223</v>
      </c>
      <c r="E52" s="3">
        <f>Paca!B58/Paca!$B$15*100</f>
        <v>121.84328055217215</v>
      </c>
      <c r="F52" s="3">
        <f>Paca!D58/Paca!$D$15*100</f>
        <v>170.62868369351668</v>
      </c>
    </row>
    <row r="53" spans="1:6" x14ac:dyDescent="0.2">
      <c r="B53" s="1"/>
      <c r="C53" s="3"/>
      <c r="D53" s="3"/>
      <c r="E53" s="3"/>
    </row>
    <row r="54" spans="1:6" x14ac:dyDescent="0.2">
      <c r="B54" s="1"/>
      <c r="C54" s="3"/>
      <c r="D54" s="3"/>
      <c r="E54" s="3"/>
    </row>
    <row r="55" spans="1:6" x14ac:dyDescent="0.2">
      <c r="B55" s="1"/>
      <c r="C55" s="3"/>
      <c r="D55" s="3"/>
      <c r="E55" s="3"/>
    </row>
    <row r="56" spans="1:6" x14ac:dyDescent="0.2">
      <c r="B56" s="1"/>
      <c r="C56" s="3"/>
      <c r="D56" s="3"/>
      <c r="E56" s="3"/>
    </row>
    <row r="57" spans="1:6" x14ac:dyDescent="0.2">
      <c r="B57" s="1"/>
      <c r="C57" s="3"/>
      <c r="D57" s="3"/>
      <c r="E57" s="3"/>
    </row>
    <row r="58" spans="1:6" x14ac:dyDescent="0.2">
      <c r="B58" s="1"/>
      <c r="C58" s="3"/>
      <c r="D58" s="3"/>
      <c r="E58" s="3"/>
    </row>
    <row r="59" spans="1:6" x14ac:dyDescent="0.2">
      <c r="B59" s="1"/>
      <c r="C59" s="3"/>
      <c r="D59" s="3"/>
      <c r="E59" s="3"/>
    </row>
    <row r="60" spans="1:6" x14ac:dyDescent="0.2">
      <c r="B60" s="1"/>
      <c r="C60" s="3"/>
      <c r="D60" s="3"/>
      <c r="E60" s="3"/>
    </row>
    <row r="61" spans="1:6" x14ac:dyDescent="0.2">
      <c r="B61" s="1"/>
      <c r="C61" s="3"/>
      <c r="D61" s="3"/>
      <c r="E61" s="3"/>
    </row>
    <row r="62" spans="1:6" x14ac:dyDescent="0.2">
      <c r="B62" s="1"/>
      <c r="C62" s="3"/>
      <c r="D62" s="3"/>
      <c r="E62" s="3"/>
    </row>
    <row r="63" spans="1:6" x14ac:dyDescent="0.2">
      <c r="B63" s="1"/>
      <c r="C63" s="3"/>
      <c r="D63" s="3"/>
      <c r="E63" s="3"/>
    </row>
    <row r="64" spans="1:6" x14ac:dyDescent="0.2">
      <c r="B64" s="1"/>
      <c r="C64" s="3"/>
      <c r="D64" s="3"/>
      <c r="E64" s="3"/>
    </row>
    <row r="65" spans="2:5" x14ac:dyDescent="0.2">
      <c r="B65" s="1"/>
      <c r="C65" s="3"/>
      <c r="D65" s="3"/>
      <c r="E65" s="3"/>
    </row>
    <row r="66" spans="2:5" x14ac:dyDescent="0.2">
      <c r="B66" s="1"/>
      <c r="C66" s="3"/>
      <c r="D66" s="3"/>
      <c r="E66" s="3"/>
    </row>
    <row r="67" spans="2:5" x14ac:dyDescent="0.2">
      <c r="B67" s="1"/>
      <c r="C67" s="3"/>
      <c r="D67" s="3"/>
      <c r="E67" s="3"/>
    </row>
    <row r="68" spans="2:5" x14ac:dyDescent="0.2">
      <c r="B68" s="1"/>
      <c r="C68" s="3"/>
      <c r="D68" s="3"/>
      <c r="E68" s="3"/>
    </row>
    <row r="69" spans="2:5" x14ac:dyDescent="0.2">
      <c r="B69" s="1"/>
      <c r="C69" s="3"/>
      <c r="D69" s="3"/>
      <c r="E69" s="3"/>
    </row>
    <row r="70" spans="2:5" x14ac:dyDescent="0.2">
      <c r="B70" s="1"/>
      <c r="C70" s="3"/>
      <c r="D70" s="3"/>
      <c r="E70" s="3"/>
    </row>
    <row r="71" spans="2:5" x14ac:dyDescent="0.2">
      <c r="B71" s="1"/>
      <c r="C71" s="3"/>
      <c r="D71" s="3"/>
      <c r="E71" s="3"/>
    </row>
    <row r="72" spans="2:5" x14ac:dyDescent="0.2">
      <c r="B72" s="1"/>
      <c r="C72" s="3"/>
      <c r="D72" s="3"/>
      <c r="E72" s="3"/>
    </row>
    <row r="73" spans="2:5" x14ac:dyDescent="0.2">
      <c r="B73" s="1"/>
      <c r="C73" s="3"/>
      <c r="D73" s="3"/>
      <c r="E73" s="3"/>
    </row>
    <row r="74" spans="2:5" x14ac:dyDescent="0.2">
      <c r="B74" s="1"/>
      <c r="C74" s="3"/>
      <c r="D74" s="3"/>
      <c r="E74" s="3"/>
    </row>
    <row r="75" spans="2:5" x14ac:dyDescent="0.2">
      <c r="B75" s="1"/>
      <c r="C75" s="3"/>
      <c r="D75" s="3"/>
      <c r="E75" s="3"/>
    </row>
    <row r="76" spans="2:5" x14ac:dyDescent="0.2">
      <c r="B76" s="1"/>
      <c r="C76" s="3"/>
      <c r="D76" s="3"/>
      <c r="E76" s="3"/>
    </row>
    <row r="77" spans="2:5" x14ac:dyDescent="0.2">
      <c r="B77" s="1"/>
      <c r="C77" s="3"/>
      <c r="D77" s="3"/>
      <c r="E77" s="3"/>
    </row>
    <row r="78" spans="2:5" x14ac:dyDescent="0.2">
      <c r="B78" s="1"/>
      <c r="C78" s="3"/>
      <c r="D78" s="3"/>
      <c r="E78" s="3"/>
    </row>
    <row r="79" spans="2:5" x14ac:dyDescent="0.2">
      <c r="B79" s="1"/>
      <c r="C79" s="3"/>
      <c r="D79" s="3"/>
      <c r="E79" s="3"/>
    </row>
    <row r="80" spans="2:5" x14ac:dyDescent="0.2">
      <c r="B80" s="1"/>
      <c r="C80" s="3"/>
      <c r="D80" s="3"/>
      <c r="E80" s="3"/>
    </row>
    <row r="81" spans="2:5" x14ac:dyDescent="0.2">
      <c r="B81" s="1"/>
      <c r="C81" s="3"/>
      <c r="D81" s="3"/>
      <c r="E81" s="3"/>
    </row>
    <row r="82" spans="2:5" x14ac:dyDescent="0.2">
      <c r="B82" s="1"/>
      <c r="C82" s="3"/>
      <c r="D82" s="3"/>
      <c r="E82" s="3"/>
    </row>
    <row r="83" spans="2:5" x14ac:dyDescent="0.2">
      <c r="B83" s="1"/>
      <c r="C83" s="3"/>
      <c r="D83" s="3"/>
      <c r="E83" s="3"/>
    </row>
    <row r="84" spans="2:5" x14ac:dyDescent="0.2">
      <c r="B84" s="1"/>
      <c r="C84" s="3"/>
      <c r="D84" s="3"/>
      <c r="E84" s="3"/>
    </row>
    <row r="85" spans="2:5" x14ac:dyDescent="0.2">
      <c r="B85" s="1"/>
      <c r="C85" s="3"/>
      <c r="D85" s="3"/>
      <c r="E85" s="3"/>
    </row>
    <row r="86" spans="2:5" x14ac:dyDescent="0.2">
      <c r="B86" s="1"/>
      <c r="C86" s="3"/>
      <c r="D86" s="3"/>
      <c r="E86" s="3"/>
    </row>
    <row r="87" spans="2:5" x14ac:dyDescent="0.2">
      <c r="B87" s="1"/>
      <c r="C87" s="3"/>
      <c r="D87" s="3"/>
      <c r="E87" s="3"/>
    </row>
    <row r="88" spans="2:5" x14ac:dyDescent="0.2">
      <c r="B88" s="1"/>
      <c r="C88" s="3"/>
      <c r="D88" s="3"/>
      <c r="E88" s="3"/>
    </row>
    <row r="89" spans="2:5" x14ac:dyDescent="0.2">
      <c r="B89" s="1"/>
      <c r="C89" s="3"/>
      <c r="D89" s="3"/>
      <c r="E89" s="3"/>
    </row>
    <row r="90" spans="2:5" x14ac:dyDescent="0.2">
      <c r="B90" s="1"/>
      <c r="C90" s="3"/>
      <c r="D90" s="3"/>
      <c r="E90" s="3"/>
    </row>
  </sheetData>
  <mergeCells count="19">
    <mergeCell ref="A45:A48"/>
    <mergeCell ref="A49:A52"/>
    <mergeCell ref="A25:A28"/>
    <mergeCell ref="A29:A32"/>
    <mergeCell ref="A33:A36"/>
    <mergeCell ref="A37:A40"/>
    <mergeCell ref="A41:A44"/>
    <mergeCell ref="E7:F7"/>
    <mergeCell ref="A1:B1"/>
    <mergeCell ref="A2:B2"/>
    <mergeCell ref="A3:B3"/>
    <mergeCell ref="A4:B4"/>
    <mergeCell ref="A5:B5"/>
    <mergeCell ref="A7:B8"/>
    <mergeCell ref="A21:A24"/>
    <mergeCell ref="A13:A16"/>
    <mergeCell ref="A17:A20"/>
    <mergeCell ref="A9:A12"/>
    <mergeCell ref="C7:D7"/>
  </mergeCells>
  <phoneticPr fontId="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92"/>
  <sheetViews>
    <sheetView zoomScaleNormal="100" workbookViewId="0">
      <pane xSplit="1" ySplit="13" topLeftCell="B50"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4.5703125" style="2" customWidth="1"/>
    <col min="2" max="2" width="12.42578125" style="2" customWidth="1"/>
    <col min="3" max="6" width="13.7109375" style="2" customWidth="1"/>
    <col min="7" max="7" width="13.7109375" style="2" bestFit="1" customWidth="1"/>
    <col min="8" max="40" width="13.7109375" style="2" customWidth="1"/>
    <col min="41" max="16384" width="11.42578125" style="2"/>
  </cols>
  <sheetData>
    <row r="1" spans="1:40" x14ac:dyDescent="0.2">
      <c r="A1" s="4" t="s">
        <v>11</v>
      </c>
      <c r="B1" s="4" t="s">
        <v>482</v>
      </c>
    </row>
    <row r="2" spans="1:40" x14ac:dyDescent="0.2">
      <c r="A2" s="1" t="s">
        <v>12</v>
      </c>
      <c r="B2" s="1" t="s">
        <v>41</v>
      </c>
    </row>
    <row r="3" spans="1:40" x14ac:dyDescent="0.2">
      <c r="A3" s="1" t="s">
        <v>13</v>
      </c>
      <c r="B3" s="1" t="s">
        <v>16</v>
      </c>
    </row>
    <row r="4" spans="1:40" x14ac:dyDescent="0.2">
      <c r="A4" s="1" t="s">
        <v>14</v>
      </c>
      <c r="B4" s="1" t="s">
        <v>21</v>
      </c>
    </row>
    <row r="5" spans="1:40" s="21" customFormat="1" x14ac:dyDescent="0.2">
      <c r="A5" s="20" t="s">
        <v>23</v>
      </c>
      <c r="B5" s="20" t="s">
        <v>483</v>
      </c>
    </row>
    <row r="6" spans="1:40" x14ac:dyDescent="0.2">
      <c r="A6" s="1" t="s">
        <v>15</v>
      </c>
      <c r="B6" s="1" t="s">
        <v>745</v>
      </c>
    </row>
    <row r="7" spans="1:40" x14ac:dyDescent="0.2">
      <c r="A7" s="47" t="s">
        <v>63</v>
      </c>
      <c r="B7" s="47" t="str">
        <f>'France métro'!B7</f>
        <v>: 15 février 2024</v>
      </c>
    </row>
    <row r="8" spans="1:40" x14ac:dyDescent="0.2">
      <c r="A8" s="34" t="s">
        <v>43</v>
      </c>
      <c r="B8" s="65" t="s">
        <v>44</v>
      </c>
      <c r="C8" s="58"/>
      <c r="D8" s="66"/>
      <c r="E8" s="66"/>
      <c r="F8" s="66"/>
      <c r="G8" s="66"/>
      <c r="H8" s="66"/>
      <c r="I8" s="58"/>
      <c r="J8" s="58"/>
      <c r="K8" s="58"/>
      <c r="L8" s="58"/>
      <c r="M8" s="58"/>
      <c r="N8" s="58"/>
    </row>
    <row r="9" spans="1:40" x14ac:dyDescent="0.2">
      <c r="A9" s="34" t="s">
        <v>454</v>
      </c>
      <c r="B9" s="65" t="s">
        <v>484</v>
      </c>
      <c r="C9" s="66"/>
      <c r="D9" s="66"/>
      <c r="E9" s="66"/>
      <c r="F9" s="66"/>
      <c r="G9" s="66"/>
      <c r="H9" s="58"/>
      <c r="I9" s="58"/>
      <c r="J9" s="58"/>
      <c r="K9" s="58"/>
      <c r="L9" s="58"/>
      <c r="M9" s="58"/>
      <c r="N9" s="58"/>
    </row>
    <row r="10" spans="1:40" s="93" customFormat="1" ht="15" customHeight="1" x14ac:dyDescent="0.2">
      <c r="A10" s="125" t="s">
        <v>723</v>
      </c>
      <c r="B10" s="125" t="s">
        <v>746</v>
      </c>
      <c r="C10" s="125"/>
      <c r="D10" s="125"/>
      <c r="E10" s="125"/>
      <c r="F10" s="125"/>
      <c r="G10" s="125"/>
      <c r="H10" s="125"/>
      <c r="I10" s="125"/>
      <c r="J10" s="125"/>
      <c r="K10" s="125"/>
      <c r="L10" s="125"/>
      <c r="M10" s="125"/>
      <c r="N10" s="125"/>
      <c r="O10" s="125"/>
      <c r="P10" s="125"/>
      <c r="Q10" s="94"/>
      <c r="R10" s="94"/>
      <c r="S10" s="94"/>
      <c r="T10" s="94"/>
      <c r="U10" s="94"/>
      <c r="V10" s="94"/>
    </row>
    <row r="11" spans="1:40" s="93" customFormat="1" ht="24" customHeight="1" x14ac:dyDescent="0.2">
      <c r="A11" s="125"/>
      <c r="B11" s="131"/>
      <c r="C11" s="131"/>
      <c r="D11" s="131"/>
      <c r="E11" s="131"/>
      <c r="F11" s="131"/>
      <c r="G11" s="131"/>
      <c r="H11" s="131"/>
      <c r="I11" s="131"/>
      <c r="J11" s="131"/>
      <c r="K11" s="131"/>
      <c r="L11" s="131"/>
      <c r="M11" s="131"/>
      <c r="N11" s="131"/>
      <c r="O11" s="131"/>
      <c r="P11" s="131"/>
      <c r="Q11" s="95"/>
      <c r="R11" s="95"/>
      <c r="S11" s="95"/>
      <c r="T11" s="94"/>
      <c r="U11" s="94"/>
      <c r="V11" s="94"/>
    </row>
    <row r="12" spans="1:40" ht="15.75" x14ac:dyDescent="0.25">
      <c r="A12" s="69"/>
      <c r="B12" s="126" t="s">
        <v>66</v>
      </c>
      <c r="C12" s="127"/>
      <c r="D12" s="127"/>
      <c r="E12" s="127"/>
      <c r="F12" s="127"/>
      <c r="G12" s="127"/>
      <c r="H12" s="127"/>
      <c r="I12" s="127"/>
      <c r="J12" s="127"/>
      <c r="K12" s="127"/>
      <c r="L12" s="127"/>
      <c r="M12" s="127"/>
      <c r="N12" s="127"/>
      <c r="O12" s="128" t="s">
        <v>65</v>
      </c>
      <c r="P12" s="127"/>
      <c r="Q12" s="127"/>
      <c r="R12" s="127"/>
      <c r="S12" s="127"/>
      <c r="T12" s="127"/>
      <c r="U12" s="127"/>
      <c r="V12" s="127"/>
      <c r="W12" s="127"/>
      <c r="X12" s="127"/>
      <c r="Y12" s="127"/>
      <c r="Z12" s="127"/>
      <c r="AA12" s="129"/>
      <c r="AB12" s="127" t="s">
        <v>42</v>
      </c>
      <c r="AC12" s="127"/>
      <c r="AD12" s="127"/>
      <c r="AE12" s="127"/>
      <c r="AF12" s="127"/>
      <c r="AG12" s="127"/>
      <c r="AH12" s="127"/>
      <c r="AI12" s="127"/>
      <c r="AJ12" s="127"/>
      <c r="AK12" s="127"/>
      <c r="AL12" s="127"/>
      <c r="AM12" s="127"/>
      <c r="AN12" s="130"/>
    </row>
    <row r="13" spans="1:40" ht="102" x14ac:dyDescent="0.2">
      <c r="A13" s="19" t="s">
        <v>2</v>
      </c>
      <c r="B13" s="53" t="s">
        <v>68</v>
      </c>
      <c r="C13" s="53" t="s">
        <v>457</v>
      </c>
      <c r="D13" s="44" t="s">
        <v>22</v>
      </c>
      <c r="E13" s="44" t="s">
        <v>485</v>
      </c>
      <c r="F13" s="22" t="s">
        <v>33</v>
      </c>
      <c r="G13" s="22" t="s">
        <v>34</v>
      </c>
      <c r="H13" s="22" t="s">
        <v>35</v>
      </c>
      <c r="I13" s="22" t="s">
        <v>36</v>
      </c>
      <c r="J13" s="22" t="s">
        <v>37</v>
      </c>
      <c r="K13" s="22" t="s">
        <v>38</v>
      </c>
      <c r="L13" s="22" t="s">
        <v>39</v>
      </c>
      <c r="M13" s="22" t="s">
        <v>480</v>
      </c>
      <c r="N13" s="67" t="s">
        <v>40</v>
      </c>
      <c r="O13" s="70" t="s">
        <v>68</v>
      </c>
      <c r="P13" s="53" t="s">
        <v>457</v>
      </c>
      <c r="Q13" s="44" t="s">
        <v>22</v>
      </c>
      <c r="R13" s="44" t="s">
        <v>485</v>
      </c>
      <c r="S13" s="68" t="s">
        <v>33</v>
      </c>
      <c r="T13" s="68" t="s">
        <v>34</v>
      </c>
      <c r="U13" s="68" t="s">
        <v>35</v>
      </c>
      <c r="V13" s="68" t="s">
        <v>36</v>
      </c>
      <c r="W13" s="68" t="s">
        <v>37</v>
      </c>
      <c r="X13" s="68" t="s">
        <v>38</v>
      </c>
      <c r="Y13" s="68" t="s">
        <v>39</v>
      </c>
      <c r="Z13" s="68" t="s">
        <v>480</v>
      </c>
      <c r="AA13" s="71" t="s">
        <v>40</v>
      </c>
      <c r="AB13" s="44" t="s">
        <v>68</v>
      </c>
      <c r="AC13" s="53" t="s">
        <v>457</v>
      </c>
      <c r="AD13" s="44" t="s">
        <v>22</v>
      </c>
      <c r="AE13" s="44" t="s">
        <v>485</v>
      </c>
      <c r="AF13" s="68" t="s">
        <v>33</v>
      </c>
      <c r="AG13" s="68" t="s">
        <v>34</v>
      </c>
      <c r="AH13" s="68" t="s">
        <v>35</v>
      </c>
      <c r="AI13" s="68" t="s">
        <v>36</v>
      </c>
      <c r="AJ13" s="68" t="s">
        <v>37</v>
      </c>
      <c r="AK13" s="68" t="s">
        <v>38</v>
      </c>
      <c r="AL13" s="68" t="s">
        <v>39</v>
      </c>
      <c r="AM13" s="68" t="s">
        <v>480</v>
      </c>
      <c r="AN13" s="29" t="s">
        <v>40</v>
      </c>
    </row>
    <row r="14" spans="1:40" x14ac:dyDescent="0.2">
      <c r="A14" s="1" t="str">
        <f>'France métro'!A11</f>
        <v>2012-T1</v>
      </c>
      <c r="B14" s="54">
        <f t="shared" ref="B14:B30" si="0">C14+D14+E14</f>
        <v>72298</v>
      </c>
      <c r="C14" s="76">
        <f>HLOOKUP($A14,[2]valeurs_trimestrielles!$A$1:$EJ$1191,458,0)+HLOOKUP($A14,[2]valeurs_trimestrielles!$A$1:$EJ$1191,460,0)+HLOOKUP($A14,[2]valeurs_trimestrielles!$A$1:$EJ$1191,462,0)+HLOOKUP($A14,[2]valeurs_trimestrielles!$A$1:$EJ$1191,464,0)+HLOOKUP($A14,[2]valeurs_trimestrielles!$A$1:$EJ$1191,466,0)+HLOOKUP($A14,[2]valeurs_trimestrielles!$A$1:$EJ$1191,468,0)+HLOOKUP($A14,[2]valeurs_trimestrielles!$A$1:$EJ$1191,472,0)+HLOOKUP($A14,[2]valeurs_trimestrielles!$A$1:$EJ$1191,478,0)+HLOOKUP($A14,[2]valeurs_trimestrielles!$A$1:$EJ$1191,485,0)+HLOOKUP($A14,[2]valeurs_trimestrielles!$A$1:$EJ$1191,487,0)+HLOOKUP($A14,[2]valeurs_trimestrielles!$A$1:$EJ$1191,489,0)+HLOOKUP($A14,[2]valeurs_trimestrielles!$A$1:$EJ$1191,491,0)+HLOOKUP($A14,[2]valeurs_trimestrielles!$A$1:$EJ$1191,493,0)</f>
        <v>2849</v>
      </c>
      <c r="D14" s="73">
        <f>HLOOKUP($A14,[2]valeurs_trimestrielles!$A$1:$EJ$1191,356,0)+HLOOKUP($A14,[2]valeurs_trimestrielles!$A$1:$EJ$1191,358,0)+HLOOKUP($A14,[2]valeurs_trimestrielles!$A$1:$EJ$1191,360,0)+HLOOKUP($A14,[2]valeurs_trimestrielles!$A$1:$EJ$1191,362,0)+HLOOKUP($A14,[2]valeurs_trimestrielles!$A$1:$EJ$1191,364,0)+HLOOKUP($A14,[2]valeurs_trimestrielles!$A$1:$EJ$1191,366,0)+HLOOKUP($A14,[2]valeurs_trimestrielles!$A$1:$EJ$1191,370,0)+HLOOKUP($A14,[2]valeurs_trimestrielles!$A$1:$EJ$1191,376,0)+HLOOKUP($A14,[2]valeurs_trimestrielles!$A$1:$EJ$1191,383,0)+HLOOKUP($A14,[2]valeurs_trimestrielles!$A$1:$EJ$1191,385,0)+HLOOKUP($A14,[2]valeurs_trimestrielles!$A$1:$EJ$1191,387,0)+HLOOKUP($A14,[2]valeurs_trimestrielles!$A$1:$EJ$1191,389,0)+HLOOKUP($A14,[2]valeurs_trimestrielles!$A$1:$EJ$1191,391,0)</f>
        <v>11853</v>
      </c>
      <c r="E14" s="73">
        <f t="shared" ref="E14:E30" si="1">SUM(F14:N14)</f>
        <v>57596</v>
      </c>
      <c r="F14" s="73">
        <f>HLOOKUP($A14,[2]valeurs_trimestrielles!$A$1:$EJ$1191,305,0)+HLOOKUP($A14,[2]valeurs_trimestrielles!$A$1:$EJ$1191,306,0)+HLOOKUP($A14,[2]valeurs_trimestrielles!$A$1:$EJ$1191,307,0)+HLOOKUP($A14,[2]valeurs_trimestrielles!$A$1:$EJ$1191,308,0)+HLOOKUP($A14,[2]valeurs_trimestrielles!$A$1:$EJ$1191,309,0)+HLOOKUP($A14,[2]valeurs_trimestrielles!$A$1:$EJ$1191,312,0)+HLOOKUP($A14,[2]valeurs_trimestrielles!$A$1:$EJ$1191,313,0)+HLOOKUP($A14,[2]valeurs_trimestrielles!$A$1:$EJ$1191,314,0)+HLOOKUP($A14,[2]valeurs_trimestrielles!$A$1:$EJ$1191,315,0)+HLOOKUP($A14,[2]valeurs_trimestrielles!$A$1:$EJ$1191,316,0)+HLOOKUP($A14,[2]valeurs_trimestrielles!$A$1:$EJ$1191,317,0)+HLOOKUP($A14,[2]valeurs_trimestrielles!$A$1:$EJ$1191,318,0)</f>
        <v>15031</v>
      </c>
      <c r="G14" s="73">
        <f>HLOOKUP($A14,[2]valeurs_trimestrielles!$A$1:$EJ$1191,546,0)+HLOOKUP($A14,[2]valeurs_trimestrielles!$A$1:$EJ$1191,547,0)+HLOOKUP($A14,[2]valeurs_trimestrielles!$A$1:$EJ$1191,548,0)+HLOOKUP($A14,[2]valeurs_trimestrielles!$A$1:$EJ$1191,549,0)+HLOOKUP($A14,[2]valeurs_trimestrielles!$A$1:$EJ$1191,550,0)+HLOOKUP($A14,[2]valeurs_trimestrielles!$A$1:$EJ$1191,553,0)+HLOOKUP($A14,[2]valeurs_trimestrielles!$A$1:$EJ$1191,554,0)+HLOOKUP($A14,[2]valeurs_trimestrielles!$A$1:$EJ$1191,555,0)+HLOOKUP($A14,[2]valeurs_trimestrielles!$A$1:$EJ$1191,556,0)+HLOOKUP($A14,[2]valeurs_trimestrielles!$A$1:$EJ$1191,557,0)+HLOOKUP($A14,[2]valeurs_trimestrielles!$A$1:$EJ$1191,558,0)+HLOOKUP($A14,[2]valeurs_trimestrielles!$A$1:$EJ$1191,559,0)</f>
        <v>1972</v>
      </c>
      <c r="H14" s="73">
        <f>HLOOKUP($A14,[2]valeurs_trimestrielles!$A$1:$EJ$1191,444,0)+HLOOKUP($A14,[2]valeurs_trimestrielles!$A$1:$EJ$1191,445,0)+HLOOKUP($A14,[2]valeurs_trimestrielles!$A$1:$EJ$1191,446,0)+HLOOKUP($A14,[2]valeurs_trimestrielles!$A$1:$EJ$1191,447,0)+HLOOKUP($A14,[2]valeurs_trimestrielles!$A$1:$EJ$1191,448,0)+HLOOKUP($A14,[2]valeurs_trimestrielles!$A$1:$EJ$1191,451,0)+HLOOKUP($A14,[2]valeurs_trimestrielles!$A$1:$EJ$1191,452,0)+HLOOKUP($A14,[2]valeurs_trimestrielles!$A$1:$EJ$1191,453,0)+HLOOKUP($A14,[2]valeurs_trimestrielles!$A$1:$EJ$1191,454,0)+HLOOKUP($A14,[2]valeurs_trimestrielles!$A$1:$EJ$1191,455,0)+HLOOKUP($A14,[2]valeurs_trimestrielles!$A$1:$EJ$1191,456,0)+HLOOKUP($A14,[2]valeurs_trimestrielles!$A$1:$EJ$1191,457,0)</f>
        <v>4454</v>
      </c>
      <c r="I14" s="73">
        <f>HLOOKUP($A14,[2]valeurs_trimestrielles!$A$1:$EJ$1191,509,0)+HLOOKUP($A14,[2]valeurs_trimestrielles!$A$1:$EJ$1191,510,0)+HLOOKUP($A14,[2]valeurs_trimestrielles!$A$1:$EJ$1191,511,0)+HLOOKUP($A14,[2]valeurs_trimestrielles!$A$1:$EJ$1191,512,0)+HLOOKUP($A14,[2]valeurs_trimestrielles!$A$1:$EJ$1191,513,0)+HLOOKUP($A14,[2]valeurs_trimestrielles!$A$1:$EJ$1191,516,0)+HLOOKUP($A14,[2]valeurs_trimestrielles!$A$1:$EJ$1191,517,0)+HLOOKUP($A14,[2]valeurs_trimestrielles!$A$1:$EJ$1191,518,0)+HLOOKUP($A14,[2]valeurs_trimestrielles!$A$1:$EJ$1191,519,0)+HLOOKUP($A14,[2]valeurs_trimestrielles!$A$1:$EJ$1191,520,0)+HLOOKUP($A14,[2]valeurs_trimestrielles!$A$1:$EJ$1191,521,0)+HLOOKUP($A14,[2]valeurs_trimestrielles!$A$1:$EJ$1191,522,0)</f>
        <v>2603</v>
      </c>
      <c r="J14" s="73">
        <f>HLOOKUP($A14,[2]valeurs_trimestrielles!$A$1:$EJ$1191,263,0)+HLOOKUP($A14,[2]valeurs_trimestrielles!$A$1:$EJ$1191,264,0)+HLOOKUP($A14,[2]valeurs_trimestrielles!$A$1:$EJ$1191,265,0)+HLOOKUP($A14,[2]valeurs_trimestrielles!$A$1:$EJ$1191,266,0)+HLOOKUP($A14,[2]valeurs_trimestrielles!$A$1:$EJ$1191,267,0)+HLOOKUP($A14,[2]valeurs_trimestrielles!$A$1:$EJ$1191,270,0)+HLOOKUP($A14,[2]valeurs_trimestrielles!$A$1:$EJ$1191,271,0)+HLOOKUP($A14,[2]valeurs_trimestrielles!$A$1:$EJ$1191,272,0)+HLOOKUP($A14,[2]valeurs_trimestrielles!$A$1:$EJ$1191,273,0)+HLOOKUP($A14,[2]valeurs_trimestrielles!$A$1:$EJ$1191,274,0)+HLOOKUP($A14,[2]valeurs_trimestrielles!$A$1:$EJ$1191,275,0)+HLOOKUP($A14,[2]valeurs_trimestrielles!$A$1:$EJ$1191,276,0)</f>
        <v>3029</v>
      </c>
      <c r="K14" s="73">
        <f>HLOOKUP($A14,[2]valeurs_trimestrielles!$A$1:$EJ$1191,277,0)+HLOOKUP($A14,[2]valeurs_trimestrielles!$A$1:$EJ$1191,278,0)+HLOOKUP($A14,[2]valeurs_trimestrielles!$A$1:$EJ$1191,279,0)+HLOOKUP($A14,[2]valeurs_trimestrielles!$A$1:$EJ$1191,280,0)+HLOOKUP($A14,[2]valeurs_trimestrielles!$A$1:$EJ$1191,281,0)+HLOOKUP($A14,[2]valeurs_trimestrielles!$A$1:$EJ$1191,284,0)+HLOOKUP($A14,[2]valeurs_trimestrielles!$A$1:$EJ$1191,285,0)+HLOOKUP($A14,[2]valeurs_trimestrielles!$A$1:$EJ$1191,286,0)+HLOOKUP($A14,[2]valeurs_trimestrielles!$A$1:$EJ$1191,287,0)+HLOOKUP($A14,[2]valeurs_trimestrielles!$A$1:$EJ$1191,288,0)+HLOOKUP($A14,[2]valeurs_trimestrielles!$A$1:$EJ$1191,289,0)+HLOOKUP($A14,[2]valeurs_trimestrielles!$A$1:$EJ$1191,290,0)</f>
        <v>4224</v>
      </c>
      <c r="L14" s="73">
        <f>HLOOKUP($A14,[2]valeurs_trimestrielles!$A$1:$EJ$1191,249,0)+HLOOKUP($A14,[2]valeurs_trimestrielles!$A$1:$EJ$1191,250,0)+HLOOKUP($A14,[2]valeurs_trimestrielles!$A$1:$EJ$1191,251,0)+HLOOKUP($A14,[2]valeurs_trimestrielles!$A$1:$EJ$1191,252,0)+HLOOKUP($A14,[2]valeurs_trimestrielles!$A$1:$EJ$1191,253,0)+HLOOKUP($A14,[2]valeurs_trimestrielles!$A$1:$EJ$1191,256,0)+HLOOKUP($A14,[2]valeurs_trimestrielles!$A$1:$EJ$1191,257,0)+HLOOKUP($A14,[2]valeurs_trimestrielles!$A$1:$EJ$1191,258,0)+HLOOKUP($A14,[2]valeurs_trimestrielles!$A$1:$EJ$1191,259,0)+HLOOKUP($A14,[2]valeurs_trimestrielles!$A$1:$EJ$1191,260,0)+HLOOKUP($A14,[2]valeurs_trimestrielles!$A$1:$EJ$1191,261,0)+HLOOKUP($A14,[2]valeurs_trimestrielles!$A$1:$EJ$1191,262,0)</f>
        <v>13856</v>
      </c>
      <c r="M14" s="73">
        <f>HLOOKUP($A14,[2]valeurs_trimestrielles!$A$1:$EJ$1191,393,0)+HLOOKUP($A14,[2]valeurs_trimestrielles!$A$1:$EJ$1191,394,0)+HLOOKUP($A14,[2]valeurs_trimestrielles!$A$1:$EJ$1191,395,0)+HLOOKUP($A14,[2]valeurs_trimestrielles!$A$1:$EJ$1191,396,0)+HLOOKUP($A14,[2]valeurs_trimestrielles!$A$1:$EJ$1191,397,0)+HLOOKUP($A14,[2]valeurs_trimestrielles!$A$1:$EJ$1191,400,0)+HLOOKUP($A14,[2]valeurs_trimestrielles!$A$1:$EJ$1191,401,0)+HLOOKUP($A14,[2]valeurs_trimestrielles!$A$1:$EJ$1191,402,0)+HLOOKUP($A14,[2]valeurs_trimestrielles!$A$1:$EJ$1191,403,0)+HLOOKUP($A14,[2]valeurs_trimestrielles!$A$1:$EJ$1191,404,0)+HLOOKUP($A14,[2]valeurs_trimestrielles!$A$1:$EJ$1191,405,0)+HLOOKUP($A14,[2]valeurs_trimestrielles!$A$1:$EJ$1191,406,0)</f>
        <v>7235</v>
      </c>
      <c r="N14" s="75">
        <f>HLOOKUP($A14,[2]valeurs_trimestrielles!$A$1:$EJ$1191,291,0)+HLOOKUP($A14,[2]valeurs_trimestrielles!$A$1:$EJ$1191,292,0)+HLOOKUP($A14,[2]valeurs_trimestrielles!$A$1:$EJ$1191,293,0)+HLOOKUP($A14,[2]valeurs_trimestrielles!$A$1:$EJ$1191,294,0)+HLOOKUP($A14,[2]valeurs_trimestrielles!$A$1:$EJ$1191,295,0)+HLOOKUP($A14,[2]valeurs_trimestrielles!$A$1:$EJ$1191,298,0)+HLOOKUP($A14,[2]valeurs_trimestrielles!$A$1:$EJ$1191,299,0)+HLOOKUP($A14,[2]valeurs_trimestrielles!$A$1:$EJ$1191,300,0)+HLOOKUP($A14,[2]valeurs_trimestrielles!$A$1:$EJ$1191,301,0)+HLOOKUP($A14,[2]valeurs_trimestrielles!$A$1:$EJ$1191,302,0)+HLOOKUP($A14,[2]valeurs_trimestrielles!$A$1:$EJ$1191,303,0)+HLOOKUP($A14,[2]valeurs_trimestrielles!$A$1:$EJ$1191,304,0)</f>
        <v>5192</v>
      </c>
      <c r="O14" s="72">
        <f t="shared" ref="O14:O35" si="2">P14+Q14+R14</f>
        <v>82104</v>
      </c>
      <c r="P14" s="76">
        <f>HLOOKUP($A14,[2]valeurs_trimestrielles!$A$1:$EJ$1191,828,0)+HLOOKUP($A14,[2]valeurs_trimestrielles!$A$1:$EJ$1191,830,0)+HLOOKUP($A14,[2]valeurs_trimestrielles!$A$1:$EJ$1191,832,0)+HLOOKUP($A14,[2]valeurs_trimestrielles!$A$1:$EJ$1191,834,0)+HLOOKUP($A14,[2]valeurs_trimestrielles!$A$1:$EJ$1191,836,0)+HLOOKUP($A14,[2]valeurs_trimestrielles!$A$1:$EJ$1191,838,0)+HLOOKUP($A14,[2]valeurs_trimestrielles!$A$1:$EJ$1191,842,0)+HLOOKUP($A14,[2]valeurs_trimestrielles!$A$1:$EJ$1191,847,0)+HLOOKUP($A14,[2]valeurs_trimestrielles!$A$1:$EJ$1191,853,0)+HLOOKUP($A14,[2]valeurs_trimestrielles!$A$1:$EJ$1191,855,0)+HLOOKUP($A14,[2]valeurs_trimestrielles!$A$1:$EJ$1191,857,0)+HLOOKUP($A14,[2]valeurs_trimestrielles!$A$1:$EJ$1191,859,0)+HLOOKUP($A14,[2]valeurs_trimestrielles!$A$1:$EJ$1191,861,0)</f>
        <v>4568</v>
      </c>
      <c r="Q14" s="73">
        <f>HLOOKUP($A14,[2]valeurs_trimestrielles!$A$1:$EJ$1191,730,0)+HLOOKUP($A14,[2]valeurs_trimestrielles!$A$1:$EJ$1191,732,0)+HLOOKUP($A14,[2]valeurs_trimestrielles!$A$1:$EJ$1191,734,0)+HLOOKUP($A14,[2]valeurs_trimestrielles!$A$1:$EJ$1191,736,0)+HLOOKUP($A14,[2]valeurs_trimestrielles!$A$1:$EJ$1191,738,0)+HLOOKUP($A14,[2]valeurs_trimestrielles!$A$1:$EJ$1191,740,0)+HLOOKUP($A14,[2]valeurs_trimestrielles!$A$1:$EJ$1191,744,0)+HLOOKUP($A14,[2]valeurs_trimestrielles!$A$1:$EJ$1191,749,0)+HLOOKUP($A14,[2]valeurs_trimestrielles!$A$1:$EJ$1191,755,0)+HLOOKUP($A14,[2]valeurs_trimestrielles!$A$1:$EJ$1191,757,0)+HLOOKUP($A14,[2]valeurs_trimestrielles!$A$1:$EJ$1191,759,0)+HLOOKUP($A14,[2]valeurs_trimestrielles!$A$1:$EJ$1191,761,0)+HLOOKUP($A14,[2]valeurs_trimestrielles!$A$1:$EJ$1191,763,0)</f>
        <v>12614</v>
      </c>
      <c r="R14" s="73">
        <f t="shared" ref="R14:R35" si="3">SUM(S14:AA14)</f>
        <v>64922</v>
      </c>
      <c r="S14" s="73">
        <f>HLOOKUP($A14,[2]valeurs_trimestrielles!$A$1:$EJ$1191,681,0)+HLOOKUP($A14,[2]valeurs_trimestrielles!$A$1:$EJ$1191,682,0)+HLOOKUP($A14,[2]valeurs_trimestrielles!$A$1:$EJ$1191,683,0)+HLOOKUP($A14,[2]valeurs_trimestrielles!$A$1:$EJ$1191,684,0)+HLOOKUP($A14,[2]valeurs_trimestrielles!$A$1:$EJ$1191,685,0)+HLOOKUP($A14,[2]valeurs_trimestrielles!$A$1:$EJ$1191,688,0)+HLOOKUP($A14,[2]valeurs_trimestrielles!$A$1:$EJ$1191,689,0)+HLOOKUP($A14,[2]valeurs_trimestrielles!$A$1:$EJ$1191,690,0)+HLOOKUP($A14,[2]valeurs_trimestrielles!$A$1:$EJ$1191,691,0)+HLOOKUP($A14,[2]valeurs_trimestrielles!$A$1:$EJ$1191,692,0)+HLOOKUP($A14,[2]valeurs_trimestrielles!$A$1:$EJ$1191,693,0)+HLOOKUP($A14,[2]valeurs_trimestrielles!$A$1:$EJ$1191,694,0)</f>
        <v>15773</v>
      </c>
      <c r="T14" s="73">
        <f>HLOOKUP($A14,[2]valeurs_trimestrielles!$A$1:$EJ$1191,912,0)+HLOOKUP($A14,[2]valeurs_trimestrielles!$A$1:$EJ$1191,913,0)+HLOOKUP($A14,[2]valeurs_trimestrielles!$A$1:$EJ$1191,914,0)+HLOOKUP($A14,[2]valeurs_trimestrielles!$A$1:$EJ$1191,915,0)+HLOOKUP($A14,[2]valeurs_trimestrielles!$A$1:$EJ$1191,916,0)+HLOOKUP($A14,[2]valeurs_trimestrielles!$A$1:$EJ$1191,919,0)+HLOOKUP($A14,[2]valeurs_trimestrielles!$A$1:$EJ$1191,920,0)+HLOOKUP($A14,[2]valeurs_trimestrielles!$A$1:$EJ$1191,921,0)+HLOOKUP($A14,[2]valeurs_trimestrielles!$A$1:$EJ$1191,922,0)+HLOOKUP($A14,[2]valeurs_trimestrielles!$A$1:$EJ$1191,923,0)+HLOOKUP($A14,[2]valeurs_trimestrielles!$A$1:$EJ$1191,924,0)+HLOOKUP($A14,[2]valeurs_trimestrielles!$A$1:$EJ$1191,925,0)</f>
        <v>652</v>
      </c>
      <c r="U14" s="73">
        <f>HLOOKUP($A14,[2]valeurs_trimestrielles!$A$1:$EJ$1191,814,0)+HLOOKUP($A14,[2]valeurs_trimestrielles!$A$1:$EJ$1191,815,0)+HLOOKUP($A14,[2]valeurs_trimestrielles!$A$1:$EJ$1191,816,0)+HLOOKUP($A14,[2]valeurs_trimestrielles!$A$1:$EJ$1191,817,0)+HLOOKUP($A14,[2]valeurs_trimestrielles!$A$1:$EJ$1191,818,0)+HLOOKUP($A14,[2]valeurs_trimestrielles!$A$1:$EJ$1191,821,0)+HLOOKUP($A14,[2]valeurs_trimestrielles!$A$1:$EJ$1191,822,0)+HLOOKUP($A14,[2]valeurs_trimestrielles!$A$1:$EJ$1191,823,0)+HLOOKUP($A14,[2]valeurs_trimestrielles!$A$1:$EJ$1191,824,0)+HLOOKUP($A14,[2]valeurs_trimestrielles!$A$1:$EJ$1191,825,0)+HLOOKUP($A14,[2]valeurs_trimestrielles!$A$1:$EJ$1191,826,0)+HLOOKUP($A14,[2]valeurs_trimestrielles!$A$1:$EJ$1191,827,0)</f>
        <v>2044</v>
      </c>
      <c r="V14" s="73">
        <f>HLOOKUP($A14,[2]valeurs_trimestrielles!$A$1:$EJ$1191,877,0)+HLOOKUP($A14,[2]valeurs_trimestrielles!$A$1:$EJ$1191,878,0)+HLOOKUP($A14,[2]valeurs_trimestrielles!$A$1:$EJ$1191,879,0)+HLOOKUP($A14,[2]valeurs_trimestrielles!$A$1:$EJ$1191,880,0)+HLOOKUP($A14,[2]valeurs_trimestrielles!$A$1:$EJ$1191,881,0)+HLOOKUP($A14,[2]valeurs_trimestrielles!$A$1:$EJ$1191,884,0)+HLOOKUP($A14,[2]valeurs_trimestrielles!$A$1:$EJ$1191,885,0)+HLOOKUP($A14,[2]valeurs_trimestrielles!$A$1:$EJ$1191,886,0)+HLOOKUP($A14,[2]valeurs_trimestrielles!$A$1:$EJ$1191,887,0)+HLOOKUP($A14,[2]valeurs_trimestrielles!$A$1:$EJ$1191,888,0)+HLOOKUP($A14,[2]valeurs_trimestrielles!$A$1:$EJ$1191,889,0)+HLOOKUP($A14,[2]valeurs_trimestrielles!$A$1:$EJ$1191,890,0)</f>
        <v>5171</v>
      </c>
      <c r="W14" s="73">
        <f>HLOOKUP($A14,[2]valeurs_trimestrielles!$A$1:$EJ$1191,639,0)+HLOOKUP($A14,[2]valeurs_trimestrielles!$A$1:$EJ$1191,640,0)+HLOOKUP($A14,[2]valeurs_trimestrielles!$A$1:$EJ$1191,641,0)+HLOOKUP($A14,[2]valeurs_trimestrielles!$A$1:$EJ$1191,642,0)+HLOOKUP($A14,[2]valeurs_trimestrielles!$A$1:$EJ$1191,643,0)+HLOOKUP($A14,[2]valeurs_trimestrielles!$A$1:$EJ$1191,646,0)+HLOOKUP($A14,[2]valeurs_trimestrielles!$A$1:$EJ$1191,648,0)+HLOOKUP($A14,[2]valeurs_trimestrielles!$A$1:$EJ$1191,650,0)+HLOOKUP($A14,[2]valeurs_trimestrielles!$A$1:$EJ$1191,652,0)+HLOOKUP($A14,[2]valeurs_trimestrielles!$A$1:$EJ$1191,654,0)+HLOOKUP($A14,[2]valeurs_trimestrielles!$A$1:$EJ$1191,656,0)+HLOOKUP($A14,[2]valeurs_trimestrielles!$A$1:$EJ$1191,657,0)</f>
        <v>606</v>
      </c>
      <c r="X14" s="73">
        <f>HLOOKUP($A14,[2]valeurs_trimestrielles!$A$1:$EJ$1191,653,0)+HLOOKUP($A14,[2]valeurs_trimestrielles!$A$1:$EJ$1191,654,0)+HLOOKUP($A14,[2]valeurs_trimestrielles!$A$1:$EJ$1191,655,0)+HLOOKUP($A14,[2]valeurs_trimestrielles!$A$1:$EJ$1191,656,0)+HLOOKUP($A14,[2]valeurs_trimestrielles!$A$1:$EJ$1191,657,0)+HLOOKUP($A14,[2]valeurs_trimestrielles!$A$1:$EJ$1191,660,0)+HLOOKUP($A14,[2]valeurs_trimestrielles!$A$1:$EJ$1191,661,0)+HLOOKUP($A14,[2]valeurs_trimestrielles!$A$1:$EJ$1191,662,0)+HLOOKUP($A14,[2]valeurs_trimestrielles!$A$1:$EJ$1191,663,0)+HLOOKUP($A14,[2]valeurs_trimestrielles!$A$1:$EJ$1191,664,0)+HLOOKUP($A14,[2]valeurs_trimestrielles!$A$1:$EJ$1191,665,0)+HLOOKUP($A14,[2]valeurs_trimestrielles!$A$1:$EJ$1191,666,0)</f>
        <v>680</v>
      </c>
      <c r="Y14" s="73">
        <f>HLOOKUP($A14,[2]valeurs_trimestrielles!$A$1:$EJ$1191,626,0)+HLOOKUP($A14,[2]valeurs_trimestrielles!$A$1:$EJ$1191,627,0)+HLOOKUP($A14,[2]valeurs_trimestrielles!$A$1:$EJ$1191,628,0)+HLOOKUP($A14,[2]valeurs_trimestrielles!$A$1:$EJ$1191,629,0)+HLOOKUP($A14,[2]valeurs_trimestrielles!$A$1:$EJ$1191,630,0)+HLOOKUP($A14,[2]valeurs_trimestrielles!$A$1:$EJ$1191,632,0)+HLOOKUP($A14,[2]valeurs_trimestrielles!$A$1:$EJ$1191,633,0)+HLOOKUP($A14,[2]valeurs_trimestrielles!$A$1:$EJ$1191,634,0)+HLOOKUP($A14,[2]valeurs_trimestrielles!$A$1:$EJ$1191,635,0)+HLOOKUP($A14,[2]valeurs_trimestrielles!$A$1:$EJ$1191,636,0)+HLOOKUP($A14,[2]valeurs_trimestrielles!$A$1:$EJ$1191,637,0)+HLOOKUP($A14,[2]valeurs_trimestrielles!$A$1:$EJ$1191,638,0)</f>
        <v>19090</v>
      </c>
      <c r="Z14" s="73">
        <f>HLOOKUP($A14,[2]valeurs_trimestrielles!$A$1:$EJ$1191,765,0)+HLOOKUP($A14,[2]valeurs_trimestrielles!$A$1:$EJ$1191,766,0)+HLOOKUP($A14,[2]valeurs_trimestrielles!$A$1:$EJ$1191,767,0)+HLOOKUP($A14,[2]valeurs_trimestrielles!$A$1:$EJ$1191,768,0)+HLOOKUP($A14,[2]valeurs_trimestrielles!$A$1:$EJ$1191,769,0)+HLOOKUP($A14,[2]valeurs_trimestrielles!$A$1:$EJ$1191,772,0)+HLOOKUP($A14,[2]valeurs_trimestrielles!$A$1:$EJ$1191,773,0)+HLOOKUP($A14,[2]valeurs_trimestrielles!$A$1:$EJ$1191,774,0)+HLOOKUP($A14,[2]valeurs_trimestrielles!$A$1:$EJ$1191,775,0)+HLOOKUP($A14,[2]valeurs_trimestrielles!$A$1:$EJ$1191,776,0)+HLOOKUP($A14,[2]valeurs_trimestrielles!$A$1:$EJ$1191,777,0)+HLOOKUP($A14,[2]valeurs_trimestrielles!$A$1:$EJ$1191,778,0)</f>
        <v>8026</v>
      </c>
      <c r="AA14" s="75">
        <f>HLOOKUP($A14,[2]valeurs_trimestrielles!$A$1:$EJ$1191,667,0)+HLOOKUP($A14,[2]valeurs_trimestrielles!$A$1:$EJ$1191,668,0)+HLOOKUP($A14,[2]valeurs_trimestrielles!$A$1:$EJ$1191,669,0)+HLOOKUP($A14,[2]valeurs_trimestrielles!$A$1:$EJ$1191,670,0)+HLOOKUP($A14,[2]valeurs_trimestrielles!$A$1:$EJ$1191,671,0)+HLOOKUP($A14,[2]valeurs_trimestrielles!$A$1:$EJ$1191,674,0)+HLOOKUP($A14,[2]valeurs_trimestrielles!$A$1:$EJ$1191,675,0)+HLOOKUP($A14,[2]valeurs_trimestrielles!$A$1:$EJ$1191,676,0)+HLOOKUP($A14,[2]valeurs_trimestrielles!$A$1:$EJ$1191,677,0)+HLOOKUP($A14,[2]valeurs_trimestrielles!$A$1:$EJ$1191,678,0)+HLOOKUP($A14,[2]valeurs_trimestrielles!$A$1:$EJ$1191,679,0)+HLOOKUP($A14,[2]valeurs_trimestrielles!$A$1:$EJ$1191,680,0)</f>
        <v>12880</v>
      </c>
      <c r="AB14" s="72">
        <f t="shared" ref="AB14:AB26" si="4">AC14+AD14+AE14</f>
        <v>154291</v>
      </c>
      <c r="AC14" s="55">
        <f>HLOOKUP($A14,[2]valeurs_trimestrielles!$A$1:$EJ$1191,560,0)+HLOOKUP($A14,[2]valeurs_trimestrielles!$A$1:$EJ$1191,562,0)+HLOOKUP($A14,[2]valeurs_trimestrielles!$A$1:$EJ$1191,564,0)+HLOOKUP($A14,[2]valeurs_trimestrielles!$A$1:$EJ$1191,566,0)+HLOOKUP($A14,[2]valeurs_trimestrielles!$A$1:$EJ$1191,568,0)+HLOOKUP($A14,[2]valeurs_trimestrielles!$A$1:$EJ$1191,570,0)+HLOOKUP($A14,[2]valeurs_trimestrielles!$A$1:$EJ$1191,574,0)+HLOOKUP($A14,[2]valeurs_trimestrielles!$A$1:$EJ$1191,580,0)+HLOOKUP($A14,[2]valeurs_trimestrielles!$A$1:$EJ$1191,587,0)+HLOOKUP($A14,[2]valeurs_trimestrielles!$A$1:$EJ$1191,589,0)+HLOOKUP($A14,[2]valeurs_trimestrielles!$A$1:$EJ$1191,591,0)+HLOOKUP($A14,[2]valeurs_trimestrielles!$A$1:$EJ$1191,593,0)+HLOOKUP($A14,[2]valeurs_trimestrielles!$A$1:$EJ$1191,595,0)</f>
        <v>7417</v>
      </c>
      <c r="AD14" s="56">
        <f>HLOOKUP($A14,[2]valeurs_trimestrielles!$A$1:$EJ$1191,109,0)+HLOOKUP($A14,[2]valeurs_trimestrielles!$A$1:$EJ$1191,111,0)+HLOOKUP($A14,[2]valeurs_trimestrielles!$A$1:$EJ$1191,113,0)+HLOOKUP($A14,[2]valeurs_trimestrielles!$A$1:$EJ$1191,115,0)+HLOOKUP($A14,[2]valeurs_trimestrielles!$A$1:$EJ$1191,117,0)+HLOOKUP($A14,[2]valeurs_trimestrielles!$A$1:$EJ$1191,119,0)+HLOOKUP($A14,[2]valeurs_trimestrielles!$A$1:$EJ$1191,123,0)+HLOOKUP($A14,[2]valeurs_trimestrielles!$A$1:$EJ$1191,129,0)+HLOOKUP($A14,[2]valeurs_trimestrielles!$A$1:$EJ$1191,136,0)+HLOOKUP($A14,[2]valeurs_trimestrielles!$A$1:$EJ$1191,138,0)+HLOOKUP($A14,[2]valeurs_trimestrielles!$A$1:$EJ$1191,140,0)+HLOOKUP($A14,[2]valeurs_trimestrielles!$A$1:$EJ$1191,142,0)+HLOOKUP($A14,[2]valeurs_trimestrielles!$A$1:$EJ$1191,144,0)</f>
        <v>24467</v>
      </c>
      <c r="AE14" s="56">
        <f t="shared" ref="AE14:AE26" si="5">SUM(AF14:AN14)</f>
        <v>122407</v>
      </c>
      <c r="AF14" s="56">
        <f>HLOOKUP($A14,[2]valeurs_trimestrielles!$A$1:$EJ$1191,58,0)+HLOOKUP($A14,[2]valeurs_trimestrielles!$A$1:$EJ$1191,59,0)+HLOOKUP($A14,[2]valeurs_trimestrielles!$A$1:$EJ$1191,60,0)+HLOOKUP($A14,[2]valeurs_trimestrielles!$A$1:$EJ$1191,61,0)+HLOOKUP($A14,[2]valeurs_trimestrielles!$A$1:$EJ$1191,62,0)+HLOOKUP($A14,[2]valeurs_trimestrielles!$A$1:$EJ$1191,65,0)+HLOOKUP($A14,[2]valeurs_trimestrielles!$A$1:$EJ$1191,66,0)+HLOOKUP($A14,[2]valeurs_trimestrielles!$A$1:$EJ$1191,67,0)+HLOOKUP($A14,[2]valeurs_trimestrielles!$A$1:$EJ$1191,68,0)+HLOOKUP($A14,[2]valeurs_trimestrielles!$A$1:$EJ$1191,69,0)+HLOOKUP($A14,[2]valeurs_trimestrielles!$A$1:$EJ$1191,70,0)+HLOOKUP($A14,[2]valeurs_trimestrielles!$A$1:$EJ$1191,71,0)</f>
        <v>30804</v>
      </c>
      <c r="AG14" s="56">
        <f>HLOOKUP($A14,[2]valeurs_trimestrielles!$A$1:$EJ$1191,968,0)+HLOOKUP($A14,[2]valeurs_trimestrielles!$A$1:$EJ$1191,969,0)+HLOOKUP($A14,[2]valeurs_trimestrielles!$A$1:$EJ$1191,970,0)+HLOOKUP($A14,[2]valeurs_trimestrielles!$A$1:$EJ$1191,971,0)+HLOOKUP($A14,[2]valeurs_trimestrielles!$A$1:$EJ$1191,972,0)+HLOOKUP($A14,[2]valeurs_trimestrielles!$A$1:$EJ$1191,975,0)+HLOOKUP($A14,[2]valeurs_trimestrielles!$A$1:$EJ$1191,976,0)+HLOOKUP($A14,[2]valeurs_trimestrielles!$A$1:$EJ$1191,977,0)+HLOOKUP($A14,[2]valeurs_trimestrielles!$A$1:$EJ$1191,978,0)+HLOOKUP($A14,[2]valeurs_trimestrielles!$A$1:$EJ$1191,979,0)+HLOOKUP($A14,[2]valeurs_trimestrielles!$A$1:$EJ$1191,980,0)+HLOOKUP($A14,[2]valeurs_trimestrielles!$A$1:$EJ$1191,981,0)</f>
        <v>2624</v>
      </c>
      <c r="AH14" s="56">
        <f>HLOOKUP($A14,[2]valeurs_trimestrielles!$A$1:$EJ$1191,235,0)+HLOOKUP($A14,[2]valeurs_trimestrielles!$A$1:$EJ$1191,236,0)+HLOOKUP($A14,[2]valeurs_trimestrielles!$A$1:$EJ$1191,237,0)+HLOOKUP($A14,[2]valeurs_trimestrielles!$A$1:$EJ$1191,238,0)+HLOOKUP($A14,[2]valeurs_trimestrielles!$A$1:$EJ$1191,239,0)+HLOOKUP($A14,[2]valeurs_trimestrielles!$A$1:$EJ$1191,242,0)+HLOOKUP($A14,[2]valeurs_trimestrielles!$A$1:$EJ$1191,243,0)+HLOOKUP($A14,[2]valeurs_trimestrielles!$A$1:$EJ$1191,244,0)+HLOOKUP($A14,[2]valeurs_trimestrielles!$A$1:$EJ$1191,245,0)+HLOOKUP($A14,[2]valeurs_trimestrielles!$A$1:$EJ$1191,246,0)+HLOOKUP($A14,[2]valeurs_trimestrielles!$A$1:$EJ$1191,247,0)+HLOOKUP($A14,[2]valeurs_trimestrielles!$A$1:$EJ$1191,248,0)</f>
        <v>6498</v>
      </c>
      <c r="AI14" s="56">
        <f>HLOOKUP($A14,[2]valeurs_trimestrielles!$A$1:$EJ$1191,611,0)+HLOOKUP($A14,[2]valeurs_trimestrielles!$A$1:$EJ$1191,612,0)+HLOOKUP($A14,[2]valeurs_trimestrielles!$A$1:$EJ$1191,613,0)+HLOOKUP($A14,[2]valeurs_trimestrielles!$A$1:$EJ$1191,614,0)+HLOOKUP($A14,[2]valeurs_trimestrielles!$A$1:$EJ$1191,615,0)+HLOOKUP($A14,[2]valeurs_trimestrielles!$A$1:$EJ$1191,618,0)+HLOOKUP($A14,[2]valeurs_trimestrielles!$A$1:$EJ$1191,619,0)+HLOOKUP($A14,[2]valeurs_trimestrielles!$A$1:$EJ$1191,620,0)+HLOOKUP($A14,[2]valeurs_trimestrielles!$A$1:$EJ$1191,621,0)+HLOOKUP($A14,[2]valeurs_trimestrielles!$A$1:$EJ$1191,622,0)+HLOOKUP($A14,[2]valeurs_trimestrielles!$A$1:$EJ$1191,623,0)+HLOOKUP($A14,[2]valeurs_trimestrielles!$A$1:$EJ$1191,624,0)</f>
        <v>7774</v>
      </c>
      <c r="AJ14" s="56">
        <f>HLOOKUP($A14,[2]valeurs_trimestrielles!$A$1:$EJ$1191,16,0)+HLOOKUP($A14,[2]valeurs_trimestrielles!$A$1:$EJ$1191,17,0)+HLOOKUP($A14,[2]valeurs_trimestrielles!$A$1:$EJ$1191,18,0)+HLOOKUP($A14,[2]valeurs_trimestrielles!$A$1:$EJ$1191,19,0)+HLOOKUP($A14,[2]valeurs_trimestrielles!$A$1:$EJ$1191,20,0)+HLOOKUP($A14,[2]valeurs_trimestrielles!$A$1:$EJ$1191,23,0)+HLOOKUP($A14,[2]valeurs_trimestrielles!$A$1:$EJ$1191,24,0)+HLOOKUP($A14,[2]valeurs_trimestrielles!$A$1:$EJ$1191,25,0)+HLOOKUP($A14,[2]valeurs_trimestrielles!$A$1:$EJ$1191,26,0)+HLOOKUP($A14,[2]valeurs_trimestrielles!$A$1:$EJ$1191,27,0)+HLOOKUP($A14,[2]valeurs_trimestrielles!$A$1:$EJ$1191,28,0)+HLOOKUP($A14,[2]valeurs_trimestrielles!$A$1:$EJ$1191,29,0)</f>
        <v>3524</v>
      </c>
      <c r="AK14" s="56">
        <f>HLOOKUP($A14,[2]valeurs_trimestrielles!$A$1:$EJ$1191,30,0)+HLOOKUP($A14,[2]valeurs_trimestrielles!$A$1:$EJ$1191,31,0)+HLOOKUP($A14,[2]valeurs_trimestrielles!$A$1:$EJ$1191,32,0)+HLOOKUP($A14,[2]valeurs_trimestrielles!$A$1:$EJ$1191,33,0)+HLOOKUP($A14,[2]valeurs_trimestrielles!$A$1:$EJ$1191,34,0)+HLOOKUP($A14,[2]valeurs_trimestrielles!$A$1:$EJ$1191,37,0)+HLOOKUP($A14,[2]valeurs_trimestrielles!$A$1:$EJ$1191,38,0)+HLOOKUP($A14,[2]valeurs_trimestrielles!$A$1:$EJ$1191,39,0)+HLOOKUP($A14,[2]valeurs_trimestrielles!$A$1:$EJ$1191,40,0)+HLOOKUP($A14,[2]valeurs_trimestrielles!$A$1:$EJ$1191,41,0)+HLOOKUP($A14,[2]valeurs_trimestrielles!$A$1:$EJ$1191,42,0)+HLOOKUP($A14,[2]valeurs_trimestrielles!$A$1:$EJ$1191,43,0)</f>
        <v>4904</v>
      </c>
      <c r="AL14" s="56">
        <f>HLOOKUP($A14,[2]valeurs_trimestrielles!$A$1:$EJ$1191,2,0)+HLOOKUP($A14,[2]valeurs_trimestrielles!$A$1:$EJ$1191,3,0)+HLOOKUP($A14,[2]valeurs_trimestrielles!$A$1:$EJ$1191,4,0)+HLOOKUP($A14,[2]valeurs_trimestrielles!$A$1:$EJ$1191,5,0)+HLOOKUP($A14,[2]valeurs_trimestrielles!$A$1:$EJ$1191,6,0)+HLOOKUP($A14,[2]valeurs_trimestrielles!$A$1:$EJ$1191,9,0)+HLOOKUP($A14,[2]valeurs_trimestrielles!$A$1:$EJ$1191,10,0)+HLOOKUP($A14,[2]valeurs_trimestrielles!$A$1:$EJ$1191,11,0)+HLOOKUP($A14,[2]valeurs_trimestrielles!$A$1:$EJ$1191,12,0)+HLOOKUP($A14,[2]valeurs_trimestrielles!$A$1:$EJ$1191,13,0)+HLOOKUP($A14,[2]valeurs_trimestrielles!$A$1:$EJ$1191,14,0)+HLOOKUP($A14,[2]valeurs_trimestrielles!$A$1:$EJ$1191,15,0)</f>
        <v>32946</v>
      </c>
      <c r="AM14" s="56">
        <f>HLOOKUP($A14,[2]valeurs_trimestrielles!$A$1:$EJ$1191,146,0)+HLOOKUP($A14,[2]valeurs_trimestrielles!$A$1:$EJ$1191,147,0)+HLOOKUP($A14,[2]valeurs_trimestrielles!$A$1:$EJ$1191,148,0)+HLOOKUP($A14,[2]valeurs_trimestrielles!$A$1:$EJ$1191,149,0)+HLOOKUP($A14,[2]valeurs_trimestrielles!$A$1:$EJ$1191,150,0)+HLOOKUP($A14,[2]valeurs_trimestrielles!$A$1:$EJ$1191,153,0)+HLOOKUP($A14,[2]valeurs_trimestrielles!$A$1:$EJ$1191,154,0)+HLOOKUP($A14,[2]valeurs_trimestrielles!$A$1:$EJ$1191,155,0)+HLOOKUP($A14,[2]valeurs_trimestrielles!$A$1:$EJ$1191,156,0)+HLOOKUP($A14,[2]valeurs_trimestrielles!$A$1:$EJ$1191,157,0)+HLOOKUP($A14,[2]valeurs_trimestrielles!$A$1:$EJ$1191,158,0)+HLOOKUP($A14,[2]valeurs_trimestrielles!$A$1:$EJ$1191,159,0)</f>
        <v>15261</v>
      </c>
      <c r="AN14" s="57">
        <f>HLOOKUP($A14,[2]valeurs_trimestrielles!$A$1:$EJ$1191,44,0)+HLOOKUP($A14,[2]valeurs_trimestrielles!$A$1:$EJ$1191,45,0)+HLOOKUP($A14,[2]valeurs_trimestrielles!$A$1:$EJ$1191,46,0)+HLOOKUP($A14,[2]valeurs_trimestrielles!$A$1:$EJ$1191,47,0)+HLOOKUP($A14,[2]valeurs_trimestrielles!$A$1:$EJ$1191,48,0)+HLOOKUP($A14,[2]valeurs_trimestrielles!$A$1:$EJ$1191,51,0)+HLOOKUP($A14,[2]valeurs_trimestrielles!$A$1:$EJ$1191,52,0)+HLOOKUP($A14,[2]valeurs_trimestrielles!$A$1:$EJ$1191,53,0)+HLOOKUP($A14,[2]valeurs_trimestrielles!$A$1:$EJ$1191,54,0)+HLOOKUP($A14,[2]valeurs_trimestrielles!$A$1:$EJ$1191,55,0)+HLOOKUP($A14,[2]valeurs_trimestrielles!$A$1:$EJ$1191,56,0)+HLOOKUP($A14,[2]valeurs_trimestrielles!$A$1:$EJ$1191,57,0)</f>
        <v>18072</v>
      </c>
    </row>
    <row r="15" spans="1:40" x14ac:dyDescent="0.2">
      <c r="A15" s="1" t="str">
        <f>'France métro'!A12</f>
        <v>2012-T2</v>
      </c>
      <c r="B15" s="54">
        <f t="shared" si="0"/>
        <v>61016</v>
      </c>
      <c r="C15" s="76">
        <f>HLOOKUP($A15,[2]valeurs_trimestrielles!$A$1:$EJ$1191,458,0)+HLOOKUP($A15,[2]valeurs_trimestrielles!$A$1:$EJ$1191,460,0)+HLOOKUP($A15,[2]valeurs_trimestrielles!$A$1:$EJ$1191,462,0)+HLOOKUP($A15,[2]valeurs_trimestrielles!$A$1:$EJ$1191,464,0)+HLOOKUP($A15,[2]valeurs_trimestrielles!$A$1:$EJ$1191,466,0)+HLOOKUP($A15,[2]valeurs_trimestrielles!$A$1:$EJ$1191,468,0)+HLOOKUP($A15,[2]valeurs_trimestrielles!$A$1:$EJ$1191,472,0)+HLOOKUP($A15,[2]valeurs_trimestrielles!$A$1:$EJ$1191,478,0)+HLOOKUP($A15,[2]valeurs_trimestrielles!$A$1:$EJ$1191,485,0)+HLOOKUP($A15,[2]valeurs_trimestrielles!$A$1:$EJ$1191,487,0)+HLOOKUP($A15,[2]valeurs_trimestrielles!$A$1:$EJ$1191,489,0)+HLOOKUP($A15,[2]valeurs_trimestrielles!$A$1:$EJ$1191,491,0)+HLOOKUP($A15,[2]valeurs_trimestrielles!$A$1:$EJ$1191,493,0)</f>
        <v>2681</v>
      </c>
      <c r="D15" s="73">
        <f>HLOOKUP($A15,[2]valeurs_trimestrielles!$A$1:$EJ$1191,356,0)+HLOOKUP($A15,[2]valeurs_trimestrielles!$A$1:$EJ$1191,358,0)+HLOOKUP($A15,[2]valeurs_trimestrielles!$A$1:$EJ$1191,360,0)+HLOOKUP($A15,[2]valeurs_trimestrielles!$A$1:$EJ$1191,362,0)+HLOOKUP($A15,[2]valeurs_trimestrielles!$A$1:$EJ$1191,364,0)+HLOOKUP($A15,[2]valeurs_trimestrielles!$A$1:$EJ$1191,366,0)+HLOOKUP($A15,[2]valeurs_trimestrielles!$A$1:$EJ$1191,370,0)+HLOOKUP($A15,[2]valeurs_trimestrielles!$A$1:$EJ$1191,376,0)+HLOOKUP($A15,[2]valeurs_trimestrielles!$A$1:$EJ$1191,383,0)+HLOOKUP($A15,[2]valeurs_trimestrielles!$A$1:$EJ$1191,385,0)+HLOOKUP($A15,[2]valeurs_trimestrielles!$A$1:$EJ$1191,387,0)+HLOOKUP($A15,[2]valeurs_trimestrielles!$A$1:$EJ$1191,389,0)+HLOOKUP($A15,[2]valeurs_trimestrielles!$A$1:$EJ$1191,391,0)</f>
        <v>9506</v>
      </c>
      <c r="E15" s="73">
        <f t="shared" si="1"/>
        <v>48829</v>
      </c>
      <c r="F15" s="73">
        <f>HLOOKUP($A15,[2]valeurs_trimestrielles!$A$1:$EJ$1191,305,0)+HLOOKUP($A15,[2]valeurs_trimestrielles!$A$1:$EJ$1191,306,0)+HLOOKUP($A15,[2]valeurs_trimestrielles!$A$1:$EJ$1191,307,0)+HLOOKUP($A15,[2]valeurs_trimestrielles!$A$1:$EJ$1191,308,0)+HLOOKUP($A15,[2]valeurs_trimestrielles!$A$1:$EJ$1191,309,0)+HLOOKUP($A15,[2]valeurs_trimestrielles!$A$1:$EJ$1191,312,0)+HLOOKUP($A15,[2]valeurs_trimestrielles!$A$1:$EJ$1191,313,0)+HLOOKUP($A15,[2]valeurs_trimestrielles!$A$1:$EJ$1191,314,0)+HLOOKUP($A15,[2]valeurs_trimestrielles!$A$1:$EJ$1191,315,0)+HLOOKUP($A15,[2]valeurs_trimestrielles!$A$1:$EJ$1191,316,0)+HLOOKUP($A15,[2]valeurs_trimestrielles!$A$1:$EJ$1191,317,0)+HLOOKUP($A15,[2]valeurs_trimestrielles!$A$1:$EJ$1191,318,0)</f>
        <v>13362</v>
      </c>
      <c r="G15" s="73">
        <f>HLOOKUP($A15,[2]valeurs_trimestrielles!$A$1:$EJ$1191,546,0)+HLOOKUP($A15,[2]valeurs_trimestrielles!$A$1:$EJ$1191,547,0)+HLOOKUP($A15,[2]valeurs_trimestrielles!$A$1:$EJ$1191,548,0)+HLOOKUP($A15,[2]valeurs_trimestrielles!$A$1:$EJ$1191,549,0)+HLOOKUP($A15,[2]valeurs_trimestrielles!$A$1:$EJ$1191,550,0)+HLOOKUP($A15,[2]valeurs_trimestrielles!$A$1:$EJ$1191,553,0)+HLOOKUP($A15,[2]valeurs_trimestrielles!$A$1:$EJ$1191,554,0)+HLOOKUP($A15,[2]valeurs_trimestrielles!$A$1:$EJ$1191,555,0)+HLOOKUP($A15,[2]valeurs_trimestrielles!$A$1:$EJ$1191,556,0)+HLOOKUP($A15,[2]valeurs_trimestrielles!$A$1:$EJ$1191,557,0)+HLOOKUP($A15,[2]valeurs_trimestrielles!$A$1:$EJ$1191,558,0)+HLOOKUP($A15,[2]valeurs_trimestrielles!$A$1:$EJ$1191,559,0)</f>
        <v>1740</v>
      </c>
      <c r="H15" s="73">
        <f>HLOOKUP($A15,[2]valeurs_trimestrielles!$A$1:$EJ$1191,444,0)+HLOOKUP($A15,[2]valeurs_trimestrielles!$A$1:$EJ$1191,445,0)+HLOOKUP($A15,[2]valeurs_trimestrielles!$A$1:$EJ$1191,446,0)+HLOOKUP($A15,[2]valeurs_trimestrielles!$A$1:$EJ$1191,447,0)+HLOOKUP($A15,[2]valeurs_trimestrielles!$A$1:$EJ$1191,448,0)+HLOOKUP($A15,[2]valeurs_trimestrielles!$A$1:$EJ$1191,451,0)+HLOOKUP($A15,[2]valeurs_trimestrielles!$A$1:$EJ$1191,452,0)+HLOOKUP($A15,[2]valeurs_trimestrielles!$A$1:$EJ$1191,453,0)+HLOOKUP($A15,[2]valeurs_trimestrielles!$A$1:$EJ$1191,454,0)+HLOOKUP($A15,[2]valeurs_trimestrielles!$A$1:$EJ$1191,455,0)+HLOOKUP($A15,[2]valeurs_trimestrielles!$A$1:$EJ$1191,456,0)+HLOOKUP($A15,[2]valeurs_trimestrielles!$A$1:$EJ$1191,457,0)</f>
        <v>4775</v>
      </c>
      <c r="I15" s="73">
        <f>HLOOKUP($A15,[2]valeurs_trimestrielles!$A$1:$EJ$1191,509,0)+HLOOKUP($A15,[2]valeurs_trimestrielles!$A$1:$EJ$1191,510,0)+HLOOKUP($A15,[2]valeurs_trimestrielles!$A$1:$EJ$1191,511,0)+HLOOKUP($A15,[2]valeurs_trimestrielles!$A$1:$EJ$1191,512,0)+HLOOKUP($A15,[2]valeurs_trimestrielles!$A$1:$EJ$1191,513,0)+HLOOKUP($A15,[2]valeurs_trimestrielles!$A$1:$EJ$1191,516,0)+HLOOKUP($A15,[2]valeurs_trimestrielles!$A$1:$EJ$1191,517,0)+HLOOKUP($A15,[2]valeurs_trimestrielles!$A$1:$EJ$1191,518,0)+HLOOKUP($A15,[2]valeurs_trimestrielles!$A$1:$EJ$1191,519,0)+HLOOKUP($A15,[2]valeurs_trimestrielles!$A$1:$EJ$1191,520,0)+HLOOKUP($A15,[2]valeurs_trimestrielles!$A$1:$EJ$1191,521,0)+HLOOKUP($A15,[2]valeurs_trimestrielles!$A$1:$EJ$1191,522,0)</f>
        <v>2182</v>
      </c>
      <c r="J15" s="73">
        <f>HLOOKUP($A15,[2]valeurs_trimestrielles!$A$1:$EJ$1191,263,0)+HLOOKUP($A15,[2]valeurs_trimestrielles!$A$1:$EJ$1191,264,0)+HLOOKUP($A15,[2]valeurs_trimestrielles!$A$1:$EJ$1191,265,0)+HLOOKUP($A15,[2]valeurs_trimestrielles!$A$1:$EJ$1191,266,0)+HLOOKUP($A15,[2]valeurs_trimestrielles!$A$1:$EJ$1191,267,0)+HLOOKUP($A15,[2]valeurs_trimestrielles!$A$1:$EJ$1191,270,0)+HLOOKUP($A15,[2]valeurs_trimestrielles!$A$1:$EJ$1191,271,0)+HLOOKUP($A15,[2]valeurs_trimestrielles!$A$1:$EJ$1191,272,0)+HLOOKUP($A15,[2]valeurs_trimestrielles!$A$1:$EJ$1191,273,0)+HLOOKUP($A15,[2]valeurs_trimestrielles!$A$1:$EJ$1191,274,0)+HLOOKUP($A15,[2]valeurs_trimestrielles!$A$1:$EJ$1191,275,0)+HLOOKUP($A15,[2]valeurs_trimestrielles!$A$1:$EJ$1191,276,0)</f>
        <v>2950</v>
      </c>
      <c r="K15" s="73">
        <f>HLOOKUP($A15,[2]valeurs_trimestrielles!$A$1:$EJ$1191,277,0)+HLOOKUP($A15,[2]valeurs_trimestrielles!$A$1:$EJ$1191,278,0)+HLOOKUP($A15,[2]valeurs_trimestrielles!$A$1:$EJ$1191,279,0)+HLOOKUP($A15,[2]valeurs_trimestrielles!$A$1:$EJ$1191,280,0)+HLOOKUP($A15,[2]valeurs_trimestrielles!$A$1:$EJ$1191,281,0)+HLOOKUP($A15,[2]valeurs_trimestrielles!$A$1:$EJ$1191,284,0)+HLOOKUP($A15,[2]valeurs_trimestrielles!$A$1:$EJ$1191,285,0)+HLOOKUP($A15,[2]valeurs_trimestrielles!$A$1:$EJ$1191,286,0)+HLOOKUP($A15,[2]valeurs_trimestrielles!$A$1:$EJ$1191,287,0)+HLOOKUP($A15,[2]valeurs_trimestrielles!$A$1:$EJ$1191,288,0)+HLOOKUP($A15,[2]valeurs_trimestrielles!$A$1:$EJ$1191,289,0)+HLOOKUP($A15,[2]valeurs_trimestrielles!$A$1:$EJ$1191,290,0)</f>
        <v>3423</v>
      </c>
      <c r="L15" s="73">
        <f>HLOOKUP($A15,[2]valeurs_trimestrielles!$A$1:$EJ$1191,249,0)+HLOOKUP($A15,[2]valeurs_trimestrielles!$A$1:$EJ$1191,250,0)+HLOOKUP($A15,[2]valeurs_trimestrielles!$A$1:$EJ$1191,251,0)+HLOOKUP($A15,[2]valeurs_trimestrielles!$A$1:$EJ$1191,252,0)+HLOOKUP($A15,[2]valeurs_trimestrielles!$A$1:$EJ$1191,253,0)+HLOOKUP($A15,[2]valeurs_trimestrielles!$A$1:$EJ$1191,256,0)+HLOOKUP($A15,[2]valeurs_trimestrielles!$A$1:$EJ$1191,257,0)+HLOOKUP($A15,[2]valeurs_trimestrielles!$A$1:$EJ$1191,258,0)+HLOOKUP($A15,[2]valeurs_trimestrielles!$A$1:$EJ$1191,259,0)+HLOOKUP($A15,[2]valeurs_trimestrielles!$A$1:$EJ$1191,260,0)+HLOOKUP($A15,[2]valeurs_trimestrielles!$A$1:$EJ$1191,261,0)+HLOOKUP($A15,[2]valeurs_trimestrielles!$A$1:$EJ$1191,262,0)</f>
        <v>10341</v>
      </c>
      <c r="M15" s="73">
        <f>HLOOKUP($A15,[2]valeurs_trimestrielles!$A$1:$EJ$1191,393,0)+HLOOKUP($A15,[2]valeurs_trimestrielles!$A$1:$EJ$1191,394,0)+HLOOKUP($A15,[2]valeurs_trimestrielles!$A$1:$EJ$1191,395,0)+HLOOKUP($A15,[2]valeurs_trimestrielles!$A$1:$EJ$1191,396,0)+HLOOKUP($A15,[2]valeurs_trimestrielles!$A$1:$EJ$1191,397,0)+HLOOKUP($A15,[2]valeurs_trimestrielles!$A$1:$EJ$1191,400,0)+HLOOKUP($A15,[2]valeurs_trimestrielles!$A$1:$EJ$1191,401,0)+HLOOKUP($A15,[2]valeurs_trimestrielles!$A$1:$EJ$1191,402,0)+HLOOKUP($A15,[2]valeurs_trimestrielles!$A$1:$EJ$1191,403,0)+HLOOKUP($A15,[2]valeurs_trimestrielles!$A$1:$EJ$1191,404,0)+HLOOKUP($A15,[2]valeurs_trimestrielles!$A$1:$EJ$1191,405,0)+HLOOKUP($A15,[2]valeurs_trimestrielles!$A$1:$EJ$1191,406,0)</f>
        <v>5441</v>
      </c>
      <c r="N15" s="75">
        <f>HLOOKUP($A15,[2]valeurs_trimestrielles!$A$1:$EJ$1191,291,0)+HLOOKUP($A15,[2]valeurs_trimestrielles!$A$1:$EJ$1191,292,0)+HLOOKUP($A15,[2]valeurs_trimestrielles!$A$1:$EJ$1191,293,0)+HLOOKUP($A15,[2]valeurs_trimestrielles!$A$1:$EJ$1191,294,0)+HLOOKUP($A15,[2]valeurs_trimestrielles!$A$1:$EJ$1191,295,0)+HLOOKUP($A15,[2]valeurs_trimestrielles!$A$1:$EJ$1191,298,0)+HLOOKUP($A15,[2]valeurs_trimestrielles!$A$1:$EJ$1191,299,0)+HLOOKUP($A15,[2]valeurs_trimestrielles!$A$1:$EJ$1191,300,0)+HLOOKUP($A15,[2]valeurs_trimestrielles!$A$1:$EJ$1191,301,0)+HLOOKUP($A15,[2]valeurs_trimestrielles!$A$1:$EJ$1191,302,0)+HLOOKUP($A15,[2]valeurs_trimestrielles!$A$1:$EJ$1191,303,0)+HLOOKUP($A15,[2]valeurs_trimestrielles!$A$1:$EJ$1191,304,0)</f>
        <v>4615</v>
      </c>
      <c r="O15" s="72">
        <f t="shared" si="2"/>
        <v>74915</v>
      </c>
      <c r="P15" s="76">
        <f>HLOOKUP($A15,[2]valeurs_trimestrielles!$A$1:$EJ$1191,828,0)+HLOOKUP($A15,[2]valeurs_trimestrielles!$A$1:$EJ$1191,830,0)+HLOOKUP($A15,[2]valeurs_trimestrielles!$A$1:$EJ$1191,832,0)+HLOOKUP($A15,[2]valeurs_trimestrielles!$A$1:$EJ$1191,834,0)+HLOOKUP($A15,[2]valeurs_trimestrielles!$A$1:$EJ$1191,836,0)+HLOOKUP($A15,[2]valeurs_trimestrielles!$A$1:$EJ$1191,838,0)+HLOOKUP($A15,[2]valeurs_trimestrielles!$A$1:$EJ$1191,842,0)+HLOOKUP($A15,[2]valeurs_trimestrielles!$A$1:$EJ$1191,847,0)+HLOOKUP($A15,[2]valeurs_trimestrielles!$A$1:$EJ$1191,853,0)+HLOOKUP($A15,[2]valeurs_trimestrielles!$A$1:$EJ$1191,855,0)+HLOOKUP($A15,[2]valeurs_trimestrielles!$A$1:$EJ$1191,857,0)+HLOOKUP($A15,[2]valeurs_trimestrielles!$A$1:$EJ$1191,859,0)+HLOOKUP($A15,[2]valeurs_trimestrielles!$A$1:$EJ$1191,861,0)</f>
        <v>4449</v>
      </c>
      <c r="Q15" s="73">
        <f>HLOOKUP($A15,[2]valeurs_trimestrielles!$A$1:$EJ$1191,730,0)+HLOOKUP($A15,[2]valeurs_trimestrielles!$A$1:$EJ$1191,732,0)+HLOOKUP($A15,[2]valeurs_trimestrielles!$A$1:$EJ$1191,734,0)+HLOOKUP($A15,[2]valeurs_trimestrielles!$A$1:$EJ$1191,736,0)+HLOOKUP($A15,[2]valeurs_trimestrielles!$A$1:$EJ$1191,738,0)+HLOOKUP($A15,[2]valeurs_trimestrielles!$A$1:$EJ$1191,740,0)+HLOOKUP($A15,[2]valeurs_trimestrielles!$A$1:$EJ$1191,744,0)+HLOOKUP($A15,[2]valeurs_trimestrielles!$A$1:$EJ$1191,749,0)+HLOOKUP($A15,[2]valeurs_trimestrielles!$A$1:$EJ$1191,755,0)+HLOOKUP($A15,[2]valeurs_trimestrielles!$A$1:$EJ$1191,757,0)+HLOOKUP($A15,[2]valeurs_trimestrielles!$A$1:$EJ$1191,759,0)+HLOOKUP($A15,[2]valeurs_trimestrielles!$A$1:$EJ$1191,761,0)+HLOOKUP($A15,[2]valeurs_trimestrielles!$A$1:$EJ$1191,763,0)</f>
        <v>11738</v>
      </c>
      <c r="R15" s="73">
        <f t="shared" si="3"/>
        <v>58728</v>
      </c>
      <c r="S15" s="73">
        <f>HLOOKUP($A15,[2]valeurs_trimestrielles!$A$1:$EJ$1191,681,0)+HLOOKUP($A15,[2]valeurs_trimestrielles!$A$1:$EJ$1191,682,0)+HLOOKUP($A15,[2]valeurs_trimestrielles!$A$1:$EJ$1191,683,0)+HLOOKUP($A15,[2]valeurs_trimestrielles!$A$1:$EJ$1191,684,0)+HLOOKUP($A15,[2]valeurs_trimestrielles!$A$1:$EJ$1191,685,0)+HLOOKUP($A15,[2]valeurs_trimestrielles!$A$1:$EJ$1191,688,0)+HLOOKUP($A15,[2]valeurs_trimestrielles!$A$1:$EJ$1191,689,0)+HLOOKUP($A15,[2]valeurs_trimestrielles!$A$1:$EJ$1191,690,0)+HLOOKUP($A15,[2]valeurs_trimestrielles!$A$1:$EJ$1191,691,0)+HLOOKUP($A15,[2]valeurs_trimestrielles!$A$1:$EJ$1191,692,0)+HLOOKUP($A15,[2]valeurs_trimestrielles!$A$1:$EJ$1191,693,0)+HLOOKUP($A15,[2]valeurs_trimestrielles!$A$1:$EJ$1191,694,0)</f>
        <v>16040</v>
      </c>
      <c r="T15" s="73">
        <f>HLOOKUP($A15,[2]valeurs_trimestrielles!$A$1:$EJ$1191,912,0)+HLOOKUP($A15,[2]valeurs_trimestrielles!$A$1:$EJ$1191,913,0)+HLOOKUP($A15,[2]valeurs_trimestrielles!$A$1:$EJ$1191,914,0)+HLOOKUP($A15,[2]valeurs_trimestrielles!$A$1:$EJ$1191,915,0)+HLOOKUP($A15,[2]valeurs_trimestrielles!$A$1:$EJ$1191,916,0)+HLOOKUP($A15,[2]valeurs_trimestrielles!$A$1:$EJ$1191,919,0)+HLOOKUP($A15,[2]valeurs_trimestrielles!$A$1:$EJ$1191,920,0)+HLOOKUP($A15,[2]valeurs_trimestrielles!$A$1:$EJ$1191,921,0)+HLOOKUP($A15,[2]valeurs_trimestrielles!$A$1:$EJ$1191,922,0)+HLOOKUP($A15,[2]valeurs_trimestrielles!$A$1:$EJ$1191,923,0)+HLOOKUP($A15,[2]valeurs_trimestrielles!$A$1:$EJ$1191,924,0)+HLOOKUP($A15,[2]valeurs_trimestrielles!$A$1:$EJ$1191,925,0)</f>
        <v>757</v>
      </c>
      <c r="U15" s="73">
        <f>HLOOKUP($A15,[2]valeurs_trimestrielles!$A$1:$EJ$1191,814,0)+HLOOKUP($A15,[2]valeurs_trimestrielles!$A$1:$EJ$1191,815,0)+HLOOKUP($A15,[2]valeurs_trimestrielles!$A$1:$EJ$1191,816,0)+HLOOKUP($A15,[2]valeurs_trimestrielles!$A$1:$EJ$1191,817,0)+HLOOKUP($A15,[2]valeurs_trimestrielles!$A$1:$EJ$1191,818,0)+HLOOKUP($A15,[2]valeurs_trimestrielles!$A$1:$EJ$1191,821,0)+HLOOKUP($A15,[2]valeurs_trimestrielles!$A$1:$EJ$1191,822,0)+HLOOKUP($A15,[2]valeurs_trimestrielles!$A$1:$EJ$1191,823,0)+HLOOKUP($A15,[2]valeurs_trimestrielles!$A$1:$EJ$1191,824,0)+HLOOKUP($A15,[2]valeurs_trimestrielles!$A$1:$EJ$1191,825,0)+HLOOKUP($A15,[2]valeurs_trimestrielles!$A$1:$EJ$1191,826,0)+HLOOKUP($A15,[2]valeurs_trimestrielles!$A$1:$EJ$1191,827,0)</f>
        <v>2589</v>
      </c>
      <c r="V15" s="73">
        <f>HLOOKUP($A15,[2]valeurs_trimestrielles!$A$1:$EJ$1191,877,0)+HLOOKUP($A15,[2]valeurs_trimestrielles!$A$1:$EJ$1191,878,0)+HLOOKUP($A15,[2]valeurs_trimestrielles!$A$1:$EJ$1191,879,0)+HLOOKUP($A15,[2]valeurs_trimestrielles!$A$1:$EJ$1191,880,0)+HLOOKUP($A15,[2]valeurs_trimestrielles!$A$1:$EJ$1191,881,0)+HLOOKUP($A15,[2]valeurs_trimestrielles!$A$1:$EJ$1191,884,0)+HLOOKUP($A15,[2]valeurs_trimestrielles!$A$1:$EJ$1191,885,0)+HLOOKUP($A15,[2]valeurs_trimestrielles!$A$1:$EJ$1191,886,0)+HLOOKUP($A15,[2]valeurs_trimestrielles!$A$1:$EJ$1191,887,0)+HLOOKUP($A15,[2]valeurs_trimestrielles!$A$1:$EJ$1191,888,0)+HLOOKUP($A15,[2]valeurs_trimestrielles!$A$1:$EJ$1191,889,0)+HLOOKUP($A15,[2]valeurs_trimestrielles!$A$1:$EJ$1191,890,0)</f>
        <v>4337</v>
      </c>
      <c r="W15" s="73">
        <f>HLOOKUP($A15,[2]valeurs_trimestrielles!$A$1:$EJ$1191,639,0)+HLOOKUP($A15,[2]valeurs_trimestrielles!$A$1:$EJ$1191,640,0)+HLOOKUP($A15,[2]valeurs_trimestrielles!$A$1:$EJ$1191,641,0)+HLOOKUP($A15,[2]valeurs_trimestrielles!$A$1:$EJ$1191,642,0)+HLOOKUP($A15,[2]valeurs_trimestrielles!$A$1:$EJ$1191,643,0)+HLOOKUP($A15,[2]valeurs_trimestrielles!$A$1:$EJ$1191,646,0)+HLOOKUP($A15,[2]valeurs_trimestrielles!$A$1:$EJ$1191,648,0)+HLOOKUP($A15,[2]valeurs_trimestrielles!$A$1:$EJ$1191,650,0)+HLOOKUP($A15,[2]valeurs_trimestrielles!$A$1:$EJ$1191,652,0)+HLOOKUP($A15,[2]valeurs_trimestrielles!$A$1:$EJ$1191,654,0)+HLOOKUP($A15,[2]valeurs_trimestrielles!$A$1:$EJ$1191,656,0)+HLOOKUP($A15,[2]valeurs_trimestrielles!$A$1:$EJ$1191,657,0)</f>
        <v>522</v>
      </c>
      <c r="X15" s="73">
        <f>HLOOKUP($A15,[2]valeurs_trimestrielles!$A$1:$EJ$1191,653,0)+HLOOKUP($A15,[2]valeurs_trimestrielles!$A$1:$EJ$1191,654,0)+HLOOKUP($A15,[2]valeurs_trimestrielles!$A$1:$EJ$1191,655,0)+HLOOKUP($A15,[2]valeurs_trimestrielles!$A$1:$EJ$1191,656,0)+HLOOKUP($A15,[2]valeurs_trimestrielles!$A$1:$EJ$1191,657,0)+HLOOKUP($A15,[2]valeurs_trimestrielles!$A$1:$EJ$1191,660,0)+HLOOKUP($A15,[2]valeurs_trimestrielles!$A$1:$EJ$1191,661,0)+HLOOKUP($A15,[2]valeurs_trimestrielles!$A$1:$EJ$1191,662,0)+HLOOKUP($A15,[2]valeurs_trimestrielles!$A$1:$EJ$1191,663,0)+HLOOKUP($A15,[2]valeurs_trimestrielles!$A$1:$EJ$1191,664,0)+HLOOKUP($A15,[2]valeurs_trimestrielles!$A$1:$EJ$1191,665,0)+HLOOKUP($A15,[2]valeurs_trimestrielles!$A$1:$EJ$1191,666,0)</f>
        <v>554</v>
      </c>
      <c r="Y15" s="73">
        <f>HLOOKUP($A15,[2]valeurs_trimestrielles!$A$1:$EJ$1191,626,0)+HLOOKUP($A15,[2]valeurs_trimestrielles!$A$1:$EJ$1191,627,0)+HLOOKUP($A15,[2]valeurs_trimestrielles!$A$1:$EJ$1191,628,0)+HLOOKUP($A15,[2]valeurs_trimestrielles!$A$1:$EJ$1191,629,0)+HLOOKUP($A15,[2]valeurs_trimestrielles!$A$1:$EJ$1191,630,0)+HLOOKUP($A15,[2]valeurs_trimestrielles!$A$1:$EJ$1191,632,0)+HLOOKUP($A15,[2]valeurs_trimestrielles!$A$1:$EJ$1191,633,0)+HLOOKUP($A15,[2]valeurs_trimestrielles!$A$1:$EJ$1191,634,0)+HLOOKUP($A15,[2]valeurs_trimestrielles!$A$1:$EJ$1191,635,0)+HLOOKUP($A15,[2]valeurs_trimestrielles!$A$1:$EJ$1191,636,0)+HLOOKUP($A15,[2]valeurs_trimestrielles!$A$1:$EJ$1191,637,0)+HLOOKUP($A15,[2]valeurs_trimestrielles!$A$1:$EJ$1191,638,0)</f>
        <v>16238</v>
      </c>
      <c r="Z15" s="73">
        <f>HLOOKUP($A15,[2]valeurs_trimestrielles!$A$1:$EJ$1191,765,0)+HLOOKUP($A15,[2]valeurs_trimestrielles!$A$1:$EJ$1191,766,0)+HLOOKUP($A15,[2]valeurs_trimestrielles!$A$1:$EJ$1191,767,0)+HLOOKUP($A15,[2]valeurs_trimestrielles!$A$1:$EJ$1191,768,0)+HLOOKUP($A15,[2]valeurs_trimestrielles!$A$1:$EJ$1191,769,0)+HLOOKUP($A15,[2]valeurs_trimestrielles!$A$1:$EJ$1191,772,0)+HLOOKUP($A15,[2]valeurs_trimestrielles!$A$1:$EJ$1191,773,0)+HLOOKUP($A15,[2]valeurs_trimestrielles!$A$1:$EJ$1191,774,0)+HLOOKUP($A15,[2]valeurs_trimestrielles!$A$1:$EJ$1191,775,0)+HLOOKUP($A15,[2]valeurs_trimestrielles!$A$1:$EJ$1191,776,0)+HLOOKUP($A15,[2]valeurs_trimestrielles!$A$1:$EJ$1191,777,0)+HLOOKUP($A15,[2]valeurs_trimestrielles!$A$1:$EJ$1191,778,0)</f>
        <v>6268</v>
      </c>
      <c r="AA15" s="75">
        <f>HLOOKUP($A15,[2]valeurs_trimestrielles!$A$1:$EJ$1191,667,0)+HLOOKUP($A15,[2]valeurs_trimestrielles!$A$1:$EJ$1191,668,0)+HLOOKUP($A15,[2]valeurs_trimestrielles!$A$1:$EJ$1191,669,0)+HLOOKUP($A15,[2]valeurs_trimestrielles!$A$1:$EJ$1191,670,0)+HLOOKUP($A15,[2]valeurs_trimestrielles!$A$1:$EJ$1191,671,0)+HLOOKUP($A15,[2]valeurs_trimestrielles!$A$1:$EJ$1191,674,0)+HLOOKUP($A15,[2]valeurs_trimestrielles!$A$1:$EJ$1191,675,0)+HLOOKUP($A15,[2]valeurs_trimestrielles!$A$1:$EJ$1191,676,0)+HLOOKUP($A15,[2]valeurs_trimestrielles!$A$1:$EJ$1191,677,0)+HLOOKUP($A15,[2]valeurs_trimestrielles!$A$1:$EJ$1191,678,0)+HLOOKUP($A15,[2]valeurs_trimestrielles!$A$1:$EJ$1191,679,0)+HLOOKUP($A15,[2]valeurs_trimestrielles!$A$1:$EJ$1191,680,0)</f>
        <v>11423</v>
      </c>
      <c r="AB15" s="72">
        <f t="shared" si="4"/>
        <v>135846</v>
      </c>
      <c r="AC15" s="55">
        <f>HLOOKUP($A15,[2]valeurs_trimestrielles!$A$1:$EJ$1191,560,0)+HLOOKUP($A15,[2]valeurs_trimestrielles!$A$1:$EJ$1191,562,0)+HLOOKUP($A15,[2]valeurs_trimestrielles!$A$1:$EJ$1191,564,0)+HLOOKUP($A15,[2]valeurs_trimestrielles!$A$1:$EJ$1191,566,0)+HLOOKUP($A15,[2]valeurs_trimestrielles!$A$1:$EJ$1191,568,0)+HLOOKUP($A15,[2]valeurs_trimestrielles!$A$1:$EJ$1191,570,0)+HLOOKUP($A15,[2]valeurs_trimestrielles!$A$1:$EJ$1191,574,0)+HLOOKUP($A15,[2]valeurs_trimestrielles!$A$1:$EJ$1191,580,0)+HLOOKUP($A15,[2]valeurs_trimestrielles!$A$1:$EJ$1191,587,0)+HLOOKUP($A15,[2]valeurs_trimestrielles!$A$1:$EJ$1191,589,0)+HLOOKUP($A15,[2]valeurs_trimestrielles!$A$1:$EJ$1191,591,0)+HLOOKUP($A15,[2]valeurs_trimestrielles!$A$1:$EJ$1191,593,0)+HLOOKUP($A15,[2]valeurs_trimestrielles!$A$1:$EJ$1191,595,0)</f>
        <v>7130</v>
      </c>
      <c r="AD15" s="56">
        <f>HLOOKUP($A15,[2]valeurs_trimestrielles!$A$1:$EJ$1191,109,0)+HLOOKUP($A15,[2]valeurs_trimestrielles!$A$1:$EJ$1191,111,0)+HLOOKUP($A15,[2]valeurs_trimestrielles!$A$1:$EJ$1191,113,0)+HLOOKUP($A15,[2]valeurs_trimestrielles!$A$1:$EJ$1191,115,0)+HLOOKUP($A15,[2]valeurs_trimestrielles!$A$1:$EJ$1191,117,0)+HLOOKUP($A15,[2]valeurs_trimestrielles!$A$1:$EJ$1191,119,0)+HLOOKUP($A15,[2]valeurs_trimestrielles!$A$1:$EJ$1191,123,0)+HLOOKUP($A15,[2]valeurs_trimestrielles!$A$1:$EJ$1191,129,0)+HLOOKUP($A15,[2]valeurs_trimestrielles!$A$1:$EJ$1191,136,0)+HLOOKUP($A15,[2]valeurs_trimestrielles!$A$1:$EJ$1191,138,0)+HLOOKUP($A15,[2]valeurs_trimestrielles!$A$1:$EJ$1191,140,0)+HLOOKUP($A15,[2]valeurs_trimestrielles!$A$1:$EJ$1191,142,0)+HLOOKUP($A15,[2]valeurs_trimestrielles!$A$1:$EJ$1191,144,0)</f>
        <v>21244</v>
      </c>
      <c r="AE15" s="56">
        <f t="shared" si="5"/>
        <v>107472</v>
      </c>
      <c r="AF15" s="56">
        <f>HLOOKUP($A15,[2]valeurs_trimestrielles!$A$1:$EJ$1191,58,0)+HLOOKUP($A15,[2]valeurs_trimestrielles!$A$1:$EJ$1191,59,0)+HLOOKUP($A15,[2]valeurs_trimestrielles!$A$1:$EJ$1191,60,0)+HLOOKUP($A15,[2]valeurs_trimestrielles!$A$1:$EJ$1191,61,0)+HLOOKUP($A15,[2]valeurs_trimestrielles!$A$1:$EJ$1191,62,0)+HLOOKUP($A15,[2]valeurs_trimestrielles!$A$1:$EJ$1191,65,0)+HLOOKUP($A15,[2]valeurs_trimestrielles!$A$1:$EJ$1191,66,0)+HLOOKUP($A15,[2]valeurs_trimestrielles!$A$1:$EJ$1191,67,0)+HLOOKUP($A15,[2]valeurs_trimestrielles!$A$1:$EJ$1191,68,0)+HLOOKUP($A15,[2]valeurs_trimestrielles!$A$1:$EJ$1191,69,0)+HLOOKUP($A15,[2]valeurs_trimestrielles!$A$1:$EJ$1191,70,0)+HLOOKUP($A15,[2]valeurs_trimestrielles!$A$1:$EJ$1191,71,0)</f>
        <v>29402</v>
      </c>
      <c r="AG15" s="56">
        <f>HLOOKUP($A15,[2]valeurs_trimestrielles!$A$1:$EJ$1191,968,0)+HLOOKUP($A15,[2]valeurs_trimestrielles!$A$1:$EJ$1191,969,0)+HLOOKUP($A15,[2]valeurs_trimestrielles!$A$1:$EJ$1191,970,0)+HLOOKUP($A15,[2]valeurs_trimestrielles!$A$1:$EJ$1191,971,0)+HLOOKUP($A15,[2]valeurs_trimestrielles!$A$1:$EJ$1191,972,0)+HLOOKUP($A15,[2]valeurs_trimestrielles!$A$1:$EJ$1191,975,0)+HLOOKUP($A15,[2]valeurs_trimestrielles!$A$1:$EJ$1191,976,0)+HLOOKUP($A15,[2]valeurs_trimestrielles!$A$1:$EJ$1191,977,0)+HLOOKUP($A15,[2]valeurs_trimestrielles!$A$1:$EJ$1191,978,0)+HLOOKUP($A15,[2]valeurs_trimestrielles!$A$1:$EJ$1191,979,0)+HLOOKUP($A15,[2]valeurs_trimestrielles!$A$1:$EJ$1191,980,0)+HLOOKUP($A15,[2]valeurs_trimestrielles!$A$1:$EJ$1191,981,0)</f>
        <v>2497</v>
      </c>
      <c r="AH15" s="56">
        <f>HLOOKUP($A15,[2]valeurs_trimestrielles!$A$1:$EJ$1191,235,0)+HLOOKUP($A15,[2]valeurs_trimestrielles!$A$1:$EJ$1191,236,0)+HLOOKUP($A15,[2]valeurs_trimestrielles!$A$1:$EJ$1191,237,0)+HLOOKUP($A15,[2]valeurs_trimestrielles!$A$1:$EJ$1191,238,0)+HLOOKUP($A15,[2]valeurs_trimestrielles!$A$1:$EJ$1191,239,0)+HLOOKUP($A15,[2]valeurs_trimestrielles!$A$1:$EJ$1191,242,0)+HLOOKUP($A15,[2]valeurs_trimestrielles!$A$1:$EJ$1191,243,0)+HLOOKUP($A15,[2]valeurs_trimestrielles!$A$1:$EJ$1191,244,0)+HLOOKUP($A15,[2]valeurs_trimestrielles!$A$1:$EJ$1191,245,0)+HLOOKUP($A15,[2]valeurs_trimestrielles!$A$1:$EJ$1191,246,0)+HLOOKUP($A15,[2]valeurs_trimestrielles!$A$1:$EJ$1191,247,0)+HLOOKUP($A15,[2]valeurs_trimestrielles!$A$1:$EJ$1191,248,0)</f>
        <v>7364</v>
      </c>
      <c r="AI15" s="56">
        <f>HLOOKUP($A15,[2]valeurs_trimestrielles!$A$1:$EJ$1191,611,0)+HLOOKUP($A15,[2]valeurs_trimestrielles!$A$1:$EJ$1191,612,0)+HLOOKUP($A15,[2]valeurs_trimestrielles!$A$1:$EJ$1191,613,0)+HLOOKUP($A15,[2]valeurs_trimestrielles!$A$1:$EJ$1191,614,0)+HLOOKUP($A15,[2]valeurs_trimestrielles!$A$1:$EJ$1191,615,0)+HLOOKUP($A15,[2]valeurs_trimestrielles!$A$1:$EJ$1191,618,0)+HLOOKUP($A15,[2]valeurs_trimestrielles!$A$1:$EJ$1191,619,0)+HLOOKUP($A15,[2]valeurs_trimestrielles!$A$1:$EJ$1191,620,0)+HLOOKUP($A15,[2]valeurs_trimestrielles!$A$1:$EJ$1191,621,0)+HLOOKUP($A15,[2]valeurs_trimestrielles!$A$1:$EJ$1191,622,0)+HLOOKUP($A15,[2]valeurs_trimestrielles!$A$1:$EJ$1191,623,0)+HLOOKUP($A15,[2]valeurs_trimestrielles!$A$1:$EJ$1191,624,0)</f>
        <v>6519</v>
      </c>
      <c r="AJ15" s="56">
        <f>HLOOKUP($A15,[2]valeurs_trimestrielles!$A$1:$EJ$1191,16,0)+HLOOKUP($A15,[2]valeurs_trimestrielles!$A$1:$EJ$1191,17,0)+HLOOKUP($A15,[2]valeurs_trimestrielles!$A$1:$EJ$1191,18,0)+HLOOKUP($A15,[2]valeurs_trimestrielles!$A$1:$EJ$1191,19,0)+HLOOKUP($A15,[2]valeurs_trimestrielles!$A$1:$EJ$1191,20,0)+HLOOKUP($A15,[2]valeurs_trimestrielles!$A$1:$EJ$1191,23,0)+HLOOKUP($A15,[2]valeurs_trimestrielles!$A$1:$EJ$1191,24,0)+HLOOKUP($A15,[2]valeurs_trimestrielles!$A$1:$EJ$1191,25,0)+HLOOKUP($A15,[2]valeurs_trimestrielles!$A$1:$EJ$1191,26,0)+HLOOKUP($A15,[2]valeurs_trimestrielles!$A$1:$EJ$1191,27,0)+HLOOKUP($A15,[2]valeurs_trimestrielles!$A$1:$EJ$1191,28,0)+HLOOKUP($A15,[2]valeurs_trimestrielles!$A$1:$EJ$1191,29,0)</f>
        <v>3387</v>
      </c>
      <c r="AK15" s="56">
        <f>HLOOKUP($A15,[2]valeurs_trimestrielles!$A$1:$EJ$1191,30,0)+HLOOKUP($A15,[2]valeurs_trimestrielles!$A$1:$EJ$1191,31,0)+HLOOKUP($A15,[2]valeurs_trimestrielles!$A$1:$EJ$1191,32,0)+HLOOKUP($A15,[2]valeurs_trimestrielles!$A$1:$EJ$1191,33,0)+HLOOKUP($A15,[2]valeurs_trimestrielles!$A$1:$EJ$1191,34,0)+HLOOKUP($A15,[2]valeurs_trimestrielles!$A$1:$EJ$1191,37,0)+HLOOKUP($A15,[2]valeurs_trimestrielles!$A$1:$EJ$1191,38,0)+HLOOKUP($A15,[2]valeurs_trimestrielles!$A$1:$EJ$1191,39,0)+HLOOKUP($A15,[2]valeurs_trimestrielles!$A$1:$EJ$1191,40,0)+HLOOKUP($A15,[2]valeurs_trimestrielles!$A$1:$EJ$1191,41,0)+HLOOKUP($A15,[2]valeurs_trimestrielles!$A$1:$EJ$1191,42,0)+HLOOKUP($A15,[2]valeurs_trimestrielles!$A$1:$EJ$1191,43,0)</f>
        <v>3977</v>
      </c>
      <c r="AL15" s="56">
        <f>HLOOKUP($A15,[2]valeurs_trimestrielles!$A$1:$EJ$1191,2,0)+HLOOKUP($A15,[2]valeurs_trimestrielles!$A$1:$EJ$1191,3,0)+HLOOKUP($A15,[2]valeurs_trimestrielles!$A$1:$EJ$1191,4,0)+HLOOKUP($A15,[2]valeurs_trimestrielles!$A$1:$EJ$1191,5,0)+HLOOKUP($A15,[2]valeurs_trimestrielles!$A$1:$EJ$1191,6,0)+HLOOKUP($A15,[2]valeurs_trimestrielles!$A$1:$EJ$1191,9,0)+HLOOKUP($A15,[2]valeurs_trimestrielles!$A$1:$EJ$1191,10,0)+HLOOKUP($A15,[2]valeurs_trimestrielles!$A$1:$EJ$1191,11,0)+HLOOKUP($A15,[2]valeurs_trimestrielles!$A$1:$EJ$1191,12,0)+HLOOKUP($A15,[2]valeurs_trimestrielles!$A$1:$EJ$1191,13,0)+HLOOKUP($A15,[2]valeurs_trimestrielles!$A$1:$EJ$1191,14,0)+HLOOKUP($A15,[2]valeurs_trimestrielles!$A$1:$EJ$1191,15,0)</f>
        <v>26579</v>
      </c>
      <c r="AM15" s="56">
        <f>HLOOKUP($A15,[2]valeurs_trimestrielles!$A$1:$EJ$1191,146,0)+HLOOKUP($A15,[2]valeurs_trimestrielles!$A$1:$EJ$1191,147,0)+HLOOKUP($A15,[2]valeurs_trimestrielles!$A$1:$EJ$1191,148,0)+HLOOKUP($A15,[2]valeurs_trimestrielles!$A$1:$EJ$1191,149,0)+HLOOKUP($A15,[2]valeurs_trimestrielles!$A$1:$EJ$1191,150,0)+HLOOKUP($A15,[2]valeurs_trimestrielles!$A$1:$EJ$1191,153,0)+HLOOKUP($A15,[2]valeurs_trimestrielles!$A$1:$EJ$1191,154,0)+HLOOKUP($A15,[2]valeurs_trimestrielles!$A$1:$EJ$1191,155,0)+HLOOKUP($A15,[2]valeurs_trimestrielles!$A$1:$EJ$1191,156,0)+HLOOKUP($A15,[2]valeurs_trimestrielles!$A$1:$EJ$1191,157,0)+HLOOKUP($A15,[2]valeurs_trimestrielles!$A$1:$EJ$1191,158,0)+HLOOKUP($A15,[2]valeurs_trimestrielles!$A$1:$EJ$1191,159,0)</f>
        <v>11709</v>
      </c>
      <c r="AN15" s="57">
        <f>HLOOKUP($A15,[2]valeurs_trimestrielles!$A$1:$EJ$1191,44,0)+HLOOKUP($A15,[2]valeurs_trimestrielles!$A$1:$EJ$1191,45,0)+HLOOKUP($A15,[2]valeurs_trimestrielles!$A$1:$EJ$1191,46,0)+HLOOKUP($A15,[2]valeurs_trimestrielles!$A$1:$EJ$1191,47,0)+HLOOKUP($A15,[2]valeurs_trimestrielles!$A$1:$EJ$1191,48,0)+HLOOKUP($A15,[2]valeurs_trimestrielles!$A$1:$EJ$1191,51,0)+HLOOKUP($A15,[2]valeurs_trimestrielles!$A$1:$EJ$1191,52,0)+HLOOKUP($A15,[2]valeurs_trimestrielles!$A$1:$EJ$1191,53,0)+HLOOKUP($A15,[2]valeurs_trimestrielles!$A$1:$EJ$1191,54,0)+HLOOKUP($A15,[2]valeurs_trimestrielles!$A$1:$EJ$1191,55,0)+HLOOKUP($A15,[2]valeurs_trimestrielles!$A$1:$EJ$1191,56,0)+HLOOKUP($A15,[2]valeurs_trimestrielles!$A$1:$EJ$1191,57,0)</f>
        <v>16038</v>
      </c>
    </row>
    <row r="16" spans="1:40" x14ac:dyDescent="0.2">
      <c r="A16" s="1" t="str">
        <f>'France métro'!A13</f>
        <v>2012-T3</v>
      </c>
      <c r="B16" s="54">
        <f t="shared" si="0"/>
        <v>54664</v>
      </c>
      <c r="C16" s="76">
        <f>HLOOKUP($A16,[2]valeurs_trimestrielles!$A$1:$EJ$1191,458,0)+HLOOKUP($A16,[2]valeurs_trimestrielles!$A$1:$EJ$1191,460,0)+HLOOKUP($A16,[2]valeurs_trimestrielles!$A$1:$EJ$1191,462,0)+HLOOKUP($A16,[2]valeurs_trimestrielles!$A$1:$EJ$1191,464,0)+HLOOKUP($A16,[2]valeurs_trimestrielles!$A$1:$EJ$1191,466,0)+HLOOKUP($A16,[2]valeurs_trimestrielles!$A$1:$EJ$1191,468,0)+HLOOKUP($A16,[2]valeurs_trimestrielles!$A$1:$EJ$1191,472,0)+HLOOKUP($A16,[2]valeurs_trimestrielles!$A$1:$EJ$1191,478,0)+HLOOKUP($A16,[2]valeurs_trimestrielles!$A$1:$EJ$1191,485,0)+HLOOKUP($A16,[2]valeurs_trimestrielles!$A$1:$EJ$1191,487,0)+HLOOKUP($A16,[2]valeurs_trimestrielles!$A$1:$EJ$1191,489,0)+HLOOKUP($A16,[2]valeurs_trimestrielles!$A$1:$EJ$1191,491,0)+HLOOKUP($A16,[2]valeurs_trimestrielles!$A$1:$EJ$1191,493,0)</f>
        <v>2346</v>
      </c>
      <c r="D16" s="73">
        <f>HLOOKUP($A16,[2]valeurs_trimestrielles!$A$1:$EJ$1191,356,0)+HLOOKUP($A16,[2]valeurs_trimestrielles!$A$1:$EJ$1191,358,0)+HLOOKUP($A16,[2]valeurs_trimestrielles!$A$1:$EJ$1191,360,0)+HLOOKUP($A16,[2]valeurs_trimestrielles!$A$1:$EJ$1191,362,0)+HLOOKUP($A16,[2]valeurs_trimestrielles!$A$1:$EJ$1191,364,0)+HLOOKUP($A16,[2]valeurs_trimestrielles!$A$1:$EJ$1191,366,0)+HLOOKUP($A16,[2]valeurs_trimestrielles!$A$1:$EJ$1191,370,0)+HLOOKUP($A16,[2]valeurs_trimestrielles!$A$1:$EJ$1191,376,0)+HLOOKUP($A16,[2]valeurs_trimestrielles!$A$1:$EJ$1191,383,0)+HLOOKUP($A16,[2]valeurs_trimestrielles!$A$1:$EJ$1191,385,0)+HLOOKUP($A16,[2]valeurs_trimestrielles!$A$1:$EJ$1191,387,0)+HLOOKUP($A16,[2]valeurs_trimestrielles!$A$1:$EJ$1191,389,0)+HLOOKUP($A16,[2]valeurs_trimestrielles!$A$1:$EJ$1191,391,0)</f>
        <v>8166</v>
      </c>
      <c r="E16" s="73">
        <f t="shared" si="1"/>
        <v>44152</v>
      </c>
      <c r="F16" s="73">
        <f>HLOOKUP($A16,[2]valeurs_trimestrielles!$A$1:$EJ$1191,305,0)+HLOOKUP($A16,[2]valeurs_trimestrielles!$A$1:$EJ$1191,306,0)+HLOOKUP($A16,[2]valeurs_trimestrielles!$A$1:$EJ$1191,307,0)+HLOOKUP($A16,[2]valeurs_trimestrielles!$A$1:$EJ$1191,308,0)+HLOOKUP($A16,[2]valeurs_trimestrielles!$A$1:$EJ$1191,309,0)+HLOOKUP($A16,[2]valeurs_trimestrielles!$A$1:$EJ$1191,312,0)+HLOOKUP($A16,[2]valeurs_trimestrielles!$A$1:$EJ$1191,313,0)+HLOOKUP($A16,[2]valeurs_trimestrielles!$A$1:$EJ$1191,314,0)+HLOOKUP($A16,[2]valeurs_trimestrielles!$A$1:$EJ$1191,315,0)+HLOOKUP($A16,[2]valeurs_trimestrielles!$A$1:$EJ$1191,316,0)+HLOOKUP($A16,[2]valeurs_trimestrielles!$A$1:$EJ$1191,317,0)+HLOOKUP($A16,[2]valeurs_trimestrielles!$A$1:$EJ$1191,318,0)</f>
        <v>11103</v>
      </c>
      <c r="G16" s="73">
        <f>HLOOKUP($A16,[2]valeurs_trimestrielles!$A$1:$EJ$1191,546,0)+HLOOKUP($A16,[2]valeurs_trimestrielles!$A$1:$EJ$1191,547,0)+HLOOKUP($A16,[2]valeurs_trimestrielles!$A$1:$EJ$1191,548,0)+HLOOKUP($A16,[2]valeurs_trimestrielles!$A$1:$EJ$1191,549,0)+HLOOKUP($A16,[2]valeurs_trimestrielles!$A$1:$EJ$1191,550,0)+HLOOKUP($A16,[2]valeurs_trimestrielles!$A$1:$EJ$1191,553,0)+HLOOKUP($A16,[2]valeurs_trimestrielles!$A$1:$EJ$1191,554,0)+HLOOKUP($A16,[2]valeurs_trimestrielles!$A$1:$EJ$1191,555,0)+HLOOKUP($A16,[2]valeurs_trimestrielles!$A$1:$EJ$1191,556,0)+HLOOKUP($A16,[2]valeurs_trimestrielles!$A$1:$EJ$1191,557,0)+HLOOKUP($A16,[2]valeurs_trimestrielles!$A$1:$EJ$1191,558,0)+HLOOKUP($A16,[2]valeurs_trimestrielles!$A$1:$EJ$1191,559,0)</f>
        <v>1532</v>
      </c>
      <c r="H16" s="73">
        <f>HLOOKUP($A16,[2]valeurs_trimestrielles!$A$1:$EJ$1191,444,0)+HLOOKUP($A16,[2]valeurs_trimestrielles!$A$1:$EJ$1191,445,0)+HLOOKUP($A16,[2]valeurs_trimestrielles!$A$1:$EJ$1191,446,0)+HLOOKUP($A16,[2]valeurs_trimestrielles!$A$1:$EJ$1191,447,0)+HLOOKUP($A16,[2]valeurs_trimestrielles!$A$1:$EJ$1191,448,0)+HLOOKUP($A16,[2]valeurs_trimestrielles!$A$1:$EJ$1191,451,0)+HLOOKUP($A16,[2]valeurs_trimestrielles!$A$1:$EJ$1191,452,0)+HLOOKUP($A16,[2]valeurs_trimestrielles!$A$1:$EJ$1191,453,0)+HLOOKUP($A16,[2]valeurs_trimestrielles!$A$1:$EJ$1191,454,0)+HLOOKUP($A16,[2]valeurs_trimestrielles!$A$1:$EJ$1191,455,0)+HLOOKUP($A16,[2]valeurs_trimestrielles!$A$1:$EJ$1191,456,0)+HLOOKUP($A16,[2]valeurs_trimestrielles!$A$1:$EJ$1191,457,0)</f>
        <v>3435</v>
      </c>
      <c r="I16" s="73">
        <f>HLOOKUP($A16,[2]valeurs_trimestrielles!$A$1:$EJ$1191,509,0)+HLOOKUP($A16,[2]valeurs_trimestrielles!$A$1:$EJ$1191,510,0)+HLOOKUP($A16,[2]valeurs_trimestrielles!$A$1:$EJ$1191,511,0)+HLOOKUP($A16,[2]valeurs_trimestrielles!$A$1:$EJ$1191,512,0)+HLOOKUP($A16,[2]valeurs_trimestrielles!$A$1:$EJ$1191,513,0)+HLOOKUP($A16,[2]valeurs_trimestrielles!$A$1:$EJ$1191,516,0)+HLOOKUP($A16,[2]valeurs_trimestrielles!$A$1:$EJ$1191,517,0)+HLOOKUP($A16,[2]valeurs_trimestrielles!$A$1:$EJ$1191,518,0)+HLOOKUP($A16,[2]valeurs_trimestrielles!$A$1:$EJ$1191,519,0)+HLOOKUP($A16,[2]valeurs_trimestrielles!$A$1:$EJ$1191,520,0)+HLOOKUP($A16,[2]valeurs_trimestrielles!$A$1:$EJ$1191,521,0)+HLOOKUP($A16,[2]valeurs_trimestrielles!$A$1:$EJ$1191,522,0)</f>
        <v>2036</v>
      </c>
      <c r="J16" s="73">
        <f>HLOOKUP($A16,[2]valeurs_trimestrielles!$A$1:$EJ$1191,263,0)+HLOOKUP($A16,[2]valeurs_trimestrielles!$A$1:$EJ$1191,264,0)+HLOOKUP($A16,[2]valeurs_trimestrielles!$A$1:$EJ$1191,265,0)+HLOOKUP($A16,[2]valeurs_trimestrielles!$A$1:$EJ$1191,266,0)+HLOOKUP($A16,[2]valeurs_trimestrielles!$A$1:$EJ$1191,267,0)+HLOOKUP($A16,[2]valeurs_trimestrielles!$A$1:$EJ$1191,270,0)+HLOOKUP($A16,[2]valeurs_trimestrielles!$A$1:$EJ$1191,271,0)+HLOOKUP($A16,[2]valeurs_trimestrielles!$A$1:$EJ$1191,272,0)+HLOOKUP($A16,[2]valeurs_trimestrielles!$A$1:$EJ$1191,273,0)+HLOOKUP($A16,[2]valeurs_trimestrielles!$A$1:$EJ$1191,274,0)+HLOOKUP($A16,[2]valeurs_trimestrielles!$A$1:$EJ$1191,275,0)+HLOOKUP($A16,[2]valeurs_trimestrielles!$A$1:$EJ$1191,276,0)</f>
        <v>2738</v>
      </c>
      <c r="K16" s="73">
        <f>HLOOKUP($A16,[2]valeurs_trimestrielles!$A$1:$EJ$1191,277,0)+HLOOKUP($A16,[2]valeurs_trimestrielles!$A$1:$EJ$1191,278,0)+HLOOKUP($A16,[2]valeurs_trimestrielles!$A$1:$EJ$1191,279,0)+HLOOKUP($A16,[2]valeurs_trimestrielles!$A$1:$EJ$1191,280,0)+HLOOKUP($A16,[2]valeurs_trimestrielles!$A$1:$EJ$1191,281,0)+HLOOKUP($A16,[2]valeurs_trimestrielles!$A$1:$EJ$1191,284,0)+HLOOKUP($A16,[2]valeurs_trimestrielles!$A$1:$EJ$1191,285,0)+HLOOKUP($A16,[2]valeurs_trimestrielles!$A$1:$EJ$1191,286,0)+HLOOKUP($A16,[2]valeurs_trimestrielles!$A$1:$EJ$1191,287,0)+HLOOKUP($A16,[2]valeurs_trimestrielles!$A$1:$EJ$1191,288,0)+HLOOKUP($A16,[2]valeurs_trimestrielles!$A$1:$EJ$1191,289,0)+HLOOKUP($A16,[2]valeurs_trimestrielles!$A$1:$EJ$1191,290,0)</f>
        <v>2747</v>
      </c>
      <c r="L16" s="73">
        <f>HLOOKUP($A16,[2]valeurs_trimestrielles!$A$1:$EJ$1191,249,0)+HLOOKUP($A16,[2]valeurs_trimestrielles!$A$1:$EJ$1191,250,0)+HLOOKUP($A16,[2]valeurs_trimestrielles!$A$1:$EJ$1191,251,0)+HLOOKUP($A16,[2]valeurs_trimestrielles!$A$1:$EJ$1191,252,0)+HLOOKUP($A16,[2]valeurs_trimestrielles!$A$1:$EJ$1191,253,0)+HLOOKUP($A16,[2]valeurs_trimestrielles!$A$1:$EJ$1191,256,0)+HLOOKUP($A16,[2]valeurs_trimestrielles!$A$1:$EJ$1191,257,0)+HLOOKUP($A16,[2]valeurs_trimestrielles!$A$1:$EJ$1191,258,0)+HLOOKUP($A16,[2]valeurs_trimestrielles!$A$1:$EJ$1191,259,0)+HLOOKUP($A16,[2]valeurs_trimestrielles!$A$1:$EJ$1191,260,0)+HLOOKUP($A16,[2]valeurs_trimestrielles!$A$1:$EJ$1191,261,0)+HLOOKUP($A16,[2]valeurs_trimestrielles!$A$1:$EJ$1191,262,0)</f>
        <v>8819</v>
      </c>
      <c r="M16" s="73">
        <f>HLOOKUP($A16,[2]valeurs_trimestrielles!$A$1:$EJ$1191,393,0)+HLOOKUP($A16,[2]valeurs_trimestrielles!$A$1:$EJ$1191,394,0)+HLOOKUP($A16,[2]valeurs_trimestrielles!$A$1:$EJ$1191,395,0)+HLOOKUP($A16,[2]valeurs_trimestrielles!$A$1:$EJ$1191,396,0)+HLOOKUP($A16,[2]valeurs_trimestrielles!$A$1:$EJ$1191,397,0)+HLOOKUP($A16,[2]valeurs_trimestrielles!$A$1:$EJ$1191,400,0)+HLOOKUP($A16,[2]valeurs_trimestrielles!$A$1:$EJ$1191,401,0)+HLOOKUP($A16,[2]valeurs_trimestrielles!$A$1:$EJ$1191,402,0)+HLOOKUP($A16,[2]valeurs_trimestrielles!$A$1:$EJ$1191,403,0)+HLOOKUP($A16,[2]valeurs_trimestrielles!$A$1:$EJ$1191,404,0)+HLOOKUP($A16,[2]valeurs_trimestrielles!$A$1:$EJ$1191,405,0)+HLOOKUP($A16,[2]valeurs_trimestrielles!$A$1:$EJ$1191,406,0)</f>
        <v>7870</v>
      </c>
      <c r="N16" s="75">
        <f>HLOOKUP($A16,[2]valeurs_trimestrielles!$A$1:$EJ$1191,291,0)+HLOOKUP($A16,[2]valeurs_trimestrielles!$A$1:$EJ$1191,292,0)+HLOOKUP($A16,[2]valeurs_trimestrielles!$A$1:$EJ$1191,293,0)+HLOOKUP($A16,[2]valeurs_trimestrielles!$A$1:$EJ$1191,294,0)+HLOOKUP($A16,[2]valeurs_trimestrielles!$A$1:$EJ$1191,295,0)+HLOOKUP($A16,[2]valeurs_trimestrielles!$A$1:$EJ$1191,298,0)+HLOOKUP($A16,[2]valeurs_trimestrielles!$A$1:$EJ$1191,299,0)+HLOOKUP($A16,[2]valeurs_trimestrielles!$A$1:$EJ$1191,300,0)+HLOOKUP($A16,[2]valeurs_trimestrielles!$A$1:$EJ$1191,301,0)+HLOOKUP($A16,[2]valeurs_trimestrielles!$A$1:$EJ$1191,302,0)+HLOOKUP($A16,[2]valeurs_trimestrielles!$A$1:$EJ$1191,303,0)+HLOOKUP($A16,[2]valeurs_trimestrielles!$A$1:$EJ$1191,304,0)</f>
        <v>3872</v>
      </c>
      <c r="O16" s="72">
        <f t="shared" si="2"/>
        <v>67899</v>
      </c>
      <c r="P16" s="76">
        <f>HLOOKUP($A16,[2]valeurs_trimestrielles!$A$1:$EJ$1191,828,0)+HLOOKUP($A16,[2]valeurs_trimestrielles!$A$1:$EJ$1191,830,0)+HLOOKUP($A16,[2]valeurs_trimestrielles!$A$1:$EJ$1191,832,0)+HLOOKUP($A16,[2]valeurs_trimestrielles!$A$1:$EJ$1191,834,0)+HLOOKUP($A16,[2]valeurs_trimestrielles!$A$1:$EJ$1191,836,0)+HLOOKUP($A16,[2]valeurs_trimestrielles!$A$1:$EJ$1191,838,0)+HLOOKUP($A16,[2]valeurs_trimestrielles!$A$1:$EJ$1191,842,0)+HLOOKUP($A16,[2]valeurs_trimestrielles!$A$1:$EJ$1191,847,0)+HLOOKUP($A16,[2]valeurs_trimestrielles!$A$1:$EJ$1191,853,0)+HLOOKUP($A16,[2]valeurs_trimestrielles!$A$1:$EJ$1191,855,0)+HLOOKUP($A16,[2]valeurs_trimestrielles!$A$1:$EJ$1191,857,0)+HLOOKUP($A16,[2]valeurs_trimestrielles!$A$1:$EJ$1191,859,0)+HLOOKUP($A16,[2]valeurs_trimestrielles!$A$1:$EJ$1191,861,0)</f>
        <v>3488</v>
      </c>
      <c r="Q16" s="73">
        <f>HLOOKUP($A16,[2]valeurs_trimestrielles!$A$1:$EJ$1191,730,0)+HLOOKUP($A16,[2]valeurs_trimestrielles!$A$1:$EJ$1191,732,0)+HLOOKUP($A16,[2]valeurs_trimestrielles!$A$1:$EJ$1191,734,0)+HLOOKUP($A16,[2]valeurs_trimestrielles!$A$1:$EJ$1191,736,0)+HLOOKUP($A16,[2]valeurs_trimestrielles!$A$1:$EJ$1191,738,0)+HLOOKUP($A16,[2]valeurs_trimestrielles!$A$1:$EJ$1191,740,0)+HLOOKUP($A16,[2]valeurs_trimestrielles!$A$1:$EJ$1191,744,0)+HLOOKUP($A16,[2]valeurs_trimestrielles!$A$1:$EJ$1191,749,0)+HLOOKUP($A16,[2]valeurs_trimestrielles!$A$1:$EJ$1191,755,0)+HLOOKUP($A16,[2]valeurs_trimestrielles!$A$1:$EJ$1191,757,0)+HLOOKUP($A16,[2]valeurs_trimestrielles!$A$1:$EJ$1191,759,0)+HLOOKUP($A16,[2]valeurs_trimestrielles!$A$1:$EJ$1191,761,0)+HLOOKUP($A16,[2]valeurs_trimestrielles!$A$1:$EJ$1191,763,0)</f>
        <v>9902</v>
      </c>
      <c r="R16" s="73">
        <f t="shared" si="3"/>
        <v>54509</v>
      </c>
      <c r="S16" s="73">
        <f>HLOOKUP($A16,[2]valeurs_trimestrielles!$A$1:$EJ$1191,681,0)+HLOOKUP($A16,[2]valeurs_trimestrielles!$A$1:$EJ$1191,682,0)+HLOOKUP($A16,[2]valeurs_trimestrielles!$A$1:$EJ$1191,683,0)+HLOOKUP($A16,[2]valeurs_trimestrielles!$A$1:$EJ$1191,684,0)+HLOOKUP($A16,[2]valeurs_trimestrielles!$A$1:$EJ$1191,685,0)+HLOOKUP($A16,[2]valeurs_trimestrielles!$A$1:$EJ$1191,688,0)+HLOOKUP($A16,[2]valeurs_trimestrielles!$A$1:$EJ$1191,689,0)+HLOOKUP($A16,[2]valeurs_trimestrielles!$A$1:$EJ$1191,690,0)+HLOOKUP($A16,[2]valeurs_trimestrielles!$A$1:$EJ$1191,691,0)+HLOOKUP($A16,[2]valeurs_trimestrielles!$A$1:$EJ$1191,692,0)+HLOOKUP($A16,[2]valeurs_trimestrielles!$A$1:$EJ$1191,693,0)+HLOOKUP($A16,[2]valeurs_trimestrielles!$A$1:$EJ$1191,694,0)</f>
        <v>12583</v>
      </c>
      <c r="T16" s="73">
        <f>HLOOKUP($A16,[2]valeurs_trimestrielles!$A$1:$EJ$1191,912,0)+HLOOKUP($A16,[2]valeurs_trimestrielles!$A$1:$EJ$1191,913,0)+HLOOKUP($A16,[2]valeurs_trimestrielles!$A$1:$EJ$1191,914,0)+HLOOKUP($A16,[2]valeurs_trimestrielles!$A$1:$EJ$1191,915,0)+HLOOKUP($A16,[2]valeurs_trimestrielles!$A$1:$EJ$1191,916,0)+HLOOKUP($A16,[2]valeurs_trimestrielles!$A$1:$EJ$1191,919,0)+HLOOKUP($A16,[2]valeurs_trimestrielles!$A$1:$EJ$1191,920,0)+HLOOKUP($A16,[2]valeurs_trimestrielles!$A$1:$EJ$1191,921,0)+HLOOKUP($A16,[2]valeurs_trimestrielles!$A$1:$EJ$1191,922,0)+HLOOKUP($A16,[2]valeurs_trimestrielles!$A$1:$EJ$1191,923,0)+HLOOKUP($A16,[2]valeurs_trimestrielles!$A$1:$EJ$1191,924,0)+HLOOKUP($A16,[2]valeurs_trimestrielles!$A$1:$EJ$1191,925,0)</f>
        <v>713</v>
      </c>
      <c r="U16" s="73">
        <f>HLOOKUP($A16,[2]valeurs_trimestrielles!$A$1:$EJ$1191,814,0)+HLOOKUP($A16,[2]valeurs_trimestrielles!$A$1:$EJ$1191,815,0)+HLOOKUP($A16,[2]valeurs_trimestrielles!$A$1:$EJ$1191,816,0)+HLOOKUP($A16,[2]valeurs_trimestrielles!$A$1:$EJ$1191,817,0)+HLOOKUP($A16,[2]valeurs_trimestrielles!$A$1:$EJ$1191,818,0)+HLOOKUP($A16,[2]valeurs_trimestrielles!$A$1:$EJ$1191,821,0)+HLOOKUP($A16,[2]valeurs_trimestrielles!$A$1:$EJ$1191,822,0)+HLOOKUP($A16,[2]valeurs_trimestrielles!$A$1:$EJ$1191,823,0)+HLOOKUP($A16,[2]valeurs_trimestrielles!$A$1:$EJ$1191,824,0)+HLOOKUP($A16,[2]valeurs_trimestrielles!$A$1:$EJ$1191,825,0)+HLOOKUP($A16,[2]valeurs_trimestrielles!$A$1:$EJ$1191,826,0)+HLOOKUP($A16,[2]valeurs_trimestrielles!$A$1:$EJ$1191,827,0)</f>
        <v>1822</v>
      </c>
      <c r="V16" s="73">
        <f>HLOOKUP($A16,[2]valeurs_trimestrielles!$A$1:$EJ$1191,877,0)+HLOOKUP($A16,[2]valeurs_trimestrielles!$A$1:$EJ$1191,878,0)+HLOOKUP($A16,[2]valeurs_trimestrielles!$A$1:$EJ$1191,879,0)+HLOOKUP($A16,[2]valeurs_trimestrielles!$A$1:$EJ$1191,880,0)+HLOOKUP($A16,[2]valeurs_trimestrielles!$A$1:$EJ$1191,881,0)+HLOOKUP($A16,[2]valeurs_trimestrielles!$A$1:$EJ$1191,884,0)+HLOOKUP($A16,[2]valeurs_trimestrielles!$A$1:$EJ$1191,885,0)+HLOOKUP($A16,[2]valeurs_trimestrielles!$A$1:$EJ$1191,886,0)+HLOOKUP($A16,[2]valeurs_trimestrielles!$A$1:$EJ$1191,887,0)+HLOOKUP($A16,[2]valeurs_trimestrielles!$A$1:$EJ$1191,888,0)+HLOOKUP($A16,[2]valeurs_trimestrielles!$A$1:$EJ$1191,889,0)+HLOOKUP($A16,[2]valeurs_trimestrielles!$A$1:$EJ$1191,890,0)</f>
        <v>4363</v>
      </c>
      <c r="W16" s="73">
        <f>HLOOKUP($A16,[2]valeurs_trimestrielles!$A$1:$EJ$1191,639,0)+HLOOKUP($A16,[2]valeurs_trimestrielles!$A$1:$EJ$1191,640,0)+HLOOKUP($A16,[2]valeurs_trimestrielles!$A$1:$EJ$1191,641,0)+HLOOKUP($A16,[2]valeurs_trimestrielles!$A$1:$EJ$1191,642,0)+HLOOKUP($A16,[2]valeurs_trimestrielles!$A$1:$EJ$1191,643,0)+HLOOKUP($A16,[2]valeurs_trimestrielles!$A$1:$EJ$1191,646,0)+HLOOKUP($A16,[2]valeurs_trimestrielles!$A$1:$EJ$1191,648,0)+HLOOKUP($A16,[2]valeurs_trimestrielles!$A$1:$EJ$1191,650,0)+HLOOKUP($A16,[2]valeurs_trimestrielles!$A$1:$EJ$1191,652,0)+HLOOKUP($A16,[2]valeurs_trimestrielles!$A$1:$EJ$1191,654,0)+HLOOKUP($A16,[2]valeurs_trimestrielles!$A$1:$EJ$1191,656,0)+HLOOKUP($A16,[2]valeurs_trimestrielles!$A$1:$EJ$1191,657,0)</f>
        <v>470</v>
      </c>
      <c r="X16" s="73">
        <f>HLOOKUP($A16,[2]valeurs_trimestrielles!$A$1:$EJ$1191,653,0)+HLOOKUP($A16,[2]valeurs_trimestrielles!$A$1:$EJ$1191,654,0)+HLOOKUP($A16,[2]valeurs_trimestrielles!$A$1:$EJ$1191,655,0)+HLOOKUP($A16,[2]valeurs_trimestrielles!$A$1:$EJ$1191,656,0)+HLOOKUP($A16,[2]valeurs_trimestrielles!$A$1:$EJ$1191,657,0)+HLOOKUP($A16,[2]valeurs_trimestrielles!$A$1:$EJ$1191,660,0)+HLOOKUP($A16,[2]valeurs_trimestrielles!$A$1:$EJ$1191,661,0)+HLOOKUP($A16,[2]valeurs_trimestrielles!$A$1:$EJ$1191,662,0)+HLOOKUP($A16,[2]valeurs_trimestrielles!$A$1:$EJ$1191,663,0)+HLOOKUP($A16,[2]valeurs_trimestrielles!$A$1:$EJ$1191,664,0)+HLOOKUP($A16,[2]valeurs_trimestrielles!$A$1:$EJ$1191,665,0)+HLOOKUP($A16,[2]valeurs_trimestrielles!$A$1:$EJ$1191,666,0)</f>
        <v>520</v>
      </c>
      <c r="Y16" s="73">
        <f>HLOOKUP($A16,[2]valeurs_trimestrielles!$A$1:$EJ$1191,626,0)+HLOOKUP($A16,[2]valeurs_trimestrielles!$A$1:$EJ$1191,627,0)+HLOOKUP($A16,[2]valeurs_trimestrielles!$A$1:$EJ$1191,628,0)+HLOOKUP($A16,[2]valeurs_trimestrielles!$A$1:$EJ$1191,629,0)+HLOOKUP($A16,[2]valeurs_trimestrielles!$A$1:$EJ$1191,630,0)+HLOOKUP($A16,[2]valeurs_trimestrielles!$A$1:$EJ$1191,632,0)+HLOOKUP($A16,[2]valeurs_trimestrielles!$A$1:$EJ$1191,633,0)+HLOOKUP($A16,[2]valeurs_trimestrielles!$A$1:$EJ$1191,634,0)+HLOOKUP($A16,[2]valeurs_trimestrielles!$A$1:$EJ$1191,635,0)+HLOOKUP($A16,[2]valeurs_trimestrielles!$A$1:$EJ$1191,636,0)+HLOOKUP($A16,[2]valeurs_trimestrielles!$A$1:$EJ$1191,637,0)+HLOOKUP($A16,[2]valeurs_trimestrielles!$A$1:$EJ$1191,638,0)</f>
        <v>14938</v>
      </c>
      <c r="Z16" s="73">
        <f>HLOOKUP($A16,[2]valeurs_trimestrielles!$A$1:$EJ$1191,765,0)+HLOOKUP($A16,[2]valeurs_trimestrielles!$A$1:$EJ$1191,766,0)+HLOOKUP($A16,[2]valeurs_trimestrielles!$A$1:$EJ$1191,767,0)+HLOOKUP($A16,[2]valeurs_trimestrielles!$A$1:$EJ$1191,768,0)+HLOOKUP($A16,[2]valeurs_trimestrielles!$A$1:$EJ$1191,769,0)+HLOOKUP($A16,[2]valeurs_trimestrielles!$A$1:$EJ$1191,772,0)+HLOOKUP($A16,[2]valeurs_trimestrielles!$A$1:$EJ$1191,773,0)+HLOOKUP($A16,[2]valeurs_trimestrielles!$A$1:$EJ$1191,774,0)+HLOOKUP($A16,[2]valeurs_trimestrielles!$A$1:$EJ$1191,775,0)+HLOOKUP($A16,[2]valeurs_trimestrielles!$A$1:$EJ$1191,776,0)+HLOOKUP($A16,[2]valeurs_trimestrielles!$A$1:$EJ$1191,777,0)+HLOOKUP($A16,[2]valeurs_trimestrielles!$A$1:$EJ$1191,778,0)</f>
        <v>8422</v>
      </c>
      <c r="AA16" s="75">
        <f>HLOOKUP($A16,[2]valeurs_trimestrielles!$A$1:$EJ$1191,667,0)+HLOOKUP($A16,[2]valeurs_trimestrielles!$A$1:$EJ$1191,668,0)+HLOOKUP($A16,[2]valeurs_trimestrielles!$A$1:$EJ$1191,669,0)+HLOOKUP($A16,[2]valeurs_trimestrielles!$A$1:$EJ$1191,670,0)+HLOOKUP($A16,[2]valeurs_trimestrielles!$A$1:$EJ$1191,671,0)+HLOOKUP($A16,[2]valeurs_trimestrielles!$A$1:$EJ$1191,674,0)+HLOOKUP($A16,[2]valeurs_trimestrielles!$A$1:$EJ$1191,675,0)+HLOOKUP($A16,[2]valeurs_trimestrielles!$A$1:$EJ$1191,676,0)+HLOOKUP($A16,[2]valeurs_trimestrielles!$A$1:$EJ$1191,677,0)+HLOOKUP($A16,[2]valeurs_trimestrielles!$A$1:$EJ$1191,678,0)+HLOOKUP($A16,[2]valeurs_trimestrielles!$A$1:$EJ$1191,679,0)+HLOOKUP($A16,[2]valeurs_trimestrielles!$A$1:$EJ$1191,680,0)</f>
        <v>10678</v>
      </c>
      <c r="AB16" s="72">
        <f t="shared" si="4"/>
        <v>122490</v>
      </c>
      <c r="AC16" s="55">
        <f>HLOOKUP($A16,[2]valeurs_trimestrielles!$A$1:$EJ$1191,560,0)+HLOOKUP($A16,[2]valeurs_trimestrielles!$A$1:$EJ$1191,562,0)+HLOOKUP($A16,[2]valeurs_trimestrielles!$A$1:$EJ$1191,564,0)+HLOOKUP($A16,[2]valeurs_trimestrielles!$A$1:$EJ$1191,566,0)+HLOOKUP($A16,[2]valeurs_trimestrielles!$A$1:$EJ$1191,568,0)+HLOOKUP($A16,[2]valeurs_trimestrielles!$A$1:$EJ$1191,570,0)+HLOOKUP($A16,[2]valeurs_trimestrielles!$A$1:$EJ$1191,574,0)+HLOOKUP($A16,[2]valeurs_trimestrielles!$A$1:$EJ$1191,580,0)+HLOOKUP($A16,[2]valeurs_trimestrielles!$A$1:$EJ$1191,587,0)+HLOOKUP($A16,[2]valeurs_trimestrielles!$A$1:$EJ$1191,589,0)+HLOOKUP($A16,[2]valeurs_trimestrielles!$A$1:$EJ$1191,591,0)+HLOOKUP($A16,[2]valeurs_trimestrielles!$A$1:$EJ$1191,593,0)+HLOOKUP($A16,[2]valeurs_trimestrielles!$A$1:$EJ$1191,595,0)</f>
        <v>5834</v>
      </c>
      <c r="AD16" s="56">
        <f>HLOOKUP($A16,[2]valeurs_trimestrielles!$A$1:$EJ$1191,109,0)+HLOOKUP($A16,[2]valeurs_trimestrielles!$A$1:$EJ$1191,111,0)+HLOOKUP($A16,[2]valeurs_trimestrielles!$A$1:$EJ$1191,113,0)+HLOOKUP($A16,[2]valeurs_trimestrielles!$A$1:$EJ$1191,115,0)+HLOOKUP($A16,[2]valeurs_trimestrielles!$A$1:$EJ$1191,117,0)+HLOOKUP($A16,[2]valeurs_trimestrielles!$A$1:$EJ$1191,119,0)+HLOOKUP($A16,[2]valeurs_trimestrielles!$A$1:$EJ$1191,123,0)+HLOOKUP($A16,[2]valeurs_trimestrielles!$A$1:$EJ$1191,129,0)+HLOOKUP($A16,[2]valeurs_trimestrielles!$A$1:$EJ$1191,136,0)+HLOOKUP($A16,[2]valeurs_trimestrielles!$A$1:$EJ$1191,138,0)+HLOOKUP($A16,[2]valeurs_trimestrielles!$A$1:$EJ$1191,140,0)+HLOOKUP($A16,[2]valeurs_trimestrielles!$A$1:$EJ$1191,142,0)+HLOOKUP($A16,[2]valeurs_trimestrielles!$A$1:$EJ$1191,144,0)</f>
        <v>18068</v>
      </c>
      <c r="AE16" s="56">
        <f t="shared" si="5"/>
        <v>98588</v>
      </c>
      <c r="AF16" s="56">
        <f>HLOOKUP($A16,[2]valeurs_trimestrielles!$A$1:$EJ$1191,58,0)+HLOOKUP($A16,[2]valeurs_trimestrielles!$A$1:$EJ$1191,59,0)+HLOOKUP($A16,[2]valeurs_trimestrielles!$A$1:$EJ$1191,60,0)+HLOOKUP($A16,[2]valeurs_trimestrielles!$A$1:$EJ$1191,61,0)+HLOOKUP($A16,[2]valeurs_trimestrielles!$A$1:$EJ$1191,62,0)+HLOOKUP($A16,[2]valeurs_trimestrielles!$A$1:$EJ$1191,65,0)+HLOOKUP($A16,[2]valeurs_trimestrielles!$A$1:$EJ$1191,66,0)+HLOOKUP($A16,[2]valeurs_trimestrielles!$A$1:$EJ$1191,67,0)+HLOOKUP($A16,[2]valeurs_trimestrielles!$A$1:$EJ$1191,68,0)+HLOOKUP($A16,[2]valeurs_trimestrielles!$A$1:$EJ$1191,69,0)+HLOOKUP($A16,[2]valeurs_trimestrielles!$A$1:$EJ$1191,70,0)+HLOOKUP($A16,[2]valeurs_trimestrielles!$A$1:$EJ$1191,71,0)</f>
        <v>23686</v>
      </c>
      <c r="AG16" s="56">
        <f>HLOOKUP($A16,[2]valeurs_trimestrielles!$A$1:$EJ$1191,968,0)+HLOOKUP($A16,[2]valeurs_trimestrielles!$A$1:$EJ$1191,969,0)+HLOOKUP($A16,[2]valeurs_trimestrielles!$A$1:$EJ$1191,970,0)+HLOOKUP($A16,[2]valeurs_trimestrielles!$A$1:$EJ$1191,971,0)+HLOOKUP($A16,[2]valeurs_trimestrielles!$A$1:$EJ$1191,972,0)+HLOOKUP($A16,[2]valeurs_trimestrielles!$A$1:$EJ$1191,975,0)+HLOOKUP($A16,[2]valeurs_trimestrielles!$A$1:$EJ$1191,976,0)+HLOOKUP($A16,[2]valeurs_trimestrielles!$A$1:$EJ$1191,977,0)+HLOOKUP($A16,[2]valeurs_trimestrielles!$A$1:$EJ$1191,978,0)+HLOOKUP($A16,[2]valeurs_trimestrielles!$A$1:$EJ$1191,979,0)+HLOOKUP($A16,[2]valeurs_trimestrielles!$A$1:$EJ$1191,980,0)+HLOOKUP($A16,[2]valeurs_trimestrielles!$A$1:$EJ$1191,981,0)</f>
        <v>2245</v>
      </c>
      <c r="AH16" s="56">
        <f>HLOOKUP($A16,[2]valeurs_trimestrielles!$A$1:$EJ$1191,235,0)+HLOOKUP($A16,[2]valeurs_trimestrielles!$A$1:$EJ$1191,236,0)+HLOOKUP($A16,[2]valeurs_trimestrielles!$A$1:$EJ$1191,237,0)+HLOOKUP($A16,[2]valeurs_trimestrielles!$A$1:$EJ$1191,238,0)+HLOOKUP($A16,[2]valeurs_trimestrielles!$A$1:$EJ$1191,239,0)+HLOOKUP($A16,[2]valeurs_trimestrielles!$A$1:$EJ$1191,242,0)+HLOOKUP($A16,[2]valeurs_trimestrielles!$A$1:$EJ$1191,243,0)+HLOOKUP($A16,[2]valeurs_trimestrielles!$A$1:$EJ$1191,244,0)+HLOOKUP($A16,[2]valeurs_trimestrielles!$A$1:$EJ$1191,245,0)+HLOOKUP($A16,[2]valeurs_trimestrielles!$A$1:$EJ$1191,246,0)+HLOOKUP($A16,[2]valeurs_trimestrielles!$A$1:$EJ$1191,247,0)+HLOOKUP($A16,[2]valeurs_trimestrielles!$A$1:$EJ$1191,248,0)</f>
        <v>5257</v>
      </c>
      <c r="AI16" s="56">
        <f>HLOOKUP($A16,[2]valeurs_trimestrielles!$A$1:$EJ$1191,611,0)+HLOOKUP($A16,[2]valeurs_trimestrielles!$A$1:$EJ$1191,612,0)+HLOOKUP($A16,[2]valeurs_trimestrielles!$A$1:$EJ$1191,613,0)+HLOOKUP($A16,[2]valeurs_trimestrielles!$A$1:$EJ$1191,614,0)+HLOOKUP($A16,[2]valeurs_trimestrielles!$A$1:$EJ$1191,615,0)+HLOOKUP($A16,[2]valeurs_trimestrielles!$A$1:$EJ$1191,618,0)+HLOOKUP($A16,[2]valeurs_trimestrielles!$A$1:$EJ$1191,619,0)+HLOOKUP($A16,[2]valeurs_trimestrielles!$A$1:$EJ$1191,620,0)+HLOOKUP($A16,[2]valeurs_trimestrielles!$A$1:$EJ$1191,621,0)+HLOOKUP($A16,[2]valeurs_trimestrielles!$A$1:$EJ$1191,622,0)+HLOOKUP($A16,[2]valeurs_trimestrielles!$A$1:$EJ$1191,623,0)+HLOOKUP($A16,[2]valeurs_trimestrielles!$A$1:$EJ$1191,624,0)</f>
        <v>6399</v>
      </c>
      <c r="AJ16" s="56">
        <f>HLOOKUP($A16,[2]valeurs_trimestrielles!$A$1:$EJ$1191,16,0)+HLOOKUP($A16,[2]valeurs_trimestrielles!$A$1:$EJ$1191,17,0)+HLOOKUP($A16,[2]valeurs_trimestrielles!$A$1:$EJ$1191,18,0)+HLOOKUP($A16,[2]valeurs_trimestrielles!$A$1:$EJ$1191,19,0)+HLOOKUP($A16,[2]valeurs_trimestrielles!$A$1:$EJ$1191,20,0)+HLOOKUP($A16,[2]valeurs_trimestrielles!$A$1:$EJ$1191,23,0)+HLOOKUP($A16,[2]valeurs_trimestrielles!$A$1:$EJ$1191,24,0)+HLOOKUP($A16,[2]valeurs_trimestrielles!$A$1:$EJ$1191,25,0)+HLOOKUP($A16,[2]valeurs_trimestrielles!$A$1:$EJ$1191,26,0)+HLOOKUP($A16,[2]valeurs_trimestrielles!$A$1:$EJ$1191,27,0)+HLOOKUP($A16,[2]valeurs_trimestrielles!$A$1:$EJ$1191,28,0)+HLOOKUP($A16,[2]valeurs_trimestrielles!$A$1:$EJ$1191,29,0)</f>
        <v>3135</v>
      </c>
      <c r="AK16" s="56">
        <f>HLOOKUP($A16,[2]valeurs_trimestrielles!$A$1:$EJ$1191,30,0)+HLOOKUP($A16,[2]valeurs_trimestrielles!$A$1:$EJ$1191,31,0)+HLOOKUP($A16,[2]valeurs_trimestrielles!$A$1:$EJ$1191,32,0)+HLOOKUP($A16,[2]valeurs_trimestrielles!$A$1:$EJ$1191,33,0)+HLOOKUP($A16,[2]valeurs_trimestrielles!$A$1:$EJ$1191,34,0)+HLOOKUP($A16,[2]valeurs_trimestrielles!$A$1:$EJ$1191,37,0)+HLOOKUP($A16,[2]valeurs_trimestrielles!$A$1:$EJ$1191,38,0)+HLOOKUP($A16,[2]valeurs_trimestrielles!$A$1:$EJ$1191,39,0)+HLOOKUP($A16,[2]valeurs_trimestrielles!$A$1:$EJ$1191,40,0)+HLOOKUP($A16,[2]valeurs_trimestrielles!$A$1:$EJ$1191,41,0)+HLOOKUP($A16,[2]valeurs_trimestrielles!$A$1:$EJ$1191,42,0)+HLOOKUP($A16,[2]valeurs_trimestrielles!$A$1:$EJ$1191,43,0)</f>
        <v>3267</v>
      </c>
      <c r="AL16" s="56">
        <f>HLOOKUP($A16,[2]valeurs_trimestrielles!$A$1:$EJ$1191,2,0)+HLOOKUP($A16,[2]valeurs_trimestrielles!$A$1:$EJ$1191,3,0)+HLOOKUP($A16,[2]valeurs_trimestrielles!$A$1:$EJ$1191,4,0)+HLOOKUP($A16,[2]valeurs_trimestrielles!$A$1:$EJ$1191,5,0)+HLOOKUP($A16,[2]valeurs_trimestrielles!$A$1:$EJ$1191,6,0)+HLOOKUP($A16,[2]valeurs_trimestrielles!$A$1:$EJ$1191,9,0)+HLOOKUP($A16,[2]valeurs_trimestrielles!$A$1:$EJ$1191,10,0)+HLOOKUP($A16,[2]valeurs_trimestrielles!$A$1:$EJ$1191,11,0)+HLOOKUP($A16,[2]valeurs_trimestrielles!$A$1:$EJ$1191,12,0)+HLOOKUP($A16,[2]valeurs_trimestrielles!$A$1:$EJ$1191,13,0)+HLOOKUP($A16,[2]valeurs_trimestrielles!$A$1:$EJ$1191,14,0)+HLOOKUP($A16,[2]valeurs_trimestrielles!$A$1:$EJ$1191,15,0)</f>
        <v>23757</v>
      </c>
      <c r="AM16" s="56">
        <f>HLOOKUP($A16,[2]valeurs_trimestrielles!$A$1:$EJ$1191,146,0)+HLOOKUP($A16,[2]valeurs_trimestrielles!$A$1:$EJ$1191,147,0)+HLOOKUP($A16,[2]valeurs_trimestrielles!$A$1:$EJ$1191,148,0)+HLOOKUP($A16,[2]valeurs_trimestrielles!$A$1:$EJ$1191,149,0)+HLOOKUP($A16,[2]valeurs_trimestrielles!$A$1:$EJ$1191,150,0)+HLOOKUP($A16,[2]valeurs_trimestrielles!$A$1:$EJ$1191,153,0)+HLOOKUP($A16,[2]valeurs_trimestrielles!$A$1:$EJ$1191,154,0)+HLOOKUP($A16,[2]valeurs_trimestrielles!$A$1:$EJ$1191,155,0)+HLOOKUP($A16,[2]valeurs_trimestrielles!$A$1:$EJ$1191,156,0)+HLOOKUP($A16,[2]valeurs_trimestrielles!$A$1:$EJ$1191,157,0)+HLOOKUP($A16,[2]valeurs_trimestrielles!$A$1:$EJ$1191,158,0)+HLOOKUP($A16,[2]valeurs_trimestrielles!$A$1:$EJ$1191,159,0)</f>
        <v>16292</v>
      </c>
      <c r="AN16" s="57">
        <f>HLOOKUP($A16,[2]valeurs_trimestrielles!$A$1:$EJ$1191,44,0)+HLOOKUP($A16,[2]valeurs_trimestrielles!$A$1:$EJ$1191,45,0)+HLOOKUP($A16,[2]valeurs_trimestrielles!$A$1:$EJ$1191,46,0)+HLOOKUP($A16,[2]valeurs_trimestrielles!$A$1:$EJ$1191,47,0)+HLOOKUP($A16,[2]valeurs_trimestrielles!$A$1:$EJ$1191,48,0)+HLOOKUP($A16,[2]valeurs_trimestrielles!$A$1:$EJ$1191,51,0)+HLOOKUP($A16,[2]valeurs_trimestrielles!$A$1:$EJ$1191,52,0)+HLOOKUP($A16,[2]valeurs_trimestrielles!$A$1:$EJ$1191,53,0)+HLOOKUP($A16,[2]valeurs_trimestrielles!$A$1:$EJ$1191,54,0)+HLOOKUP($A16,[2]valeurs_trimestrielles!$A$1:$EJ$1191,55,0)+HLOOKUP($A16,[2]valeurs_trimestrielles!$A$1:$EJ$1191,56,0)+HLOOKUP($A16,[2]valeurs_trimestrielles!$A$1:$EJ$1191,57,0)</f>
        <v>14550</v>
      </c>
    </row>
    <row r="17" spans="1:40" s="85" customFormat="1" x14ac:dyDescent="0.2">
      <c r="A17" s="61" t="str">
        <f>'France métro'!A14</f>
        <v>2012-T4</v>
      </c>
      <c r="B17" s="78">
        <f t="shared" si="0"/>
        <v>61718</v>
      </c>
      <c r="C17" s="79">
        <f>HLOOKUP($A17,[2]valeurs_trimestrielles!$A$1:$EJ$1191,458,0)+HLOOKUP($A17,[2]valeurs_trimestrielles!$A$1:$EJ$1191,460,0)+HLOOKUP($A17,[2]valeurs_trimestrielles!$A$1:$EJ$1191,462,0)+HLOOKUP($A17,[2]valeurs_trimestrielles!$A$1:$EJ$1191,464,0)+HLOOKUP($A17,[2]valeurs_trimestrielles!$A$1:$EJ$1191,466,0)+HLOOKUP($A17,[2]valeurs_trimestrielles!$A$1:$EJ$1191,468,0)+HLOOKUP($A17,[2]valeurs_trimestrielles!$A$1:$EJ$1191,472,0)+HLOOKUP($A17,[2]valeurs_trimestrielles!$A$1:$EJ$1191,478,0)+HLOOKUP($A17,[2]valeurs_trimestrielles!$A$1:$EJ$1191,485,0)+HLOOKUP($A17,[2]valeurs_trimestrielles!$A$1:$EJ$1191,487,0)+HLOOKUP($A17,[2]valeurs_trimestrielles!$A$1:$EJ$1191,489,0)+HLOOKUP($A17,[2]valeurs_trimestrielles!$A$1:$EJ$1191,491,0)+HLOOKUP($A17,[2]valeurs_trimestrielles!$A$1:$EJ$1191,493,0)</f>
        <v>2651</v>
      </c>
      <c r="D17" s="80">
        <f>HLOOKUP($A17,[2]valeurs_trimestrielles!$A$1:$EJ$1191,356,0)+HLOOKUP($A17,[2]valeurs_trimestrielles!$A$1:$EJ$1191,358,0)+HLOOKUP($A17,[2]valeurs_trimestrielles!$A$1:$EJ$1191,360,0)+HLOOKUP($A17,[2]valeurs_trimestrielles!$A$1:$EJ$1191,362,0)+HLOOKUP($A17,[2]valeurs_trimestrielles!$A$1:$EJ$1191,364,0)+HLOOKUP($A17,[2]valeurs_trimestrielles!$A$1:$EJ$1191,366,0)+HLOOKUP($A17,[2]valeurs_trimestrielles!$A$1:$EJ$1191,370,0)+HLOOKUP($A17,[2]valeurs_trimestrielles!$A$1:$EJ$1191,376,0)+HLOOKUP($A17,[2]valeurs_trimestrielles!$A$1:$EJ$1191,383,0)+HLOOKUP($A17,[2]valeurs_trimestrielles!$A$1:$EJ$1191,385,0)+HLOOKUP($A17,[2]valeurs_trimestrielles!$A$1:$EJ$1191,387,0)+HLOOKUP($A17,[2]valeurs_trimestrielles!$A$1:$EJ$1191,389,0)+HLOOKUP($A17,[2]valeurs_trimestrielles!$A$1:$EJ$1191,391,0)</f>
        <v>9043</v>
      </c>
      <c r="E17" s="61">
        <f t="shared" si="1"/>
        <v>50024</v>
      </c>
      <c r="F17" s="80">
        <f>HLOOKUP($A17,[2]valeurs_trimestrielles!$A$1:$EJ$1191,305,0)+HLOOKUP($A17,[2]valeurs_trimestrielles!$A$1:$EJ$1191,306,0)+HLOOKUP($A17,[2]valeurs_trimestrielles!$A$1:$EJ$1191,307,0)+HLOOKUP($A17,[2]valeurs_trimestrielles!$A$1:$EJ$1191,308,0)+HLOOKUP($A17,[2]valeurs_trimestrielles!$A$1:$EJ$1191,309,0)+HLOOKUP($A17,[2]valeurs_trimestrielles!$A$1:$EJ$1191,312,0)+HLOOKUP($A17,[2]valeurs_trimestrielles!$A$1:$EJ$1191,313,0)+HLOOKUP($A17,[2]valeurs_trimestrielles!$A$1:$EJ$1191,314,0)+HLOOKUP($A17,[2]valeurs_trimestrielles!$A$1:$EJ$1191,315,0)+HLOOKUP($A17,[2]valeurs_trimestrielles!$A$1:$EJ$1191,316,0)+HLOOKUP($A17,[2]valeurs_trimestrielles!$A$1:$EJ$1191,317,0)+HLOOKUP($A17,[2]valeurs_trimestrielles!$A$1:$EJ$1191,318,0)</f>
        <v>12931</v>
      </c>
      <c r="G17" s="80">
        <f>HLOOKUP($A17,[2]valeurs_trimestrielles!$A$1:$EJ$1191,546,0)+HLOOKUP($A17,[2]valeurs_trimestrielles!$A$1:$EJ$1191,547,0)+HLOOKUP($A17,[2]valeurs_trimestrielles!$A$1:$EJ$1191,548,0)+HLOOKUP($A17,[2]valeurs_trimestrielles!$A$1:$EJ$1191,549,0)+HLOOKUP($A17,[2]valeurs_trimestrielles!$A$1:$EJ$1191,550,0)+HLOOKUP($A17,[2]valeurs_trimestrielles!$A$1:$EJ$1191,553,0)+HLOOKUP($A17,[2]valeurs_trimestrielles!$A$1:$EJ$1191,554,0)+HLOOKUP($A17,[2]valeurs_trimestrielles!$A$1:$EJ$1191,555,0)+HLOOKUP($A17,[2]valeurs_trimestrielles!$A$1:$EJ$1191,556,0)+HLOOKUP($A17,[2]valeurs_trimestrielles!$A$1:$EJ$1191,557,0)+HLOOKUP($A17,[2]valeurs_trimestrielles!$A$1:$EJ$1191,558,0)+HLOOKUP($A17,[2]valeurs_trimestrielles!$A$1:$EJ$1191,559,0)</f>
        <v>1610</v>
      </c>
      <c r="H17" s="80">
        <f>HLOOKUP($A17,[2]valeurs_trimestrielles!$A$1:$EJ$1191,444,0)+HLOOKUP($A17,[2]valeurs_trimestrielles!$A$1:$EJ$1191,445,0)+HLOOKUP($A17,[2]valeurs_trimestrielles!$A$1:$EJ$1191,446,0)+HLOOKUP($A17,[2]valeurs_trimestrielles!$A$1:$EJ$1191,447,0)+HLOOKUP($A17,[2]valeurs_trimestrielles!$A$1:$EJ$1191,448,0)+HLOOKUP($A17,[2]valeurs_trimestrielles!$A$1:$EJ$1191,451,0)+HLOOKUP($A17,[2]valeurs_trimestrielles!$A$1:$EJ$1191,452,0)+HLOOKUP($A17,[2]valeurs_trimestrielles!$A$1:$EJ$1191,453,0)+HLOOKUP($A17,[2]valeurs_trimestrielles!$A$1:$EJ$1191,454,0)+HLOOKUP($A17,[2]valeurs_trimestrielles!$A$1:$EJ$1191,455,0)+HLOOKUP($A17,[2]valeurs_trimestrielles!$A$1:$EJ$1191,456,0)+HLOOKUP($A17,[2]valeurs_trimestrielles!$A$1:$EJ$1191,457,0)</f>
        <v>3622</v>
      </c>
      <c r="I17" s="80">
        <f>HLOOKUP($A17,[2]valeurs_trimestrielles!$A$1:$EJ$1191,509,0)+HLOOKUP($A17,[2]valeurs_trimestrielles!$A$1:$EJ$1191,510,0)+HLOOKUP($A17,[2]valeurs_trimestrielles!$A$1:$EJ$1191,511,0)+HLOOKUP($A17,[2]valeurs_trimestrielles!$A$1:$EJ$1191,512,0)+HLOOKUP($A17,[2]valeurs_trimestrielles!$A$1:$EJ$1191,513,0)+HLOOKUP($A17,[2]valeurs_trimestrielles!$A$1:$EJ$1191,516,0)+HLOOKUP($A17,[2]valeurs_trimestrielles!$A$1:$EJ$1191,517,0)+HLOOKUP($A17,[2]valeurs_trimestrielles!$A$1:$EJ$1191,518,0)+HLOOKUP($A17,[2]valeurs_trimestrielles!$A$1:$EJ$1191,519,0)+HLOOKUP($A17,[2]valeurs_trimestrielles!$A$1:$EJ$1191,520,0)+HLOOKUP($A17,[2]valeurs_trimestrielles!$A$1:$EJ$1191,521,0)+HLOOKUP($A17,[2]valeurs_trimestrielles!$A$1:$EJ$1191,522,0)</f>
        <v>2194</v>
      </c>
      <c r="J17" s="80">
        <f>HLOOKUP($A17,[2]valeurs_trimestrielles!$A$1:$EJ$1191,263,0)+HLOOKUP($A17,[2]valeurs_trimestrielles!$A$1:$EJ$1191,264,0)+HLOOKUP($A17,[2]valeurs_trimestrielles!$A$1:$EJ$1191,265,0)+HLOOKUP($A17,[2]valeurs_trimestrielles!$A$1:$EJ$1191,266,0)+HLOOKUP($A17,[2]valeurs_trimestrielles!$A$1:$EJ$1191,267,0)+HLOOKUP($A17,[2]valeurs_trimestrielles!$A$1:$EJ$1191,270,0)+HLOOKUP($A17,[2]valeurs_trimestrielles!$A$1:$EJ$1191,271,0)+HLOOKUP($A17,[2]valeurs_trimestrielles!$A$1:$EJ$1191,272,0)+HLOOKUP($A17,[2]valeurs_trimestrielles!$A$1:$EJ$1191,273,0)+HLOOKUP($A17,[2]valeurs_trimestrielles!$A$1:$EJ$1191,274,0)+HLOOKUP($A17,[2]valeurs_trimestrielles!$A$1:$EJ$1191,275,0)+HLOOKUP($A17,[2]valeurs_trimestrielles!$A$1:$EJ$1191,276,0)</f>
        <v>3768</v>
      </c>
      <c r="K17" s="80">
        <f>HLOOKUP($A17,[2]valeurs_trimestrielles!$A$1:$EJ$1191,277,0)+HLOOKUP($A17,[2]valeurs_trimestrielles!$A$1:$EJ$1191,278,0)+HLOOKUP($A17,[2]valeurs_trimestrielles!$A$1:$EJ$1191,279,0)+HLOOKUP($A17,[2]valeurs_trimestrielles!$A$1:$EJ$1191,280,0)+HLOOKUP($A17,[2]valeurs_trimestrielles!$A$1:$EJ$1191,281,0)+HLOOKUP($A17,[2]valeurs_trimestrielles!$A$1:$EJ$1191,284,0)+HLOOKUP($A17,[2]valeurs_trimestrielles!$A$1:$EJ$1191,285,0)+HLOOKUP($A17,[2]valeurs_trimestrielles!$A$1:$EJ$1191,286,0)+HLOOKUP($A17,[2]valeurs_trimestrielles!$A$1:$EJ$1191,287,0)+HLOOKUP($A17,[2]valeurs_trimestrielles!$A$1:$EJ$1191,288,0)+HLOOKUP($A17,[2]valeurs_trimestrielles!$A$1:$EJ$1191,289,0)+HLOOKUP($A17,[2]valeurs_trimestrielles!$A$1:$EJ$1191,290,0)</f>
        <v>3135</v>
      </c>
      <c r="L17" s="80">
        <f>HLOOKUP($A17,[2]valeurs_trimestrielles!$A$1:$EJ$1191,249,0)+HLOOKUP($A17,[2]valeurs_trimestrielles!$A$1:$EJ$1191,250,0)+HLOOKUP($A17,[2]valeurs_trimestrielles!$A$1:$EJ$1191,251,0)+HLOOKUP($A17,[2]valeurs_trimestrielles!$A$1:$EJ$1191,252,0)+HLOOKUP($A17,[2]valeurs_trimestrielles!$A$1:$EJ$1191,253,0)+HLOOKUP($A17,[2]valeurs_trimestrielles!$A$1:$EJ$1191,256,0)+HLOOKUP($A17,[2]valeurs_trimestrielles!$A$1:$EJ$1191,257,0)+HLOOKUP($A17,[2]valeurs_trimestrielles!$A$1:$EJ$1191,258,0)+HLOOKUP($A17,[2]valeurs_trimestrielles!$A$1:$EJ$1191,259,0)+HLOOKUP($A17,[2]valeurs_trimestrielles!$A$1:$EJ$1191,260,0)+HLOOKUP($A17,[2]valeurs_trimestrielles!$A$1:$EJ$1191,261,0)+HLOOKUP($A17,[2]valeurs_trimestrielles!$A$1:$EJ$1191,262,0)</f>
        <v>11000</v>
      </c>
      <c r="M17" s="80">
        <f>HLOOKUP($A17,[2]valeurs_trimestrielles!$A$1:$EJ$1191,393,0)+HLOOKUP($A17,[2]valeurs_trimestrielles!$A$1:$EJ$1191,394,0)+HLOOKUP($A17,[2]valeurs_trimestrielles!$A$1:$EJ$1191,395,0)+HLOOKUP($A17,[2]valeurs_trimestrielles!$A$1:$EJ$1191,396,0)+HLOOKUP($A17,[2]valeurs_trimestrielles!$A$1:$EJ$1191,397,0)+HLOOKUP($A17,[2]valeurs_trimestrielles!$A$1:$EJ$1191,400,0)+HLOOKUP($A17,[2]valeurs_trimestrielles!$A$1:$EJ$1191,401,0)+HLOOKUP($A17,[2]valeurs_trimestrielles!$A$1:$EJ$1191,402,0)+HLOOKUP($A17,[2]valeurs_trimestrielles!$A$1:$EJ$1191,403,0)+HLOOKUP($A17,[2]valeurs_trimestrielles!$A$1:$EJ$1191,404,0)+HLOOKUP($A17,[2]valeurs_trimestrielles!$A$1:$EJ$1191,405,0)+HLOOKUP($A17,[2]valeurs_trimestrielles!$A$1:$EJ$1191,406,0)</f>
        <v>7323</v>
      </c>
      <c r="N17" s="81">
        <f>HLOOKUP($A17,[2]valeurs_trimestrielles!$A$1:$EJ$1191,291,0)+HLOOKUP($A17,[2]valeurs_trimestrielles!$A$1:$EJ$1191,292,0)+HLOOKUP($A17,[2]valeurs_trimestrielles!$A$1:$EJ$1191,293,0)+HLOOKUP($A17,[2]valeurs_trimestrielles!$A$1:$EJ$1191,294,0)+HLOOKUP($A17,[2]valeurs_trimestrielles!$A$1:$EJ$1191,295,0)+HLOOKUP($A17,[2]valeurs_trimestrielles!$A$1:$EJ$1191,298,0)+HLOOKUP($A17,[2]valeurs_trimestrielles!$A$1:$EJ$1191,299,0)+HLOOKUP($A17,[2]valeurs_trimestrielles!$A$1:$EJ$1191,300,0)+HLOOKUP($A17,[2]valeurs_trimestrielles!$A$1:$EJ$1191,301,0)+HLOOKUP($A17,[2]valeurs_trimestrielles!$A$1:$EJ$1191,302,0)+HLOOKUP($A17,[2]valeurs_trimestrielles!$A$1:$EJ$1191,303,0)+HLOOKUP($A17,[2]valeurs_trimestrielles!$A$1:$EJ$1191,304,0)</f>
        <v>4441</v>
      </c>
      <c r="O17" s="77">
        <f t="shared" si="2"/>
        <v>69913</v>
      </c>
      <c r="P17" s="79">
        <f>HLOOKUP($A17,[2]valeurs_trimestrielles!$A$1:$EJ$1191,828,0)+HLOOKUP($A17,[2]valeurs_trimestrielles!$A$1:$EJ$1191,830,0)+HLOOKUP($A17,[2]valeurs_trimestrielles!$A$1:$EJ$1191,832,0)+HLOOKUP($A17,[2]valeurs_trimestrielles!$A$1:$EJ$1191,834,0)+HLOOKUP($A17,[2]valeurs_trimestrielles!$A$1:$EJ$1191,836,0)+HLOOKUP($A17,[2]valeurs_trimestrielles!$A$1:$EJ$1191,838,0)+HLOOKUP($A17,[2]valeurs_trimestrielles!$A$1:$EJ$1191,842,0)+HLOOKUP($A17,[2]valeurs_trimestrielles!$A$1:$EJ$1191,847,0)+HLOOKUP($A17,[2]valeurs_trimestrielles!$A$1:$EJ$1191,853,0)+HLOOKUP($A17,[2]valeurs_trimestrielles!$A$1:$EJ$1191,855,0)+HLOOKUP($A17,[2]valeurs_trimestrielles!$A$1:$EJ$1191,857,0)+HLOOKUP($A17,[2]valeurs_trimestrielles!$A$1:$EJ$1191,859,0)+HLOOKUP($A17,[2]valeurs_trimestrielles!$A$1:$EJ$1191,861,0)</f>
        <v>3835</v>
      </c>
      <c r="Q17" s="80">
        <f>HLOOKUP($A17,[2]valeurs_trimestrielles!$A$1:$EJ$1191,730,0)+HLOOKUP($A17,[2]valeurs_trimestrielles!$A$1:$EJ$1191,732,0)+HLOOKUP($A17,[2]valeurs_trimestrielles!$A$1:$EJ$1191,734,0)+HLOOKUP($A17,[2]valeurs_trimestrielles!$A$1:$EJ$1191,736,0)+HLOOKUP($A17,[2]valeurs_trimestrielles!$A$1:$EJ$1191,738,0)+HLOOKUP($A17,[2]valeurs_trimestrielles!$A$1:$EJ$1191,740,0)+HLOOKUP($A17,[2]valeurs_trimestrielles!$A$1:$EJ$1191,744,0)+HLOOKUP($A17,[2]valeurs_trimestrielles!$A$1:$EJ$1191,749,0)+HLOOKUP($A17,[2]valeurs_trimestrielles!$A$1:$EJ$1191,755,0)+HLOOKUP($A17,[2]valeurs_trimestrielles!$A$1:$EJ$1191,757,0)+HLOOKUP($A17,[2]valeurs_trimestrielles!$A$1:$EJ$1191,759,0)+HLOOKUP($A17,[2]valeurs_trimestrielles!$A$1:$EJ$1191,761,0)+HLOOKUP($A17,[2]valeurs_trimestrielles!$A$1:$EJ$1191,763,0)</f>
        <v>10159</v>
      </c>
      <c r="R17" s="61">
        <f t="shared" si="3"/>
        <v>55919</v>
      </c>
      <c r="S17" s="80">
        <f>HLOOKUP($A17,[2]valeurs_trimestrielles!$A$1:$EJ$1191,681,0)+HLOOKUP($A17,[2]valeurs_trimestrielles!$A$1:$EJ$1191,682,0)+HLOOKUP($A17,[2]valeurs_trimestrielles!$A$1:$EJ$1191,683,0)+HLOOKUP($A17,[2]valeurs_trimestrielles!$A$1:$EJ$1191,684,0)+HLOOKUP($A17,[2]valeurs_trimestrielles!$A$1:$EJ$1191,685,0)+HLOOKUP($A17,[2]valeurs_trimestrielles!$A$1:$EJ$1191,688,0)+HLOOKUP($A17,[2]valeurs_trimestrielles!$A$1:$EJ$1191,689,0)+HLOOKUP($A17,[2]valeurs_trimestrielles!$A$1:$EJ$1191,690,0)+HLOOKUP($A17,[2]valeurs_trimestrielles!$A$1:$EJ$1191,691,0)+HLOOKUP($A17,[2]valeurs_trimestrielles!$A$1:$EJ$1191,692,0)+HLOOKUP($A17,[2]valeurs_trimestrielles!$A$1:$EJ$1191,693,0)+HLOOKUP($A17,[2]valeurs_trimestrielles!$A$1:$EJ$1191,694,0)</f>
        <v>13342</v>
      </c>
      <c r="T17" s="80">
        <f>HLOOKUP($A17,[2]valeurs_trimestrielles!$A$1:$EJ$1191,912,0)+HLOOKUP($A17,[2]valeurs_trimestrielles!$A$1:$EJ$1191,913,0)+HLOOKUP($A17,[2]valeurs_trimestrielles!$A$1:$EJ$1191,914,0)+HLOOKUP($A17,[2]valeurs_trimestrielles!$A$1:$EJ$1191,915,0)+HLOOKUP($A17,[2]valeurs_trimestrielles!$A$1:$EJ$1191,916,0)+HLOOKUP($A17,[2]valeurs_trimestrielles!$A$1:$EJ$1191,919,0)+HLOOKUP($A17,[2]valeurs_trimestrielles!$A$1:$EJ$1191,920,0)+HLOOKUP($A17,[2]valeurs_trimestrielles!$A$1:$EJ$1191,921,0)+HLOOKUP($A17,[2]valeurs_trimestrielles!$A$1:$EJ$1191,922,0)+HLOOKUP($A17,[2]valeurs_trimestrielles!$A$1:$EJ$1191,923,0)+HLOOKUP($A17,[2]valeurs_trimestrielles!$A$1:$EJ$1191,924,0)+HLOOKUP($A17,[2]valeurs_trimestrielles!$A$1:$EJ$1191,925,0)</f>
        <v>790</v>
      </c>
      <c r="U17" s="80">
        <f>HLOOKUP($A17,[2]valeurs_trimestrielles!$A$1:$EJ$1191,814,0)+HLOOKUP($A17,[2]valeurs_trimestrielles!$A$1:$EJ$1191,815,0)+HLOOKUP($A17,[2]valeurs_trimestrielles!$A$1:$EJ$1191,816,0)+HLOOKUP($A17,[2]valeurs_trimestrielles!$A$1:$EJ$1191,817,0)+HLOOKUP($A17,[2]valeurs_trimestrielles!$A$1:$EJ$1191,818,0)+HLOOKUP($A17,[2]valeurs_trimestrielles!$A$1:$EJ$1191,821,0)+HLOOKUP($A17,[2]valeurs_trimestrielles!$A$1:$EJ$1191,822,0)+HLOOKUP($A17,[2]valeurs_trimestrielles!$A$1:$EJ$1191,823,0)+HLOOKUP($A17,[2]valeurs_trimestrielles!$A$1:$EJ$1191,824,0)+HLOOKUP($A17,[2]valeurs_trimestrielles!$A$1:$EJ$1191,825,0)+HLOOKUP($A17,[2]valeurs_trimestrielles!$A$1:$EJ$1191,826,0)+HLOOKUP($A17,[2]valeurs_trimestrielles!$A$1:$EJ$1191,827,0)</f>
        <v>1652</v>
      </c>
      <c r="V17" s="80">
        <f>HLOOKUP($A17,[2]valeurs_trimestrielles!$A$1:$EJ$1191,877,0)+HLOOKUP($A17,[2]valeurs_trimestrielles!$A$1:$EJ$1191,878,0)+HLOOKUP($A17,[2]valeurs_trimestrielles!$A$1:$EJ$1191,879,0)+HLOOKUP($A17,[2]valeurs_trimestrielles!$A$1:$EJ$1191,880,0)+HLOOKUP($A17,[2]valeurs_trimestrielles!$A$1:$EJ$1191,881,0)+HLOOKUP($A17,[2]valeurs_trimestrielles!$A$1:$EJ$1191,884,0)+HLOOKUP($A17,[2]valeurs_trimestrielles!$A$1:$EJ$1191,885,0)+HLOOKUP($A17,[2]valeurs_trimestrielles!$A$1:$EJ$1191,886,0)+HLOOKUP($A17,[2]valeurs_trimestrielles!$A$1:$EJ$1191,887,0)+HLOOKUP($A17,[2]valeurs_trimestrielles!$A$1:$EJ$1191,888,0)+HLOOKUP($A17,[2]valeurs_trimestrielles!$A$1:$EJ$1191,889,0)+HLOOKUP($A17,[2]valeurs_trimestrielles!$A$1:$EJ$1191,890,0)</f>
        <v>4236</v>
      </c>
      <c r="W17" s="80">
        <f>HLOOKUP($A17,[2]valeurs_trimestrielles!$A$1:$EJ$1191,639,0)+HLOOKUP($A17,[2]valeurs_trimestrielles!$A$1:$EJ$1191,640,0)+HLOOKUP($A17,[2]valeurs_trimestrielles!$A$1:$EJ$1191,641,0)+HLOOKUP($A17,[2]valeurs_trimestrielles!$A$1:$EJ$1191,642,0)+HLOOKUP($A17,[2]valeurs_trimestrielles!$A$1:$EJ$1191,643,0)+HLOOKUP($A17,[2]valeurs_trimestrielles!$A$1:$EJ$1191,646,0)+HLOOKUP($A17,[2]valeurs_trimestrielles!$A$1:$EJ$1191,648,0)+HLOOKUP($A17,[2]valeurs_trimestrielles!$A$1:$EJ$1191,650,0)+HLOOKUP($A17,[2]valeurs_trimestrielles!$A$1:$EJ$1191,652,0)+HLOOKUP($A17,[2]valeurs_trimestrielles!$A$1:$EJ$1191,654,0)+HLOOKUP($A17,[2]valeurs_trimestrielles!$A$1:$EJ$1191,656,0)+HLOOKUP($A17,[2]valeurs_trimestrielles!$A$1:$EJ$1191,657,0)</f>
        <v>614</v>
      </c>
      <c r="X17" s="80">
        <f>HLOOKUP($A17,[2]valeurs_trimestrielles!$A$1:$EJ$1191,653,0)+HLOOKUP($A17,[2]valeurs_trimestrielles!$A$1:$EJ$1191,654,0)+HLOOKUP($A17,[2]valeurs_trimestrielles!$A$1:$EJ$1191,655,0)+HLOOKUP($A17,[2]valeurs_trimestrielles!$A$1:$EJ$1191,656,0)+HLOOKUP($A17,[2]valeurs_trimestrielles!$A$1:$EJ$1191,657,0)+HLOOKUP($A17,[2]valeurs_trimestrielles!$A$1:$EJ$1191,660,0)+HLOOKUP($A17,[2]valeurs_trimestrielles!$A$1:$EJ$1191,661,0)+HLOOKUP($A17,[2]valeurs_trimestrielles!$A$1:$EJ$1191,662,0)+HLOOKUP($A17,[2]valeurs_trimestrielles!$A$1:$EJ$1191,663,0)+HLOOKUP($A17,[2]valeurs_trimestrielles!$A$1:$EJ$1191,664,0)+HLOOKUP($A17,[2]valeurs_trimestrielles!$A$1:$EJ$1191,665,0)+HLOOKUP($A17,[2]valeurs_trimestrielles!$A$1:$EJ$1191,666,0)</f>
        <v>569</v>
      </c>
      <c r="Y17" s="80">
        <f>HLOOKUP($A17,[2]valeurs_trimestrielles!$A$1:$EJ$1191,626,0)+HLOOKUP($A17,[2]valeurs_trimestrielles!$A$1:$EJ$1191,627,0)+HLOOKUP($A17,[2]valeurs_trimestrielles!$A$1:$EJ$1191,628,0)+HLOOKUP($A17,[2]valeurs_trimestrielles!$A$1:$EJ$1191,629,0)+HLOOKUP($A17,[2]valeurs_trimestrielles!$A$1:$EJ$1191,630,0)+HLOOKUP($A17,[2]valeurs_trimestrielles!$A$1:$EJ$1191,632,0)+HLOOKUP($A17,[2]valeurs_trimestrielles!$A$1:$EJ$1191,633,0)+HLOOKUP($A17,[2]valeurs_trimestrielles!$A$1:$EJ$1191,634,0)+HLOOKUP($A17,[2]valeurs_trimestrielles!$A$1:$EJ$1191,635,0)+HLOOKUP($A17,[2]valeurs_trimestrielles!$A$1:$EJ$1191,636,0)+HLOOKUP($A17,[2]valeurs_trimestrielles!$A$1:$EJ$1191,637,0)+HLOOKUP($A17,[2]valeurs_trimestrielles!$A$1:$EJ$1191,638,0)</f>
        <v>15849</v>
      </c>
      <c r="Z17" s="80">
        <f>HLOOKUP($A17,[2]valeurs_trimestrielles!$A$1:$EJ$1191,765,0)+HLOOKUP($A17,[2]valeurs_trimestrielles!$A$1:$EJ$1191,766,0)+HLOOKUP($A17,[2]valeurs_trimestrielles!$A$1:$EJ$1191,767,0)+HLOOKUP($A17,[2]valeurs_trimestrielles!$A$1:$EJ$1191,768,0)+HLOOKUP($A17,[2]valeurs_trimestrielles!$A$1:$EJ$1191,769,0)+HLOOKUP($A17,[2]valeurs_trimestrielles!$A$1:$EJ$1191,772,0)+HLOOKUP($A17,[2]valeurs_trimestrielles!$A$1:$EJ$1191,773,0)+HLOOKUP($A17,[2]valeurs_trimestrielles!$A$1:$EJ$1191,774,0)+HLOOKUP($A17,[2]valeurs_trimestrielles!$A$1:$EJ$1191,775,0)+HLOOKUP($A17,[2]valeurs_trimestrielles!$A$1:$EJ$1191,776,0)+HLOOKUP($A17,[2]valeurs_trimestrielles!$A$1:$EJ$1191,777,0)+HLOOKUP($A17,[2]valeurs_trimestrielles!$A$1:$EJ$1191,778,0)</f>
        <v>8022</v>
      </c>
      <c r="AA17" s="81">
        <f>HLOOKUP($A17,[2]valeurs_trimestrielles!$A$1:$EJ$1191,667,0)+HLOOKUP($A17,[2]valeurs_trimestrielles!$A$1:$EJ$1191,668,0)+HLOOKUP($A17,[2]valeurs_trimestrielles!$A$1:$EJ$1191,669,0)+HLOOKUP($A17,[2]valeurs_trimestrielles!$A$1:$EJ$1191,670,0)+HLOOKUP($A17,[2]valeurs_trimestrielles!$A$1:$EJ$1191,671,0)+HLOOKUP($A17,[2]valeurs_trimestrielles!$A$1:$EJ$1191,674,0)+HLOOKUP($A17,[2]valeurs_trimestrielles!$A$1:$EJ$1191,675,0)+HLOOKUP($A17,[2]valeurs_trimestrielles!$A$1:$EJ$1191,676,0)+HLOOKUP($A17,[2]valeurs_trimestrielles!$A$1:$EJ$1191,677,0)+HLOOKUP($A17,[2]valeurs_trimestrielles!$A$1:$EJ$1191,678,0)+HLOOKUP($A17,[2]valeurs_trimestrielles!$A$1:$EJ$1191,679,0)+HLOOKUP($A17,[2]valeurs_trimestrielles!$A$1:$EJ$1191,680,0)</f>
        <v>10845</v>
      </c>
      <c r="AB17" s="77">
        <f t="shared" si="4"/>
        <v>131559</v>
      </c>
      <c r="AC17" s="82">
        <f>HLOOKUP($A17,[2]valeurs_trimestrielles!$A$1:$EJ$1191,560,0)+HLOOKUP($A17,[2]valeurs_trimestrielles!$A$1:$EJ$1191,562,0)+HLOOKUP($A17,[2]valeurs_trimestrielles!$A$1:$EJ$1191,564,0)+HLOOKUP($A17,[2]valeurs_trimestrielles!$A$1:$EJ$1191,566,0)+HLOOKUP($A17,[2]valeurs_trimestrielles!$A$1:$EJ$1191,568,0)+HLOOKUP($A17,[2]valeurs_trimestrielles!$A$1:$EJ$1191,570,0)+HLOOKUP($A17,[2]valeurs_trimestrielles!$A$1:$EJ$1191,574,0)+HLOOKUP($A17,[2]valeurs_trimestrielles!$A$1:$EJ$1191,580,0)+HLOOKUP($A17,[2]valeurs_trimestrielles!$A$1:$EJ$1191,587,0)+HLOOKUP($A17,[2]valeurs_trimestrielles!$A$1:$EJ$1191,589,0)+HLOOKUP($A17,[2]valeurs_trimestrielles!$A$1:$EJ$1191,591,0)+HLOOKUP($A17,[2]valeurs_trimestrielles!$A$1:$EJ$1191,593,0)+HLOOKUP($A17,[2]valeurs_trimestrielles!$A$1:$EJ$1191,595,0)</f>
        <v>6486</v>
      </c>
      <c r="AD17" s="83">
        <f>HLOOKUP($A17,[2]valeurs_trimestrielles!$A$1:$EJ$1191,109,0)+HLOOKUP($A17,[2]valeurs_trimestrielles!$A$1:$EJ$1191,111,0)+HLOOKUP($A17,[2]valeurs_trimestrielles!$A$1:$EJ$1191,113,0)+HLOOKUP($A17,[2]valeurs_trimestrielles!$A$1:$EJ$1191,115,0)+HLOOKUP($A17,[2]valeurs_trimestrielles!$A$1:$EJ$1191,117,0)+HLOOKUP($A17,[2]valeurs_trimestrielles!$A$1:$EJ$1191,119,0)+HLOOKUP($A17,[2]valeurs_trimestrielles!$A$1:$EJ$1191,123,0)+HLOOKUP($A17,[2]valeurs_trimestrielles!$A$1:$EJ$1191,129,0)+HLOOKUP($A17,[2]valeurs_trimestrielles!$A$1:$EJ$1191,136,0)+HLOOKUP($A17,[2]valeurs_trimestrielles!$A$1:$EJ$1191,138,0)+HLOOKUP($A17,[2]valeurs_trimestrielles!$A$1:$EJ$1191,140,0)+HLOOKUP($A17,[2]valeurs_trimestrielles!$A$1:$EJ$1191,142,0)+HLOOKUP($A17,[2]valeurs_trimestrielles!$A$1:$EJ$1191,144,0)</f>
        <v>19202</v>
      </c>
      <c r="AE17" s="61">
        <f t="shared" si="5"/>
        <v>105871</v>
      </c>
      <c r="AF17" s="83">
        <f>HLOOKUP($A17,[2]valeurs_trimestrielles!$A$1:$EJ$1191,58,0)+HLOOKUP($A17,[2]valeurs_trimestrielles!$A$1:$EJ$1191,59,0)+HLOOKUP($A17,[2]valeurs_trimestrielles!$A$1:$EJ$1191,60,0)+HLOOKUP($A17,[2]valeurs_trimestrielles!$A$1:$EJ$1191,61,0)+HLOOKUP($A17,[2]valeurs_trimestrielles!$A$1:$EJ$1191,62,0)+HLOOKUP($A17,[2]valeurs_trimestrielles!$A$1:$EJ$1191,65,0)+HLOOKUP($A17,[2]valeurs_trimestrielles!$A$1:$EJ$1191,66,0)+HLOOKUP($A17,[2]valeurs_trimestrielles!$A$1:$EJ$1191,67,0)+HLOOKUP($A17,[2]valeurs_trimestrielles!$A$1:$EJ$1191,68,0)+HLOOKUP($A17,[2]valeurs_trimestrielles!$A$1:$EJ$1191,69,0)+HLOOKUP($A17,[2]valeurs_trimestrielles!$A$1:$EJ$1191,70,0)+HLOOKUP($A17,[2]valeurs_trimestrielles!$A$1:$EJ$1191,71,0)</f>
        <v>26273</v>
      </c>
      <c r="AG17" s="83">
        <f>HLOOKUP($A17,[2]valeurs_trimestrielles!$A$1:$EJ$1191,968,0)+HLOOKUP($A17,[2]valeurs_trimestrielles!$A$1:$EJ$1191,969,0)+HLOOKUP($A17,[2]valeurs_trimestrielles!$A$1:$EJ$1191,970,0)+HLOOKUP($A17,[2]valeurs_trimestrielles!$A$1:$EJ$1191,971,0)+HLOOKUP($A17,[2]valeurs_trimestrielles!$A$1:$EJ$1191,972,0)+HLOOKUP($A17,[2]valeurs_trimestrielles!$A$1:$EJ$1191,975,0)+HLOOKUP($A17,[2]valeurs_trimestrielles!$A$1:$EJ$1191,976,0)+HLOOKUP($A17,[2]valeurs_trimestrielles!$A$1:$EJ$1191,977,0)+HLOOKUP($A17,[2]valeurs_trimestrielles!$A$1:$EJ$1191,978,0)+HLOOKUP($A17,[2]valeurs_trimestrielles!$A$1:$EJ$1191,979,0)+HLOOKUP($A17,[2]valeurs_trimestrielles!$A$1:$EJ$1191,980,0)+HLOOKUP($A17,[2]valeurs_trimestrielles!$A$1:$EJ$1191,981,0)</f>
        <v>2400</v>
      </c>
      <c r="AH17" s="83">
        <f>HLOOKUP($A17,[2]valeurs_trimestrielles!$A$1:$EJ$1191,235,0)+HLOOKUP($A17,[2]valeurs_trimestrielles!$A$1:$EJ$1191,236,0)+HLOOKUP($A17,[2]valeurs_trimestrielles!$A$1:$EJ$1191,237,0)+HLOOKUP($A17,[2]valeurs_trimestrielles!$A$1:$EJ$1191,238,0)+HLOOKUP($A17,[2]valeurs_trimestrielles!$A$1:$EJ$1191,239,0)+HLOOKUP($A17,[2]valeurs_trimestrielles!$A$1:$EJ$1191,242,0)+HLOOKUP($A17,[2]valeurs_trimestrielles!$A$1:$EJ$1191,243,0)+HLOOKUP($A17,[2]valeurs_trimestrielles!$A$1:$EJ$1191,244,0)+HLOOKUP($A17,[2]valeurs_trimestrielles!$A$1:$EJ$1191,245,0)+HLOOKUP($A17,[2]valeurs_trimestrielles!$A$1:$EJ$1191,246,0)+HLOOKUP($A17,[2]valeurs_trimestrielles!$A$1:$EJ$1191,247,0)+HLOOKUP($A17,[2]valeurs_trimestrielles!$A$1:$EJ$1191,248,0)</f>
        <v>5274</v>
      </c>
      <c r="AI17" s="83">
        <f>HLOOKUP($A17,[2]valeurs_trimestrielles!$A$1:$EJ$1191,611,0)+HLOOKUP($A17,[2]valeurs_trimestrielles!$A$1:$EJ$1191,612,0)+HLOOKUP($A17,[2]valeurs_trimestrielles!$A$1:$EJ$1191,613,0)+HLOOKUP($A17,[2]valeurs_trimestrielles!$A$1:$EJ$1191,614,0)+HLOOKUP($A17,[2]valeurs_trimestrielles!$A$1:$EJ$1191,615,0)+HLOOKUP($A17,[2]valeurs_trimestrielles!$A$1:$EJ$1191,618,0)+HLOOKUP($A17,[2]valeurs_trimestrielles!$A$1:$EJ$1191,619,0)+HLOOKUP($A17,[2]valeurs_trimestrielles!$A$1:$EJ$1191,620,0)+HLOOKUP($A17,[2]valeurs_trimestrielles!$A$1:$EJ$1191,621,0)+HLOOKUP($A17,[2]valeurs_trimestrielles!$A$1:$EJ$1191,622,0)+HLOOKUP($A17,[2]valeurs_trimestrielles!$A$1:$EJ$1191,623,0)+HLOOKUP($A17,[2]valeurs_trimestrielles!$A$1:$EJ$1191,624,0)</f>
        <v>6430</v>
      </c>
      <c r="AJ17" s="83">
        <f>HLOOKUP($A17,[2]valeurs_trimestrielles!$A$1:$EJ$1191,16,0)+HLOOKUP($A17,[2]valeurs_trimestrielles!$A$1:$EJ$1191,17,0)+HLOOKUP($A17,[2]valeurs_trimestrielles!$A$1:$EJ$1191,18,0)+HLOOKUP($A17,[2]valeurs_trimestrielles!$A$1:$EJ$1191,19,0)+HLOOKUP($A17,[2]valeurs_trimestrielles!$A$1:$EJ$1191,20,0)+HLOOKUP($A17,[2]valeurs_trimestrielles!$A$1:$EJ$1191,23,0)+HLOOKUP($A17,[2]valeurs_trimestrielles!$A$1:$EJ$1191,24,0)+HLOOKUP($A17,[2]valeurs_trimestrielles!$A$1:$EJ$1191,25,0)+HLOOKUP($A17,[2]valeurs_trimestrielles!$A$1:$EJ$1191,26,0)+HLOOKUP($A17,[2]valeurs_trimestrielles!$A$1:$EJ$1191,27,0)+HLOOKUP($A17,[2]valeurs_trimestrielles!$A$1:$EJ$1191,28,0)+HLOOKUP($A17,[2]valeurs_trimestrielles!$A$1:$EJ$1191,29,0)</f>
        <v>4310</v>
      </c>
      <c r="AK17" s="83">
        <f>HLOOKUP($A17,[2]valeurs_trimestrielles!$A$1:$EJ$1191,30,0)+HLOOKUP($A17,[2]valeurs_trimestrielles!$A$1:$EJ$1191,31,0)+HLOOKUP($A17,[2]valeurs_trimestrielles!$A$1:$EJ$1191,32,0)+HLOOKUP($A17,[2]valeurs_trimestrielles!$A$1:$EJ$1191,33,0)+HLOOKUP($A17,[2]valeurs_trimestrielles!$A$1:$EJ$1191,34,0)+HLOOKUP($A17,[2]valeurs_trimestrielles!$A$1:$EJ$1191,37,0)+HLOOKUP($A17,[2]valeurs_trimestrielles!$A$1:$EJ$1191,38,0)+HLOOKUP($A17,[2]valeurs_trimestrielles!$A$1:$EJ$1191,39,0)+HLOOKUP($A17,[2]valeurs_trimestrielles!$A$1:$EJ$1191,40,0)+HLOOKUP($A17,[2]valeurs_trimestrielles!$A$1:$EJ$1191,41,0)+HLOOKUP($A17,[2]valeurs_trimestrielles!$A$1:$EJ$1191,42,0)+HLOOKUP($A17,[2]valeurs_trimestrielles!$A$1:$EJ$1191,43,0)</f>
        <v>3704</v>
      </c>
      <c r="AL17" s="83">
        <f>HLOOKUP($A17,[2]valeurs_trimestrielles!$A$1:$EJ$1191,2,0)+HLOOKUP($A17,[2]valeurs_trimestrielles!$A$1:$EJ$1191,3,0)+HLOOKUP($A17,[2]valeurs_trimestrielles!$A$1:$EJ$1191,4,0)+HLOOKUP($A17,[2]valeurs_trimestrielles!$A$1:$EJ$1191,5,0)+HLOOKUP($A17,[2]valeurs_trimestrielles!$A$1:$EJ$1191,6,0)+HLOOKUP($A17,[2]valeurs_trimestrielles!$A$1:$EJ$1191,9,0)+HLOOKUP($A17,[2]valeurs_trimestrielles!$A$1:$EJ$1191,10,0)+HLOOKUP($A17,[2]valeurs_trimestrielles!$A$1:$EJ$1191,11,0)+HLOOKUP($A17,[2]valeurs_trimestrielles!$A$1:$EJ$1191,12,0)+HLOOKUP($A17,[2]valeurs_trimestrielles!$A$1:$EJ$1191,13,0)+HLOOKUP($A17,[2]valeurs_trimestrielles!$A$1:$EJ$1191,14,0)+HLOOKUP($A17,[2]valeurs_trimestrielles!$A$1:$EJ$1191,15,0)</f>
        <v>26849</v>
      </c>
      <c r="AM17" s="83">
        <f>HLOOKUP($A17,[2]valeurs_trimestrielles!$A$1:$EJ$1191,146,0)+HLOOKUP($A17,[2]valeurs_trimestrielles!$A$1:$EJ$1191,147,0)+HLOOKUP($A17,[2]valeurs_trimestrielles!$A$1:$EJ$1191,148,0)+HLOOKUP($A17,[2]valeurs_trimestrielles!$A$1:$EJ$1191,149,0)+HLOOKUP($A17,[2]valeurs_trimestrielles!$A$1:$EJ$1191,150,0)+HLOOKUP($A17,[2]valeurs_trimestrielles!$A$1:$EJ$1191,153,0)+HLOOKUP($A17,[2]valeurs_trimestrielles!$A$1:$EJ$1191,154,0)+HLOOKUP($A17,[2]valeurs_trimestrielles!$A$1:$EJ$1191,155,0)+HLOOKUP($A17,[2]valeurs_trimestrielles!$A$1:$EJ$1191,156,0)+HLOOKUP($A17,[2]valeurs_trimestrielles!$A$1:$EJ$1191,157,0)+HLOOKUP($A17,[2]valeurs_trimestrielles!$A$1:$EJ$1191,158,0)+HLOOKUP($A17,[2]valeurs_trimestrielles!$A$1:$EJ$1191,159,0)</f>
        <v>15345</v>
      </c>
      <c r="AN17" s="84">
        <f>HLOOKUP($A17,[2]valeurs_trimestrielles!$A$1:$EJ$1191,44,0)+HLOOKUP($A17,[2]valeurs_trimestrielles!$A$1:$EJ$1191,45,0)+HLOOKUP($A17,[2]valeurs_trimestrielles!$A$1:$EJ$1191,46,0)+HLOOKUP($A17,[2]valeurs_trimestrielles!$A$1:$EJ$1191,47,0)+HLOOKUP($A17,[2]valeurs_trimestrielles!$A$1:$EJ$1191,48,0)+HLOOKUP($A17,[2]valeurs_trimestrielles!$A$1:$EJ$1191,51,0)+HLOOKUP($A17,[2]valeurs_trimestrielles!$A$1:$EJ$1191,52,0)+HLOOKUP($A17,[2]valeurs_trimestrielles!$A$1:$EJ$1191,53,0)+HLOOKUP($A17,[2]valeurs_trimestrielles!$A$1:$EJ$1191,54,0)+HLOOKUP($A17,[2]valeurs_trimestrielles!$A$1:$EJ$1191,55,0)+HLOOKUP($A17,[2]valeurs_trimestrielles!$A$1:$EJ$1191,56,0)+HLOOKUP($A17,[2]valeurs_trimestrielles!$A$1:$EJ$1191,57,0)</f>
        <v>15286</v>
      </c>
    </row>
    <row r="18" spans="1:40" x14ac:dyDescent="0.2">
      <c r="A18" s="1" t="str">
        <f>'France métro'!A15</f>
        <v>2013-T1</v>
      </c>
      <c r="B18" s="54">
        <f t="shared" si="0"/>
        <v>76930</v>
      </c>
      <c r="C18" s="76">
        <f>HLOOKUP($A18,[2]valeurs_trimestrielles!$A$1:$EJ$1191,458,0)+HLOOKUP($A18,[2]valeurs_trimestrielles!$A$1:$EJ$1191,460,0)+HLOOKUP($A18,[2]valeurs_trimestrielles!$A$1:$EJ$1191,462,0)+HLOOKUP($A18,[2]valeurs_trimestrielles!$A$1:$EJ$1191,464,0)+HLOOKUP($A18,[2]valeurs_trimestrielles!$A$1:$EJ$1191,466,0)+HLOOKUP($A18,[2]valeurs_trimestrielles!$A$1:$EJ$1191,468,0)+HLOOKUP($A18,[2]valeurs_trimestrielles!$A$1:$EJ$1191,472,0)+HLOOKUP($A18,[2]valeurs_trimestrielles!$A$1:$EJ$1191,478,0)+HLOOKUP($A18,[2]valeurs_trimestrielles!$A$1:$EJ$1191,485,0)+HLOOKUP($A18,[2]valeurs_trimestrielles!$A$1:$EJ$1191,487,0)+HLOOKUP($A18,[2]valeurs_trimestrielles!$A$1:$EJ$1191,489,0)+HLOOKUP($A18,[2]valeurs_trimestrielles!$A$1:$EJ$1191,491,0)+HLOOKUP($A18,[2]valeurs_trimestrielles!$A$1:$EJ$1191,493,0)</f>
        <v>3524</v>
      </c>
      <c r="D18" s="73">
        <f>HLOOKUP($A18,[2]valeurs_trimestrielles!$A$1:$EJ$1191,356,0)+HLOOKUP($A18,[2]valeurs_trimestrielles!$A$1:$EJ$1191,358,0)+HLOOKUP($A18,[2]valeurs_trimestrielles!$A$1:$EJ$1191,360,0)+HLOOKUP($A18,[2]valeurs_trimestrielles!$A$1:$EJ$1191,362,0)+HLOOKUP($A18,[2]valeurs_trimestrielles!$A$1:$EJ$1191,364,0)+HLOOKUP($A18,[2]valeurs_trimestrielles!$A$1:$EJ$1191,366,0)+HLOOKUP($A18,[2]valeurs_trimestrielles!$A$1:$EJ$1191,370,0)+HLOOKUP($A18,[2]valeurs_trimestrielles!$A$1:$EJ$1191,376,0)+HLOOKUP($A18,[2]valeurs_trimestrielles!$A$1:$EJ$1191,383,0)+HLOOKUP($A18,[2]valeurs_trimestrielles!$A$1:$EJ$1191,385,0)+HLOOKUP($A18,[2]valeurs_trimestrielles!$A$1:$EJ$1191,387,0)+HLOOKUP($A18,[2]valeurs_trimestrielles!$A$1:$EJ$1191,389,0)+HLOOKUP($A18,[2]valeurs_trimestrielles!$A$1:$EJ$1191,391,0)</f>
        <v>13368</v>
      </c>
      <c r="E18" s="73">
        <f t="shared" si="1"/>
        <v>60038</v>
      </c>
      <c r="F18" s="73">
        <f>HLOOKUP($A18,[2]valeurs_trimestrielles!$A$1:$EJ$1191,305,0)+HLOOKUP($A18,[2]valeurs_trimestrielles!$A$1:$EJ$1191,306,0)+HLOOKUP($A18,[2]valeurs_trimestrielles!$A$1:$EJ$1191,307,0)+HLOOKUP($A18,[2]valeurs_trimestrielles!$A$1:$EJ$1191,308,0)+HLOOKUP($A18,[2]valeurs_trimestrielles!$A$1:$EJ$1191,309,0)+HLOOKUP($A18,[2]valeurs_trimestrielles!$A$1:$EJ$1191,312,0)+HLOOKUP($A18,[2]valeurs_trimestrielles!$A$1:$EJ$1191,313,0)+HLOOKUP($A18,[2]valeurs_trimestrielles!$A$1:$EJ$1191,314,0)+HLOOKUP($A18,[2]valeurs_trimestrielles!$A$1:$EJ$1191,315,0)+HLOOKUP($A18,[2]valeurs_trimestrielles!$A$1:$EJ$1191,316,0)+HLOOKUP($A18,[2]valeurs_trimestrielles!$A$1:$EJ$1191,317,0)+HLOOKUP($A18,[2]valeurs_trimestrielles!$A$1:$EJ$1191,318,0)</f>
        <v>17105</v>
      </c>
      <c r="G18" s="73">
        <f>HLOOKUP($A18,[2]valeurs_trimestrielles!$A$1:$EJ$1191,546,0)+HLOOKUP($A18,[2]valeurs_trimestrielles!$A$1:$EJ$1191,547,0)+HLOOKUP($A18,[2]valeurs_trimestrielles!$A$1:$EJ$1191,548,0)+HLOOKUP($A18,[2]valeurs_trimestrielles!$A$1:$EJ$1191,549,0)+HLOOKUP($A18,[2]valeurs_trimestrielles!$A$1:$EJ$1191,550,0)+HLOOKUP($A18,[2]valeurs_trimestrielles!$A$1:$EJ$1191,553,0)+HLOOKUP($A18,[2]valeurs_trimestrielles!$A$1:$EJ$1191,554,0)+HLOOKUP($A18,[2]valeurs_trimestrielles!$A$1:$EJ$1191,555,0)+HLOOKUP($A18,[2]valeurs_trimestrielles!$A$1:$EJ$1191,556,0)+HLOOKUP($A18,[2]valeurs_trimestrielles!$A$1:$EJ$1191,557,0)+HLOOKUP($A18,[2]valeurs_trimestrielles!$A$1:$EJ$1191,558,0)+HLOOKUP($A18,[2]valeurs_trimestrielles!$A$1:$EJ$1191,559,0)</f>
        <v>1980</v>
      </c>
      <c r="H18" s="73">
        <f>HLOOKUP($A18,[2]valeurs_trimestrielles!$A$1:$EJ$1191,444,0)+HLOOKUP($A18,[2]valeurs_trimestrielles!$A$1:$EJ$1191,445,0)+HLOOKUP($A18,[2]valeurs_trimestrielles!$A$1:$EJ$1191,446,0)+HLOOKUP($A18,[2]valeurs_trimestrielles!$A$1:$EJ$1191,447,0)+HLOOKUP($A18,[2]valeurs_trimestrielles!$A$1:$EJ$1191,448,0)+HLOOKUP($A18,[2]valeurs_trimestrielles!$A$1:$EJ$1191,451,0)+HLOOKUP($A18,[2]valeurs_trimestrielles!$A$1:$EJ$1191,452,0)+HLOOKUP($A18,[2]valeurs_trimestrielles!$A$1:$EJ$1191,453,0)+HLOOKUP($A18,[2]valeurs_trimestrielles!$A$1:$EJ$1191,454,0)+HLOOKUP($A18,[2]valeurs_trimestrielles!$A$1:$EJ$1191,455,0)+HLOOKUP($A18,[2]valeurs_trimestrielles!$A$1:$EJ$1191,456,0)+HLOOKUP($A18,[2]valeurs_trimestrielles!$A$1:$EJ$1191,457,0)</f>
        <v>4797</v>
      </c>
      <c r="I18" s="73">
        <f>HLOOKUP($A18,[2]valeurs_trimestrielles!$A$1:$EJ$1191,509,0)+HLOOKUP($A18,[2]valeurs_trimestrielles!$A$1:$EJ$1191,510,0)+HLOOKUP($A18,[2]valeurs_trimestrielles!$A$1:$EJ$1191,511,0)+HLOOKUP($A18,[2]valeurs_trimestrielles!$A$1:$EJ$1191,512,0)+HLOOKUP($A18,[2]valeurs_trimestrielles!$A$1:$EJ$1191,513,0)+HLOOKUP($A18,[2]valeurs_trimestrielles!$A$1:$EJ$1191,516,0)+HLOOKUP($A18,[2]valeurs_trimestrielles!$A$1:$EJ$1191,517,0)+HLOOKUP($A18,[2]valeurs_trimestrielles!$A$1:$EJ$1191,518,0)+HLOOKUP($A18,[2]valeurs_trimestrielles!$A$1:$EJ$1191,519,0)+HLOOKUP($A18,[2]valeurs_trimestrielles!$A$1:$EJ$1191,520,0)+HLOOKUP($A18,[2]valeurs_trimestrielles!$A$1:$EJ$1191,521,0)+HLOOKUP($A18,[2]valeurs_trimestrielles!$A$1:$EJ$1191,522,0)</f>
        <v>2435</v>
      </c>
      <c r="J18" s="73">
        <f>HLOOKUP($A18,[2]valeurs_trimestrielles!$A$1:$EJ$1191,263,0)+HLOOKUP($A18,[2]valeurs_trimestrielles!$A$1:$EJ$1191,264,0)+HLOOKUP($A18,[2]valeurs_trimestrielles!$A$1:$EJ$1191,265,0)+HLOOKUP($A18,[2]valeurs_trimestrielles!$A$1:$EJ$1191,266,0)+HLOOKUP($A18,[2]valeurs_trimestrielles!$A$1:$EJ$1191,267,0)+HLOOKUP($A18,[2]valeurs_trimestrielles!$A$1:$EJ$1191,270,0)+HLOOKUP($A18,[2]valeurs_trimestrielles!$A$1:$EJ$1191,271,0)+HLOOKUP($A18,[2]valeurs_trimestrielles!$A$1:$EJ$1191,272,0)+HLOOKUP($A18,[2]valeurs_trimestrielles!$A$1:$EJ$1191,273,0)+HLOOKUP($A18,[2]valeurs_trimestrielles!$A$1:$EJ$1191,274,0)+HLOOKUP($A18,[2]valeurs_trimestrielles!$A$1:$EJ$1191,275,0)+HLOOKUP($A18,[2]valeurs_trimestrielles!$A$1:$EJ$1191,276,0)</f>
        <v>3386</v>
      </c>
      <c r="K18" s="73">
        <f>HLOOKUP($A18,[2]valeurs_trimestrielles!$A$1:$EJ$1191,277,0)+HLOOKUP($A18,[2]valeurs_trimestrielles!$A$1:$EJ$1191,278,0)+HLOOKUP($A18,[2]valeurs_trimestrielles!$A$1:$EJ$1191,279,0)+HLOOKUP($A18,[2]valeurs_trimestrielles!$A$1:$EJ$1191,280,0)+HLOOKUP($A18,[2]valeurs_trimestrielles!$A$1:$EJ$1191,281,0)+HLOOKUP($A18,[2]valeurs_trimestrielles!$A$1:$EJ$1191,284,0)+HLOOKUP($A18,[2]valeurs_trimestrielles!$A$1:$EJ$1191,285,0)+HLOOKUP($A18,[2]valeurs_trimestrielles!$A$1:$EJ$1191,286,0)+HLOOKUP($A18,[2]valeurs_trimestrielles!$A$1:$EJ$1191,287,0)+HLOOKUP($A18,[2]valeurs_trimestrielles!$A$1:$EJ$1191,288,0)+HLOOKUP($A18,[2]valeurs_trimestrielles!$A$1:$EJ$1191,289,0)+HLOOKUP($A18,[2]valeurs_trimestrielles!$A$1:$EJ$1191,290,0)</f>
        <v>3284</v>
      </c>
      <c r="L18" s="73">
        <f>HLOOKUP($A18,[2]valeurs_trimestrielles!$A$1:$EJ$1191,249,0)+HLOOKUP($A18,[2]valeurs_trimestrielles!$A$1:$EJ$1191,250,0)+HLOOKUP($A18,[2]valeurs_trimestrielles!$A$1:$EJ$1191,251,0)+HLOOKUP($A18,[2]valeurs_trimestrielles!$A$1:$EJ$1191,252,0)+HLOOKUP($A18,[2]valeurs_trimestrielles!$A$1:$EJ$1191,253,0)+HLOOKUP($A18,[2]valeurs_trimestrielles!$A$1:$EJ$1191,256,0)+HLOOKUP($A18,[2]valeurs_trimestrielles!$A$1:$EJ$1191,257,0)+HLOOKUP($A18,[2]valeurs_trimestrielles!$A$1:$EJ$1191,258,0)+HLOOKUP($A18,[2]valeurs_trimestrielles!$A$1:$EJ$1191,259,0)+HLOOKUP($A18,[2]valeurs_trimestrielles!$A$1:$EJ$1191,260,0)+HLOOKUP($A18,[2]valeurs_trimestrielles!$A$1:$EJ$1191,261,0)+HLOOKUP($A18,[2]valeurs_trimestrielles!$A$1:$EJ$1191,262,0)</f>
        <v>13756</v>
      </c>
      <c r="M18" s="73">
        <f>HLOOKUP($A18,[2]valeurs_trimestrielles!$A$1:$EJ$1191,393,0)+HLOOKUP($A18,[2]valeurs_trimestrielles!$A$1:$EJ$1191,394,0)+HLOOKUP($A18,[2]valeurs_trimestrielles!$A$1:$EJ$1191,395,0)+HLOOKUP($A18,[2]valeurs_trimestrielles!$A$1:$EJ$1191,396,0)+HLOOKUP($A18,[2]valeurs_trimestrielles!$A$1:$EJ$1191,397,0)+HLOOKUP($A18,[2]valeurs_trimestrielles!$A$1:$EJ$1191,400,0)+HLOOKUP($A18,[2]valeurs_trimestrielles!$A$1:$EJ$1191,401,0)+HLOOKUP($A18,[2]valeurs_trimestrielles!$A$1:$EJ$1191,402,0)+HLOOKUP($A18,[2]valeurs_trimestrielles!$A$1:$EJ$1191,403,0)+HLOOKUP($A18,[2]valeurs_trimestrielles!$A$1:$EJ$1191,404,0)+HLOOKUP($A18,[2]valeurs_trimestrielles!$A$1:$EJ$1191,405,0)+HLOOKUP($A18,[2]valeurs_trimestrielles!$A$1:$EJ$1191,406,0)</f>
        <v>7375</v>
      </c>
      <c r="N18" s="75">
        <f>HLOOKUP($A18,[2]valeurs_trimestrielles!$A$1:$EJ$1191,291,0)+HLOOKUP($A18,[2]valeurs_trimestrielles!$A$1:$EJ$1191,292,0)+HLOOKUP($A18,[2]valeurs_trimestrielles!$A$1:$EJ$1191,293,0)+HLOOKUP($A18,[2]valeurs_trimestrielles!$A$1:$EJ$1191,294,0)+HLOOKUP($A18,[2]valeurs_trimestrielles!$A$1:$EJ$1191,295,0)+HLOOKUP($A18,[2]valeurs_trimestrielles!$A$1:$EJ$1191,298,0)+HLOOKUP($A18,[2]valeurs_trimestrielles!$A$1:$EJ$1191,299,0)+HLOOKUP($A18,[2]valeurs_trimestrielles!$A$1:$EJ$1191,300,0)+HLOOKUP($A18,[2]valeurs_trimestrielles!$A$1:$EJ$1191,301,0)+HLOOKUP($A18,[2]valeurs_trimestrielles!$A$1:$EJ$1191,302,0)+HLOOKUP($A18,[2]valeurs_trimestrielles!$A$1:$EJ$1191,303,0)+HLOOKUP($A18,[2]valeurs_trimestrielles!$A$1:$EJ$1191,304,0)</f>
        <v>5920</v>
      </c>
      <c r="O18" s="72">
        <f t="shared" si="2"/>
        <v>72689</v>
      </c>
      <c r="P18" s="76">
        <f>HLOOKUP($A18,[2]valeurs_trimestrielles!$A$1:$EJ$1191,828,0)+HLOOKUP($A18,[2]valeurs_trimestrielles!$A$1:$EJ$1191,830,0)+HLOOKUP($A18,[2]valeurs_trimestrielles!$A$1:$EJ$1191,832,0)+HLOOKUP($A18,[2]valeurs_trimestrielles!$A$1:$EJ$1191,834,0)+HLOOKUP($A18,[2]valeurs_trimestrielles!$A$1:$EJ$1191,836,0)+HLOOKUP($A18,[2]valeurs_trimestrielles!$A$1:$EJ$1191,838,0)+HLOOKUP($A18,[2]valeurs_trimestrielles!$A$1:$EJ$1191,842,0)+HLOOKUP($A18,[2]valeurs_trimestrielles!$A$1:$EJ$1191,847,0)+HLOOKUP($A18,[2]valeurs_trimestrielles!$A$1:$EJ$1191,853,0)+HLOOKUP($A18,[2]valeurs_trimestrielles!$A$1:$EJ$1191,855,0)+HLOOKUP($A18,[2]valeurs_trimestrielles!$A$1:$EJ$1191,857,0)+HLOOKUP($A18,[2]valeurs_trimestrielles!$A$1:$EJ$1191,859,0)+HLOOKUP($A18,[2]valeurs_trimestrielles!$A$1:$EJ$1191,861,0)</f>
        <v>3684</v>
      </c>
      <c r="Q18" s="73">
        <f>HLOOKUP($A18,[2]valeurs_trimestrielles!$A$1:$EJ$1191,730,0)+HLOOKUP($A18,[2]valeurs_trimestrielles!$A$1:$EJ$1191,732,0)+HLOOKUP($A18,[2]valeurs_trimestrielles!$A$1:$EJ$1191,734,0)+HLOOKUP($A18,[2]valeurs_trimestrielles!$A$1:$EJ$1191,736,0)+HLOOKUP($A18,[2]valeurs_trimestrielles!$A$1:$EJ$1191,738,0)+HLOOKUP($A18,[2]valeurs_trimestrielles!$A$1:$EJ$1191,740,0)+HLOOKUP($A18,[2]valeurs_trimestrielles!$A$1:$EJ$1191,744,0)+HLOOKUP($A18,[2]valeurs_trimestrielles!$A$1:$EJ$1191,749,0)+HLOOKUP($A18,[2]valeurs_trimestrielles!$A$1:$EJ$1191,755,0)+HLOOKUP($A18,[2]valeurs_trimestrielles!$A$1:$EJ$1191,757,0)+HLOOKUP($A18,[2]valeurs_trimestrielles!$A$1:$EJ$1191,759,0)+HLOOKUP($A18,[2]valeurs_trimestrielles!$A$1:$EJ$1191,761,0)+HLOOKUP($A18,[2]valeurs_trimestrielles!$A$1:$EJ$1191,763,0)</f>
        <v>9210</v>
      </c>
      <c r="R18" s="73">
        <f t="shared" si="3"/>
        <v>59795</v>
      </c>
      <c r="S18" s="73">
        <f>HLOOKUP($A18,[2]valeurs_trimestrielles!$A$1:$EJ$1191,681,0)+HLOOKUP($A18,[2]valeurs_trimestrielles!$A$1:$EJ$1191,682,0)+HLOOKUP($A18,[2]valeurs_trimestrielles!$A$1:$EJ$1191,683,0)+HLOOKUP($A18,[2]valeurs_trimestrielles!$A$1:$EJ$1191,684,0)+HLOOKUP($A18,[2]valeurs_trimestrielles!$A$1:$EJ$1191,685,0)+HLOOKUP($A18,[2]valeurs_trimestrielles!$A$1:$EJ$1191,688,0)+HLOOKUP($A18,[2]valeurs_trimestrielles!$A$1:$EJ$1191,689,0)+HLOOKUP($A18,[2]valeurs_trimestrielles!$A$1:$EJ$1191,690,0)+HLOOKUP($A18,[2]valeurs_trimestrielles!$A$1:$EJ$1191,691,0)+HLOOKUP($A18,[2]valeurs_trimestrielles!$A$1:$EJ$1191,692,0)+HLOOKUP($A18,[2]valeurs_trimestrielles!$A$1:$EJ$1191,693,0)+HLOOKUP($A18,[2]valeurs_trimestrielles!$A$1:$EJ$1191,694,0)</f>
        <v>14702</v>
      </c>
      <c r="T18" s="73">
        <f>HLOOKUP($A18,[2]valeurs_trimestrielles!$A$1:$EJ$1191,912,0)+HLOOKUP($A18,[2]valeurs_trimestrielles!$A$1:$EJ$1191,913,0)+HLOOKUP($A18,[2]valeurs_trimestrielles!$A$1:$EJ$1191,914,0)+HLOOKUP($A18,[2]valeurs_trimestrielles!$A$1:$EJ$1191,915,0)+HLOOKUP($A18,[2]valeurs_trimestrielles!$A$1:$EJ$1191,916,0)+HLOOKUP($A18,[2]valeurs_trimestrielles!$A$1:$EJ$1191,919,0)+HLOOKUP($A18,[2]valeurs_trimestrielles!$A$1:$EJ$1191,920,0)+HLOOKUP($A18,[2]valeurs_trimestrielles!$A$1:$EJ$1191,921,0)+HLOOKUP($A18,[2]valeurs_trimestrielles!$A$1:$EJ$1191,922,0)+HLOOKUP($A18,[2]valeurs_trimestrielles!$A$1:$EJ$1191,923,0)+HLOOKUP($A18,[2]valeurs_trimestrielles!$A$1:$EJ$1191,924,0)+HLOOKUP($A18,[2]valeurs_trimestrielles!$A$1:$EJ$1191,925,0)</f>
        <v>858</v>
      </c>
      <c r="U18" s="73">
        <f>HLOOKUP($A18,[2]valeurs_trimestrielles!$A$1:$EJ$1191,814,0)+HLOOKUP($A18,[2]valeurs_trimestrielles!$A$1:$EJ$1191,815,0)+HLOOKUP($A18,[2]valeurs_trimestrielles!$A$1:$EJ$1191,816,0)+HLOOKUP($A18,[2]valeurs_trimestrielles!$A$1:$EJ$1191,817,0)+HLOOKUP($A18,[2]valeurs_trimestrielles!$A$1:$EJ$1191,818,0)+HLOOKUP($A18,[2]valeurs_trimestrielles!$A$1:$EJ$1191,821,0)+HLOOKUP($A18,[2]valeurs_trimestrielles!$A$1:$EJ$1191,822,0)+HLOOKUP($A18,[2]valeurs_trimestrielles!$A$1:$EJ$1191,823,0)+HLOOKUP($A18,[2]valeurs_trimestrielles!$A$1:$EJ$1191,824,0)+HLOOKUP($A18,[2]valeurs_trimestrielles!$A$1:$EJ$1191,825,0)+HLOOKUP($A18,[2]valeurs_trimestrielles!$A$1:$EJ$1191,826,0)+HLOOKUP($A18,[2]valeurs_trimestrielles!$A$1:$EJ$1191,827,0)</f>
        <v>1842</v>
      </c>
      <c r="V18" s="73">
        <f>HLOOKUP($A18,[2]valeurs_trimestrielles!$A$1:$EJ$1191,877,0)+HLOOKUP($A18,[2]valeurs_trimestrielles!$A$1:$EJ$1191,878,0)+HLOOKUP($A18,[2]valeurs_trimestrielles!$A$1:$EJ$1191,879,0)+HLOOKUP($A18,[2]valeurs_trimestrielles!$A$1:$EJ$1191,880,0)+HLOOKUP($A18,[2]valeurs_trimestrielles!$A$1:$EJ$1191,881,0)+HLOOKUP($A18,[2]valeurs_trimestrielles!$A$1:$EJ$1191,884,0)+HLOOKUP($A18,[2]valeurs_trimestrielles!$A$1:$EJ$1191,885,0)+HLOOKUP($A18,[2]valeurs_trimestrielles!$A$1:$EJ$1191,886,0)+HLOOKUP($A18,[2]valeurs_trimestrielles!$A$1:$EJ$1191,887,0)+HLOOKUP($A18,[2]valeurs_trimestrielles!$A$1:$EJ$1191,888,0)+HLOOKUP($A18,[2]valeurs_trimestrielles!$A$1:$EJ$1191,889,0)+HLOOKUP($A18,[2]valeurs_trimestrielles!$A$1:$EJ$1191,890,0)</f>
        <v>4869</v>
      </c>
      <c r="W18" s="73">
        <f>HLOOKUP($A18,[2]valeurs_trimestrielles!$A$1:$EJ$1191,639,0)+HLOOKUP($A18,[2]valeurs_trimestrielles!$A$1:$EJ$1191,640,0)+HLOOKUP($A18,[2]valeurs_trimestrielles!$A$1:$EJ$1191,641,0)+HLOOKUP($A18,[2]valeurs_trimestrielles!$A$1:$EJ$1191,642,0)+HLOOKUP($A18,[2]valeurs_trimestrielles!$A$1:$EJ$1191,643,0)+HLOOKUP($A18,[2]valeurs_trimestrielles!$A$1:$EJ$1191,646,0)+HLOOKUP($A18,[2]valeurs_trimestrielles!$A$1:$EJ$1191,648,0)+HLOOKUP($A18,[2]valeurs_trimestrielles!$A$1:$EJ$1191,650,0)+HLOOKUP($A18,[2]valeurs_trimestrielles!$A$1:$EJ$1191,652,0)+HLOOKUP($A18,[2]valeurs_trimestrielles!$A$1:$EJ$1191,654,0)+HLOOKUP($A18,[2]valeurs_trimestrielles!$A$1:$EJ$1191,656,0)+HLOOKUP($A18,[2]valeurs_trimestrielles!$A$1:$EJ$1191,657,0)</f>
        <v>635</v>
      </c>
      <c r="X18" s="73">
        <f>HLOOKUP($A18,[2]valeurs_trimestrielles!$A$1:$EJ$1191,653,0)+HLOOKUP($A18,[2]valeurs_trimestrielles!$A$1:$EJ$1191,654,0)+HLOOKUP($A18,[2]valeurs_trimestrielles!$A$1:$EJ$1191,655,0)+HLOOKUP($A18,[2]valeurs_trimestrielles!$A$1:$EJ$1191,656,0)+HLOOKUP($A18,[2]valeurs_trimestrielles!$A$1:$EJ$1191,657,0)+HLOOKUP($A18,[2]valeurs_trimestrielles!$A$1:$EJ$1191,660,0)+HLOOKUP($A18,[2]valeurs_trimestrielles!$A$1:$EJ$1191,661,0)+HLOOKUP($A18,[2]valeurs_trimestrielles!$A$1:$EJ$1191,662,0)+HLOOKUP($A18,[2]valeurs_trimestrielles!$A$1:$EJ$1191,663,0)+HLOOKUP($A18,[2]valeurs_trimestrielles!$A$1:$EJ$1191,664,0)+HLOOKUP($A18,[2]valeurs_trimestrielles!$A$1:$EJ$1191,665,0)+HLOOKUP($A18,[2]valeurs_trimestrielles!$A$1:$EJ$1191,666,0)</f>
        <v>564</v>
      </c>
      <c r="Y18" s="73">
        <f>HLOOKUP($A18,[2]valeurs_trimestrielles!$A$1:$EJ$1191,626,0)+HLOOKUP($A18,[2]valeurs_trimestrielles!$A$1:$EJ$1191,627,0)+HLOOKUP($A18,[2]valeurs_trimestrielles!$A$1:$EJ$1191,628,0)+HLOOKUP($A18,[2]valeurs_trimestrielles!$A$1:$EJ$1191,629,0)+HLOOKUP($A18,[2]valeurs_trimestrielles!$A$1:$EJ$1191,630,0)+HLOOKUP($A18,[2]valeurs_trimestrielles!$A$1:$EJ$1191,632,0)+HLOOKUP($A18,[2]valeurs_trimestrielles!$A$1:$EJ$1191,633,0)+HLOOKUP($A18,[2]valeurs_trimestrielles!$A$1:$EJ$1191,634,0)+HLOOKUP($A18,[2]valeurs_trimestrielles!$A$1:$EJ$1191,635,0)+HLOOKUP($A18,[2]valeurs_trimestrielles!$A$1:$EJ$1191,636,0)+HLOOKUP($A18,[2]valeurs_trimestrielles!$A$1:$EJ$1191,637,0)+HLOOKUP($A18,[2]valeurs_trimestrielles!$A$1:$EJ$1191,638,0)</f>
        <v>17710</v>
      </c>
      <c r="Z18" s="73">
        <f>HLOOKUP($A18,[2]valeurs_trimestrielles!$A$1:$EJ$1191,765,0)+HLOOKUP($A18,[2]valeurs_trimestrielles!$A$1:$EJ$1191,766,0)+HLOOKUP($A18,[2]valeurs_trimestrielles!$A$1:$EJ$1191,767,0)+HLOOKUP($A18,[2]valeurs_trimestrielles!$A$1:$EJ$1191,768,0)+HLOOKUP($A18,[2]valeurs_trimestrielles!$A$1:$EJ$1191,769,0)+HLOOKUP($A18,[2]valeurs_trimestrielles!$A$1:$EJ$1191,772,0)+HLOOKUP($A18,[2]valeurs_trimestrielles!$A$1:$EJ$1191,773,0)+HLOOKUP($A18,[2]valeurs_trimestrielles!$A$1:$EJ$1191,774,0)+HLOOKUP($A18,[2]valeurs_trimestrielles!$A$1:$EJ$1191,775,0)+HLOOKUP($A18,[2]valeurs_trimestrielles!$A$1:$EJ$1191,776,0)+HLOOKUP($A18,[2]valeurs_trimestrielles!$A$1:$EJ$1191,777,0)+HLOOKUP($A18,[2]valeurs_trimestrielles!$A$1:$EJ$1191,778,0)</f>
        <v>8483</v>
      </c>
      <c r="AA18" s="75">
        <f>HLOOKUP($A18,[2]valeurs_trimestrielles!$A$1:$EJ$1191,667,0)+HLOOKUP($A18,[2]valeurs_trimestrielles!$A$1:$EJ$1191,668,0)+HLOOKUP($A18,[2]valeurs_trimestrielles!$A$1:$EJ$1191,669,0)+HLOOKUP($A18,[2]valeurs_trimestrielles!$A$1:$EJ$1191,670,0)+HLOOKUP($A18,[2]valeurs_trimestrielles!$A$1:$EJ$1191,671,0)+HLOOKUP($A18,[2]valeurs_trimestrielles!$A$1:$EJ$1191,674,0)+HLOOKUP($A18,[2]valeurs_trimestrielles!$A$1:$EJ$1191,675,0)+HLOOKUP($A18,[2]valeurs_trimestrielles!$A$1:$EJ$1191,676,0)+HLOOKUP($A18,[2]valeurs_trimestrielles!$A$1:$EJ$1191,677,0)+HLOOKUP($A18,[2]valeurs_trimestrielles!$A$1:$EJ$1191,678,0)+HLOOKUP($A18,[2]valeurs_trimestrielles!$A$1:$EJ$1191,679,0)+HLOOKUP($A18,[2]valeurs_trimestrielles!$A$1:$EJ$1191,680,0)</f>
        <v>10132</v>
      </c>
      <c r="AB18" s="72">
        <f t="shared" si="4"/>
        <v>149554</v>
      </c>
      <c r="AC18" s="55">
        <f>HLOOKUP($A18,[2]valeurs_trimestrielles!$A$1:$EJ$1191,560,0)+HLOOKUP($A18,[2]valeurs_trimestrielles!$A$1:$EJ$1191,562,0)+HLOOKUP($A18,[2]valeurs_trimestrielles!$A$1:$EJ$1191,564,0)+HLOOKUP($A18,[2]valeurs_trimestrielles!$A$1:$EJ$1191,566,0)+HLOOKUP($A18,[2]valeurs_trimestrielles!$A$1:$EJ$1191,568,0)+HLOOKUP($A18,[2]valeurs_trimestrielles!$A$1:$EJ$1191,570,0)+HLOOKUP($A18,[2]valeurs_trimestrielles!$A$1:$EJ$1191,574,0)+HLOOKUP($A18,[2]valeurs_trimestrielles!$A$1:$EJ$1191,580,0)+HLOOKUP($A18,[2]valeurs_trimestrielles!$A$1:$EJ$1191,587,0)+HLOOKUP($A18,[2]valeurs_trimestrielles!$A$1:$EJ$1191,589,0)+HLOOKUP($A18,[2]valeurs_trimestrielles!$A$1:$EJ$1191,591,0)+HLOOKUP($A18,[2]valeurs_trimestrielles!$A$1:$EJ$1191,593,0)+HLOOKUP($A18,[2]valeurs_trimestrielles!$A$1:$EJ$1191,595,0)</f>
        <v>7208</v>
      </c>
      <c r="AD18" s="56">
        <f>HLOOKUP($A18,[2]valeurs_trimestrielles!$A$1:$EJ$1191,109,0)+HLOOKUP($A18,[2]valeurs_trimestrielles!$A$1:$EJ$1191,111,0)+HLOOKUP($A18,[2]valeurs_trimestrielles!$A$1:$EJ$1191,113,0)+HLOOKUP($A18,[2]valeurs_trimestrielles!$A$1:$EJ$1191,115,0)+HLOOKUP($A18,[2]valeurs_trimestrielles!$A$1:$EJ$1191,117,0)+HLOOKUP($A18,[2]valeurs_trimestrielles!$A$1:$EJ$1191,119,0)+HLOOKUP($A18,[2]valeurs_trimestrielles!$A$1:$EJ$1191,123,0)+HLOOKUP($A18,[2]valeurs_trimestrielles!$A$1:$EJ$1191,129,0)+HLOOKUP($A18,[2]valeurs_trimestrielles!$A$1:$EJ$1191,136,0)+HLOOKUP($A18,[2]valeurs_trimestrielles!$A$1:$EJ$1191,138,0)+HLOOKUP($A18,[2]valeurs_trimestrielles!$A$1:$EJ$1191,140,0)+HLOOKUP($A18,[2]valeurs_trimestrielles!$A$1:$EJ$1191,142,0)+HLOOKUP($A18,[2]valeurs_trimestrielles!$A$1:$EJ$1191,144,0)</f>
        <v>22578</v>
      </c>
      <c r="AE18" s="56">
        <f t="shared" si="5"/>
        <v>119768</v>
      </c>
      <c r="AF18" s="56">
        <f>HLOOKUP($A18,[2]valeurs_trimestrielles!$A$1:$EJ$1191,58,0)+HLOOKUP($A18,[2]valeurs_trimestrielles!$A$1:$EJ$1191,59,0)+HLOOKUP($A18,[2]valeurs_trimestrielles!$A$1:$EJ$1191,60,0)+HLOOKUP($A18,[2]valeurs_trimestrielles!$A$1:$EJ$1191,61,0)+HLOOKUP($A18,[2]valeurs_trimestrielles!$A$1:$EJ$1191,62,0)+HLOOKUP($A18,[2]valeurs_trimestrielles!$A$1:$EJ$1191,65,0)+HLOOKUP($A18,[2]valeurs_trimestrielles!$A$1:$EJ$1191,66,0)+HLOOKUP($A18,[2]valeurs_trimestrielles!$A$1:$EJ$1191,67,0)+HLOOKUP($A18,[2]valeurs_trimestrielles!$A$1:$EJ$1191,68,0)+HLOOKUP($A18,[2]valeurs_trimestrielles!$A$1:$EJ$1191,69,0)+HLOOKUP($A18,[2]valeurs_trimestrielles!$A$1:$EJ$1191,70,0)+HLOOKUP($A18,[2]valeurs_trimestrielles!$A$1:$EJ$1191,71,0)</f>
        <v>31807</v>
      </c>
      <c r="AG18" s="56">
        <f>HLOOKUP($A18,[2]valeurs_trimestrielles!$A$1:$EJ$1191,968,0)+HLOOKUP($A18,[2]valeurs_trimestrielles!$A$1:$EJ$1191,969,0)+HLOOKUP($A18,[2]valeurs_trimestrielles!$A$1:$EJ$1191,970,0)+HLOOKUP($A18,[2]valeurs_trimestrielles!$A$1:$EJ$1191,971,0)+HLOOKUP($A18,[2]valeurs_trimestrielles!$A$1:$EJ$1191,972,0)+HLOOKUP($A18,[2]valeurs_trimestrielles!$A$1:$EJ$1191,975,0)+HLOOKUP($A18,[2]valeurs_trimestrielles!$A$1:$EJ$1191,976,0)+HLOOKUP($A18,[2]valeurs_trimestrielles!$A$1:$EJ$1191,977,0)+HLOOKUP($A18,[2]valeurs_trimestrielles!$A$1:$EJ$1191,978,0)+HLOOKUP($A18,[2]valeurs_trimestrielles!$A$1:$EJ$1191,979,0)+HLOOKUP($A18,[2]valeurs_trimestrielles!$A$1:$EJ$1191,980,0)+HLOOKUP($A18,[2]valeurs_trimestrielles!$A$1:$EJ$1191,981,0)</f>
        <v>2838</v>
      </c>
      <c r="AH18" s="56">
        <f>HLOOKUP($A18,[2]valeurs_trimestrielles!$A$1:$EJ$1191,235,0)+HLOOKUP($A18,[2]valeurs_trimestrielles!$A$1:$EJ$1191,236,0)+HLOOKUP($A18,[2]valeurs_trimestrielles!$A$1:$EJ$1191,237,0)+HLOOKUP($A18,[2]valeurs_trimestrielles!$A$1:$EJ$1191,238,0)+HLOOKUP($A18,[2]valeurs_trimestrielles!$A$1:$EJ$1191,239,0)+HLOOKUP($A18,[2]valeurs_trimestrielles!$A$1:$EJ$1191,242,0)+HLOOKUP($A18,[2]valeurs_trimestrielles!$A$1:$EJ$1191,243,0)+HLOOKUP($A18,[2]valeurs_trimestrielles!$A$1:$EJ$1191,244,0)+HLOOKUP($A18,[2]valeurs_trimestrielles!$A$1:$EJ$1191,245,0)+HLOOKUP($A18,[2]valeurs_trimestrielles!$A$1:$EJ$1191,246,0)+HLOOKUP($A18,[2]valeurs_trimestrielles!$A$1:$EJ$1191,247,0)+HLOOKUP($A18,[2]valeurs_trimestrielles!$A$1:$EJ$1191,248,0)</f>
        <v>6639</v>
      </c>
      <c r="AI18" s="56">
        <f>HLOOKUP($A18,[2]valeurs_trimestrielles!$A$1:$EJ$1191,611,0)+HLOOKUP($A18,[2]valeurs_trimestrielles!$A$1:$EJ$1191,612,0)+HLOOKUP($A18,[2]valeurs_trimestrielles!$A$1:$EJ$1191,613,0)+HLOOKUP($A18,[2]valeurs_trimestrielles!$A$1:$EJ$1191,614,0)+HLOOKUP($A18,[2]valeurs_trimestrielles!$A$1:$EJ$1191,615,0)+HLOOKUP($A18,[2]valeurs_trimestrielles!$A$1:$EJ$1191,618,0)+HLOOKUP($A18,[2]valeurs_trimestrielles!$A$1:$EJ$1191,619,0)+HLOOKUP($A18,[2]valeurs_trimestrielles!$A$1:$EJ$1191,620,0)+HLOOKUP($A18,[2]valeurs_trimestrielles!$A$1:$EJ$1191,621,0)+HLOOKUP($A18,[2]valeurs_trimestrielles!$A$1:$EJ$1191,622,0)+HLOOKUP($A18,[2]valeurs_trimestrielles!$A$1:$EJ$1191,623,0)+HLOOKUP($A18,[2]valeurs_trimestrielles!$A$1:$EJ$1191,624,0)</f>
        <v>7304</v>
      </c>
      <c r="AJ18" s="56">
        <f>HLOOKUP($A18,[2]valeurs_trimestrielles!$A$1:$EJ$1191,16,0)+HLOOKUP($A18,[2]valeurs_trimestrielles!$A$1:$EJ$1191,17,0)+HLOOKUP($A18,[2]valeurs_trimestrielles!$A$1:$EJ$1191,18,0)+HLOOKUP($A18,[2]valeurs_trimestrielles!$A$1:$EJ$1191,19,0)+HLOOKUP($A18,[2]valeurs_trimestrielles!$A$1:$EJ$1191,20,0)+HLOOKUP($A18,[2]valeurs_trimestrielles!$A$1:$EJ$1191,23,0)+HLOOKUP($A18,[2]valeurs_trimestrielles!$A$1:$EJ$1191,24,0)+HLOOKUP($A18,[2]valeurs_trimestrielles!$A$1:$EJ$1191,25,0)+HLOOKUP($A18,[2]valeurs_trimestrielles!$A$1:$EJ$1191,26,0)+HLOOKUP($A18,[2]valeurs_trimestrielles!$A$1:$EJ$1191,27,0)+HLOOKUP($A18,[2]valeurs_trimestrielles!$A$1:$EJ$1191,28,0)+HLOOKUP($A18,[2]valeurs_trimestrielles!$A$1:$EJ$1191,29,0)</f>
        <v>3956</v>
      </c>
      <c r="AK18" s="56">
        <f>HLOOKUP($A18,[2]valeurs_trimestrielles!$A$1:$EJ$1191,30,0)+HLOOKUP($A18,[2]valeurs_trimestrielles!$A$1:$EJ$1191,31,0)+HLOOKUP($A18,[2]valeurs_trimestrielles!$A$1:$EJ$1191,32,0)+HLOOKUP($A18,[2]valeurs_trimestrielles!$A$1:$EJ$1191,33,0)+HLOOKUP($A18,[2]valeurs_trimestrielles!$A$1:$EJ$1191,34,0)+HLOOKUP($A18,[2]valeurs_trimestrielles!$A$1:$EJ$1191,37,0)+HLOOKUP($A18,[2]valeurs_trimestrielles!$A$1:$EJ$1191,38,0)+HLOOKUP($A18,[2]valeurs_trimestrielles!$A$1:$EJ$1191,39,0)+HLOOKUP($A18,[2]valeurs_trimestrielles!$A$1:$EJ$1191,40,0)+HLOOKUP($A18,[2]valeurs_trimestrielles!$A$1:$EJ$1191,41,0)+HLOOKUP($A18,[2]valeurs_trimestrielles!$A$1:$EJ$1191,42,0)+HLOOKUP($A18,[2]valeurs_trimestrielles!$A$1:$EJ$1191,43,0)</f>
        <v>3848</v>
      </c>
      <c r="AL18" s="56">
        <f>HLOOKUP($A18,[2]valeurs_trimestrielles!$A$1:$EJ$1191,2,0)+HLOOKUP($A18,[2]valeurs_trimestrielles!$A$1:$EJ$1191,3,0)+HLOOKUP($A18,[2]valeurs_trimestrielles!$A$1:$EJ$1191,4,0)+HLOOKUP($A18,[2]valeurs_trimestrielles!$A$1:$EJ$1191,5,0)+HLOOKUP($A18,[2]valeurs_trimestrielles!$A$1:$EJ$1191,6,0)+HLOOKUP($A18,[2]valeurs_trimestrielles!$A$1:$EJ$1191,9,0)+HLOOKUP($A18,[2]valeurs_trimestrielles!$A$1:$EJ$1191,10,0)+HLOOKUP($A18,[2]valeurs_trimestrielles!$A$1:$EJ$1191,11,0)+HLOOKUP($A18,[2]valeurs_trimestrielles!$A$1:$EJ$1191,12,0)+HLOOKUP($A18,[2]valeurs_trimestrielles!$A$1:$EJ$1191,13,0)+HLOOKUP($A18,[2]valeurs_trimestrielles!$A$1:$EJ$1191,14,0)+HLOOKUP($A18,[2]valeurs_trimestrielles!$A$1:$EJ$1191,15,0)</f>
        <v>31466</v>
      </c>
      <c r="AM18" s="56">
        <f>HLOOKUP($A18,[2]valeurs_trimestrielles!$A$1:$EJ$1191,146,0)+HLOOKUP($A18,[2]valeurs_trimestrielles!$A$1:$EJ$1191,147,0)+HLOOKUP($A18,[2]valeurs_trimestrielles!$A$1:$EJ$1191,148,0)+HLOOKUP($A18,[2]valeurs_trimestrielles!$A$1:$EJ$1191,149,0)+HLOOKUP($A18,[2]valeurs_trimestrielles!$A$1:$EJ$1191,150,0)+HLOOKUP($A18,[2]valeurs_trimestrielles!$A$1:$EJ$1191,153,0)+HLOOKUP($A18,[2]valeurs_trimestrielles!$A$1:$EJ$1191,154,0)+HLOOKUP($A18,[2]valeurs_trimestrielles!$A$1:$EJ$1191,155,0)+HLOOKUP($A18,[2]valeurs_trimestrielles!$A$1:$EJ$1191,156,0)+HLOOKUP($A18,[2]valeurs_trimestrielles!$A$1:$EJ$1191,157,0)+HLOOKUP($A18,[2]valeurs_trimestrielles!$A$1:$EJ$1191,158,0)+HLOOKUP($A18,[2]valeurs_trimestrielles!$A$1:$EJ$1191,159,0)</f>
        <v>15858</v>
      </c>
      <c r="AN18" s="57">
        <f>HLOOKUP($A18,[2]valeurs_trimestrielles!$A$1:$EJ$1191,44,0)+HLOOKUP($A18,[2]valeurs_trimestrielles!$A$1:$EJ$1191,45,0)+HLOOKUP($A18,[2]valeurs_trimestrielles!$A$1:$EJ$1191,46,0)+HLOOKUP($A18,[2]valeurs_trimestrielles!$A$1:$EJ$1191,47,0)+HLOOKUP($A18,[2]valeurs_trimestrielles!$A$1:$EJ$1191,48,0)+HLOOKUP($A18,[2]valeurs_trimestrielles!$A$1:$EJ$1191,51,0)+HLOOKUP($A18,[2]valeurs_trimestrielles!$A$1:$EJ$1191,52,0)+HLOOKUP($A18,[2]valeurs_trimestrielles!$A$1:$EJ$1191,53,0)+HLOOKUP($A18,[2]valeurs_trimestrielles!$A$1:$EJ$1191,54,0)+HLOOKUP($A18,[2]valeurs_trimestrielles!$A$1:$EJ$1191,55,0)+HLOOKUP($A18,[2]valeurs_trimestrielles!$A$1:$EJ$1191,56,0)+HLOOKUP($A18,[2]valeurs_trimestrielles!$A$1:$EJ$1191,57,0)</f>
        <v>16052</v>
      </c>
    </row>
    <row r="19" spans="1:40" x14ac:dyDescent="0.2">
      <c r="A19" s="1" t="str">
        <f>'France métro'!A16</f>
        <v>2013-T2</v>
      </c>
      <c r="B19" s="54">
        <f t="shared" si="0"/>
        <v>68992</v>
      </c>
      <c r="C19" s="76">
        <f>HLOOKUP($A19,[2]valeurs_trimestrielles!$A$1:$EJ$1191,458,0)+HLOOKUP($A19,[2]valeurs_trimestrielles!$A$1:$EJ$1191,460,0)+HLOOKUP($A19,[2]valeurs_trimestrielles!$A$1:$EJ$1191,462,0)+HLOOKUP($A19,[2]valeurs_trimestrielles!$A$1:$EJ$1191,464,0)+HLOOKUP($A19,[2]valeurs_trimestrielles!$A$1:$EJ$1191,466,0)+HLOOKUP($A19,[2]valeurs_trimestrielles!$A$1:$EJ$1191,468,0)+HLOOKUP($A19,[2]valeurs_trimestrielles!$A$1:$EJ$1191,472,0)+HLOOKUP($A19,[2]valeurs_trimestrielles!$A$1:$EJ$1191,478,0)+HLOOKUP($A19,[2]valeurs_trimestrielles!$A$1:$EJ$1191,485,0)+HLOOKUP($A19,[2]valeurs_trimestrielles!$A$1:$EJ$1191,487,0)+HLOOKUP($A19,[2]valeurs_trimestrielles!$A$1:$EJ$1191,489,0)+HLOOKUP($A19,[2]valeurs_trimestrielles!$A$1:$EJ$1191,491,0)+HLOOKUP($A19,[2]valeurs_trimestrielles!$A$1:$EJ$1191,493,0)</f>
        <v>3585</v>
      </c>
      <c r="D19" s="73">
        <f>HLOOKUP($A19,[2]valeurs_trimestrielles!$A$1:$EJ$1191,356,0)+HLOOKUP($A19,[2]valeurs_trimestrielles!$A$1:$EJ$1191,358,0)+HLOOKUP($A19,[2]valeurs_trimestrielles!$A$1:$EJ$1191,360,0)+HLOOKUP($A19,[2]valeurs_trimestrielles!$A$1:$EJ$1191,362,0)+HLOOKUP($A19,[2]valeurs_trimestrielles!$A$1:$EJ$1191,364,0)+HLOOKUP($A19,[2]valeurs_trimestrielles!$A$1:$EJ$1191,366,0)+HLOOKUP($A19,[2]valeurs_trimestrielles!$A$1:$EJ$1191,370,0)+HLOOKUP($A19,[2]valeurs_trimestrielles!$A$1:$EJ$1191,376,0)+HLOOKUP($A19,[2]valeurs_trimestrielles!$A$1:$EJ$1191,383,0)+HLOOKUP($A19,[2]valeurs_trimestrielles!$A$1:$EJ$1191,385,0)+HLOOKUP($A19,[2]valeurs_trimestrielles!$A$1:$EJ$1191,387,0)+HLOOKUP($A19,[2]valeurs_trimestrielles!$A$1:$EJ$1191,389,0)+HLOOKUP($A19,[2]valeurs_trimestrielles!$A$1:$EJ$1191,391,0)</f>
        <v>11686</v>
      </c>
      <c r="E19" s="73">
        <f t="shared" si="1"/>
        <v>53721</v>
      </c>
      <c r="F19" s="73">
        <f>HLOOKUP($A19,[2]valeurs_trimestrielles!$A$1:$EJ$1191,305,0)+HLOOKUP($A19,[2]valeurs_trimestrielles!$A$1:$EJ$1191,306,0)+HLOOKUP($A19,[2]valeurs_trimestrielles!$A$1:$EJ$1191,307,0)+HLOOKUP($A19,[2]valeurs_trimestrielles!$A$1:$EJ$1191,308,0)+HLOOKUP($A19,[2]valeurs_trimestrielles!$A$1:$EJ$1191,309,0)+HLOOKUP($A19,[2]valeurs_trimestrielles!$A$1:$EJ$1191,312,0)+HLOOKUP($A19,[2]valeurs_trimestrielles!$A$1:$EJ$1191,313,0)+HLOOKUP($A19,[2]valeurs_trimestrielles!$A$1:$EJ$1191,314,0)+HLOOKUP($A19,[2]valeurs_trimestrielles!$A$1:$EJ$1191,315,0)+HLOOKUP($A19,[2]valeurs_trimestrielles!$A$1:$EJ$1191,316,0)+HLOOKUP($A19,[2]valeurs_trimestrielles!$A$1:$EJ$1191,317,0)+HLOOKUP($A19,[2]valeurs_trimestrielles!$A$1:$EJ$1191,318,0)</f>
        <v>15957</v>
      </c>
      <c r="G19" s="73">
        <f>HLOOKUP($A19,[2]valeurs_trimestrielles!$A$1:$EJ$1191,546,0)+HLOOKUP($A19,[2]valeurs_trimestrielles!$A$1:$EJ$1191,547,0)+HLOOKUP($A19,[2]valeurs_trimestrielles!$A$1:$EJ$1191,548,0)+HLOOKUP($A19,[2]valeurs_trimestrielles!$A$1:$EJ$1191,549,0)+HLOOKUP($A19,[2]valeurs_trimestrielles!$A$1:$EJ$1191,550,0)+HLOOKUP($A19,[2]valeurs_trimestrielles!$A$1:$EJ$1191,553,0)+HLOOKUP($A19,[2]valeurs_trimestrielles!$A$1:$EJ$1191,554,0)+HLOOKUP($A19,[2]valeurs_trimestrielles!$A$1:$EJ$1191,555,0)+HLOOKUP($A19,[2]valeurs_trimestrielles!$A$1:$EJ$1191,556,0)+HLOOKUP($A19,[2]valeurs_trimestrielles!$A$1:$EJ$1191,557,0)+HLOOKUP($A19,[2]valeurs_trimestrielles!$A$1:$EJ$1191,558,0)+HLOOKUP($A19,[2]valeurs_trimestrielles!$A$1:$EJ$1191,559,0)</f>
        <v>1753</v>
      </c>
      <c r="H19" s="73">
        <f>HLOOKUP($A19,[2]valeurs_trimestrielles!$A$1:$EJ$1191,444,0)+HLOOKUP($A19,[2]valeurs_trimestrielles!$A$1:$EJ$1191,445,0)+HLOOKUP($A19,[2]valeurs_trimestrielles!$A$1:$EJ$1191,446,0)+HLOOKUP($A19,[2]valeurs_trimestrielles!$A$1:$EJ$1191,447,0)+HLOOKUP($A19,[2]valeurs_trimestrielles!$A$1:$EJ$1191,448,0)+HLOOKUP($A19,[2]valeurs_trimestrielles!$A$1:$EJ$1191,451,0)+HLOOKUP($A19,[2]valeurs_trimestrielles!$A$1:$EJ$1191,452,0)+HLOOKUP($A19,[2]valeurs_trimestrielles!$A$1:$EJ$1191,453,0)+HLOOKUP($A19,[2]valeurs_trimestrielles!$A$1:$EJ$1191,454,0)+HLOOKUP($A19,[2]valeurs_trimestrielles!$A$1:$EJ$1191,455,0)+HLOOKUP($A19,[2]valeurs_trimestrielles!$A$1:$EJ$1191,456,0)+HLOOKUP($A19,[2]valeurs_trimestrielles!$A$1:$EJ$1191,457,0)</f>
        <v>5300</v>
      </c>
      <c r="I19" s="73">
        <f>HLOOKUP($A19,[2]valeurs_trimestrielles!$A$1:$EJ$1191,509,0)+HLOOKUP($A19,[2]valeurs_trimestrielles!$A$1:$EJ$1191,510,0)+HLOOKUP($A19,[2]valeurs_trimestrielles!$A$1:$EJ$1191,511,0)+HLOOKUP($A19,[2]valeurs_trimestrielles!$A$1:$EJ$1191,512,0)+HLOOKUP($A19,[2]valeurs_trimestrielles!$A$1:$EJ$1191,513,0)+HLOOKUP($A19,[2]valeurs_trimestrielles!$A$1:$EJ$1191,516,0)+HLOOKUP($A19,[2]valeurs_trimestrielles!$A$1:$EJ$1191,517,0)+HLOOKUP($A19,[2]valeurs_trimestrielles!$A$1:$EJ$1191,518,0)+HLOOKUP($A19,[2]valeurs_trimestrielles!$A$1:$EJ$1191,519,0)+HLOOKUP($A19,[2]valeurs_trimestrielles!$A$1:$EJ$1191,520,0)+HLOOKUP($A19,[2]valeurs_trimestrielles!$A$1:$EJ$1191,521,0)+HLOOKUP($A19,[2]valeurs_trimestrielles!$A$1:$EJ$1191,522,0)</f>
        <v>2066</v>
      </c>
      <c r="J19" s="73">
        <f>HLOOKUP($A19,[2]valeurs_trimestrielles!$A$1:$EJ$1191,263,0)+HLOOKUP($A19,[2]valeurs_trimestrielles!$A$1:$EJ$1191,264,0)+HLOOKUP($A19,[2]valeurs_trimestrielles!$A$1:$EJ$1191,265,0)+HLOOKUP($A19,[2]valeurs_trimestrielles!$A$1:$EJ$1191,266,0)+HLOOKUP($A19,[2]valeurs_trimestrielles!$A$1:$EJ$1191,267,0)+HLOOKUP($A19,[2]valeurs_trimestrielles!$A$1:$EJ$1191,270,0)+HLOOKUP($A19,[2]valeurs_trimestrielles!$A$1:$EJ$1191,271,0)+HLOOKUP($A19,[2]valeurs_trimestrielles!$A$1:$EJ$1191,272,0)+HLOOKUP($A19,[2]valeurs_trimestrielles!$A$1:$EJ$1191,273,0)+HLOOKUP($A19,[2]valeurs_trimestrielles!$A$1:$EJ$1191,274,0)+HLOOKUP($A19,[2]valeurs_trimestrielles!$A$1:$EJ$1191,275,0)+HLOOKUP($A19,[2]valeurs_trimestrielles!$A$1:$EJ$1191,276,0)</f>
        <v>3110</v>
      </c>
      <c r="K19" s="73">
        <f>HLOOKUP($A19,[2]valeurs_trimestrielles!$A$1:$EJ$1191,277,0)+HLOOKUP($A19,[2]valeurs_trimestrielles!$A$1:$EJ$1191,278,0)+HLOOKUP($A19,[2]valeurs_trimestrielles!$A$1:$EJ$1191,279,0)+HLOOKUP($A19,[2]valeurs_trimestrielles!$A$1:$EJ$1191,280,0)+HLOOKUP($A19,[2]valeurs_trimestrielles!$A$1:$EJ$1191,281,0)+HLOOKUP($A19,[2]valeurs_trimestrielles!$A$1:$EJ$1191,284,0)+HLOOKUP($A19,[2]valeurs_trimestrielles!$A$1:$EJ$1191,285,0)+HLOOKUP($A19,[2]valeurs_trimestrielles!$A$1:$EJ$1191,286,0)+HLOOKUP($A19,[2]valeurs_trimestrielles!$A$1:$EJ$1191,287,0)+HLOOKUP($A19,[2]valeurs_trimestrielles!$A$1:$EJ$1191,288,0)+HLOOKUP($A19,[2]valeurs_trimestrielles!$A$1:$EJ$1191,289,0)+HLOOKUP($A19,[2]valeurs_trimestrielles!$A$1:$EJ$1191,290,0)</f>
        <v>2963</v>
      </c>
      <c r="L19" s="73">
        <f>HLOOKUP($A19,[2]valeurs_trimestrielles!$A$1:$EJ$1191,249,0)+HLOOKUP($A19,[2]valeurs_trimestrielles!$A$1:$EJ$1191,250,0)+HLOOKUP($A19,[2]valeurs_trimestrielles!$A$1:$EJ$1191,251,0)+HLOOKUP($A19,[2]valeurs_trimestrielles!$A$1:$EJ$1191,252,0)+HLOOKUP($A19,[2]valeurs_trimestrielles!$A$1:$EJ$1191,253,0)+HLOOKUP($A19,[2]valeurs_trimestrielles!$A$1:$EJ$1191,256,0)+HLOOKUP($A19,[2]valeurs_trimestrielles!$A$1:$EJ$1191,257,0)+HLOOKUP($A19,[2]valeurs_trimestrielles!$A$1:$EJ$1191,258,0)+HLOOKUP($A19,[2]valeurs_trimestrielles!$A$1:$EJ$1191,259,0)+HLOOKUP($A19,[2]valeurs_trimestrielles!$A$1:$EJ$1191,260,0)+HLOOKUP($A19,[2]valeurs_trimestrielles!$A$1:$EJ$1191,261,0)+HLOOKUP($A19,[2]valeurs_trimestrielles!$A$1:$EJ$1191,262,0)</f>
        <v>10891</v>
      </c>
      <c r="M19" s="73">
        <f>HLOOKUP($A19,[2]valeurs_trimestrielles!$A$1:$EJ$1191,393,0)+HLOOKUP($A19,[2]valeurs_trimestrielles!$A$1:$EJ$1191,394,0)+HLOOKUP($A19,[2]valeurs_trimestrielles!$A$1:$EJ$1191,395,0)+HLOOKUP($A19,[2]valeurs_trimestrielles!$A$1:$EJ$1191,396,0)+HLOOKUP($A19,[2]valeurs_trimestrielles!$A$1:$EJ$1191,397,0)+HLOOKUP($A19,[2]valeurs_trimestrielles!$A$1:$EJ$1191,400,0)+HLOOKUP($A19,[2]valeurs_trimestrielles!$A$1:$EJ$1191,401,0)+HLOOKUP($A19,[2]valeurs_trimestrielles!$A$1:$EJ$1191,402,0)+HLOOKUP($A19,[2]valeurs_trimestrielles!$A$1:$EJ$1191,403,0)+HLOOKUP($A19,[2]valeurs_trimestrielles!$A$1:$EJ$1191,404,0)+HLOOKUP($A19,[2]valeurs_trimestrielles!$A$1:$EJ$1191,405,0)+HLOOKUP($A19,[2]valeurs_trimestrielles!$A$1:$EJ$1191,406,0)</f>
        <v>6119</v>
      </c>
      <c r="N19" s="75">
        <f>HLOOKUP($A19,[2]valeurs_trimestrielles!$A$1:$EJ$1191,291,0)+HLOOKUP($A19,[2]valeurs_trimestrielles!$A$1:$EJ$1191,292,0)+HLOOKUP($A19,[2]valeurs_trimestrielles!$A$1:$EJ$1191,293,0)+HLOOKUP($A19,[2]valeurs_trimestrielles!$A$1:$EJ$1191,294,0)+HLOOKUP($A19,[2]valeurs_trimestrielles!$A$1:$EJ$1191,295,0)+HLOOKUP($A19,[2]valeurs_trimestrielles!$A$1:$EJ$1191,298,0)+HLOOKUP($A19,[2]valeurs_trimestrielles!$A$1:$EJ$1191,299,0)+HLOOKUP($A19,[2]valeurs_trimestrielles!$A$1:$EJ$1191,300,0)+HLOOKUP($A19,[2]valeurs_trimestrielles!$A$1:$EJ$1191,301,0)+HLOOKUP($A19,[2]valeurs_trimestrielles!$A$1:$EJ$1191,302,0)+HLOOKUP($A19,[2]valeurs_trimestrielles!$A$1:$EJ$1191,303,0)+HLOOKUP($A19,[2]valeurs_trimestrielles!$A$1:$EJ$1191,304,0)</f>
        <v>5562</v>
      </c>
      <c r="O19" s="72">
        <f t="shared" si="2"/>
        <v>66216</v>
      </c>
      <c r="P19" s="76">
        <f>HLOOKUP($A19,[2]valeurs_trimestrielles!$A$1:$EJ$1191,828,0)+HLOOKUP($A19,[2]valeurs_trimestrielles!$A$1:$EJ$1191,830,0)+HLOOKUP($A19,[2]valeurs_trimestrielles!$A$1:$EJ$1191,832,0)+HLOOKUP($A19,[2]valeurs_trimestrielles!$A$1:$EJ$1191,834,0)+HLOOKUP($A19,[2]valeurs_trimestrielles!$A$1:$EJ$1191,836,0)+HLOOKUP($A19,[2]valeurs_trimestrielles!$A$1:$EJ$1191,838,0)+HLOOKUP($A19,[2]valeurs_trimestrielles!$A$1:$EJ$1191,842,0)+HLOOKUP($A19,[2]valeurs_trimestrielles!$A$1:$EJ$1191,847,0)+HLOOKUP($A19,[2]valeurs_trimestrielles!$A$1:$EJ$1191,853,0)+HLOOKUP($A19,[2]valeurs_trimestrielles!$A$1:$EJ$1191,855,0)+HLOOKUP($A19,[2]valeurs_trimestrielles!$A$1:$EJ$1191,857,0)+HLOOKUP($A19,[2]valeurs_trimestrielles!$A$1:$EJ$1191,859,0)+HLOOKUP($A19,[2]valeurs_trimestrielles!$A$1:$EJ$1191,861,0)</f>
        <v>3402</v>
      </c>
      <c r="Q19" s="73">
        <f>HLOOKUP($A19,[2]valeurs_trimestrielles!$A$1:$EJ$1191,730,0)+HLOOKUP($A19,[2]valeurs_trimestrielles!$A$1:$EJ$1191,732,0)+HLOOKUP($A19,[2]valeurs_trimestrielles!$A$1:$EJ$1191,734,0)+HLOOKUP($A19,[2]valeurs_trimestrielles!$A$1:$EJ$1191,736,0)+HLOOKUP($A19,[2]valeurs_trimestrielles!$A$1:$EJ$1191,738,0)+HLOOKUP($A19,[2]valeurs_trimestrielles!$A$1:$EJ$1191,740,0)+HLOOKUP($A19,[2]valeurs_trimestrielles!$A$1:$EJ$1191,744,0)+HLOOKUP($A19,[2]valeurs_trimestrielles!$A$1:$EJ$1191,749,0)+HLOOKUP($A19,[2]valeurs_trimestrielles!$A$1:$EJ$1191,755,0)+HLOOKUP($A19,[2]valeurs_trimestrielles!$A$1:$EJ$1191,757,0)+HLOOKUP($A19,[2]valeurs_trimestrielles!$A$1:$EJ$1191,759,0)+HLOOKUP($A19,[2]valeurs_trimestrielles!$A$1:$EJ$1191,761,0)+HLOOKUP($A19,[2]valeurs_trimestrielles!$A$1:$EJ$1191,763,0)</f>
        <v>8388</v>
      </c>
      <c r="R19" s="73">
        <f t="shared" si="3"/>
        <v>54426</v>
      </c>
      <c r="S19" s="73">
        <f>HLOOKUP($A19,[2]valeurs_trimestrielles!$A$1:$EJ$1191,681,0)+HLOOKUP($A19,[2]valeurs_trimestrielles!$A$1:$EJ$1191,682,0)+HLOOKUP($A19,[2]valeurs_trimestrielles!$A$1:$EJ$1191,683,0)+HLOOKUP($A19,[2]valeurs_trimestrielles!$A$1:$EJ$1191,684,0)+HLOOKUP($A19,[2]valeurs_trimestrielles!$A$1:$EJ$1191,685,0)+HLOOKUP($A19,[2]valeurs_trimestrielles!$A$1:$EJ$1191,688,0)+HLOOKUP($A19,[2]valeurs_trimestrielles!$A$1:$EJ$1191,689,0)+HLOOKUP($A19,[2]valeurs_trimestrielles!$A$1:$EJ$1191,690,0)+HLOOKUP($A19,[2]valeurs_trimestrielles!$A$1:$EJ$1191,691,0)+HLOOKUP($A19,[2]valeurs_trimestrielles!$A$1:$EJ$1191,692,0)+HLOOKUP($A19,[2]valeurs_trimestrielles!$A$1:$EJ$1191,693,0)+HLOOKUP($A19,[2]valeurs_trimestrielles!$A$1:$EJ$1191,694,0)</f>
        <v>15220</v>
      </c>
      <c r="T19" s="73">
        <f>HLOOKUP($A19,[2]valeurs_trimestrielles!$A$1:$EJ$1191,912,0)+HLOOKUP($A19,[2]valeurs_trimestrielles!$A$1:$EJ$1191,913,0)+HLOOKUP($A19,[2]valeurs_trimestrielles!$A$1:$EJ$1191,914,0)+HLOOKUP($A19,[2]valeurs_trimestrielles!$A$1:$EJ$1191,915,0)+HLOOKUP($A19,[2]valeurs_trimestrielles!$A$1:$EJ$1191,916,0)+HLOOKUP($A19,[2]valeurs_trimestrielles!$A$1:$EJ$1191,919,0)+HLOOKUP($A19,[2]valeurs_trimestrielles!$A$1:$EJ$1191,920,0)+HLOOKUP($A19,[2]valeurs_trimestrielles!$A$1:$EJ$1191,921,0)+HLOOKUP($A19,[2]valeurs_trimestrielles!$A$1:$EJ$1191,922,0)+HLOOKUP($A19,[2]valeurs_trimestrielles!$A$1:$EJ$1191,923,0)+HLOOKUP($A19,[2]valeurs_trimestrielles!$A$1:$EJ$1191,924,0)+HLOOKUP($A19,[2]valeurs_trimestrielles!$A$1:$EJ$1191,925,0)</f>
        <v>1001</v>
      </c>
      <c r="U19" s="73">
        <f>HLOOKUP($A19,[2]valeurs_trimestrielles!$A$1:$EJ$1191,814,0)+HLOOKUP($A19,[2]valeurs_trimestrielles!$A$1:$EJ$1191,815,0)+HLOOKUP($A19,[2]valeurs_trimestrielles!$A$1:$EJ$1191,816,0)+HLOOKUP($A19,[2]valeurs_trimestrielles!$A$1:$EJ$1191,817,0)+HLOOKUP($A19,[2]valeurs_trimestrielles!$A$1:$EJ$1191,818,0)+HLOOKUP($A19,[2]valeurs_trimestrielles!$A$1:$EJ$1191,821,0)+HLOOKUP($A19,[2]valeurs_trimestrielles!$A$1:$EJ$1191,822,0)+HLOOKUP($A19,[2]valeurs_trimestrielles!$A$1:$EJ$1191,823,0)+HLOOKUP($A19,[2]valeurs_trimestrielles!$A$1:$EJ$1191,824,0)+HLOOKUP($A19,[2]valeurs_trimestrielles!$A$1:$EJ$1191,825,0)+HLOOKUP($A19,[2]valeurs_trimestrielles!$A$1:$EJ$1191,826,0)+HLOOKUP($A19,[2]valeurs_trimestrielles!$A$1:$EJ$1191,827,0)</f>
        <v>2266</v>
      </c>
      <c r="V19" s="73">
        <f>HLOOKUP($A19,[2]valeurs_trimestrielles!$A$1:$EJ$1191,877,0)+HLOOKUP($A19,[2]valeurs_trimestrielles!$A$1:$EJ$1191,878,0)+HLOOKUP($A19,[2]valeurs_trimestrielles!$A$1:$EJ$1191,879,0)+HLOOKUP($A19,[2]valeurs_trimestrielles!$A$1:$EJ$1191,880,0)+HLOOKUP($A19,[2]valeurs_trimestrielles!$A$1:$EJ$1191,881,0)+HLOOKUP($A19,[2]valeurs_trimestrielles!$A$1:$EJ$1191,884,0)+HLOOKUP($A19,[2]valeurs_trimestrielles!$A$1:$EJ$1191,885,0)+HLOOKUP($A19,[2]valeurs_trimestrielles!$A$1:$EJ$1191,886,0)+HLOOKUP($A19,[2]valeurs_trimestrielles!$A$1:$EJ$1191,887,0)+HLOOKUP($A19,[2]valeurs_trimestrielles!$A$1:$EJ$1191,888,0)+HLOOKUP($A19,[2]valeurs_trimestrielles!$A$1:$EJ$1191,889,0)+HLOOKUP($A19,[2]valeurs_trimestrielles!$A$1:$EJ$1191,890,0)</f>
        <v>4116</v>
      </c>
      <c r="W19" s="73">
        <f>HLOOKUP($A19,[2]valeurs_trimestrielles!$A$1:$EJ$1191,639,0)+HLOOKUP($A19,[2]valeurs_trimestrielles!$A$1:$EJ$1191,640,0)+HLOOKUP($A19,[2]valeurs_trimestrielles!$A$1:$EJ$1191,641,0)+HLOOKUP($A19,[2]valeurs_trimestrielles!$A$1:$EJ$1191,642,0)+HLOOKUP($A19,[2]valeurs_trimestrielles!$A$1:$EJ$1191,643,0)+HLOOKUP($A19,[2]valeurs_trimestrielles!$A$1:$EJ$1191,646,0)+HLOOKUP($A19,[2]valeurs_trimestrielles!$A$1:$EJ$1191,648,0)+HLOOKUP($A19,[2]valeurs_trimestrielles!$A$1:$EJ$1191,650,0)+HLOOKUP($A19,[2]valeurs_trimestrielles!$A$1:$EJ$1191,652,0)+HLOOKUP($A19,[2]valeurs_trimestrielles!$A$1:$EJ$1191,654,0)+HLOOKUP($A19,[2]valeurs_trimestrielles!$A$1:$EJ$1191,656,0)+HLOOKUP($A19,[2]valeurs_trimestrielles!$A$1:$EJ$1191,657,0)</f>
        <v>540</v>
      </c>
      <c r="X19" s="73">
        <f>HLOOKUP($A19,[2]valeurs_trimestrielles!$A$1:$EJ$1191,653,0)+HLOOKUP($A19,[2]valeurs_trimestrielles!$A$1:$EJ$1191,654,0)+HLOOKUP($A19,[2]valeurs_trimestrielles!$A$1:$EJ$1191,655,0)+HLOOKUP($A19,[2]valeurs_trimestrielles!$A$1:$EJ$1191,656,0)+HLOOKUP($A19,[2]valeurs_trimestrielles!$A$1:$EJ$1191,657,0)+HLOOKUP($A19,[2]valeurs_trimestrielles!$A$1:$EJ$1191,660,0)+HLOOKUP($A19,[2]valeurs_trimestrielles!$A$1:$EJ$1191,661,0)+HLOOKUP($A19,[2]valeurs_trimestrielles!$A$1:$EJ$1191,662,0)+HLOOKUP($A19,[2]valeurs_trimestrielles!$A$1:$EJ$1191,663,0)+HLOOKUP($A19,[2]valeurs_trimestrielles!$A$1:$EJ$1191,664,0)+HLOOKUP($A19,[2]valeurs_trimestrielles!$A$1:$EJ$1191,665,0)+HLOOKUP($A19,[2]valeurs_trimestrielles!$A$1:$EJ$1191,666,0)</f>
        <v>510</v>
      </c>
      <c r="Y19" s="73">
        <f>HLOOKUP($A19,[2]valeurs_trimestrielles!$A$1:$EJ$1191,626,0)+HLOOKUP($A19,[2]valeurs_trimestrielles!$A$1:$EJ$1191,627,0)+HLOOKUP($A19,[2]valeurs_trimestrielles!$A$1:$EJ$1191,628,0)+HLOOKUP($A19,[2]valeurs_trimestrielles!$A$1:$EJ$1191,629,0)+HLOOKUP($A19,[2]valeurs_trimestrielles!$A$1:$EJ$1191,630,0)+HLOOKUP($A19,[2]valeurs_trimestrielles!$A$1:$EJ$1191,632,0)+HLOOKUP($A19,[2]valeurs_trimestrielles!$A$1:$EJ$1191,633,0)+HLOOKUP($A19,[2]valeurs_trimestrielles!$A$1:$EJ$1191,634,0)+HLOOKUP($A19,[2]valeurs_trimestrielles!$A$1:$EJ$1191,635,0)+HLOOKUP($A19,[2]valeurs_trimestrielles!$A$1:$EJ$1191,636,0)+HLOOKUP($A19,[2]valeurs_trimestrielles!$A$1:$EJ$1191,637,0)+HLOOKUP($A19,[2]valeurs_trimestrielles!$A$1:$EJ$1191,638,0)</f>
        <v>15074</v>
      </c>
      <c r="Z19" s="73">
        <f>HLOOKUP($A19,[2]valeurs_trimestrielles!$A$1:$EJ$1191,765,0)+HLOOKUP($A19,[2]valeurs_trimestrielles!$A$1:$EJ$1191,766,0)+HLOOKUP($A19,[2]valeurs_trimestrielles!$A$1:$EJ$1191,767,0)+HLOOKUP($A19,[2]valeurs_trimestrielles!$A$1:$EJ$1191,768,0)+HLOOKUP($A19,[2]valeurs_trimestrielles!$A$1:$EJ$1191,769,0)+HLOOKUP($A19,[2]valeurs_trimestrielles!$A$1:$EJ$1191,772,0)+HLOOKUP($A19,[2]valeurs_trimestrielles!$A$1:$EJ$1191,773,0)+HLOOKUP($A19,[2]valeurs_trimestrielles!$A$1:$EJ$1191,774,0)+HLOOKUP($A19,[2]valeurs_trimestrielles!$A$1:$EJ$1191,775,0)+HLOOKUP($A19,[2]valeurs_trimestrielles!$A$1:$EJ$1191,776,0)+HLOOKUP($A19,[2]valeurs_trimestrielles!$A$1:$EJ$1191,777,0)+HLOOKUP($A19,[2]valeurs_trimestrielles!$A$1:$EJ$1191,778,0)</f>
        <v>6521</v>
      </c>
      <c r="AA19" s="75">
        <f>HLOOKUP($A19,[2]valeurs_trimestrielles!$A$1:$EJ$1191,667,0)+HLOOKUP($A19,[2]valeurs_trimestrielles!$A$1:$EJ$1191,668,0)+HLOOKUP($A19,[2]valeurs_trimestrielles!$A$1:$EJ$1191,669,0)+HLOOKUP($A19,[2]valeurs_trimestrielles!$A$1:$EJ$1191,670,0)+HLOOKUP($A19,[2]valeurs_trimestrielles!$A$1:$EJ$1191,671,0)+HLOOKUP($A19,[2]valeurs_trimestrielles!$A$1:$EJ$1191,674,0)+HLOOKUP($A19,[2]valeurs_trimestrielles!$A$1:$EJ$1191,675,0)+HLOOKUP($A19,[2]valeurs_trimestrielles!$A$1:$EJ$1191,676,0)+HLOOKUP($A19,[2]valeurs_trimestrielles!$A$1:$EJ$1191,677,0)+HLOOKUP($A19,[2]valeurs_trimestrielles!$A$1:$EJ$1191,678,0)+HLOOKUP($A19,[2]valeurs_trimestrielles!$A$1:$EJ$1191,679,0)+HLOOKUP($A19,[2]valeurs_trimestrielles!$A$1:$EJ$1191,680,0)</f>
        <v>9178</v>
      </c>
      <c r="AB19" s="72">
        <f t="shared" si="4"/>
        <v>135171</v>
      </c>
      <c r="AC19" s="55">
        <f>HLOOKUP($A19,[2]valeurs_trimestrielles!$A$1:$EJ$1191,560,0)+HLOOKUP($A19,[2]valeurs_trimestrielles!$A$1:$EJ$1191,562,0)+HLOOKUP($A19,[2]valeurs_trimestrielles!$A$1:$EJ$1191,564,0)+HLOOKUP($A19,[2]valeurs_trimestrielles!$A$1:$EJ$1191,566,0)+HLOOKUP($A19,[2]valeurs_trimestrielles!$A$1:$EJ$1191,568,0)+HLOOKUP($A19,[2]valeurs_trimestrielles!$A$1:$EJ$1191,570,0)+HLOOKUP($A19,[2]valeurs_trimestrielles!$A$1:$EJ$1191,574,0)+HLOOKUP($A19,[2]valeurs_trimestrielles!$A$1:$EJ$1191,580,0)+HLOOKUP($A19,[2]valeurs_trimestrielles!$A$1:$EJ$1191,587,0)+HLOOKUP($A19,[2]valeurs_trimestrielles!$A$1:$EJ$1191,589,0)+HLOOKUP($A19,[2]valeurs_trimestrielles!$A$1:$EJ$1191,591,0)+HLOOKUP($A19,[2]valeurs_trimestrielles!$A$1:$EJ$1191,593,0)+HLOOKUP($A19,[2]valeurs_trimestrielles!$A$1:$EJ$1191,595,0)</f>
        <v>6987</v>
      </c>
      <c r="AD19" s="56">
        <f>HLOOKUP($A19,[2]valeurs_trimestrielles!$A$1:$EJ$1191,109,0)+HLOOKUP($A19,[2]valeurs_trimestrielles!$A$1:$EJ$1191,111,0)+HLOOKUP($A19,[2]valeurs_trimestrielles!$A$1:$EJ$1191,113,0)+HLOOKUP($A19,[2]valeurs_trimestrielles!$A$1:$EJ$1191,115,0)+HLOOKUP($A19,[2]valeurs_trimestrielles!$A$1:$EJ$1191,117,0)+HLOOKUP($A19,[2]valeurs_trimestrielles!$A$1:$EJ$1191,119,0)+HLOOKUP($A19,[2]valeurs_trimestrielles!$A$1:$EJ$1191,123,0)+HLOOKUP($A19,[2]valeurs_trimestrielles!$A$1:$EJ$1191,129,0)+HLOOKUP($A19,[2]valeurs_trimestrielles!$A$1:$EJ$1191,136,0)+HLOOKUP($A19,[2]valeurs_trimestrielles!$A$1:$EJ$1191,138,0)+HLOOKUP($A19,[2]valeurs_trimestrielles!$A$1:$EJ$1191,140,0)+HLOOKUP($A19,[2]valeurs_trimestrielles!$A$1:$EJ$1191,142,0)+HLOOKUP($A19,[2]valeurs_trimestrielles!$A$1:$EJ$1191,144,0)</f>
        <v>20074</v>
      </c>
      <c r="AE19" s="56">
        <f t="shared" si="5"/>
        <v>108110</v>
      </c>
      <c r="AF19" s="56">
        <f>HLOOKUP($A19,[2]valeurs_trimestrielles!$A$1:$EJ$1191,58,0)+HLOOKUP($A19,[2]valeurs_trimestrielles!$A$1:$EJ$1191,59,0)+HLOOKUP($A19,[2]valeurs_trimestrielles!$A$1:$EJ$1191,60,0)+HLOOKUP($A19,[2]valeurs_trimestrielles!$A$1:$EJ$1191,61,0)+HLOOKUP($A19,[2]valeurs_trimestrielles!$A$1:$EJ$1191,62,0)+HLOOKUP($A19,[2]valeurs_trimestrielles!$A$1:$EJ$1191,65,0)+HLOOKUP($A19,[2]valeurs_trimestrielles!$A$1:$EJ$1191,66,0)+HLOOKUP($A19,[2]valeurs_trimestrielles!$A$1:$EJ$1191,67,0)+HLOOKUP($A19,[2]valeurs_trimestrielles!$A$1:$EJ$1191,68,0)+HLOOKUP($A19,[2]valeurs_trimestrielles!$A$1:$EJ$1191,69,0)+HLOOKUP($A19,[2]valeurs_trimestrielles!$A$1:$EJ$1191,70,0)+HLOOKUP($A19,[2]valeurs_trimestrielles!$A$1:$EJ$1191,71,0)</f>
        <v>31177</v>
      </c>
      <c r="AG19" s="56">
        <f>HLOOKUP($A19,[2]valeurs_trimestrielles!$A$1:$EJ$1191,968,0)+HLOOKUP($A19,[2]valeurs_trimestrielles!$A$1:$EJ$1191,969,0)+HLOOKUP($A19,[2]valeurs_trimestrielles!$A$1:$EJ$1191,970,0)+HLOOKUP($A19,[2]valeurs_trimestrielles!$A$1:$EJ$1191,971,0)+HLOOKUP($A19,[2]valeurs_trimestrielles!$A$1:$EJ$1191,972,0)+HLOOKUP($A19,[2]valeurs_trimestrielles!$A$1:$EJ$1191,975,0)+HLOOKUP($A19,[2]valeurs_trimestrielles!$A$1:$EJ$1191,976,0)+HLOOKUP($A19,[2]valeurs_trimestrielles!$A$1:$EJ$1191,977,0)+HLOOKUP($A19,[2]valeurs_trimestrielles!$A$1:$EJ$1191,978,0)+HLOOKUP($A19,[2]valeurs_trimestrielles!$A$1:$EJ$1191,979,0)+HLOOKUP($A19,[2]valeurs_trimestrielles!$A$1:$EJ$1191,980,0)+HLOOKUP($A19,[2]valeurs_trimestrielles!$A$1:$EJ$1191,981,0)</f>
        <v>2754</v>
      </c>
      <c r="AH19" s="56">
        <f>HLOOKUP($A19,[2]valeurs_trimestrielles!$A$1:$EJ$1191,235,0)+HLOOKUP($A19,[2]valeurs_trimestrielles!$A$1:$EJ$1191,236,0)+HLOOKUP($A19,[2]valeurs_trimestrielles!$A$1:$EJ$1191,237,0)+HLOOKUP($A19,[2]valeurs_trimestrielles!$A$1:$EJ$1191,238,0)+HLOOKUP($A19,[2]valeurs_trimestrielles!$A$1:$EJ$1191,239,0)+HLOOKUP($A19,[2]valeurs_trimestrielles!$A$1:$EJ$1191,242,0)+HLOOKUP($A19,[2]valeurs_trimestrielles!$A$1:$EJ$1191,243,0)+HLOOKUP($A19,[2]valeurs_trimestrielles!$A$1:$EJ$1191,244,0)+HLOOKUP($A19,[2]valeurs_trimestrielles!$A$1:$EJ$1191,245,0)+HLOOKUP($A19,[2]valeurs_trimestrielles!$A$1:$EJ$1191,246,0)+HLOOKUP($A19,[2]valeurs_trimestrielles!$A$1:$EJ$1191,247,0)+HLOOKUP($A19,[2]valeurs_trimestrielles!$A$1:$EJ$1191,248,0)</f>
        <v>7566</v>
      </c>
      <c r="AI19" s="56">
        <f>HLOOKUP($A19,[2]valeurs_trimestrielles!$A$1:$EJ$1191,611,0)+HLOOKUP($A19,[2]valeurs_trimestrielles!$A$1:$EJ$1191,612,0)+HLOOKUP($A19,[2]valeurs_trimestrielles!$A$1:$EJ$1191,613,0)+HLOOKUP($A19,[2]valeurs_trimestrielles!$A$1:$EJ$1191,614,0)+HLOOKUP($A19,[2]valeurs_trimestrielles!$A$1:$EJ$1191,615,0)+HLOOKUP($A19,[2]valeurs_trimestrielles!$A$1:$EJ$1191,618,0)+HLOOKUP($A19,[2]valeurs_trimestrielles!$A$1:$EJ$1191,619,0)+HLOOKUP($A19,[2]valeurs_trimestrielles!$A$1:$EJ$1191,620,0)+HLOOKUP($A19,[2]valeurs_trimestrielles!$A$1:$EJ$1191,621,0)+HLOOKUP($A19,[2]valeurs_trimestrielles!$A$1:$EJ$1191,622,0)+HLOOKUP($A19,[2]valeurs_trimestrielles!$A$1:$EJ$1191,623,0)+HLOOKUP($A19,[2]valeurs_trimestrielles!$A$1:$EJ$1191,624,0)</f>
        <v>6182</v>
      </c>
      <c r="AJ19" s="56">
        <f>HLOOKUP($A19,[2]valeurs_trimestrielles!$A$1:$EJ$1191,16,0)+HLOOKUP($A19,[2]valeurs_trimestrielles!$A$1:$EJ$1191,17,0)+HLOOKUP($A19,[2]valeurs_trimestrielles!$A$1:$EJ$1191,18,0)+HLOOKUP($A19,[2]valeurs_trimestrielles!$A$1:$EJ$1191,19,0)+HLOOKUP($A19,[2]valeurs_trimestrielles!$A$1:$EJ$1191,20,0)+HLOOKUP($A19,[2]valeurs_trimestrielles!$A$1:$EJ$1191,23,0)+HLOOKUP($A19,[2]valeurs_trimestrielles!$A$1:$EJ$1191,24,0)+HLOOKUP($A19,[2]valeurs_trimestrielles!$A$1:$EJ$1191,25,0)+HLOOKUP($A19,[2]valeurs_trimestrielles!$A$1:$EJ$1191,26,0)+HLOOKUP($A19,[2]valeurs_trimestrielles!$A$1:$EJ$1191,27,0)+HLOOKUP($A19,[2]valeurs_trimestrielles!$A$1:$EJ$1191,28,0)+HLOOKUP($A19,[2]valeurs_trimestrielles!$A$1:$EJ$1191,29,0)</f>
        <v>3613</v>
      </c>
      <c r="AK19" s="56">
        <f>HLOOKUP($A19,[2]valeurs_trimestrielles!$A$1:$EJ$1191,30,0)+HLOOKUP($A19,[2]valeurs_trimestrielles!$A$1:$EJ$1191,31,0)+HLOOKUP($A19,[2]valeurs_trimestrielles!$A$1:$EJ$1191,32,0)+HLOOKUP($A19,[2]valeurs_trimestrielles!$A$1:$EJ$1191,33,0)+HLOOKUP($A19,[2]valeurs_trimestrielles!$A$1:$EJ$1191,34,0)+HLOOKUP($A19,[2]valeurs_trimestrielles!$A$1:$EJ$1191,37,0)+HLOOKUP($A19,[2]valeurs_trimestrielles!$A$1:$EJ$1191,38,0)+HLOOKUP($A19,[2]valeurs_trimestrielles!$A$1:$EJ$1191,39,0)+HLOOKUP($A19,[2]valeurs_trimestrielles!$A$1:$EJ$1191,40,0)+HLOOKUP($A19,[2]valeurs_trimestrielles!$A$1:$EJ$1191,41,0)+HLOOKUP($A19,[2]valeurs_trimestrielles!$A$1:$EJ$1191,42,0)+HLOOKUP($A19,[2]valeurs_trimestrielles!$A$1:$EJ$1191,43,0)</f>
        <v>3473</v>
      </c>
      <c r="AL19" s="56">
        <f>HLOOKUP($A19,[2]valeurs_trimestrielles!$A$1:$EJ$1191,2,0)+HLOOKUP($A19,[2]valeurs_trimestrielles!$A$1:$EJ$1191,3,0)+HLOOKUP($A19,[2]valeurs_trimestrielles!$A$1:$EJ$1191,4,0)+HLOOKUP($A19,[2]valeurs_trimestrielles!$A$1:$EJ$1191,5,0)+HLOOKUP($A19,[2]valeurs_trimestrielles!$A$1:$EJ$1191,6,0)+HLOOKUP($A19,[2]valeurs_trimestrielles!$A$1:$EJ$1191,9,0)+HLOOKUP($A19,[2]valeurs_trimestrielles!$A$1:$EJ$1191,10,0)+HLOOKUP($A19,[2]valeurs_trimestrielles!$A$1:$EJ$1191,11,0)+HLOOKUP($A19,[2]valeurs_trimestrielles!$A$1:$EJ$1191,12,0)+HLOOKUP($A19,[2]valeurs_trimestrielles!$A$1:$EJ$1191,13,0)+HLOOKUP($A19,[2]valeurs_trimestrielles!$A$1:$EJ$1191,14,0)+HLOOKUP($A19,[2]valeurs_trimestrielles!$A$1:$EJ$1191,15,0)</f>
        <v>25965</v>
      </c>
      <c r="AM19" s="56">
        <f>HLOOKUP($A19,[2]valeurs_trimestrielles!$A$1:$EJ$1191,146,0)+HLOOKUP($A19,[2]valeurs_trimestrielles!$A$1:$EJ$1191,147,0)+HLOOKUP($A19,[2]valeurs_trimestrielles!$A$1:$EJ$1191,148,0)+HLOOKUP($A19,[2]valeurs_trimestrielles!$A$1:$EJ$1191,149,0)+HLOOKUP($A19,[2]valeurs_trimestrielles!$A$1:$EJ$1191,150,0)+HLOOKUP($A19,[2]valeurs_trimestrielles!$A$1:$EJ$1191,153,0)+HLOOKUP($A19,[2]valeurs_trimestrielles!$A$1:$EJ$1191,154,0)+HLOOKUP($A19,[2]valeurs_trimestrielles!$A$1:$EJ$1191,155,0)+HLOOKUP($A19,[2]valeurs_trimestrielles!$A$1:$EJ$1191,156,0)+HLOOKUP($A19,[2]valeurs_trimestrielles!$A$1:$EJ$1191,157,0)+HLOOKUP($A19,[2]valeurs_trimestrielles!$A$1:$EJ$1191,158,0)+HLOOKUP($A19,[2]valeurs_trimestrielles!$A$1:$EJ$1191,159,0)</f>
        <v>12640</v>
      </c>
      <c r="AN19" s="57">
        <f>HLOOKUP($A19,[2]valeurs_trimestrielles!$A$1:$EJ$1191,44,0)+HLOOKUP($A19,[2]valeurs_trimestrielles!$A$1:$EJ$1191,45,0)+HLOOKUP($A19,[2]valeurs_trimestrielles!$A$1:$EJ$1191,46,0)+HLOOKUP($A19,[2]valeurs_trimestrielles!$A$1:$EJ$1191,47,0)+HLOOKUP($A19,[2]valeurs_trimestrielles!$A$1:$EJ$1191,48,0)+HLOOKUP($A19,[2]valeurs_trimestrielles!$A$1:$EJ$1191,51,0)+HLOOKUP($A19,[2]valeurs_trimestrielles!$A$1:$EJ$1191,52,0)+HLOOKUP($A19,[2]valeurs_trimestrielles!$A$1:$EJ$1191,53,0)+HLOOKUP($A19,[2]valeurs_trimestrielles!$A$1:$EJ$1191,54,0)+HLOOKUP($A19,[2]valeurs_trimestrielles!$A$1:$EJ$1191,55,0)+HLOOKUP($A19,[2]valeurs_trimestrielles!$A$1:$EJ$1191,56,0)+HLOOKUP($A19,[2]valeurs_trimestrielles!$A$1:$EJ$1191,57,0)</f>
        <v>14740</v>
      </c>
    </row>
    <row r="20" spans="1:40" x14ac:dyDescent="0.2">
      <c r="A20" s="1" t="str">
        <f>'France métro'!A17</f>
        <v>2013-T3</v>
      </c>
      <c r="B20" s="54">
        <f t="shared" si="0"/>
        <v>62335</v>
      </c>
      <c r="C20" s="76">
        <f>HLOOKUP($A20,[2]valeurs_trimestrielles!$A$1:$EJ$1191,458,0)+HLOOKUP($A20,[2]valeurs_trimestrielles!$A$1:$EJ$1191,460,0)+HLOOKUP($A20,[2]valeurs_trimestrielles!$A$1:$EJ$1191,462,0)+HLOOKUP($A20,[2]valeurs_trimestrielles!$A$1:$EJ$1191,464,0)+HLOOKUP($A20,[2]valeurs_trimestrielles!$A$1:$EJ$1191,466,0)+HLOOKUP($A20,[2]valeurs_trimestrielles!$A$1:$EJ$1191,468,0)+HLOOKUP($A20,[2]valeurs_trimestrielles!$A$1:$EJ$1191,472,0)+HLOOKUP($A20,[2]valeurs_trimestrielles!$A$1:$EJ$1191,478,0)+HLOOKUP($A20,[2]valeurs_trimestrielles!$A$1:$EJ$1191,485,0)+HLOOKUP($A20,[2]valeurs_trimestrielles!$A$1:$EJ$1191,487,0)+HLOOKUP($A20,[2]valeurs_trimestrielles!$A$1:$EJ$1191,489,0)+HLOOKUP($A20,[2]valeurs_trimestrielles!$A$1:$EJ$1191,491,0)+HLOOKUP($A20,[2]valeurs_trimestrielles!$A$1:$EJ$1191,493,0)</f>
        <v>3188</v>
      </c>
      <c r="D20" s="73">
        <f>HLOOKUP($A20,[2]valeurs_trimestrielles!$A$1:$EJ$1191,356,0)+HLOOKUP($A20,[2]valeurs_trimestrielles!$A$1:$EJ$1191,358,0)+HLOOKUP($A20,[2]valeurs_trimestrielles!$A$1:$EJ$1191,360,0)+HLOOKUP($A20,[2]valeurs_trimestrielles!$A$1:$EJ$1191,362,0)+HLOOKUP($A20,[2]valeurs_trimestrielles!$A$1:$EJ$1191,364,0)+HLOOKUP($A20,[2]valeurs_trimestrielles!$A$1:$EJ$1191,366,0)+HLOOKUP($A20,[2]valeurs_trimestrielles!$A$1:$EJ$1191,370,0)+HLOOKUP($A20,[2]valeurs_trimestrielles!$A$1:$EJ$1191,376,0)+HLOOKUP($A20,[2]valeurs_trimestrielles!$A$1:$EJ$1191,383,0)+HLOOKUP($A20,[2]valeurs_trimestrielles!$A$1:$EJ$1191,385,0)+HLOOKUP($A20,[2]valeurs_trimestrielles!$A$1:$EJ$1191,387,0)+HLOOKUP($A20,[2]valeurs_trimestrielles!$A$1:$EJ$1191,389,0)+HLOOKUP($A20,[2]valeurs_trimestrielles!$A$1:$EJ$1191,391,0)</f>
        <v>9304</v>
      </c>
      <c r="E20" s="73">
        <f t="shared" si="1"/>
        <v>49843</v>
      </c>
      <c r="F20" s="73">
        <f>HLOOKUP($A20,[2]valeurs_trimestrielles!$A$1:$EJ$1191,305,0)+HLOOKUP($A20,[2]valeurs_trimestrielles!$A$1:$EJ$1191,306,0)+HLOOKUP($A20,[2]valeurs_trimestrielles!$A$1:$EJ$1191,307,0)+HLOOKUP($A20,[2]valeurs_trimestrielles!$A$1:$EJ$1191,308,0)+HLOOKUP($A20,[2]valeurs_trimestrielles!$A$1:$EJ$1191,309,0)+HLOOKUP($A20,[2]valeurs_trimestrielles!$A$1:$EJ$1191,312,0)+HLOOKUP($A20,[2]valeurs_trimestrielles!$A$1:$EJ$1191,313,0)+HLOOKUP($A20,[2]valeurs_trimestrielles!$A$1:$EJ$1191,314,0)+HLOOKUP($A20,[2]valeurs_trimestrielles!$A$1:$EJ$1191,315,0)+HLOOKUP($A20,[2]valeurs_trimestrielles!$A$1:$EJ$1191,316,0)+HLOOKUP($A20,[2]valeurs_trimestrielles!$A$1:$EJ$1191,317,0)+HLOOKUP($A20,[2]valeurs_trimestrielles!$A$1:$EJ$1191,318,0)</f>
        <v>13346</v>
      </c>
      <c r="G20" s="73">
        <f>HLOOKUP($A20,[2]valeurs_trimestrielles!$A$1:$EJ$1191,546,0)+HLOOKUP($A20,[2]valeurs_trimestrielles!$A$1:$EJ$1191,547,0)+HLOOKUP($A20,[2]valeurs_trimestrielles!$A$1:$EJ$1191,548,0)+HLOOKUP($A20,[2]valeurs_trimestrielles!$A$1:$EJ$1191,549,0)+HLOOKUP($A20,[2]valeurs_trimestrielles!$A$1:$EJ$1191,550,0)+HLOOKUP($A20,[2]valeurs_trimestrielles!$A$1:$EJ$1191,553,0)+HLOOKUP($A20,[2]valeurs_trimestrielles!$A$1:$EJ$1191,554,0)+HLOOKUP($A20,[2]valeurs_trimestrielles!$A$1:$EJ$1191,555,0)+HLOOKUP($A20,[2]valeurs_trimestrielles!$A$1:$EJ$1191,556,0)+HLOOKUP($A20,[2]valeurs_trimestrielles!$A$1:$EJ$1191,557,0)+HLOOKUP($A20,[2]valeurs_trimestrielles!$A$1:$EJ$1191,558,0)+HLOOKUP($A20,[2]valeurs_trimestrielles!$A$1:$EJ$1191,559,0)</f>
        <v>1613</v>
      </c>
      <c r="H20" s="73">
        <f>HLOOKUP($A20,[2]valeurs_trimestrielles!$A$1:$EJ$1191,444,0)+HLOOKUP($A20,[2]valeurs_trimestrielles!$A$1:$EJ$1191,445,0)+HLOOKUP($A20,[2]valeurs_trimestrielles!$A$1:$EJ$1191,446,0)+HLOOKUP($A20,[2]valeurs_trimestrielles!$A$1:$EJ$1191,447,0)+HLOOKUP($A20,[2]valeurs_trimestrielles!$A$1:$EJ$1191,448,0)+HLOOKUP($A20,[2]valeurs_trimestrielles!$A$1:$EJ$1191,451,0)+HLOOKUP($A20,[2]valeurs_trimestrielles!$A$1:$EJ$1191,452,0)+HLOOKUP($A20,[2]valeurs_trimestrielles!$A$1:$EJ$1191,453,0)+HLOOKUP($A20,[2]valeurs_trimestrielles!$A$1:$EJ$1191,454,0)+HLOOKUP($A20,[2]valeurs_trimestrielles!$A$1:$EJ$1191,455,0)+HLOOKUP($A20,[2]valeurs_trimestrielles!$A$1:$EJ$1191,456,0)+HLOOKUP($A20,[2]valeurs_trimestrielles!$A$1:$EJ$1191,457,0)</f>
        <v>4041</v>
      </c>
      <c r="I20" s="73">
        <f>HLOOKUP($A20,[2]valeurs_trimestrielles!$A$1:$EJ$1191,509,0)+HLOOKUP($A20,[2]valeurs_trimestrielles!$A$1:$EJ$1191,510,0)+HLOOKUP($A20,[2]valeurs_trimestrielles!$A$1:$EJ$1191,511,0)+HLOOKUP($A20,[2]valeurs_trimestrielles!$A$1:$EJ$1191,512,0)+HLOOKUP($A20,[2]valeurs_trimestrielles!$A$1:$EJ$1191,513,0)+HLOOKUP($A20,[2]valeurs_trimestrielles!$A$1:$EJ$1191,516,0)+HLOOKUP($A20,[2]valeurs_trimestrielles!$A$1:$EJ$1191,517,0)+HLOOKUP($A20,[2]valeurs_trimestrielles!$A$1:$EJ$1191,518,0)+HLOOKUP($A20,[2]valeurs_trimestrielles!$A$1:$EJ$1191,519,0)+HLOOKUP($A20,[2]valeurs_trimestrielles!$A$1:$EJ$1191,520,0)+HLOOKUP($A20,[2]valeurs_trimestrielles!$A$1:$EJ$1191,521,0)+HLOOKUP($A20,[2]valeurs_trimestrielles!$A$1:$EJ$1191,522,0)</f>
        <v>2030</v>
      </c>
      <c r="J20" s="73">
        <f>HLOOKUP($A20,[2]valeurs_trimestrielles!$A$1:$EJ$1191,263,0)+HLOOKUP($A20,[2]valeurs_trimestrielles!$A$1:$EJ$1191,264,0)+HLOOKUP($A20,[2]valeurs_trimestrielles!$A$1:$EJ$1191,265,0)+HLOOKUP($A20,[2]valeurs_trimestrielles!$A$1:$EJ$1191,266,0)+HLOOKUP($A20,[2]valeurs_trimestrielles!$A$1:$EJ$1191,267,0)+HLOOKUP($A20,[2]valeurs_trimestrielles!$A$1:$EJ$1191,270,0)+HLOOKUP($A20,[2]valeurs_trimestrielles!$A$1:$EJ$1191,271,0)+HLOOKUP($A20,[2]valeurs_trimestrielles!$A$1:$EJ$1191,272,0)+HLOOKUP($A20,[2]valeurs_trimestrielles!$A$1:$EJ$1191,273,0)+HLOOKUP($A20,[2]valeurs_trimestrielles!$A$1:$EJ$1191,274,0)+HLOOKUP($A20,[2]valeurs_trimestrielles!$A$1:$EJ$1191,275,0)+HLOOKUP($A20,[2]valeurs_trimestrielles!$A$1:$EJ$1191,276,0)</f>
        <v>3004</v>
      </c>
      <c r="K20" s="73">
        <f>HLOOKUP($A20,[2]valeurs_trimestrielles!$A$1:$EJ$1191,277,0)+HLOOKUP($A20,[2]valeurs_trimestrielles!$A$1:$EJ$1191,278,0)+HLOOKUP($A20,[2]valeurs_trimestrielles!$A$1:$EJ$1191,279,0)+HLOOKUP($A20,[2]valeurs_trimestrielles!$A$1:$EJ$1191,280,0)+HLOOKUP($A20,[2]valeurs_trimestrielles!$A$1:$EJ$1191,281,0)+HLOOKUP($A20,[2]valeurs_trimestrielles!$A$1:$EJ$1191,284,0)+HLOOKUP($A20,[2]valeurs_trimestrielles!$A$1:$EJ$1191,285,0)+HLOOKUP($A20,[2]valeurs_trimestrielles!$A$1:$EJ$1191,286,0)+HLOOKUP($A20,[2]valeurs_trimestrielles!$A$1:$EJ$1191,287,0)+HLOOKUP($A20,[2]valeurs_trimestrielles!$A$1:$EJ$1191,288,0)+HLOOKUP($A20,[2]valeurs_trimestrielles!$A$1:$EJ$1191,289,0)+HLOOKUP($A20,[2]valeurs_trimestrielles!$A$1:$EJ$1191,290,0)</f>
        <v>2578</v>
      </c>
      <c r="L20" s="73">
        <f>HLOOKUP($A20,[2]valeurs_trimestrielles!$A$1:$EJ$1191,249,0)+HLOOKUP($A20,[2]valeurs_trimestrielles!$A$1:$EJ$1191,250,0)+HLOOKUP($A20,[2]valeurs_trimestrielles!$A$1:$EJ$1191,251,0)+HLOOKUP($A20,[2]valeurs_trimestrielles!$A$1:$EJ$1191,252,0)+HLOOKUP($A20,[2]valeurs_trimestrielles!$A$1:$EJ$1191,253,0)+HLOOKUP($A20,[2]valeurs_trimestrielles!$A$1:$EJ$1191,256,0)+HLOOKUP($A20,[2]valeurs_trimestrielles!$A$1:$EJ$1191,257,0)+HLOOKUP($A20,[2]valeurs_trimestrielles!$A$1:$EJ$1191,258,0)+HLOOKUP($A20,[2]valeurs_trimestrielles!$A$1:$EJ$1191,259,0)+HLOOKUP($A20,[2]valeurs_trimestrielles!$A$1:$EJ$1191,260,0)+HLOOKUP($A20,[2]valeurs_trimestrielles!$A$1:$EJ$1191,261,0)+HLOOKUP($A20,[2]valeurs_trimestrielles!$A$1:$EJ$1191,262,0)</f>
        <v>9551</v>
      </c>
      <c r="M20" s="73">
        <f>HLOOKUP($A20,[2]valeurs_trimestrielles!$A$1:$EJ$1191,393,0)+HLOOKUP($A20,[2]valeurs_trimestrielles!$A$1:$EJ$1191,394,0)+HLOOKUP($A20,[2]valeurs_trimestrielles!$A$1:$EJ$1191,395,0)+HLOOKUP($A20,[2]valeurs_trimestrielles!$A$1:$EJ$1191,396,0)+HLOOKUP($A20,[2]valeurs_trimestrielles!$A$1:$EJ$1191,397,0)+HLOOKUP($A20,[2]valeurs_trimestrielles!$A$1:$EJ$1191,400,0)+HLOOKUP($A20,[2]valeurs_trimestrielles!$A$1:$EJ$1191,401,0)+HLOOKUP($A20,[2]valeurs_trimestrielles!$A$1:$EJ$1191,402,0)+HLOOKUP($A20,[2]valeurs_trimestrielles!$A$1:$EJ$1191,403,0)+HLOOKUP($A20,[2]valeurs_trimestrielles!$A$1:$EJ$1191,404,0)+HLOOKUP($A20,[2]valeurs_trimestrielles!$A$1:$EJ$1191,405,0)+HLOOKUP($A20,[2]valeurs_trimestrielles!$A$1:$EJ$1191,406,0)</f>
        <v>8666</v>
      </c>
      <c r="N20" s="75">
        <f>HLOOKUP($A20,[2]valeurs_trimestrielles!$A$1:$EJ$1191,291,0)+HLOOKUP($A20,[2]valeurs_trimestrielles!$A$1:$EJ$1191,292,0)+HLOOKUP($A20,[2]valeurs_trimestrielles!$A$1:$EJ$1191,293,0)+HLOOKUP($A20,[2]valeurs_trimestrielles!$A$1:$EJ$1191,294,0)+HLOOKUP($A20,[2]valeurs_trimestrielles!$A$1:$EJ$1191,295,0)+HLOOKUP($A20,[2]valeurs_trimestrielles!$A$1:$EJ$1191,298,0)+HLOOKUP($A20,[2]valeurs_trimestrielles!$A$1:$EJ$1191,299,0)+HLOOKUP($A20,[2]valeurs_trimestrielles!$A$1:$EJ$1191,300,0)+HLOOKUP($A20,[2]valeurs_trimestrielles!$A$1:$EJ$1191,301,0)+HLOOKUP($A20,[2]valeurs_trimestrielles!$A$1:$EJ$1191,302,0)+HLOOKUP($A20,[2]valeurs_trimestrielles!$A$1:$EJ$1191,303,0)+HLOOKUP($A20,[2]valeurs_trimestrielles!$A$1:$EJ$1191,304,0)</f>
        <v>5014</v>
      </c>
      <c r="O20" s="72">
        <f t="shared" si="2"/>
        <v>59736</v>
      </c>
      <c r="P20" s="76">
        <f>HLOOKUP($A20,[2]valeurs_trimestrielles!$A$1:$EJ$1191,828,0)+HLOOKUP($A20,[2]valeurs_trimestrielles!$A$1:$EJ$1191,830,0)+HLOOKUP($A20,[2]valeurs_trimestrielles!$A$1:$EJ$1191,832,0)+HLOOKUP($A20,[2]valeurs_trimestrielles!$A$1:$EJ$1191,834,0)+HLOOKUP($A20,[2]valeurs_trimestrielles!$A$1:$EJ$1191,836,0)+HLOOKUP($A20,[2]valeurs_trimestrielles!$A$1:$EJ$1191,838,0)+HLOOKUP($A20,[2]valeurs_trimestrielles!$A$1:$EJ$1191,842,0)+HLOOKUP($A20,[2]valeurs_trimestrielles!$A$1:$EJ$1191,847,0)+HLOOKUP($A20,[2]valeurs_trimestrielles!$A$1:$EJ$1191,853,0)+HLOOKUP($A20,[2]valeurs_trimestrielles!$A$1:$EJ$1191,855,0)+HLOOKUP($A20,[2]valeurs_trimestrielles!$A$1:$EJ$1191,857,0)+HLOOKUP($A20,[2]valeurs_trimestrielles!$A$1:$EJ$1191,859,0)+HLOOKUP($A20,[2]valeurs_trimestrielles!$A$1:$EJ$1191,861,0)</f>
        <v>2840</v>
      </c>
      <c r="Q20" s="73">
        <f>HLOOKUP($A20,[2]valeurs_trimestrielles!$A$1:$EJ$1191,730,0)+HLOOKUP($A20,[2]valeurs_trimestrielles!$A$1:$EJ$1191,732,0)+HLOOKUP($A20,[2]valeurs_trimestrielles!$A$1:$EJ$1191,734,0)+HLOOKUP($A20,[2]valeurs_trimestrielles!$A$1:$EJ$1191,736,0)+HLOOKUP($A20,[2]valeurs_trimestrielles!$A$1:$EJ$1191,738,0)+HLOOKUP($A20,[2]valeurs_trimestrielles!$A$1:$EJ$1191,740,0)+HLOOKUP($A20,[2]valeurs_trimestrielles!$A$1:$EJ$1191,744,0)+HLOOKUP($A20,[2]valeurs_trimestrielles!$A$1:$EJ$1191,749,0)+HLOOKUP($A20,[2]valeurs_trimestrielles!$A$1:$EJ$1191,755,0)+HLOOKUP($A20,[2]valeurs_trimestrielles!$A$1:$EJ$1191,757,0)+HLOOKUP($A20,[2]valeurs_trimestrielles!$A$1:$EJ$1191,759,0)+HLOOKUP($A20,[2]valeurs_trimestrielles!$A$1:$EJ$1191,761,0)+HLOOKUP($A20,[2]valeurs_trimestrielles!$A$1:$EJ$1191,763,0)</f>
        <v>6898</v>
      </c>
      <c r="R20" s="73">
        <f t="shared" si="3"/>
        <v>49998</v>
      </c>
      <c r="S20" s="73">
        <f>HLOOKUP($A20,[2]valeurs_trimestrielles!$A$1:$EJ$1191,681,0)+HLOOKUP($A20,[2]valeurs_trimestrielles!$A$1:$EJ$1191,682,0)+HLOOKUP($A20,[2]valeurs_trimestrielles!$A$1:$EJ$1191,683,0)+HLOOKUP($A20,[2]valeurs_trimestrielles!$A$1:$EJ$1191,684,0)+HLOOKUP($A20,[2]valeurs_trimestrielles!$A$1:$EJ$1191,685,0)+HLOOKUP($A20,[2]valeurs_trimestrielles!$A$1:$EJ$1191,688,0)+HLOOKUP($A20,[2]valeurs_trimestrielles!$A$1:$EJ$1191,689,0)+HLOOKUP($A20,[2]valeurs_trimestrielles!$A$1:$EJ$1191,690,0)+HLOOKUP($A20,[2]valeurs_trimestrielles!$A$1:$EJ$1191,691,0)+HLOOKUP($A20,[2]valeurs_trimestrielles!$A$1:$EJ$1191,692,0)+HLOOKUP($A20,[2]valeurs_trimestrielles!$A$1:$EJ$1191,693,0)+HLOOKUP($A20,[2]valeurs_trimestrielles!$A$1:$EJ$1191,694,0)</f>
        <v>12029</v>
      </c>
      <c r="T20" s="73">
        <f>HLOOKUP($A20,[2]valeurs_trimestrielles!$A$1:$EJ$1191,912,0)+HLOOKUP($A20,[2]valeurs_trimestrielles!$A$1:$EJ$1191,913,0)+HLOOKUP($A20,[2]valeurs_trimestrielles!$A$1:$EJ$1191,914,0)+HLOOKUP($A20,[2]valeurs_trimestrielles!$A$1:$EJ$1191,915,0)+HLOOKUP($A20,[2]valeurs_trimestrielles!$A$1:$EJ$1191,916,0)+HLOOKUP($A20,[2]valeurs_trimestrielles!$A$1:$EJ$1191,919,0)+HLOOKUP($A20,[2]valeurs_trimestrielles!$A$1:$EJ$1191,920,0)+HLOOKUP($A20,[2]valeurs_trimestrielles!$A$1:$EJ$1191,921,0)+HLOOKUP($A20,[2]valeurs_trimestrielles!$A$1:$EJ$1191,922,0)+HLOOKUP($A20,[2]valeurs_trimestrielles!$A$1:$EJ$1191,923,0)+HLOOKUP($A20,[2]valeurs_trimestrielles!$A$1:$EJ$1191,924,0)+HLOOKUP($A20,[2]valeurs_trimestrielles!$A$1:$EJ$1191,925,0)</f>
        <v>929</v>
      </c>
      <c r="U20" s="73">
        <f>HLOOKUP($A20,[2]valeurs_trimestrielles!$A$1:$EJ$1191,814,0)+HLOOKUP($A20,[2]valeurs_trimestrielles!$A$1:$EJ$1191,815,0)+HLOOKUP($A20,[2]valeurs_trimestrielles!$A$1:$EJ$1191,816,0)+HLOOKUP($A20,[2]valeurs_trimestrielles!$A$1:$EJ$1191,817,0)+HLOOKUP($A20,[2]valeurs_trimestrielles!$A$1:$EJ$1191,818,0)+HLOOKUP($A20,[2]valeurs_trimestrielles!$A$1:$EJ$1191,821,0)+HLOOKUP($A20,[2]valeurs_trimestrielles!$A$1:$EJ$1191,822,0)+HLOOKUP($A20,[2]valeurs_trimestrielles!$A$1:$EJ$1191,823,0)+HLOOKUP($A20,[2]valeurs_trimestrielles!$A$1:$EJ$1191,824,0)+HLOOKUP($A20,[2]valeurs_trimestrielles!$A$1:$EJ$1191,825,0)+HLOOKUP($A20,[2]valeurs_trimestrielles!$A$1:$EJ$1191,826,0)+HLOOKUP($A20,[2]valeurs_trimestrielles!$A$1:$EJ$1191,827,0)</f>
        <v>1647</v>
      </c>
      <c r="V20" s="73">
        <f>HLOOKUP($A20,[2]valeurs_trimestrielles!$A$1:$EJ$1191,877,0)+HLOOKUP($A20,[2]valeurs_trimestrielles!$A$1:$EJ$1191,878,0)+HLOOKUP($A20,[2]valeurs_trimestrielles!$A$1:$EJ$1191,879,0)+HLOOKUP($A20,[2]valeurs_trimestrielles!$A$1:$EJ$1191,880,0)+HLOOKUP($A20,[2]valeurs_trimestrielles!$A$1:$EJ$1191,881,0)+HLOOKUP($A20,[2]valeurs_trimestrielles!$A$1:$EJ$1191,884,0)+HLOOKUP($A20,[2]valeurs_trimestrielles!$A$1:$EJ$1191,885,0)+HLOOKUP($A20,[2]valeurs_trimestrielles!$A$1:$EJ$1191,886,0)+HLOOKUP($A20,[2]valeurs_trimestrielles!$A$1:$EJ$1191,887,0)+HLOOKUP($A20,[2]valeurs_trimestrielles!$A$1:$EJ$1191,888,0)+HLOOKUP($A20,[2]valeurs_trimestrielles!$A$1:$EJ$1191,889,0)+HLOOKUP($A20,[2]valeurs_trimestrielles!$A$1:$EJ$1191,890,0)</f>
        <v>4042</v>
      </c>
      <c r="W20" s="73">
        <f>HLOOKUP($A20,[2]valeurs_trimestrielles!$A$1:$EJ$1191,639,0)+HLOOKUP($A20,[2]valeurs_trimestrielles!$A$1:$EJ$1191,640,0)+HLOOKUP($A20,[2]valeurs_trimestrielles!$A$1:$EJ$1191,641,0)+HLOOKUP($A20,[2]valeurs_trimestrielles!$A$1:$EJ$1191,642,0)+HLOOKUP($A20,[2]valeurs_trimestrielles!$A$1:$EJ$1191,643,0)+HLOOKUP($A20,[2]valeurs_trimestrielles!$A$1:$EJ$1191,646,0)+HLOOKUP($A20,[2]valeurs_trimestrielles!$A$1:$EJ$1191,648,0)+HLOOKUP($A20,[2]valeurs_trimestrielles!$A$1:$EJ$1191,650,0)+HLOOKUP($A20,[2]valeurs_trimestrielles!$A$1:$EJ$1191,652,0)+HLOOKUP($A20,[2]valeurs_trimestrielles!$A$1:$EJ$1191,654,0)+HLOOKUP($A20,[2]valeurs_trimestrielles!$A$1:$EJ$1191,656,0)+HLOOKUP($A20,[2]valeurs_trimestrielles!$A$1:$EJ$1191,657,0)</f>
        <v>453</v>
      </c>
      <c r="X20" s="73">
        <f>HLOOKUP($A20,[2]valeurs_trimestrielles!$A$1:$EJ$1191,653,0)+HLOOKUP($A20,[2]valeurs_trimestrielles!$A$1:$EJ$1191,654,0)+HLOOKUP($A20,[2]valeurs_trimestrielles!$A$1:$EJ$1191,655,0)+HLOOKUP($A20,[2]valeurs_trimestrielles!$A$1:$EJ$1191,656,0)+HLOOKUP($A20,[2]valeurs_trimestrielles!$A$1:$EJ$1191,657,0)+HLOOKUP($A20,[2]valeurs_trimestrielles!$A$1:$EJ$1191,660,0)+HLOOKUP($A20,[2]valeurs_trimestrielles!$A$1:$EJ$1191,661,0)+HLOOKUP($A20,[2]valeurs_trimestrielles!$A$1:$EJ$1191,662,0)+HLOOKUP($A20,[2]valeurs_trimestrielles!$A$1:$EJ$1191,663,0)+HLOOKUP($A20,[2]valeurs_trimestrielles!$A$1:$EJ$1191,664,0)+HLOOKUP($A20,[2]valeurs_trimestrielles!$A$1:$EJ$1191,665,0)+HLOOKUP($A20,[2]valeurs_trimestrielles!$A$1:$EJ$1191,666,0)</f>
        <v>461</v>
      </c>
      <c r="Y20" s="73">
        <f>HLOOKUP($A20,[2]valeurs_trimestrielles!$A$1:$EJ$1191,626,0)+HLOOKUP($A20,[2]valeurs_trimestrielles!$A$1:$EJ$1191,627,0)+HLOOKUP($A20,[2]valeurs_trimestrielles!$A$1:$EJ$1191,628,0)+HLOOKUP($A20,[2]valeurs_trimestrielles!$A$1:$EJ$1191,629,0)+HLOOKUP($A20,[2]valeurs_trimestrielles!$A$1:$EJ$1191,630,0)+HLOOKUP($A20,[2]valeurs_trimestrielles!$A$1:$EJ$1191,632,0)+HLOOKUP($A20,[2]valeurs_trimestrielles!$A$1:$EJ$1191,633,0)+HLOOKUP($A20,[2]valeurs_trimestrielles!$A$1:$EJ$1191,634,0)+HLOOKUP($A20,[2]valeurs_trimestrielles!$A$1:$EJ$1191,635,0)+HLOOKUP($A20,[2]valeurs_trimestrielles!$A$1:$EJ$1191,636,0)+HLOOKUP($A20,[2]valeurs_trimestrielles!$A$1:$EJ$1191,637,0)+HLOOKUP($A20,[2]valeurs_trimestrielles!$A$1:$EJ$1191,638,0)</f>
        <v>13554</v>
      </c>
      <c r="Z20" s="73">
        <f>HLOOKUP($A20,[2]valeurs_trimestrielles!$A$1:$EJ$1191,765,0)+HLOOKUP($A20,[2]valeurs_trimestrielles!$A$1:$EJ$1191,766,0)+HLOOKUP($A20,[2]valeurs_trimestrielles!$A$1:$EJ$1191,767,0)+HLOOKUP($A20,[2]valeurs_trimestrielles!$A$1:$EJ$1191,768,0)+HLOOKUP($A20,[2]valeurs_trimestrielles!$A$1:$EJ$1191,769,0)+HLOOKUP($A20,[2]valeurs_trimestrielles!$A$1:$EJ$1191,772,0)+HLOOKUP($A20,[2]valeurs_trimestrielles!$A$1:$EJ$1191,773,0)+HLOOKUP($A20,[2]valeurs_trimestrielles!$A$1:$EJ$1191,774,0)+HLOOKUP($A20,[2]valeurs_trimestrielles!$A$1:$EJ$1191,775,0)+HLOOKUP($A20,[2]valeurs_trimestrielles!$A$1:$EJ$1191,776,0)+HLOOKUP($A20,[2]valeurs_trimestrielles!$A$1:$EJ$1191,777,0)+HLOOKUP($A20,[2]valeurs_trimestrielles!$A$1:$EJ$1191,778,0)</f>
        <v>8526</v>
      </c>
      <c r="AA20" s="75">
        <f>HLOOKUP($A20,[2]valeurs_trimestrielles!$A$1:$EJ$1191,667,0)+HLOOKUP($A20,[2]valeurs_trimestrielles!$A$1:$EJ$1191,668,0)+HLOOKUP($A20,[2]valeurs_trimestrielles!$A$1:$EJ$1191,669,0)+HLOOKUP($A20,[2]valeurs_trimestrielles!$A$1:$EJ$1191,670,0)+HLOOKUP($A20,[2]valeurs_trimestrielles!$A$1:$EJ$1191,671,0)+HLOOKUP($A20,[2]valeurs_trimestrielles!$A$1:$EJ$1191,674,0)+HLOOKUP($A20,[2]valeurs_trimestrielles!$A$1:$EJ$1191,675,0)+HLOOKUP($A20,[2]valeurs_trimestrielles!$A$1:$EJ$1191,676,0)+HLOOKUP($A20,[2]valeurs_trimestrielles!$A$1:$EJ$1191,677,0)+HLOOKUP($A20,[2]valeurs_trimestrielles!$A$1:$EJ$1191,678,0)+HLOOKUP($A20,[2]valeurs_trimestrielles!$A$1:$EJ$1191,679,0)+HLOOKUP($A20,[2]valeurs_trimestrielles!$A$1:$EJ$1191,680,0)</f>
        <v>8357</v>
      </c>
      <c r="AB20" s="72">
        <f t="shared" si="4"/>
        <v>122023</v>
      </c>
      <c r="AC20" s="55">
        <f>HLOOKUP($A20,[2]valeurs_trimestrielles!$A$1:$EJ$1191,560,0)+HLOOKUP($A20,[2]valeurs_trimestrielles!$A$1:$EJ$1191,562,0)+HLOOKUP($A20,[2]valeurs_trimestrielles!$A$1:$EJ$1191,564,0)+HLOOKUP($A20,[2]valeurs_trimestrielles!$A$1:$EJ$1191,566,0)+HLOOKUP($A20,[2]valeurs_trimestrielles!$A$1:$EJ$1191,568,0)+HLOOKUP($A20,[2]valeurs_trimestrielles!$A$1:$EJ$1191,570,0)+HLOOKUP($A20,[2]valeurs_trimestrielles!$A$1:$EJ$1191,574,0)+HLOOKUP($A20,[2]valeurs_trimestrielles!$A$1:$EJ$1191,580,0)+HLOOKUP($A20,[2]valeurs_trimestrielles!$A$1:$EJ$1191,587,0)+HLOOKUP($A20,[2]valeurs_trimestrielles!$A$1:$EJ$1191,589,0)+HLOOKUP($A20,[2]valeurs_trimestrielles!$A$1:$EJ$1191,591,0)+HLOOKUP($A20,[2]valeurs_trimestrielles!$A$1:$EJ$1191,593,0)+HLOOKUP($A20,[2]valeurs_trimestrielles!$A$1:$EJ$1191,595,0)</f>
        <v>6028</v>
      </c>
      <c r="AD20" s="56">
        <f>HLOOKUP($A20,[2]valeurs_trimestrielles!$A$1:$EJ$1191,109,0)+HLOOKUP($A20,[2]valeurs_trimestrielles!$A$1:$EJ$1191,111,0)+HLOOKUP($A20,[2]valeurs_trimestrielles!$A$1:$EJ$1191,113,0)+HLOOKUP($A20,[2]valeurs_trimestrielles!$A$1:$EJ$1191,115,0)+HLOOKUP($A20,[2]valeurs_trimestrielles!$A$1:$EJ$1191,117,0)+HLOOKUP($A20,[2]valeurs_trimestrielles!$A$1:$EJ$1191,119,0)+HLOOKUP($A20,[2]valeurs_trimestrielles!$A$1:$EJ$1191,123,0)+HLOOKUP($A20,[2]valeurs_trimestrielles!$A$1:$EJ$1191,129,0)+HLOOKUP($A20,[2]valeurs_trimestrielles!$A$1:$EJ$1191,136,0)+HLOOKUP($A20,[2]valeurs_trimestrielles!$A$1:$EJ$1191,138,0)+HLOOKUP($A20,[2]valeurs_trimestrielles!$A$1:$EJ$1191,140,0)+HLOOKUP($A20,[2]valeurs_trimestrielles!$A$1:$EJ$1191,142,0)+HLOOKUP($A20,[2]valeurs_trimestrielles!$A$1:$EJ$1191,144,0)</f>
        <v>16202</v>
      </c>
      <c r="AE20" s="56">
        <f t="shared" si="5"/>
        <v>99793</v>
      </c>
      <c r="AF20" s="56">
        <f>HLOOKUP($A20,[2]valeurs_trimestrielles!$A$1:$EJ$1191,58,0)+HLOOKUP($A20,[2]valeurs_trimestrielles!$A$1:$EJ$1191,59,0)+HLOOKUP($A20,[2]valeurs_trimestrielles!$A$1:$EJ$1191,60,0)+HLOOKUP($A20,[2]valeurs_trimestrielles!$A$1:$EJ$1191,61,0)+HLOOKUP($A20,[2]valeurs_trimestrielles!$A$1:$EJ$1191,62,0)+HLOOKUP($A20,[2]valeurs_trimestrielles!$A$1:$EJ$1191,65,0)+HLOOKUP($A20,[2]valeurs_trimestrielles!$A$1:$EJ$1191,66,0)+HLOOKUP($A20,[2]valeurs_trimestrielles!$A$1:$EJ$1191,67,0)+HLOOKUP($A20,[2]valeurs_trimestrielles!$A$1:$EJ$1191,68,0)+HLOOKUP($A20,[2]valeurs_trimestrielles!$A$1:$EJ$1191,69,0)+HLOOKUP($A20,[2]valeurs_trimestrielles!$A$1:$EJ$1191,70,0)+HLOOKUP($A20,[2]valeurs_trimestrielles!$A$1:$EJ$1191,71,0)</f>
        <v>25375</v>
      </c>
      <c r="AG20" s="56">
        <f>HLOOKUP($A20,[2]valeurs_trimestrielles!$A$1:$EJ$1191,968,0)+HLOOKUP($A20,[2]valeurs_trimestrielles!$A$1:$EJ$1191,969,0)+HLOOKUP($A20,[2]valeurs_trimestrielles!$A$1:$EJ$1191,970,0)+HLOOKUP($A20,[2]valeurs_trimestrielles!$A$1:$EJ$1191,971,0)+HLOOKUP($A20,[2]valeurs_trimestrielles!$A$1:$EJ$1191,972,0)+HLOOKUP($A20,[2]valeurs_trimestrielles!$A$1:$EJ$1191,975,0)+HLOOKUP($A20,[2]valeurs_trimestrielles!$A$1:$EJ$1191,976,0)+HLOOKUP($A20,[2]valeurs_trimestrielles!$A$1:$EJ$1191,977,0)+HLOOKUP($A20,[2]valeurs_trimestrielles!$A$1:$EJ$1191,978,0)+HLOOKUP($A20,[2]valeurs_trimestrielles!$A$1:$EJ$1191,979,0)+HLOOKUP($A20,[2]valeurs_trimestrielles!$A$1:$EJ$1191,980,0)+HLOOKUP($A20,[2]valeurs_trimestrielles!$A$1:$EJ$1191,981,0)</f>
        <v>2542</v>
      </c>
      <c r="AH20" s="56">
        <f>HLOOKUP($A20,[2]valeurs_trimestrielles!$A$1:$EJ$1191,235,0)+HLOOKUP($A20,[2]valeurs_trimestrielles!$A$1:$EJ$1191,236,0)+HLOOKUP($A20,[2]valeurs_trimestrielles!$A$1:$EJ$1191,237,0)+HLOOKUP($A20,[2]valeurs_trimestrielles!$A$1:$EJ$1191,238,0)+HLOOKUP($A20,[2]valeurs_trimestrielles!$A$1:$EJ$1191,239,0)+HLOOKUP($A20,[2]valeurs_trimestrielles!$A$1:$EJ$1191,242,0)+HLOOKUP($A20,[2]valeurs_trimestrielles!$A$1:$EJ$1191,243,0)+HLOOKUP($A20,[2]valeurs_trimestrielles!$A$1:$EJ$1191,244,0)+HLOOKUP($A20,[2]valeurs_trimestrielles!$A$1:$EJ$1191,245,0)+HLOOKUP($A20,[2]valeurs_trimestrielles!$A$1:$EJ$1191,246,0)+HLOOKUP($A20,[2]valeurs_trimestrielles!$A$1:$EJ$1191,247,0)+HLOOKUP($A20,[2]valeurs_trimestrielles!$A$1:$EJ$1191,248,0)</f>
        <v>5688</v>
      </c>
      <c r="AI20" s="56">
        <f>HLOOKUP($A20,[2]valeurs_trimestrielles!$A$1:$EJ$1191,611,0)+HLOOKUP($A20,[2]valeurs_trimestrielles!$A$1:$EJ$1191,612,0)+HLOOKUP($A20,[2]valeurs_trimestrielles!$A$1:$EJ$1191,613,0)+HLOOKUP($A20,[2]valeurs_trimestrielles!$A$1:$EJ$1191,614,0)+HLOOKUP($A20,[2]valeurs_trimestrielles!$A$1:$EJ$1191,615,0)+HLOOKUP($A20,[2]valeurs_trimestrielles!$A$1:$EJ$1191,618,0)+HLOOKUP($A20,[2]valeurs_trimestrielles!$A$1:$EJ$1191,619,0)+HLOOKUP($A20,[2]valeurs_trimestrielles!$A$1:$EJ$1191,620,0)+HLOOKUP($A20,[2]valeurs_trimestrielles!$A$1:$EJ$1191,621,0)+HLOOKUP($A20,[2]valeurs_trimestrielles!$A$1:$EJ$1191,622,0)+HLOOKUP($A20,[2]valeurs_trimestrielles!$A$1:$EJ$1191,623,0)+HLOOKUP($A20,[2]valeurs_trimestrielles!$A$1:$EJ$1191,624,0)</f>
        <v>6072</v>
      </c>
      <c r="AJ20" s="56">
        <f>HLOOKUP($A20,[2]valeurs_trimestrielles!$A$1:$EJ$1191,16,0)+HLOOKUP($A20,[2]valeurs_trimestrielles!$A$1:$EJ$1191,17,0)+HLOOKUP($A20,[2]valeurs_trimestrielles!$A$1:$EJ$1191,18,0)+HLOOKUP($A20,[2]valeurs_trimestrielles!$A$1:$EJ$1191,19,0)+HLOOKUP($A20,[2]valeurs_trimestrielles!$A$1:$EJ$1191,20,0)+HLOOKUP($A20,[2]valeurs_trimestrielles!$A$1:$EJ$1191,23,0)+HLOOKUP($A20,[2]valeurs_trimestrielles!$A$1:$EJ$1191,24,0)+HLOOKUP($A20,[2]valeurs_trimestrielles!$A$1:$EJ$1191,25,0)+HLOOKUP($A20,[2]valeurs_trimestrielles!$A$1:$EJ$1191,26,0)+HLOOKUP($A20,[2]valeurs_trimestrielles!$A$1:$EJ$1191,27,0)+HLOOKUP($A20,[2]valeurs_trimestrielles!$A$1:$EJ$1191,28,0)+HLOOKUP($A20,[2]valeurs_trimestrielles!$A$1:$EJ$1191,29,0)</f>
        <v>3409</v>
      </c>
      <c r="AK20" s="56">
        <f>HLOOKUP($A20,[2]valeurs_trimestrielles!$A$1:$EJ$1191,30,0)+HLOOKUP($A20,[2]valeurs_trimestrielles!$A$1:$EJ$1191,31,0)+HLOOKUP($A20,[2]valeurs_trimestrielles!$A$1:$EJ$1191,32,0)+HLOOKUP($A20,[2]valeurs_trimestrielles!$A$1:$EJ$1191,33,0)+HLOOKUP($A20,[2]valeurs_trimestrielles!$A$1:$EJ$1191,34,0)+HLOOKUP($A20,[2]valeurs_trimestrielles!$A$1:$EJ$1191,37,0)+HLOOKUP($A20,[2]valeurs_trimestrielles!$A$1:$EJ$1191,38,0)+HLOOKUP($A20,[2]valeurs_trimestrielles!$A$1:$EJ$1191,39,0)+HLOOKUP($A20,[2]valeurs_trimestrielles!$A$1:$EJ$1191,40,0)+HLOOKUP($A20,[2]valeurs_trimestrielles!$A$1:$EJ$1191,41,0)+HLOOKUP($A20,[2]valeurs_trimestrielles!$A$1:$EJ$1191,42,0)+HLOOKUP($A20,[2]valeurs_trimestrielles!$A$1:$EJ$1191,43,0)</f>
        <v>3039</v>
      </c>
      <c r="AL20" s="56">
        <f>HLOOKUP($A20,[2]valeurs_trimestrielles!$A$1:$EJ$1191,2,0)+HLOOKUP($A20,[2]valeurs_trimestrielles!$A$1:$EJ$1191,3,0)+HLOOKUP($A20,[2]valeurs_trimestrielles!$A$1:$EJ$1191,4,0)+HLOOKUP($A20,[2]valeurs_trimestrielles!$A$1:$EJ$1191,5,0)+HLOOKUP($A20,[2]valeurs_trimestrielles!$A$1:$EJ$1191,6,0)+HLOOKUP($A20,[2]valeurs_trimestrielles!$A$1:$EJ$1191,9,0)+HLOOKUP($A20,[2]valeurs_trimestrielles!$A$1:$EJ$1191,10,0)+HLOOKUP($A20,[2]valeurs_trimestrielles!$A$1:$EJ$1191,11,0)+HLOOKUP($A20,[2]valeurs_trimestrielles!$A$1:$EJ$1191,12,0)+HLOOKUP($A20,[2]valeurs_trimestrielles!$A$1:$EJ$1191,13,0)+HLOOKUP($A20,[2]valeurs_trimestrielles!$A$1:$EJ$1191,14,0)+HLOOKUP($A20,[2]valeurs_trimestrielles!$A$1:$EJ$1191,15,0)</f>
        <v>23105</v>
      </c>
      <c r="AM20" s="56">
        <f>HLOOKUP($A20,[2]valeurs_trimestrielles!$A$1:$EJ$1191,146,0)+HLOOKUP($A20,[2]valeurs_trimestrielles!$A$1:$EJ$1191,147,0)+HLOOKUP($A20,[2]valeurs_trimestrielles!$A$1:$EJ$1191,148,0)+HLOOKUP($A20,[2]valeurs_trimestrielles!$A$1:$EJ$1191,149,0)+HLOOKUP($A20,[2]valeurs_trimestrielles!$A$1:$EJ$1191,150,0)+HLOOKUP($A20,[2]valeurs_trimestrielles!$A$1:$EJ$1191,153,0)+HLOOKUP($A20,[2]valeurs_trimestrielles!$A$1:$EJ$1191,154,0)+HLOOKUP($A20,[2]valeurs_trimestrielles!$A$1:$EJ$1191,155,0)+HLOOKUP($A20,[2]valeurs_trimestrielles!$A$1:$EJ$1191,156,0)+HLOOKUP($A20,[2]valeurs_trimestrielles!$A$1:$EJ$1191,157,0)+HLOOKUP($A20,[2]valeurs_trimestrielles!$A$1:$EJ$1191,158,0)+HLOOKUP($A20,[2]valeurs_trimestrielles!$A$1:$EJ$1191,159,0)</f>
        <v>17192</v>
      </c>
      <c r="AN20" s="57">
        <f>HLOOKUP($A20,[2]valeurs_trimestrielles!$A$1:$EJ$1191,44,0)+HLOOKUP($A20,[2]valeurs_trimestrielles!$A$1:$EJ$1191,45,0)+HLOOKUP($A20,[2]valeurs_trimestrielles!$A$1:$EJ$1191,46,0)+HLOOKUP($A20,[2]valeurs_trimestrielles!$A$1:$EJ$1191,47,0)+HLOOKUP($A20,[2]valeurs_trimestrielles!$A$1:$EJ$1191,48,0)+HLOOKUP($A20,[2]valeurs_trimestrielles!$A$1:$EJ$1191,51,0)+HLOOKUP($A20,[2]valeurs_trimestrielles!$A$1:$EJ$1191,52,0)+HLOOKUP($A20,[2]valeurs_trimestrielles!$A$1:$EJ$1191,53,0)+HLOOKUP($A20,[2]valeurs_trimestrielles!$A$1:$EJ$1191,54,0)+HLOOKUP($A20,[2]valeurs_trimestrielles!$A$1:$EJ$1191,55,0)+HLOOKUP($A20,[2]valeurs_trimestrielles!$A$1:$EJ$1191,56,0)+HLOOKUP($A20,[2]valeurs_trimestrielles!$A$1:$EJ$1191,57,0)</f>
        <v>13371</v>
      </c>
    </row>
    <row r="21" spans="1:40" s="85" customFormat="1" x14ac:dyDescent="0.2">
      <c r="A21" s="61" t="str">
        <f>'France métro'!A18</f>
        <v>2013-T4</v>
      </c>
      <c r="B21" s="78">
        <f t="shared" si="0"/>
        <v>71576</v>
      </c>
      <c r="C21" s="79">
        <f>HLOOKUP($A21,[2]valeurs_trimestrielles!$A$1:$EJ$1191,458,0)+HLOOKUP($A21,[2]valeurs_trimestrielles!$A$1:$EJ$1191,460,0)+HLOOKUP($A21,[2]valeurs_trimestrielles!$A$1:$EJ$1191,462,0)+HLOOKUP($A21,[2]valeurs_trimestrielles!$A$1:$EJ$1191,464,0)+HLOOKUP($A21,[2]valeurs_trimestrielles!$A$1:$EJ$1191,466,0)+HLOOKUP($A21,[2]valeurs_trimestrielles!$A$1:$EJ$1191,468,0)+HLOOKUP($A21,[2]valeurs_trimestrielles!$A$1:$EJ$1191,472,0)+HLOOKUP($A21,[2]valeurs_trimestrielles!$A$1:$EJ$1191,478,0)+HLOOKUP($A21,[2]valeurs_trimestrielles!$A$1:$EJ$1191,485,0)+HLOOKUP($A21,[2]valeurs_trimestrielles!$A$1:$EJ$1191,487,0)+HLOOKUP($A21,[2]valeurs_trimestrielles!$A$1:$EJ$1191,489,0)+HLOOKUP($A21,[2]valeurs_trimestrielles!$A$1:$EJ$1191,491,0)+HLOOKUP($A21,[2]valeurs_trimestrielles!$A$1:$EJ$1191,493,0)</f>
        <v>3750</v>
      </c>
      <c r="D21" s="80">
        <f>HLOOKUP($A21,[2]valeurs_trimestrielles!$A$1:$EJ$1191,356,0)+HLOOKUP($A21,[2]valeurs_trimestrielles!$A$1:$EJ$1191,358,0)+HLOOKUP($A21,[2]valeurs_trimestrielles!$A$1:$EJ$1191,360,0)+HLOOKUP($A21,[2]valeurs_trimestrielles!$A$1:$EJ$1191,362,0)+HLOOKUP($A21,[2]valeurs_trimestrielles!$A$1:$EJ$1191,364,0)+HLOOKUP($A21,[2]valeurs_trimestrielles!$A$1:$EJ$1191,366,0)+HLOOKUP($A21,[2]valeurs_trimestrielles!$A$1:$EJ$1191,370,0)+HLOOKUP($A21,[2]valeurs_trimestrielles!$A$1:$EJ$1191,376,0)+HLOOKUP($A21,[2]valeurs_trimestrielles!$A$1:$EJ$1191,383,0)+HLOOKUP($A21,[2]valeurs_trimestrielles!$A$1:$EJ$1191,385,0)+HLOOKUP($A21,[2]valeurs_trimestrielles!$A$1:$EJ$1191,387,0)+HLOOKUP($A21,[2]valeurs_trimestrielles!$A$1:$EJ$1191,389,0)+HLOOKUP($A21,[2]valeurs_trimestrielles!$A$1:$EJ$1191,391,0)</f>
        <v>10801</v>
      </c>
      <c r="E21" s="61">
        <f t="shared" si="1"/>
        <v>57025</v>
      </c>
      <c r="F21" s="80">
        <f>HLOOKUP($A21,[2]valeurs_trimestrielles!$A$1:$EJ$1191,305,0)+HLOOKUP($A21,[2]valeurs_trimestrielles!$A$1:$EJ$1191,306,0)+HLOOKUP($A21,[2]valeurs_trimestrielles!$A$1:$EJ$1191,307,0)+HLOOKUP($A21,[2]valeurs_trimestrielles!$A$1:$EJ$1191,308,0)+HLOOKUP($A21,[2]valeurs_trimestrielles!$A$1:$EJ$1191,309,0)+HLOOKUP($A21,[2]valeurs_trimestrielles!$A$1:$EJ$1191,312,0)+HLOOKUP($A21,[2]valeurs_trimestrielles!$A$1:$EJ$1191,313,0)+HLOOKUP($A21,[2]valeurs_trimestrielles!$A$1:$EJ$1191,314,0)+HLOOKUP($A21,[2]valeurs_trimestrielles!$A$1:$EJ$1191,315,0)+HLOOKUP($A21,[2]valeurs_trimestrielles!$A$1:$EJ$1191,316,0)+HLOOKUP($A21,[2]valeurs_trimestrielles!$A$1:$EJ$1191,317,0)+HLOOKUP($A21,[2]valeurs_trimestrielles!$A$1:$EJ$1191,318,0)</f>
        <v>15743</v>
      </c>
      <c r="G21" s="80">
        <f>HLOOKUP($A21,[2]valeurs_trimestrielles!$A$1:$EJ$1191,546,0)+HLOOKUP($A21,[2]valeurs_trimestrielles!$A$1:$EJ$1191,547,0)+HLOOKUP($A21,[2]valeurs_trimestrielles!$A$1:$EJ$1191,548,0)+HLOOKUP($A21,[2]valeurs_trimestrielles!$A$1:$EJ$1191,549,0)+HLOOKUP($A21,[2]valeurs_trimestrielles!$A$1:$EJ$1191,550,0)+HLOOKUP($A21,[2]valeurs_trimestrielles!$A$1:$EJ$1191,553,0)+HLOOKUP($A21,[2]valeurs_trimestrielles!$A$1:$EJ$1191,554,0)+HLOOKUP($A21,[2]valeurs_trimestrielles!$A$1:$EJ$1191,555,0)+HLOOKUP($A21,[2]valeurs_trimestrielles!$A$1:$EJ$1191,556,0)+HLOOKUP($A21,[2]valeurs_trimestrielles!$A$1:$EJ$1191,557,0)+HLOOKUP($A21,[2]valeurs_trimestrielles!$A$1:$EJ$1191,558,0)+HLOOKUP($A21,[2]valeurs_trimestrielles!$A$1:$EJ$1191,559,0)</f>
        <v>1785</v>
      </c>
      <c r="H21" s="80">
        <f>HLOOKUP($A21,[2]valeurs_trimestrielles!$A$1:$EJ$1191,444,0)+HLOOKUP($A21,[2]valeurs_trimestrielles!$A$1:$EJ$1191,445,0)+HLOOKUP($A21,[2]valeurs_trimestrielles!$A$1:$EJ$1191,446,0)+HLOOKUP($A21,[2]valeurs_trimestrielles!$A$1:$EJ$1191,447,0)+HLOOKUP($A21,[2]valeurs_trimestrielles!$A$1:$EJ$1191,448,0)+HLOOKUP($A21,[2]valeurs_trimestrielles!$A$1:$EJ$1191,451,0)+HLOOKUP($A21,[2]valeurs_trimestrielles!$A$1:$EJ$1191,452,0)+HLOOKUP($A21,[2]valeurs_trimestrielles!$A$1:$EJ$1191,453,0)+HLOOKUP($A21,[2]valeurs_trimestrielles!$A$1:$EJ$1191,454,0)+HLOOKUP($A21,[2]valeurs_trimestrielles!$A$1:$EJ$1191,455,0)+HLOOKUP($A21,[2]valeurs_trimestrielles!$A$1:$EJ$1191,456,0)+HLOOKUP($A21,[2]valeurs_trimestrielles!$A$1:$EJ$1191,457,0)</f>
        <v>4103</v>
      </c>
      <c r="I21" s="80">
        <f>HLOOKUP($A21,[2]valeurs_trimestrielles!$A$1:$EJ$1191,509,0)+HLOOKUP($A21,[2]valeurs_trimestrielles!$A$1:$EJ$1191,510,0)+HLOOKUP($A21,[2]valeurs_trimestrielles!$A$1:$EJ$1191,511,0)+HLOOKUP($A21,[2]valeurs_trimestrielles!$A$1:$EJ$1191,512,0)+HLOOKUP($A21,[2]valeurs_trimestrielles!$A$1:$EJ$1191,513,0)+HLOOKUP($A21,[2]valeurs_trimestrielles!$A$1:$EJ$1191,516,0)+HLOOKUP($A21,[2]valeurs_trimestrielles!$A$1:$EJ$1191,517,0)+HLOOKUP($A21,[2]valeurs_trimestrielles!$A$1:$EJ$1191,518,0)+HLOOKUP($A21,[2]valeurs_trimestrielles!$A$1:$EJ$1191,519,0)+HLOOKUP($A21,[2]valeurs_trimestrielles!$A$1:$EJ$1191,520,0)+HLOOKUP($A21,[2]valeurs_trimestrielles!$A$1:$EJ$1191,521,0)+HLOOKUP($A21,[2]valeurs_trimestrielles!$A$1:$EJ$1191,522,0)</f>
        <v>2357</v>
      </c>
      <c r="J21" s="80">
        <f>HLOOKUP($A21,[2]valeurs_trimestrielles!$A$1:$EJ$1191,263,0)+HLOOKUP($A21,[2]valeurs_trimestrielles!$A$1:$EJ$1191,264,0)+HLOOKUP($A21,[2]valeurs_trimestrielles!$A$1:$EJ$1191,265,0)+HLOOKUP($A21,[2]valeurs_trimestrielles!$A$1:$EJ$1191,266,0)+HLOOKUP($A21,[2]valeurs_trimestrielles!$A$1:$EJ$1191,267,0)+HLOOKUP($A21,[2]valeurs_trimestrielles!$A$1:$EJ$1191,270,0)+HLOOKUP($A21,[2]valeurs_trimestrielles!$A$1:$EJ$1191,271,0)+HLOOKUP($A21,[2]valeurs_trimestrielles!$A$1:$EJ$1191,272,0)+HLOOKUP($A21,[2]valeurs_trimestrielles!$A$1:$EJ$1191,273,0)+HLOOKUP($A21,[2]valeurs_trimestrielles!$A$1:$EJ$1191,274,0)+HLOOKUP($A21,[2]valeurs_trimestrielles!$A$1:$EJ$1191,275,0)+HLOOKUP($A21,[2]valeurs_trimestrielles!$A$1:$EJ$1191,276,0)</f>
        <v>4259</v>
      </c>
      <c r="K21" s="80">
        <f>HLOOKUP($A21,[2]valeurs_trimestrielles!$A$1:$EJ$1191,277,0)+HLOOKUP($A21,[2]valeurs_trimestrielles!$A$1:$EJ$1191,278,0)+HLOOKUP($A21,[2]valeurs_trimestrielles!$A$1:$EJ$1191,279,0)+HLOOKUP($A21,[2]valeurs_trimestrielles!$A$1:$EJ$1191,280,0)+HLOOKUP($A21,[2]valeurs_trimestrielles!$A$1:$EJ$1191,281,0)+HLOOKUP($A21,[2]valeurs_trimestrielles!$A$1:$EJ$1191,284,0)+HLOOKUP($A21,[2]valeurs_trimestrielles!$A$1:$EJ$1191,285,0)+HLOOKUP($A21,[2]valeurs_trimestrielles!$A$1:$EJ$1191,286,0)+HLOOKUP($A21,[2]valeurs_trimestrielles!$A$1:$EJ$1191,287,0)+HLOOKUP($A21,[2]valeurs_trimestrielles!$A$1:$EJ$1191,288,0)+HLOOKUP($A21,[2]valeurs_trimestrielles!$A$1:$EJ$1191,289,0)+HLOOKUP($A21,[2]valeurs_trimestrielles!$A$1:$EJ$1191,290,0)</f>
        <v>3347</v>
      </c>
      <c r="L21" s="80">
        <f>HLOOKUP($A21,[2]valeurs_trimestrielles!$A$1:$EJ$1191,249,0)+HLOOKUP($A21,[2]valeurs_trimestrielles!$A$1:$EJ$1191,250,0)+HLOOKUP($A21,[2]valeurs_trimestrielles!$A$1:$EJ$1191,251,0)+HLOOKUP($A21,[2]valeurs_trimestrielles!$A$1:$EJ$1191,252,0)+HLOOKUP($A21,[2]valeurs_trimestrielles!$A$1:$EJ$1191,253,0)+HLOOKUP($A21,[2]valeurs_trimestrielles!$A$1:$EJ$1191,256,0)+HLOOKUP($A21,[2]valeurs_trimestrielles!$A$1:$EJ$1191,257,0)+HLOOKUP($A21,[2]valeurs_trimestrielles!$A$1:$EJ$1191,258,0)+HLOOKUP($A21,[2]valeurs_trimestrielles!$A$1:$EJ$1191,259,0)+HLOOKUP($A21,[2]valeurs_trimestrielles!$A$1:$EJ$1191,260,0)+HLOOKUP($A21,[2]valeurs_trimestrielles!$A$1:$EJ$1191,261,0)+HLOOKUP($A21,[2]valeurs_trimestrielles!$A$1:$EJ$1191,262,0)</f>
        <v>11716</v>
      </c>
      <c r="M21" s="80">
        <f>HLOOKUP($A21,[2]valeurs_trimestrielles!$A$1:$EJ$1191,393,0)+HLOOKUP($A21,[2]valeurs_trimestrielles!$A$1:$EJ$1191,394,0)+HLOOKUP($A21,[2]valeurs_trimestrielles!$A$1:$EJ$1191,395,0)+HLOOKUP($A21,[2]valeurs_trimestrielles!$A$1:$EJ$1191,396,0)+HLOOKUP($A21,[2]valeurs_trimestrielles!$A$1:$EJ$1191,397,0)+HLOOKUP($A21,[2]valeurs_trimestrielles!$A$1:$EJ$1191,400,0)+HLOOKUP($A21,[2]valeurs_trimestrielles!$A$1:$EJ$1191,401,0)+HLOOKUP($A21,[2]valeurs_trimestrielles!$A$1:$EJ$1191,402,0)+HLOOKUP($A21,[2]valeurs_trimestrielles!$A$1:$EJ$1191,403,0)+HLOOKUP($A21,[2]valeurs_trimestrielles!$A$1:$EJ$1191,404,0)+HLOOKUP($A21,[2]valeurs_trimestrielles!$A$1:$EJ$1191,405,0)+HLOOKUP($A21,[2]valeurs_trimestrielles!$A$1:$EJ$1191,406,0)</f>
        <v>8119</v>
      </c>
      <c r="N21" s="81">
        <f>HLOOKUP($A21,[2]valeurs_trimestrielles!$A$1:$EJ$1191,291,0)+HLOOKUP($A21,[2]valeurs_trimestrielles!$A$1:$EJ$1191,292,0)+HLOOKUP($A21,[2]valeurs_trimestrielles!$A$1:$EJ$1191,293,0)+HLOOKUP($A21,[2]valeurs_trimestrielles!$A$1:$EJ$1191,294,0)+HLOOKUP($A21,[2]valeurs_trimestrielles!$A$1:$EJ$1191,295,0)+HLOOKUP($A21,[2]valeurs_trimestrielles!$A$1:$EJ$1191,298,0)+HLOOKUP($A21,[2]valeurs_trimestrielles!$A$1:$EJ$1191,299,0)+HLOOKUP($A21,[2]valeurs_trimestrielles!$A$1:$EJ$1191,300,0)+HLOOKUP($A21,[2]valeurs_trimestrielles!$A$1:$EJ$1191,301,0)+HLOOKUP($A21,[2]valeurs_trimestrielles!$A$1:$EJ$1191,302,0)+HLOOKUP($A21,[2]valeurs_trimestrielles!$A$1:$EJ$1191,303,0)+HLOOKUP($A21,[2]valeurs_trimestrielles!$A$1:$EJ$1191,304,0)</f>
        <v>5596</v>
      </c>
      <c r="O21" s="77">
        <f t="shared" si="2"/>
        <v>66544</v>
      </c>
      <c r="P21" s="79">
        <f>HLOOKUP($A21,[2]valeurs_trimestrielles!$A$1:$EJ$1191,828,0)+HLOOKUP($A21,[2]valeurs_trimestrielles!$A$1:$EJ$1191,830,0)+HLOOKUP($A21,[2]valeurs_trimestrielles!$A$1:$EJ$1191,832,0)+HLOOKUP($A21,[2]valeurs_trimestrielles!$A$1:$EJ$1191,834,0)+HLOOKUP($A21,[2]valeurs_trimestrielles!$A$1:$EJ$1191,836,0)+HLOOKUP($A21,[2]valeurs_trimestrielles!$A$1:$EJ$1191,838,0)+HLOOKUP($A21,[2]valeurs_trimestrielles!$A$1:$EJ$1191,842,0)+HLOOKUP($A21,[2]valeurs_trimestrielles!$A$1:$EJ$1191,847,0)+HLOOKUP($A21,[2]valeurs_trimestrielles!$A$1:$EJ$1191,853,0)+HLOOKUP($A21,[2]valeurs_trimestrielles!$A$1:$EJ$1191,855,0)+HLOOKUP($A21,[2]valeurs_trimestrielles!$A$1:$EJ$1191,857,0)+HLOOKUP($A21,[2]valeurs_trimestrielles!$A$1:$EJ$1191,859,0)+HLOOKUP($A21,[2]valeurs_trimestrielles!$A$1:$EJ$1191,861,0)</f>
        <v>3591</v>
      </c>
      <c r="Q21" s="80">
        <f>HLOOKUP($A21,[2]valeurs_trimestrielles!$A$1:$EJ$1191,730,0)+HLOOKUP($A21,[2]valeurs_trimestrielles!$A$1:$EJ$1191,732,0)+HLOOKUP($A21,[2]valeurs_trimestrielles!$A$1:$EJ$1191,734,0)+HLOOKUP($A21,[2]valeurs_trimestrielles!$A$1:$EJ$1191,736,0)+HLOOKUP($A21,[2]valeurs_trimestrielles!$A$1:$EJ$1191,738,0)+HLOOKUP($A21,[2]valeurs_trimestrielles!$A$1:$EJ$1191,740,0)+HLOOKUP($A21,[2]valeurs_trimestrielles!$A$1:$EJ$1191,744,0)+HLOOKUP($A21,[2]valeurs_trimestrielles!$A$1:$EJ$1191,749,0)+HLOOKUP($A21,[2]valeurs_trimestrielles!$A$1:$EJ$1191,755,0)+HLOOKUP($A21,[2]valeurs_trimestrielles!$A$1:$EJ$1191,757,0)+HLOOKUP($A21,[2]valeurs_trimestrielles!$A$1:$EJ$1191,759,0)+HLOOKUP($A21,[2]valeurs_trimestrielles!$A$1:$EJ$1191,761,0)+HLOOKUP($A21,[2]valeurs_trimestrielles!$A$1:$EJ$1191,763,0)</f>
        <v>7926</v>
      </c>
      <c r="R21" s="61">
        <f t="shared" si="3"/>
        <v>55027</v>
      </c>
      <c r="S21" s="80">
        <f>HLOOKUP($A21,[2]valeurs_trimestrielles!$A$1:$EJ$1191,681,0)+HLOOKUP($A21,[2]valeurs_trimestrielles!$A$1:$EJ$1191,682,0)+HLOOKUP($A21,[2]valeurs_trimestrielles!$A$1:$EJ$1191,683,0)+HLOOKUP($A21,[2]valeurs_trimestrielles!$A$1:$EJ$1191,684,0)+HLOOKUP($A21,[2]valeurs_trimestrielles!$A$1:$EJ$1191,685,0)+HLOOKUP($A21,[2]valeurs_trimestrielles!$A$1:$EJ$1191,688,0)+HLOOKUP($A21,[2]valeurs_trimestrielles!$A$1:$EJ$1191,689,0)+HLOOKUP($A21,[2]valeurs_trimestrielles!$A$1:$EJ$1191,690,0)+HLOOKUP($A21,[2]valeurs_trimestrielles!$A$1:$EJ$1191,691,0)+HLOOKUP($A21,[2]valeurs_trimestrielles!$A$1:$EJ$1191,692,0)+HLOOKUP($A21,[2]valeurs_trimestrielles!$A$1:$EJ$1191,693,0)+HLOOKUP($A21,[2]valeurs_trimestrielles!$A$1:$EJ$1191,694,0)</f>
        <v>12522</v>
      </c>
      <c r="T21" s="80">
        <f>HLOOKUP($A21,[2]valeurs_trimestrielles!$A$1:$EJ$1191,912,0)+HLOOKUP($A21,[2]valeurs_trimestrielles!$A$1:$EJ$1191,913,0)+HLOOKUP($A21,[2]valeurs_trimestrielles!$A$1:$EJ$1191,914,0)+HLOOKUP($A21,[2]valeurs_trimestrielles!$A$1:$EJ$1191,915,0)+HLOOKUP($A21,[2]valeurs_trimestrielles!$A$1:$EJ$1191,916,0)+HLOOKUP($A21,[2]valeurs_trimestrielles!$A$1:$EJ$1191,919,0)+HLOOKUP($A21,[2]valeurs_trimestrielles!$A$1:$EJ$1191,920,0)+HLOOKUP($A21,[2]valeurs_trimestrielles!$A$1:$EJ$1191,921,0)+HLOOKUP($A21,[2]valeurs_trimestrielles!$A$1:$EJ$1191,922,0)+HLOOKUP($A21,[2]valeurs_trimestrielles!$A$1:$EJ$1191,923,0)+HLOOKUP($A21,[2]valeurs_trimestrielles!$A$1:$EJ$1191,924,0)+HLOOKUP($A21,[2]valeurs_trimestrielles!$A$1:$EJ$1191,925,0)</f>
        <v>1162</v>
      </c>
      <c r="U21" s="80">
        <f>HLOOKUP($A21,[2]valeurs_trimestrielles!$A$1:$EJ$1191,814,0)+HLOOKUP($A21,[2]valeurs_trimestrielles!$A$1:$EJ$1191,815,0)+HLOOKUP($A21,[2]valeurs_trimestrielles!$A$1:$EJ$1191,816,0)+HLOOKUP($A21,[2]valeurs_trimestrielles!$A$1:$EJ$1191,817,0)+HLOOKUP($A21,[2]valeurs_trimestrielles!$A$1:$EJ$1191,818,0)+HLOOKUP($A21,[2]valeurs_trimestrielles!$A$1:$EJ$1191,821,0)+HLOOKUP($A21,[2]valeurs_trimestrielles!$A$1:$EJ$1191,822,0)+HLOOKUP($A21,[2]valeurs_trimestrielles!$A$1:$EJ$1191,823,0)+HLOOKUP($A21,[2]valeurs_trimestrielles!$A$1:$EJ$1191,824,0)+HLOOKUP($A21,[2]valeurs_trimestrielles!$A$1:$EJ$1191,825,0)+HLOOKUP($A21,[2]valeurs_trimestrielles!$A$1:$EJ$1191,826,0)+HLOOKUP($A21,[2]valeurs_trimestrielles!$A$1:$EJ$1191,827,0)</f>
        <v>1708</v>
      </c>
      <c r="V21" s="80">
        <f>HLOOKUP($A21,[2]valeurs_trimestrielles!$A$1:$EJ$1191,877,0)+HLOOKUP($A21,[2]valeurs_trimestrielles!$A$1:$EJ$1191,878,0)+HLOOKUP($A21,[2]valeurs_trimestrielles!$A$1:$EJ$1191,879,0)+HLOOKUP($A21,[2]valeurs_trimestrielles!$A$1:$EJ$1191,880,0)+HLOOKUP($A21,[2]valeurs_trimestrielles!$A$1:$EJ$1191,881,0)+HLOOKUP($A21,[2]valeurs_trimestrielles!$A$1:$EJ$1191,884,0)+HLOOKUP($A21,[2]valeurs_trimestrielles!$A$1:$EJ$1191,885,0)+HLOOKUP($A21,[2]valeurs_trimestrielles!$A$1:$EJ$1191,886,0)+HLOOKUP($A21,[2]valeurs_trimestrielles!$A$1:$EJ$1191,887,0)+HLOOKUP($A21,[2]valeurs_trimestrielles!$A$1:$EJ$1191,888,0)+HLOOKUP($A21,[2]valeurs_trimestrielles!$A$1:$EJ$1191,889,0)+HLOOKUP($A21,[2]valeurs_trimestrielles!$A$1:$EJ$1191,890,0)</f>
        <v>4256</v>
      </c>
      <c r="W21" s="80">
        <f>HLOOKUP($A21,[2]valeurs_trimestrielles!$A$1:$EJ$1191,639,0)+HLOOKUP($A21,[2]valeurs_trimestrielles!$A$1:$EJ$1191,640,0)+HLOOKUP($A21,[2]valeurs_trimestrielles!$A$1:$EJ$1191,641,0)+HLOOKUP($A21,[2]valeurs_trimestrielles!$A$1:$EJ$1191,642,0)+HLOOKUP($A21,[2]valeurs_trimestrielles!$A$1:$EJ$1191,643,0)+HLOOKUP($A21,[2]valeurs_trimestrielles!$A$1:$EJ$1191,646,0)+HLOOKUP($A21,[2]valeurs_trimestrielles!$A$1:$EJ$1191,648,0)+HLOOKUP($A21,[2]valeurs_trimestrielles!$A$1:$EJ$1191,650,0)+HLOOKUP($A21,[2]valeurs_trimestrielles!$A$1:$EJ$1191,652,0)+HLOOKUP($A21,[2]valeurs_trimestrielles!$A$1:$EJ$1191,654,0)+HLOOKUP($A21,[2]valeurs_trimestrielles!$A$1:$EJ$1191,656,0)+HLOOKUP($A21,[2]valeurs_trimestrielles!$A$1:$EJ$1191,657,0)</f>
        <v>633</v>
      </c>
      <c r="X21" s="80">
        <f>HLOOKUP($A21,[2]valeurs_trimestrielles!$A$1:$EJ$1191,653,0)+HLOOKUP($A21,[2]valeurs_trimestrielles!$A$1:$EJ$1191,654,0)+HLOOKUP($A21,[2]valeurs_trimestrielles!$A$1:$EJ$1191,655,0)+HLOOKUP($A21,[2]valeurs_trimestrielles!$A$1:$EJ$1191,656,0)+HLOOKUP($A21,[2]valeurs_trimestrielles!$A$1:$EJ$1191,657,0)+HLOOKUP($A21,[2]valeurs_trimestrielles!$A$1:$EJ$1191,660,0)+HLOOKUP($A21,[2]valeurs_trimestrielles!$A$1:$EJ$1191,661,0)+HLOOKUP($A21,[2]valeurs_trimestrielles!$A$1:$EJ$1191,662,0)+HLOOKUP($A21,[2]valeurs_trimestrielles!$A$1:$EJ$1191,663,0)+HLOOKUP($A21,[2]valeurs_trimestrielles!$A$1:$EJ$1191,664,0)+HLOOKUP($A21,[2]valeurs_trimestrielles!$A$1:$EJ$1191,665,0)+HLOOKUP($A21,[2]valeurs_trimestrielles!$A$1:$EJ$1191,666,0)</f>
        <v>637</v>
      </c>
      <c r="Y21" s="80">
        <f>HLOOKUP($A21,[2]valeurs_trimestrielles!$A$1:$EJ$1191,626,0)+HLOOKUP($A21,[2]valeurs_trimestrielles!$A$1:$EJ$1191,627,0)+HLOOKUP($A21,[2]valeurs_trimestrielles!$A$1:$EJ$1191,628,0)+HLOOKUP($A21,[2]valeurs_trimestrielles!$A$1:$EJ$1191,629,0)+HLOOKUP($A21,[2]valeurs_trimestrielles!$A$1:$EJ$1191,630,0)+HLOOKUP($A21,[2]valeurs_trimestrielles!$A$1:$EJ$1191,632,0)+HLOOKUP($A21,[2]valeurs_trimestrielles!$A$1:$EJ$1191,633,0)+HLOOKUP($A21,[2]valeurs_trimestrielles!$A$1:$EJ$1191,634,0)+HLOOKUP($A21,[2]valeurs_trimestrielles!$A$1:$EJ$1191,635,0)+HLOOKUP($A21,[2]valeurs_trimestrielles!$A$1:$EJ$1191,636,0)+HLOOKUP($A21,[2]valeurs_trimestrielles!$A$1:$EJ$1191,637,0)+HLOOKUP($A21,[2]valeurs_trimestrielles!$A$1:$EJ$1191,638,0)</f>
        <v>16198</v>
      </c>
      <c r="Z21" s="80">
        <f>HLOOKUP($A21,[2]valeurs_trimestrielles!$A$1:$EJ$1191,765,0)+HLOOKUP($A21,[2]valeurs_trimestrielles!$A$1:$EJ$1191,766,0)+HLOOKUP($A21,[2]valeurs_trimestrielles!$A$1:$EJ$1191,767,0)+HLOOKUP($A21,[2]valeurs_trimestrielles!$A$1:$EJ$1191,768,0)+HLOOKUP($A21,[2]valeurs_trimestrielles!$A$1:$EJ$1191,769,0)+HLOOKUP($A21,[2]valeurs_trimestrielles!$A$1:$EJ$1191,772,0)+HLOOKUP($A21,[2]valeurs_trimestrielles!$A$1:$EJ$1191,773,0)+HLOOKUP($A21,[2]valeurs_trimestrielles!$A$1:$EJ$1191,774,0)+HLOOKUP($A21,[2]valeurs_trimestrielles!$A$1:$EJ$1191,775,0)+HLOOKUP($A21,[2]valeurs_trimestrielles!$A$1:$EJ$1191,776,0)+HLOOKUP($A21,[2]valeurs_trimestrielles!$A$1:$EJ$1191,777,0)+HLOOKUP($A21,[2]valeurs_trimestrielles!$A$1:$EJ$1191,778,0)</f>
        <v>8807</v>
      </c>
      <c r="AA21" s="81">
        <f>HLOOKUP($A21,[2]valeurs_trimestrielles!$A$1:$EJ$1191,667,0)+HLOOKUP($A21,[2]valeurs_trimestrielles!$A$1:$EJ$1191,668,0)+HLOOKUP($A21,[2]valeurs_trimestrielles!$A$1:$EJ$1191,669,0)+HLOOKUP($A21,[2]valeurs_trimestrielles!$A$1:$EJ$1191,670,0)+HLOOKUP($A21,[2]valeurs_trimestrielles!$A$1:$EJ$1191,671,0)+HLOOKUP($A21,[2]valeurs_trimestrielles!$A$1:$EJ$1191,674,0)+HLOOKUP($A21,[2]valeurs_trimestrielles!$A$1:$EJ$1191,675,0)+HLOOKUP($A21,[2]valeurs_trimestrielles!$A$1:$EJ$1191,676,0)+HLOOKUP($A21,[2]valeurs_trimestrielles!$A$1:$EJ$1191,677,0)+HLOOKUP($A21,[2]valeurs_trimestrielles!$A$1:$EJ$1191,678,0)+HLOOKUP($A21,[2]valeurs_trimestrielles!$A$1:$EJ$1191,679,0)+HLOOKUP($A21,[2]valeurs_trimestrielles!$A$1:$EJ$1191,680,0)</f>
        <v>9104</v>
      </c>
      <c r="AB21" s="77">
        <f t="shared" si="4"/>
        <v>138008</v>
      </c>
      <c r="AC21" s="82">
        <f>HLOOKUP($A21,[2]valeurs_trimestrielles!$A$1:$EJ$1191,560,0)+HLOOKUP($A21,[2]valeurs_trimestrielles!$A$1:$EJ$1191,562,0)+HLOOKUP($A21,[2]valeurs_trimestrielles!$A$1:$EJ$1191,564,0)+HLOOKUP($A21,[2]valeurs_trimestrielles!$A$1:$EJ$1191,566,0)+HLOOKUP($A21,[2]valeurs_trimestrielles!$A$1:$EJ$1191,568,0)+HLOOKUP($A21,[2]valeurs_trimestrielles!$A$1:$EJ$1191,570,0)+HLOOKUP($A21,[2]valeurs_trimestrielles!$A$1:$EJ$1191,574,0)+HLOOKUP($A21,[2]valeurs_trimestrielles!$A$1:$EJ$1191,580,0)+HLOOKUP($A21,[2]valeurs_trimestrielles!$A$1:$EJ$1191,587,0)+HLOOKUP($A21,[2]valeurs_trimestrielles!$A$1:$EJ$1191,589,0)+HLOOKUP($A21,[2]valeurs_trimestrielles!$A$1:$EJ$1191,591,0)+HLOOKUP($A21,[2]valeurs_trimestrielles!$A$1:$EJ$1191,593,0)+HLOOKUP($A21,[2]valeurs_trimestrielles!$A$1:$EJ$1191,595,0)</f>
        <v>7341</v>
      </c>
      <c r="AD21" s="83">
        <f>HLOOKUP($A21,[2]valeurs_trimestrielles!$A$1:$EJ$1191,109,0)+HLOOKUP($A21,[2]valeurs_trimestrielles!$A$1:$EJ$1191,111,0)+HLOOKUP($A21,[2]valeurs_trimestrielles!$A$1:$EJ$1191,113,0)+HLOOKUP($A21,[2]valeurs_trimestrielles!$A$1:$EJ$1191,115,0)+HLOOKUP($A21,[2]valeurs_trimestrielles!$A$1:$EJ$1191,117,0)+HLOOKUP($A21,[2]valeurs_trimestrielles!$A$1:$EJ$1191,119,0)+HLOOKUP($A21,[2]valeurs_trimestrielles!$A$1:$EJ$1191,123,0)+HLOOKUP($A21,[2]valeurs_trimestrielles!$A$1:$EJ$1191,129,0)+HLOOKUP($A21,[2]valeurs_trimestrielles!$A$1:$EJ$1191,136,0)+HLOOKUP($A21,[2]valeurs_trimestrielles!$A$1:$EJ$1191,138,0)+HLOOKUP($A21,[2]valeurs_trimestrielles!$A$1:$EJ$1191,140,0)+HLOOKUP($A21,[2]valeurs_trimestrielles!$A$1:$EJ$1191,142,0)+HLOOKUP($A21,[2]valeurs_trimestrielles!$A$1:$EJ$1191,144,0)</f>
        <v>18727</v>
      </c>
      <c r="AE21" s="61">
        <f t="shared" si="5"/>
        <v>111940</v>
      </c>
      <c r="AF21" s="83">
        <f>HLOOKUP($A21,[2]valeurs_trimestrielles!$A$1:$EJ$1191,58,0)+HLOOKUP($A21,[2]valeurs_trimestrielles!$A$1:$EJ$1191,59,0)+HLOOKUP($A21,[2]valeurs_trimestrielles!$A$1:$EJ$1191,60,0)+HLOOKUP($A21,[2]valeurs_trimestrielles!$A$1:$EJ$1191,61,0)+HLOOKUP($A21,[2]valeurs_trimestrielles!$A$1:$EJ$1191,62,0)+HLOOKUP($A21,[2]valeurs_trimestrielles!$A$1:$EJ$1191,65,0)+HLOOKUP($A21,[2]valeurs_trimestrielles!$A$1:$EJ$1191,66,0)+HLOOKUP($A21,[2]valeurs_trimestrielles!$A$1:$EJ$1191,67,0)+HLOOKUP($A21,[2]valeurs_trimestrielles!$A$1:$EJ$1191,68,0)+HLOOKUP($A21,[2]valeurs_trimestrielles!$A$1:$EJ$1191,69,0)+HLOOKUP($A21,[2]valeurs_trimestrielles!$A$1:$EJ$1191,70,0)+HLOOKUP($A21,[2]valeurs_trimestrielles!$A$1:$EJ$1191,71,0)</f>
        <v>28265</v>
      </c>
      <c r="AG21" s="83">
        <f>HLOOKUP($A21,[2]valeurs_trimestrielles!$A$1:$EJ$1191,968,0)+HLOOKUP($A21,[2]valeurs_trimestrielles!$A$1:$EJ$1191,969,0)+HLOOKUP($A21,[2]valeurs_trimestrielles!$A$1:$EJ$1191,970,0)+HLOOKUP($A21,[2]valeurs_trimestrielles!$A$1:$EJ$1191,971,0)+HLOOKUP($A21,[2]valeurs_trimestrielles!$A$1:$EJ$1191,972,0)+HLOOKUP($A21,[2]valeurs_trimestrielles!$A$1:$EJ$1191,975,0)+HLOOKUP($A21,[2]valeurs_trimestrielles!$A$1:$EJ$1191,976,0)+HLOOKUP($A21,[2]valeurs_trimestrielles!$A$1:$EJ$1191,977,0)+HLOOKUP($A21,[2]valeurs_trimestrielles!$A$1:$EJ$1191,978,0)+HLOOKUP($A21,[2]valeurs_trimestrielles!$A$1:$EJ$1191,979,0)+HLOOKUP($A21,[2]valeurs_trimestrielles!$A$1:$EJ$1191,980,0)+HLOOKUP($A21,[2]valeurs_trimestrielles!$A$1:$EJ$1191,981,0)</f>
        <v>2947</v>
      </c>
      <c r="AH21" s="83">
        <f>HLOOKUP($A21,[2]valeurs_trimestrielles!$A$1:$EJ$1191,235,0)+HLOOKUP($A21,[2]valeurs_trimestrielles!$A$1:$EJ$1191,236,0)+HLOOKUP($A21,[2]valeurs_trimestrielles!$A$1:$EJ$1191,237,0)+HLOOKUP($A21,[2]valeurs_trimestrielles!$A$1:$EJ$1191,238,0)+HLOOKUP($A21,[2]valeurs_trimestrielles!$A$1:$EJ$1191,239,0)+HLOOKUP($A21,[2]valeurs_trimestrielles!$A$1:$EJ$1191,242,0)+HLOOKUP($A21,[2]valeurs_trimestrielles!$A$1:$EJ$1191,243,0)+HLOOKUP($A21,[2]valeurs_trimestrielles!$A$1:$EJ$1191,244,0)+HLOOKUP($A21,[2]valeurs_trimestrielles!$A$1:$EJ$1191,245,0)+HLOOKUP($A21,[2]valeurs_trimestrielles!$A$1:$EJ$1191,246,0)+HLOOKUP($A21,[2]valeurs_trimestrielles!$A$1:$EJ$1191,247,0)+HLOOKUP($A21,[2]valeurs_trimestrielles!$A$1:$EJ$1191,248,0)</f>
        <v>5811</v>
      </c>
      <c r="AI21" s="83">
        <f>HLOOKUP($A21,[2]valeurs_trimestrielles!$A$1:$EJ$1191,611,0)+HLOOKUP($A21,[2]valeurs_trimestrielles!$A$1:$EJ$1191,612,0)+HLOOKUP($A21,[2]valeurs_trimestrielles!$A$1:$EJ$1191,613,0)+HLOOKUP($A21,[2]valeurs_trimestrielles!$A$1:$EJ$1191,614,0)+HLOOKUP($A21,[2]valeurs_trimestrielles!$A$1:$EJ$1191,615,0)+HLOOKUP($A21,[2]valeurs_trimestrielles!$A$1:$EJ$1191,618,0)+HLOOKUP($A21,[2]valeurs_trimestrielles!$A$1:$EJ$1191,619,0)+HLOOKUP($A21,[2]valeurs_trimestrielles!$A$1:$EJ$1191,620,0)+HLOOKUP($A21,[2]valeurs_trimestrielles!$A$1:$EJ$1191,621,0)+HLOOKUP($A21,[2]valeurs_trimestrielles!$A$1:$EJ$1191,622,0)+HLOOKUP($A21,[2]valeurs_trimestrielles!$A$1:$EJ$1191,623,0)+HLOOKUP($A21,[2]valeurs_trimestrielles!$A$1:$EJ$1191,624,0)</f>
        <v>6613</v>
      </c>
      <c r="AJ21" s="83">
        <f>HLOOKUP($A21,[2]valeurs_trimestrielles!$A$1:$EJ$1191,16,0)+HLOOKUP($A21,[2]valeurs_trimestrielles!$A$1:$EJ$1191,17,0)+HLOOKUP($A21,[2]valeurs_trimestrielles!$A$1:$EJ$1191,18,0)+HLOOKUP($A21,[2]valeurs_trimestrielles!$A$1:$EJ$1191,19,0)+HLOOKUP($A21,[2]valeurs_trimestrielles!$A$1:$EJ$1191,20,0)+HLOOKUP($A21,[2]valeurs_trimestrielles!$A$1:$EJ$1191,23,0)+HLOOKUP($A21,[2]valeurs_trimestrielles!$A$1:$EJ$1191,24,0)+HLOOKUP($A21,[2]valeurs_trimestrielles!$A$1:$EJ$1191,25,0)+HLOOKUP($A21,[2]valeurs_trimestrielles!$A$1:$EJ$1191,26,0)+HLOOKUP($A21,[2]valeurs_trimestrielles!$A$1:$EJ$1191,27,0)+HLOOKUP($A21,[2]valeurs_trimestrielles!$A$1:$EJ$1191,28,0)+HLOOKUP($A21,[2]valeurs_trimestrielles!$A$1:$EJ$1191,29,0)</f>
        <v>4780</v>
      </c>
      <c r="AK21" s="83">
        <f>HLOOKUP($A21,[2]valeurs_trimestrielles!$A$1:$EJ$1191,30,0)+HLOOKUP($A21,[2]valeurs_trimestrielles!$A$1:$EJ$1191,31,0)+HLOOKUP($A21,[2]valeurs_trimestrielles!$A$1:$EJ$1191,32,0)+HLOOKUP($A21,[2]valeurs_trimestrielles!$A$1:$EJ$1191,33,0)+HLOOKUP($A21,[2]valeurs_trimestrielles!$A$1:$EJ$1191,34,0)+HLOOKUP($A21,[2]valeurs_trimestrielles!$A$1:$EJ$1191,37,0)+HLOOKUP($A21,[2]valeurs_trimestrielles!$A$1:$EJ$1191,38,0)+HLOOKUP($A21,[2]valeurs_trimestrielles!$A$1:$EJ$1191,39,0)+HLOOKUP($A21,[2]valeurs_trimestrielles!$A$1:$EJ$1191,40,0)+HLOOKUP($A21,[2]valeurs_trimestrielles!$A$1:$EJ$1191,41,0)+HLOOKUP($A21,[2]valeurs_trimestrielles!$A$1:$EJ$1191,42,0)+HLOOKUP($A21,[2]valeurs_trimestrielles!$A$1:$EJ$1191,43,0)</f>
        <v>3984</v>
      </c>
      <c r="AL21" s="83">
        <f>HLOOKUP($A21,[2]valeurs_trimestrielles!$A$1:$EJ$1191,2,0)+HLOOKUP($A21,[2]valeurs_trimestrielles!$A$1:$EJ$1191,3,0)+HLOOKUP($A21,[2]valeurs_trimestrielles!$A$1:$EJ$1191,4,0)+HLOOKUP($A21,[2]valeurs_trimestrielles!$A$1:$EJ$1191,5,0)+HLOOKUP($A21,[2]valeurs_trimestrielles!$A$1:$EJ$1191,6,0)+HLOOKUP($A21,[2]valeurs_trimestrielles!$A$1:$EJ$1191,9,0)+HLOOKUP($A21,[2]valeurs_trimestrielles!$A$1:$EJ$1191,10,0)+HLOOKUP($A21,[2]valeurs_trimestrielles!$A$1:$EJ$1191,11,0)+HLOOKUP($A21,[2]valeurs_trimestrielles!$A$1:$EJ$1191,12,0)+HLOOKUP($A21,[2]valeurs_trimestrielles!$A$1:$EJ$1191,13,0)+HLOOKUP($A21,[2]valeurs_trimestrielles!$A$1:$EJ$1191,14,0)+HLOOKUP($A21,[2]valeurs_trimestrielles!$A$1:$EJ$1191,15,0)</f>
        <v>27914</v>
      </c>
      <c r="AM21" s="83">
        <f>HLOOKUP($A21,[2]valeurs_trimestrielles!$A$1:$EJ$1191,146,0)+HLOOKUP($A21,[2]valeurs_trimestrielles!$A$1:$EJ$1191,147,0)+HLOOKUP($A21,[2]valeurs_trimestrielles!$A$1:$EJ$1191,148,0)+HLOOKUP($A21,[2]valeurs_trimestrielles!$A$1:$EJ$1191,149,0)+HLOOKUP($A21,[2]valeurs_trimestrielles!$A$1:$EJ$1191,150,0)+HLOOKUP($A21,[2]valeurs_trimestrielles!$A$1:$EJ$1191,153,0)+HLOOKUP($A21,[2]valeurs_trimestrielles!$A$1:$EJ$1191,154,0)+HLOOKUP($A21,[2]valeurs_trimestrielles!$A$1:$EJ$1191,155,0)+HLOOKUP($A21,[2]valeurs_trimestrielles!$A$1:$EJ$1191,156,0)+HLOOKUP($A21,[2]valeurs_trimestrielles!$A$1:$EJ$1191,157,0)+HLOOKUP($A21,[2]valeurs_trimestrielles!$A$1:$EJ$1191,158,0)+HLOOKUP($A21,[2]valeurs_trimestrielles!$A$1:$EJ$1191,159,0)</f>
        <v>16926</v>
      </c>
      <c r="AN21" s="84">
        <f>HLOOKUP($A21,[2]valeurs_trimestrielles!$A$1:$EJ$1191,44,0)+HLOOKUP($A21,[2]valeurs_trimestrielles!$A$1:$EJ$1191,45,0)+HLOOKUP($A21,[2]valeurs_trimestrielles!$A$1:$EJ$1191,46,0)+HLOOKUP($A21,[2]valeurs_trimestrielles!$A$1:$EJ$1191,47,0)+HLOOKUP($A21,[2]valeurs_trimestrielles!$A$1:$EJ$1191,48,0)+HLOOKUP($A21,[2]valeurs_trimestrielles!$A$1:$EJ$1191,51,0)+HLOOKUP($A21,[2]valeurs_trimestrielles!$A$1:$EJ$1191,52,0)+HLOOKUP($A21,[2]valeurs_trimestrielles!$A$1:$EJ$1191,53,0)+HLOOKUP($A21,[2]valeurs_trimestrielles!$A$1:$EJ$1191,54,0)+HLOOKUP($A21,[2]valeurs_trimestrielles!$A$1:$EJ$1191,55,0)+HLOOKUP($A21,[2]valeurs_trimestrielles!$A$1:$EJ$1191,56,0)+HLOOKUP($A21,[2]valeurs_trimestrielles!$A$1:$EJ$1191,57,0)</f>
        <v>14700</v>
      </c>
    </row>
    <row r="22" spans="1:40" x14ac:dyDescent="0.2">
      <c r="A22" s="1" t="str">
        <f>'France métro'!A19</f>
        <v>2014-T1</v>
      </c>
      <c r="B22" s="54">
        <f t="shared" si="0"/>
        <v>78762</v>
      </c>
      <c r="C22" s="76">
        <f>HLOOKUP($A22,[2]valeurs_trimestrielles!$A$1:$EJ$1191,458,0)+HLOOKUP($A22,[2]valeurs_trimestrielles!$A$1:$EJ$1191,460,0)+HLOOKUP($A22,[2]valeurs_trimestrielles!$A$1:$EJ$1191,462,0)+HLOOKUP($A22,[2]valeurs_trimestrielles!$A$1:$EJ$1191,464,0)+HLOOKUP($A22,[2]valeurs_trimestrielles!$A$1:$EJ$1191,466,0)+HLOOKUP($A22,[2]valeurs_trimestrielles!$A$1:$EJ$1191,468,0)+HLOOKUP($A22,[2]valeurs_trimestrielles!$A$1:$EJ$1191,472,0)+HLOOKUP($A22,[2]valeurs_trimestrielles!$A$1:$EJ$1191,478,0)+HLOOKUP($A22,[2]valeurs_trimestrielles!$A$1:$EJ$1191,485,0)+HLOOKUP($A22,[2]valeurs_trimestrielles!$A$1:$EJ$1191,487,0)+HLOOKUP($A22,[2]valeurs_trimestrielles!$A$1:$EJ$1191,489,0)+HLOOKUP($A22,[2]valeurs_trimestrielles!$A$1:$EJ$1191,491,0)+HLOOKUP($A22,[2]valeurs_trimestrielles!$A$1:$EJ$1191,493,0)</f>
        <v>3969</v>
      </c>
      <c r="D22" s="73">
        <f>HLOOKUP($A22,[2]valeurs_trimestrielles!$A$1:$EJ$1191,356,0)+HLOOKUP($A22,[2]valeurs_trimestrielles!$A$1:$EJ$1191,358,0)+HLOOKUP($A22,[2]valeurs_trimestrielles!$A$1:$EJ$1191,360,0)+HLOOKUP($A22,[2]valeurs_trimestrielles!$A$1:$EJ$1191,362,0)+HLOOKUP($A22,[2]valeurs_trimestrielles!$A$1:$EJ$1191,364,0)+HLOOKUP($A22,[2]valeurs_trimestrielles!$A$1:$EJ$1191,366,0)+HLOOKUP($A22,[2]valeurs_trimestrielles!$A$1:$EJ$1191,370,0)+HLOOKUP($A22,[2]valeurs_trimestrielles!$A$1:$EJ$1191,376,0)+HLOOKUP($A22,[2]valeurs_trimestrielles!$A$1:$EJ$1191,383,0)+HLOOKUP($A22,[2]valeurs_trimestrielles!$A$1:$EJ$1191,385,0)+HLOOKUP($A22,[2]valeurs_trimestrielles!$A$1:$EJ$1191,387,0)+HLOOKUP($A22,[2]valeurs_trimestrielles!$A$1:$EJ$1191,389,0)+HLOOKUP($A22,[2]valeurs_trimestrielles!$A$1:$EJ$1191,391,0)</f>
        <v>13361</v>
      </c>
      <c r="E22" s="73">
        <f t="shared" si="1"/>
        <v>61432</v>
      </c>
      <c r="F22" s="73">
        <f>HLOOKUP($A22,[2]valeurs_trimestrielles!$A$1:$EJ$1191,305,0)+HLOOKUP($A22,[2]valeurs_trimestrielles!$A$1:$EJ$1191,306,0)+HLOOKUP($A22,[2]valeurs_trimestrielles!$A$1:$EJ$1191,307,0)+HLOOKUP($A22,[2]valeurs_trimestrielles!$A$1:$EJ$1191,308,0)+HLOOKUP($A22,[2]valeurs_trimestrielles!$A$1:$EJ$1191,309,0)+HLOOKUP($A22,[2]valeurs_trimestrielles!$A$1:$EJ$1191,312,0)+HLOOKUP($A22,[2]valeurs_trimestrielles!$A$1:$EJ$1191,313,0)+HLOOKUP($A22,[2]valeurs_trimestrielles!$A$1:$EJ$1191,314,0)+HLOOKUP($A22,[2]valeurs_trimestrielles!$A$1:$EJ$1191,315,0)+HLOOKUP($A22,[2]valeurs_trimestrielles!$A$1:$EJ$1191,316,0)+HLOOKUP($A22,[2]valeurs_trimestrielles!$A$1:$EJ$1191,317,0)+HLOOKUP($A22,[2]valeurs_trimestrielles!$A$1:$EJ$1191,318,0)</f>
        <v>16815</v>
      </c>
      <c r="G22" s="73">
        <f>HLOOKUP($A22,[2]valeurs_trimestrielles!$A$1:$EJ$1191,546,0)+HLOOKUP($A22,[2]valeurs_trimestrielles!$A$1:$EJ$1191,547,0)+HLOOKUP($A22,[2]valeurs_trimestrielles!$A$1:$EJ$1191,548,0)+HLOOKUP($A22,[2]valeurs_trimestrielles!$A$1:$EJ$1191,549,0)+HLOOKUP($A22,[2]valeurs_trimestrielles!$A$1:$EJ$1191,550,0)+HLOOKUP($A22,[2]valeurs_trimestrielles!$A$1:$EJ$1191,553,0)+HLOOKUP($A22,[2]valeurs_trimestrielles!$A$1:$EJ$1191,554,0)+HLOOKUP($A22,[2]valeurs_trimestrielles!$A$1:$EJ$1191,555,0)+HLOOKUP($A22,[2]valeurs_trimestrielles!$A$1:$EJ$1191,556,0)+HLOOKUP($A22,[2]valeurs_trimestrielles!$A$1:$EJ$1191,557,0)+HLOOKUP($A22,[2]valeurs_trimestrielles!$A$1:$EJ$1191,558,0)+HLOOKUP($A22,[2]valeurs_trimestrielles!$A$1:$EJ$1191,559,0)</f>
        <v>2080</v>
      </c>
      <c r="H22" s="73">
        <f>HLOOKUP($A22,[2]valeurs_trimestrielles!$A$1:$EJ$1191,444,0)+HLOOKUP($A22,[2]valeurs_trimestrielles!$A$1:$EJ$1191,445,0)+HLOOKUP($A22,[2]valeurs_trimestrielles!$A$1:$EJ$1191,446,0)+HLOOKUP($A22,[2]valeurs_trimestrielles!$A$1:$EJ$1191,447,0)+HLOOKUP($A22,[2]valeurs_trimestrielles!$A$1:$EJ$1191,448,0)+HLOOKUP($A22,[2]valeurs_trimestrielles!$A$1:$EJ$1191,451,0)+HLOOKUP($A22,[2]valeurs_trimestrielles!$A$1:$EJ$1191,452,0)+HLOOKUP($A22,[2]valeurs_trimestrielles!$A$1:$EJ$1191,453,0)+HLOOKUP($A22,[2]valeurs_trimestrielles!$A$1:$EJ$1191,454,0)+HLOOKUP($A22,[2]valeurs_trimestrielles!$A$1:$EJ$1191,455,0)+HLOOKUP($A22,[2]valeurs_trimestrielles!$A$1:$EJ$1191,456,0)+HLOOKUP($A22,[2]valeurs_trimestrielles!$A$1:$EJ$1191,457,0)</f>
        <v>4766</v>
      </c>
      <c r="I22" s="73">
        <f>HLOOKUP($A22,[2]valeurs_trimestrielles!$A$1:$EJ$1191,509,0)+HLOOKUP($A22,[2]valeurs_trimestrielles!$A$1:$EJ$1191,510,0)+HLOOKUP($A22,[2]valeurs_trimestrielles!$A$1:$EJ$1191,511,0)+HLOOKUP($A22,[2]valeurs_trimestrielles!$A$1:$EJ$1191,512,0)+HLOOKUP($A22,[2]valeurs_trimestrielles!$A$1:$EJ$1191,513,0)+HLOOKUP($A22,[2]valeurs_trimestrielles!$A$1:$EJ$1191,516,0)+HLOOKUP($A22,[2]valeurs_trimestrielles!$A$1:$EJ$1191,517,0)+HLOOKUP($A22,[2]valeurs_trimestrielles!$A$1:$EJ$1191,518,0)+HLOOKUP($A22,[2]valeurs_trimestrielles!$A$1:$EJ$1191,519,0)+HLOOKUP($A22,[2]valeurs_trimestrielles!$A$1:$EJ$1191,520,0)+HLOOKUP($A22,[2]valeurs_trimestrielles!$A$1:$EJ$1191,521,0)+HLOOKUP($A22,[2]valeurs_trimestrielles!$A$1:$EJ$1191,522,0)</f>
        <v>2616</v>
      </c>
      <c r="J22" s="73">
        <f>HLOOKUP($A22,[2]valeurs_trimestrielles!$A$1:$EJ$1191,263,0)+HLOOKUP($A22,[2]valeurs_trimestrielles!$A$1:$EJ$1191,264,0)+HLOOKUP($A22,[2]valeurs_trimestrielles!$A$1:$EJ$1191,265,0)+HLOOKUP($A22,[2]valeurs_trimestrielles!$A$1:$EJ$1191,266,0)+HLOOKUP($A22,[2]valeurs_trimestrielles!$A$1:$EJ$1191,267,0)+HLOOKUP($A22,[2]valeurs_trimestrielles!$A$1:$EJ$1191,270,0)+HLOOKUP($A22,[2]valeurs_trimestrielles!$A$1:$EJ$1191,271,0)+HLOOKUP($A22,[2]valeurs_trimestrielles!$A$1:$EJ$1191,272,0)+HLOOKUP($A22,[2]valeurs_trimestrielles!$A$1:$EJ$1191,273,0)+HLOOKUP($A22,[2]valeurs_trimestrielles!$A$1:$EJ$1191,274,0)+HLOOKUP($A22,[2]valeurs_trimestrielles!$A$1:$EJ$1191,275,0)+HLOOKUP($A22,[2]valeurs_trimestrielles!$A$1:$EJ$1191,276,0)</f>
        <v>3594</v>
      </c>
      <c r="K22" s="73">
        <f>HLOOKUP($A22,[2]valeurs_trimestrielles!$A$1:$EJ$1191,277,0)+HLOOKUP($A22,[2]valeurs_trimestrielles!$A$1:$EJ$1191,278,0)+HLOOKUP($A22,[2]valeurs_trimestrielles!$A$1:$EJ$1191,279,0)+HLOOKUP($A22,[2]valeurs_trimestrielles!$A$1:$EJ$1191,280,0)+HLOOKUP($A22,[2]valeurs_trimestrielles!$A$1:$EJ$1191,281,0)+HLOOKUP($A22,[2]valeurs_trimestrielles!$A$1:$EJ$1191,284,0)+HLOOKUP($A22,[2]valeurs_trimestrielles!$A$1:$EJ$1191,285,0)+HLOOKUP($A22,[2]valeurs_trimestrielles!$A$1:$EJ$1191,286,0)+HLOOKUP($A22,[2]valeurs_trimestrielles!$A$1:$EJ$1191,287,0)+HLOOKUP($A22,[2]valeurs_trimestrielles!$A$1:$EJ$1191,288,0)+HLOOKUP($A22,[2]valeurs_trimestrielles!$A$1:$EJ$1191,289,0)+HLOOKUP($A22,[2]valeurs_trimestrielles!$A$1:$EJ$1191,290,0)</f>
        <v>3393</v>
      </c>
      <c r="L22" s="73">
        <f>HLOOKUP($A22,[2]valeurs_trimestrielles!$A$1:$EJ$1191,249,0)+HLOOKUP($A22,[2]valeurs_trimestrielles!$A$1:$EJ$1191,250,0)+HLOOKUP($A22,[2]valeurs_trimestrielles!$A$1:$EJ$1191,251,0)+HLOOKUP($A22,[2]valeurs_trimestrielles!$A$1:$EJ$1191,252,0)+HLOOKUP($A22,[2]valeurs_trimestrielles!$A$1:$EJ$1191,253,0)+HLOOKUP($A22,[2]valeurs_trimestrielles!$A$1:$EJ$1191,256,0)+HLOOKUP($A22,[2]valeurs_trimestrielles!$A$1:$EJ$1191,257,0)+HLOOKUP($A22,[2]valeurs_trimestrielles!$A$1:$EJ$1191,258,0)+HLOOKUP($A22,[2]valeurs_trimestrielles!$A$1:$EJ$1191,259,0)+HLOOKUP($A22,[2]valeurs_trimestrielles!$A$1:$EJ$1191,260,0)+HLOOKUP($A22,[2]valeurs_trimestrielles!$A$1:$EJ$1191,261,0)+HLOOKUP($A22,[2]valeurs_trimestrielles!$A$1:$EJ$1191,262,0)</f>
        <v>14550</v>
      </c>
      <c r="M22" s="73">
        <f>HLOOKUP($A22,[2]valeurs_trimestrielles!$A$1:$EJ$1191,393,0)+HLOOKUP($A22,[2]valeurs_trimestrielles!$A$1:$EJ$1191,394,0)+HLOOKUP($A22,[2]valeurs_trimestrielles!$A$1:$EJ$1191,395,0)+HLOOKUP($A22,[2]valeurs_trimestrielles!$A$1:$EJ$1191,396,0)+HLOOKUP($A22,[2]valeurs_trimestrielles!$A$1:$EJ$1191,397,0)+HLOOKUP($A22,[2]valeurs_trimestrielles!$A$1:$EJ$1191,400,0)+HLOOKUP($A22,[2]valeurs_trimestrielles!$A$1:$EJ$1191,401,0)+HLOOKUP($A22,[2]valeurs_trimestrielles!$A$1:$EJ$1191,402,0)+HLOOKUP($A22,[2]valeurs_trimestrielles!$A$1:$EJ$1191,403,0)+HLOOKUP($A22,[2]valeurs_trimestrielles!$A$1:$EJ$1191,404,0)+HLOOKUP($A22,[2]valeurs_trimestrielles!$A$1:$EJ$1191,405,0)+HLOOKUP($A22,[2]valeurs_trimestrielles!$A$1:$EJ$1191,406,0)</f>
        <v>7552</v>
      </c>
      <c r="N22" s="75">
        <f>HLOOKUP($A22,[2]valeurs_trimestrielles!$A$1:$EJ$1191,291,0)+HLOOKUP($A22,[2]valeurs_trimestrielles!$A$1:$EJ$1191,292,0)+HLOOKUP($A22,[2]valeurs_trimestrielles!$A$1:$EJ$1191,293,0)+HLOOKUP($A22,[2]valeurs_trimestrielles!$A$1:$EJ$1191,294,0)+HLOOKUP($A22,[2]valeurs_trimestrielles!$A$1:$EJ$1191,295,0)+HLOOKUP($A22,[2]valeurs_trimestrielles!$A$1:$EJ$1191,298,0)+HLOOKUP($A22,[2]valeurs_trimestrielles!$A$1:$EJ$1191,299,0)+HLOOKUP($A22,[2]valeurs_trimestrielles!$A$1:$EJ$1191,300,0)+HLOOKUP($A22,[2]valeurs_trimestrielles!$A$1:$EJ$1191,301,0)+HLOOKUP($A22,[2]valeurs_trimestrielles!$A$1:$EJ$1191,302,0)+HLOOKUP($A22,[2]valeurs_trimestrielles!$A$1:$EJ$1191,303,0)+HLOOKUP($A22,[2]valeurs_trimestrielles!$A$1:$EJ$1191,304,0)</f>
        <v>6066</v>
      </c>
      <c r="O22" s="72">
        <f t="shared" si="2"/>
        <v>73334</v>
      </c>
      <c r="P22" s="76">
        <f>HLOOKUP($A22,[2]valeurs_trimestrielles!$A$1:$EJ$1191,828,0)+HLOOKUP($A22,[2]valeurs_trimestrielles!$A$1:$EJ$1191,830,0)+HLOOKUP($A22,[2]valeurs_trimestrielles!$A$1:$EJ$1191,832,0)+HLOOKUP($A22,[2]valeurs_trimestrielles!$A$1:$EJ$1191,834,0)+HLOOKUP($A22,[2]valeurs_trimestrielles!$A$1:$EJ$1191,836,0)+HLOOKUP($A22,[2]valeurs_trimestrielles!$A$1:$EJ$1191,838,0)+HLOOKUP($A22,[2]valeurs_trimestrielles!$A$1:$EJ$1191,842,0)+HLOOKUP($A22,[2]valeurs_trimestrielles!$A$1:$EJ$1191,847,0)+HLOOKUP($A22,[2]valeurs_trimestrielles!$A$1:$EJ$1191,853,0)+HLOOKUP($A22,[2]valeurs_trimestrielles!$A$1:$EJ$1191,855,0)+HLOOKUP($A22,[2]valeurs_trimestrielles!$A$1:$EJ$1191,857,0)+HLOOKUP($A22,[2]valeurs_trimestrielles!$A$1:$EJ$1191,859,0)+HLOOKUP($A22,[2]valeurs_trimestrielles!$A$1:$EJ$1191,861,0)</f>
        <v>4114</v>
      </c>
      <c r="Q22" s="73">
        <f>HLOOKUP($A22,[2]valeurs_trimestrielles!$A$1:$EJ$1191,730,0)+HLOOKUP($A22,[2]valeurs_trimestrielles!$A$1:$EJ$1191,732,0)+HLOOKUP($A22,[2]valeurs_trimestrielles!$A$1:$EJ$1191,734,0)+HLOOKUP($A22,[2]valeurs_trimestrielles!$A$1:$EJ$1191,736,0)+HLOOKUP($A22,[2]valeurs_trimestrielles!$A$1:$EJ$1191,738,0)+HLOOKUP($A22,[2]valeurs_trimestrielles!$A$1:$EJ$1191,740,0)+HLOOKUP($A22,[2]valeurs_trimestrielles!$A$1:$EJ$1191,744,0)+HLOOKUP($A22,[2]valeurs_trimestrielles!$A$1:$EJ$1191,749,0)+HLOOKUP($A22,[2]valeurs_trimestrielles!$A$1:$EJ$1191,755,0)+HLOOKUP($A22,[2]valeurs_trimestrielles!$A$1:$EJ$1191,757,0)+HLOOKUP($A22,[2]valeurs_trimestrielles!$A$1:$EJ$1191,759,0)+HLOOKUP($A22,[2]valeurs_trimestrielles!$A$1:$EJ$1191,761,0)+HLOOKUP($A22,[2]valeurs_trimestrielles!$A$1:$EJ$1191,763,0)</f>
        <v>9611</v>
      </c>
      <c r="R22" s="73">
        <f t="shared" si="3"/>
        <v>59609</v>
      </c>
      <c r="S22" s="73">
        <f>HLOOKUP($A22,[2]valeurs_trimestrielles!$A$1:$EJ$1191,681,0)+HLOOKUP($A22,[2]valeurs_trimestrielles!$A$1:$EJ$1191,682,0)+HLOOKUP($A22,[2]valeurs_trimestrielles!$A$1:$EJ$1191,683,0)+HLOOKUP($A22,[2]valeurs_trimestrielles!$A$1:$EJ$1191,684,0)+HLOOKUP($A22,[2]valeurs_trimestrielles!$A$1:$EJ$1191,685,0)+HLOOKUP($A22,[2]valeurs_trimestrielles!$A$1:$EJ$1191,688,0)+HLOOKUP($A22,[2]valeurs_trimestrielles!$A$1:$EJ$1191,689,0)+HLOOKUP($A22,[2]valeurs_trimestrielles!$A$1:$EJ$1191,690,0)+HLOOKUP($A22,[2]valeurs_trimestrielles!$A$1:$EJ$1191,691,0)+HLOOKUP($A22,[2]valeurs_trimestrielles!$A$1:$EJ$1191,692,0)+HLOOKUP($A22,[2]valeurs_trimestrielles!$A$1:$EJ$1191,693,0)+HLOOKUP($A22,[2]valeurs_trimestrielles!$A$1:$EJ$1191,694,0)</f>
        <v>14537</v>
      </c>
      <c r="T22" s="73">
        <f>HLOOKUP($A22,[2]valeurs_trimestrielles!$A$1:$EJ$1191,912,0)+HLOOKUP($A22,[2]valeurs_trimestrielles!$A$1:$EJ$1191,913,0)+HLOOKUP($A22,[2]valeurs_trimestrielles!$A$1:$EJ$1191,914,0)+HLOOKUP($A22,[2]valeurs_trimestrielles!$A$1:$EJ$1191,915,0)+HLOOKUP($A22,[2]valeurs_trimestrielles!$A$1:$EJ$1191,916,0)+HLOOKUP($A22,[2]valeurs_trimestrielles!$A$1:$EJ$1191,919,0)+HLOOKUP($A22,[2]valeurs_trimestrielles!$A$1:$EJ$1191,920,0)+HLOOKUP($A22,[2]valeurs_trimestrielles!$A$1:$EJ$1191,921,0)+HLOOKUP($A22,[2]valeurs_trimestrielles!$A$1:$EJ$1191,922,0)+HLOOKUP($A22,[2]valeurs_trimestrielles!$A$1:$EJ$1191,923,0)+HLOOKUP($A22,[2]valeurs_trimestrielles!$A$1:$EJ$1191,924,0)+HLOOKUP($A22,[2]valeurs_trimestrielles!$A$1:$EJ$1191,925,0)</f>
        <v>1453</v>
      </c>
      <c r="U22" s="73">
        <f>HLOOKUP($A22,[2]valeurs_trimestrielles!$A$1:$EJ$1191,814,0)+HLOOKUP($A22,[2]valeurs_trimestrielles!$A$1:$EJ$1191,815,0)+HLOOKUP($A22,[2]valeurs_trimestrielles!$A$1:$EJ$1191,816,0)+HLOOKUP($A22,[2]valeurs_trimestrielles!$A$1:$EJ$1191,817,0)+HLOOKUP($A22,[2]valeurs_trimestrielles!$A$1:$EJ$1191,818,0)+HLOOKUP($A22,[2]valeurs_trimestrielles!$A$1:$EJ$1191,821,0)+HLOOKUP($A22,[2]valeurs_trimestrielles!$A$1:$EJ$1191,822,0)+HLOOKUP($A22,[2]valeurs_trimestrielles!$A$1:$EJ$1191,823,0)+HLOOKUP($A22,[2]valeurs_trimestrielles!$A$1:$EJ$1191,824,0)+HLOOKUP($A22,[2]valeurs_trimestrielles!$A$1:$EJ$1191,825,0)+HLOOKUP($A22,[2]valeurs_trimestrielles!$A$1:$EJ$1191,826,0)+HLOOKUP($A22,[2]valeurs_trimestrielles!$A$1:$EJ$1191,827,0)</f>
        <v>2148</v>
      </c>
      <c r="V22" s="73">
        <f>HLOOKUP($A22,[2]valeurs_trimestrielles!$A$1:$EJ$1191,877,0)+HLOOKUP($A22,[2]valeurs_trimestrielles!$A$1:$EJ$1191,878,0)+HLOOKUP($A22,[2]valeurs_trimestrielles!$A$1:$EJ$1191,879,0)+HLOOKUP($A22,[2]valeurs_trimestrielles!$A$1:$EJ$1191,880,0)+HLOOKUP($A22,[2]valeurs_trimestrielles!$A$1:$EJ$1191,881,0)+HLOOKUP($A22,[2]valeurs_trimestrielles!$A$1:$EJ$1191,884,0)+HLOOKUP($A22,[2]valeurs_trimestrielles!$A$1:$EJ$1191,885,0)+HLOOKUP($A22,[2]valeurs_trimestrielles!$A$1:$EJ$1191,886,0)+HLOOKUP($A22,[2]valeurs_trimestrielles!$A$1:$EJ$1191,887,0)+HLOOKUP($A22,[2]valeurs_trimestrielles!$A$1:$EJ$1191,888,0)+HLOOKUP($A22,[2]valeurs_trimestrielles!$A$1:$EJ$1191,889,0)+HLOOKUP($A22,[2]valeurs_trimestrielles!$A$1:$EJ$1191,890,0)</f>
        <v>4199</v>
      </c>
      <c r="W22" s="73">
        <f>HLOOKUP($A22,[2]valeurs_trimestrielles!$A$1:$EJ$1191,639,0)+HLOOKUP($A22,[2]valeurs_trimestrielles!$A$1:$EJ$1191,640,0)+HLOOKUP($A22,[2]valeurs_trimestrielles!$A$1:$EJ$1191,641,0)+HLOOKUP($A22,[2]valeurs_trimestrielles!$A$1:$EJ$1191,642,0)+HLOOKUP($A22,[2]valeurs_trimestrielles!$A$1:$EJ$1191,643,0)+HLOOKUP($A22,[2]valeurs_trimestrielles!$A$1:$EJ$1191,646,0)+HLOOKUP($A22,[2]valeurs_trimestrielles!$A$1:$EJ$1191,648,0)+HLOOKUP($A22,[2]valeurs_trimestrielles!$A$1:$EJ$1191,650,0)+HLOOKUP($A22,[2]valeurs_trimestrielles!$A$1:$EJ$1191,652,0)+HLOOKUP($A22,[2]valeurs_trimestrielles!$A$1:$EJ$1191,654,0)+HLOOKUP($A22,[2]valeurs_trimestrielles!$A$1:$EJ$1191,656,0)+HLOOKUP($A22,[2]valeurs_trimestrielles!$A$1:$EJ$1191,657,0)</f>
        <v>690</v>
      </c>
      <c r="X22" s="73">
        <f>HLOOKUP($A22,[2]valeurs_trimestrielles!$A$1:$EJ$1191,653,0)+HLOOKUP($A22,[2]valeurs_trimestrielles!$A$1:$EJ$1191,654,0)+HLOOKUP($A22,[2]valeurs_trimestrielles!$A$1:$EJ$1191,655,0)+HLOOKUP($A22,[2]valeurs_trimestrielles!$A$1:$EJ$1191,656,0)+HLOOKUP($A22,[2]valeurs_trimestrielles!$A$1:$EJ$1191,657,0)+HLOOKUP($A22,[2]valeurs_trimestrielles!$A$1:$EJ$1191,660,0)+HLOOKUP($A22,[2]valeurs_trimestrielles!$A$1:$EJ$1191,661,0)+HLOOKUP($A22,[2]valeurs_trimestrielles!$A$1:$EJ$1191,662,0)+HLOOKUP($A22,[2]valeurs_trimestrielles!$A$1:$EJ$1191,663,0)+HLOOKUP($A22,[2]valeurs_trimestrielles!$A$1:$EJ$1191,664,0)+HLOOKUP($A22,[2]valeurs_trimestrielles!$A$1:$EJ$1191,665,0)+HLOOKUP($A22,[2]valeurs_trimestrielles!$A$1:$EJ$1191,666,0)</f>
        <v>746</v>
      </c>
      <c r="Y22" s="73">
        <f>HLOOKUP($A22,[2]valeurs_trimestrielles!$A$1:$EJ$1191,626,0)+HLOOKUP($A22,[2]valeurs_trimestrielles!$A$1:$EJ$1191,627,0)+HLOOKUP($A22,[2]valeurs_trimestrielles!$A$1:$EJ$1191,628,0)+HLOOKUP($A22,[2]valeurs_trimestrielles!$A$1:$EJ$1191,629,0)+HLOOKUP($A22,[2]valeurs_trimestrielles!$A$1:$EJ$1191,630,0)+HLOOKUP($A22,[2]valeurs_trimestrielles!$A$1:$EJ$1191,632,0)+HLOOKUP($A22,[2]valeurs_trimestrielles!$A$1:$EJ$1191,633,0)+HLOOKUP($A22,[2]valeurs_trimestrielles!$A$1:$EJ$1191,634,0)+HLOOKUP($A22,[2]valeurs_trimestrielles!$A$1:$EJ$1191,635,0)+HLOOKUP($A22,[2]valeurs_trimestrielles!$A$1:$EJ$1191,636,0)+HLOOKUP($A22,[2]valeurs_trimestrielles!$A$1:$EJ$1191,637,0)+HLOOKUP($A22,[2]valeurs_trimestrielles!$A$1:$EJ$1191,638,0)</f>
        <v>17758</v>
      </c>
      <c r="Z22" s="73">
        <f>HLOOKUP($A22,[2]valeurs_trimestrielles!$A$1:$EJ$1191,765,0)+HLOOKUP($A22,[2]valeurs_trimestrielles!$A$1:$EJ$1191,766,0)+HLOOKUP($A22,[2]valeurs_trimestrielles!$A$1:$EJ$1191,767,0)+HLOOKUP($A22,[2]valeurs_trimestrielles!$A$1:$EJ$1191,768,0)+HLOOKUP($A22,[2]valeurs_trimestrielles!$A$1:$EJ$1191,769,0)+HLOOKUP($A22,[2]valeurs_trimestrielles!$A$1:$EJ$1191,772,0)+HLOOKUP($A22,[2]valeurs_trimestrielles!$A$1:$EJ$1191,773,0)+HLOOKUP($A22,[2]valeurs_trimestrielles!$A$1:$EJ$1191,774,0)+HLOOKUP($A22,[2]valeurs_trimestrielles!$A$1:$EJ$1191,775,0)+HLOOKUP($A22,[2]valeurs_trimestrielles!$A$1:$EJ$1191,776,0)+HLOOKUP($A22,[2]valeurs_trimestrielles!$A$1:$EJ$1191,777,0)+HLOOKUP($A22,[2]valeurs_trimestrielles!$A$1:$EJ$1191,778,0)</f>
        <v>8388</v>
      </c>
      <c r="AA22" s="75">
        <f>HLOOKUP($A22,[2]valeurs_trimestrielles!$A$1:$EJ$1191,667,0)+HLOOKUP($A22,[2]valeurs_trimestrielles!$A$1:$EJ$1191,668,0)+HLOOKUP($A22,[2]valeurs_trimestrielles!$A$1:$EJ$1191,669,0)+HLOOKUP($A22,[2]valeurs_trimestrielles!$A$1:$EJ$1191,670,0)+HLOOKUP($A22,[2]valeurs_trimestrielles!$A$1:$EJ$1191,671,0)+HLOOKUP($A22,[2]valeurs_trimestrielles!$A$1:$EJ$1191,674,0)+HLOOKUP($A22,[2]valeurs_trimestrielles!$A$1:$EJ$1191,675,0)+HLOOKUP($A22,[2]valeurs_trimestrielles!$A$1:$EJ$1191,676,0)+HLOOKUP($A22,[2]valeurs_trimestrielles!$A$1:$EJ$1191,677,0)+HLOOKUP($A22,[2]valeurs_trimestrielles!$A$1:$EJ$1191,678,0)+HLOOKUP($A22,[2]valeurs_trimestrielles!$A$1:$EJ$1191,679,0)+HLOOKUP($A22,[2]valeurs_trimestrielles!$A$1:$EJ$1191,680,0)</f>
        <v>9690</v>
      </c>
      <c r="AB22" s="72">
        <f t="shared" si="4"/>
        <v>151937</v>
      </c>
      <c r="AC22" s="55">
        <f>HLOOKUP($A22,[2]valeurs_trimestrielles!$A$1:$EJ$1191,560,0)+HLOOKUP($A22,[2]valeurs_trimestrielles!$A$1:$EJ$1191,562,0)+HLOOKUP($A22,[2]valeurs_trimestrielles!$A$1:$EJ$1191,564,0)+HLOOKUP($A22,[2]valeurs_trimestrielles!$A$1:$EJ$1191,566,0)+HLOOKUP($A22,[2]valeurs_trimestrielles!$A$1:$EJ$1191,568,0)+HLOOKUP($A22,[2]valeurs_trimestrielles!$A$1:$EJ$1191,570,0)+HLOOKUP($A22,[2]valeurs_trimestrielles!$A$1:$EJ$1191,574,0)+HLOOKUP($A22,[2]valeurs_trimestrielles!$A$1:$EJ$1191,580,0)+HLOOKUP($A22,[2]valeurs_trimestrielles!$A$1:$EJ$1191,587,0)+HLOOKUP($A22,[2]valeurs_trimestrielles!$A$1:$EJ$1191,589,0)+HLOOKUP($A22,[2]valeurs_trimestrielles!$A$1:$EJ$1191,591,0)+HLOOKUP($A22,[2]valeurs_trimestrielles!$A$1:$EJ$1191,593,0)+HLOOKUP($A22,[2]valeurs_trimestrielles!$A$1:$EJ$1191,595,0)</f>
        <v>8083</v>
      </c>
      <c r="AD22" s="56">
        <f>HLOOKUP($A22,[2]valeurs_trimestrielles!$A$1:$EJ$1191,109,0)+HLOOKUP($A22,[2]valeurs_trimestrielles!$A$1:$EJ$1191,111,0)+HLOOKUP($A22,[2]valeurs_trimestrielles!$A$1:$EJ$1191,113,0)+HLOOKUP($A22,[2]valeurs_trimestrielles!$A$1:$EJ$1191,115,0)+HLOOKUP($A22,[2]valeurs_trimestrielles!$A$1:$EJ$1191,117,0)+HLOOKUP($A22,[2]valeurs_trimestrielles!$A$1:$EJ$1191,119,0)+HLOOKUP($A22,[2]valeurs_trimestrielles!$A$1:$EJ$1191,123,0)+HLOOKUP($A22,[2]valeurs_trimestrielles!$A$1:$EJ$1191,129,0)+HLOOKUP($A22,[2]valeurs_trimestrielles!$A$1:$EJ$1191,136,0)+HLOOKUP($A22,[2]valeurs_trimestrielles!$A$1:$EJ$1191,138,0)+HLOOKUP($A22,[2]valeurs_trimestrielles!$A$1:$EJ$1191,140,0)+HLOOKUP($A22,[2]valeurs_trimestrielles!$A$1:$EJ$1191,142,0)+HLOOKUP($A22,[2]valeurs_trimestrielles!$A$1:$EJ$1191,144,0)</f>
        <v>22972</v>
      </c>
      <c r="AE22" s="56">
        <f t="shared" si="5"/>
        <v>120882</v>
      </c>
      <c r="AF22" s="56">
        <f>HLOOKUP($A22,[2]valeurs_trimestrielles!$A$1:$EJ$1191,58,0)+HLOOKUP($A22,[2]valeurs_trimestrielles!$A$1:$EJ$1191,59,0)+HLOOKUP($A22,[2]valeurs_trimestrielles!$A$1:$EJ$1191,60,0)+HLOOKUP($A22,[2]valeurs_trimestrielles!$A$1:$EJ$1191,61,0)+HLOOKUP($A22,[2]valeurs_trimestrielles!$A$1:$EJ$1191,62,0)+HLOOKUP($A22,[2]valeurs_trimestrielles!$A$1:$EJ$1191,65,0)+HLOOKUP($A22,[2]valeurs_trimestrielles!$A$1:$EJ$1191,66,0)+HLOOKUP($A22,[2]valeurs_trimestrielles!$A$1:$EJ$1191,67,0)+HLOOKUP($A22,[2]valeurs_trimestrielles!$A$1:$EJ$1191,68,0)+HLOOKUP($A22,[2]valeurs_trimestrielles!$A$1:$EJ$1191,69,0)+HLOOKUP($A22,[2]valeurs_trimestrielles!$A$1:$EJ$1191,70,0)+HLOOKUP($A22,[2]valeurs_trimestrielles!$A$1:$EJ$1191,71,0)</f>
        <v>31352</v>
      </c>
      <c r="AG22" s="56">
        <f>HLOOKUP($A22,[2]valeurs_trimestrielles!$A$1:$EJ$1191,968,0)+HLOOKUP($A22,[2]valeurs_trimestrielles!$A$1:$EJ$1191,969,0)+HLOOKUP($A22,[2]valeurs_trimestrielles!$A$1:$EJ$1191,970,0)+HLOOKUP($A22,[2]valeurs_trimestrielles!$A$1:$EJ$1191,971,0)+HLOOKUP($A22,[2]valeurs_trimestrielles!$A$1:$EJ$1191,972,0)+HLOOKUP($A22,[2]valeurs_trimestrielles!$A$1:$EJ$1191,975,0)+HLOOKUP($A22,[2]valeurs_trimestrielles!$A$1:$EJ$1191,976,0)+HLOOKUP($A22,[2]valeurs_trimestrielles!$A$1:$EJ$1191,977,0)+HLOOKUP($A22,[2]valeurs_trimestrielles!$A$1:$EJ$1191,978,0)+HLOOKUP($A22,[2]valeurs_trimestrielles!$A$1:$EJ$1191,979,0)+HLOOKUP($A22,[2]valeurs_trimestrielles!$A$1:$EJ$1191,980,0)+HLOOKUP($A22,[2]valeurs_trimestrielles!$A$1:$EJ$1191,981,0)</f>
        <v>3533</v>
      </c>
      <c r="AH22" s="56">
        <f>HLOOKUP($A22,[2]valeurs_trimestrielles!$A$1:$EJ$1191,235,0)+HLOOKUP($A22,[2]valeurs_trimestrielles!$A$1:$EJ$1191,236,0)+HLOOKUP($A22,[2]valeurs_trimestrielles!$A$1:$EJ$1191,237,0)+HLOOKUP($A22,[2]valeurs_trimestrielles!$A$1:$EJ$1191,238,0)+HLOOKUP($A22,[2]valeurs_trimestrielles!$A$1:$EJ$1191,239,0)+HLOOKUP($A22,[2]valeurs_trimestrielles!$A$1:$EJ$1191,242,0)+HLOOKUP($A22,[2]valeurs_trimestrielles!$A$1:$EJ$1191,243,0)+HLOOKUP($A22,[2]valeurs_trimestrielles!$A$1:$EJ$1191,244,0)+HLOOKUP($A22,[2]valeurs_trimestrielles!$A$1:$EJ$1191,245,0)+HLOOKUP($A22,[2]valeurs_trimestrielles!$A$1:$EJ$1191,246,0)+HLOOKUP($A22,[2]valeurs_trimestrielles!$A$1:$EJ$1191,247,0)+HLOOKUP($A22,[2]valeurs_trimestrielles!$A$1:$EJ$1191,248,0)</f>
        <v>6914</v>
      </c>
      <c r="AI22" s="56">
        <f>HLOOKUP($A22,[2]valeurs_trimestrielles!$A$1:$EJ$1191,611,0)+HLOOKUP($A22,[2]valeurs_trimestrielles!$A$1:$EJ$1191,612,0)+HLOOKUP($A22,[2]valeurs_trimestrielles!$A$1:$EJ$1191,613,0)+HLOOKUP($A22,[2]valeurs_trimestrielles!$A$1:$EJ$1191,614,0)+HLOOKUP($A22,[2]valeurs_trimestrielles!$A$1:$EJ$1191,615,0)+HLOOKUP($A22,[2]valeurs_trimestrielles!$A$1:$EJ$1191,618,0)+HLOOKUP($A22,[2]valeurs_trimestrielles!$A$1:$EJ$1191,619,0)+HLOOKUP($A22,[2]valeurs_trimestrielles!$A$1:$EJ$1191,620,0)+HLOOKUP($A22,[2]valeurs_trimestrielles!$A$1:$EJ$1191,621,0)+HLOOKUP($A22,[2]valeurs_trimestrielles!$A$1:$EJ$1191,622,0)+HLOOKUP($A22,[2]valeurs_trimestrielles!$A$1:$EJ$1191,623,0)+HLOOKUP($A22,[2]valeurs_trimestrielles!$A$1:$EJ$1191,624,0)</f>
        <v>6815</v>
      </c>
      <c r="AJ22" s="56">
        <f>HLOOKUP($A22,[2]valeurs_trimestrielles!$A$1:$EJ$1191,16,0)+HLOOKUP($A22,[2]valeurs_trimestrielles!$A$1:$EJ$1191,17,0)+HLOOKUP($A22,[2]valeurs_trimestrielles!$A$1:$EJ$1191,18,0)+HLOOKUP($A22,[2]valeurs_trimestrielles!$A$1:$EJ$1191,19,0)+HLOOKUP($A22,[2]valeurs_trimestrielles!$A$1:$EJ$1191,20,0)+HLOOKUP($A22,[2]valeurs_trimestrielles!$A$1:$EJ$1191,23,0)+HLOOKUP($A22,[2]valeurs_trimestrielles!$A$1:$EJ$1191,24,0)+HLOOKUP($A22,[2]valeurs_trimestrielles!$A$1:$EJ$1191,25,0)+HLOOKUP($A22,[2]valeurs_trimestrielles!$A$1:$EJ$1191,26,0)+HLOOKUP($A22,[2]valeurs_trimestrielles!$A$1:$EJ$1191,27,0)+HLOOKUP($A22,[2]valeurs_trimestrielles!$A$1:$EJ$1191,28,0)+HLOOKUP($A22,[2]valeurs_trimestrielles!$A$1:$EJ$1191,29,0)</f>
        <v>4125</v>
      </c>
      <c r="AK22" s="56">
        <f>HLOOKUP($A22,[2]valeurs_trimestrielles!$A$1:$EJ$1191,30,0)+HLOOKUP($A22,[2]valeurs_trimestrielles!$A$1:$EJ$1191,31,0)+HLOOKUP($A22,[2]valeurs_trimestrielles!$A$1:$EJ$1191,32,0)+HLOOKUP($A22,[2]valeurs_trimestrielles!$A$1:$EJ$1191,33,0)+HLOOKUP($A22,[2]valeurs_trimestrielles!$A$1:$EJ$1191,34,0)+HLOOKUP($A22,[2]valeurs_trimestrielles!$A$1:$EJ$1191,37,0)+HLOOKUP($A22,[2]valeurs_trimestrielles!$A$1:$EJ$1191,38,0)+HLOOKUP($A22,[2]valeurs_trimestrielles!$A$1:$EJ$1191,39,0)+HLOOKUP($A22,[2]valeurs_trimestrielles!$A$1:$EJ$1191,40,0)+HLOOKUP($A22,[2]valeurs_trimestrielles!$A$1:$EJ$1191,41,0)+HLOOKUP($A22,[2]valeurs_trimestrielles!$A$1:$EJ$1191,42,0)+HLOOKUP($A22,[2]valeurs_trimestrielles!$A$1:$EJ$1191,43,0)</f>
        <v>4139</v>
      </c>
      <c r="AL22" s="56">
        <f>HLOOKUP($A22,[2]valeurs_trimestrielles!$A$1:$EJ$1191,2,0)+HLOOKUP($A22,[2]valeurs_trimestrielles!$A$1:$EJ$1191,3,0)+HLOOKUP($A22,[2]valeurs_trimestrielles!$A$1:$EJ$1191,4,0)+HLOOKUP($A22,[2]valeurs_trimestrielles!$A$1:$EJ$1191,5,0)+HLOOKUP($A22,[2]valeurs_trimestrielles!$A$1:$EJ$1191,6,0)+HLOOKUP($A22,[2]valeurs_trimestrielles!$A$1:$EJ$1191,9,0)+HLOOKUP($A22,[2]valeurs_trimestrielles!$A$1:$EJ$1191,10,0)+HLOOKUP($A22,[2]valeurs_trimestrielles!$A$1:$EJ$1191,11,0)+HLOOKUP($A22,[2]valeurs_trimestrielles!$A$1:$EJ$1191,12,0)+HLOOKUP($A22,[2]valeurs_trimestrielles!$A$1:$EJ$1191,13,0)+HLOOKUP($A22,[2]valeurs_trimestrielles!$A$1:$EJ$1191,14,0)+HLOOKUP($A22,[2]valeurs_trimestrielles!$A$1:$EJ$1191,15,0)</f>
        <v>32308</v>
      </c>
      <c r="AM22" s="56">
        <f>HLOOKUP($A22,[2]valeurs_trimestrielles!$A$1:$EJ$1191,146,0)+HLOOKUP($A22,[2]valeurs_trimestrielles!$A$1:$EJ$1191,147,0)+HLOOKUP($A22,[2]valeurs_trimestrielles!$A$1:$EJ$1191,148,0)+HLOOKUP($A22,[2]valeurs_trimestrielles!$A$1:$EJ$1191,149,0)+HLOOKUP($A22,[2]valeurs_trimestrielles!$A$1:$EJ$1191,150,0)+HLOOKUP($A22,[2]valeurs_trimestrielles!$A$1:$EJ$1191,153,0)+HLOOKUP($A22,[2]valeurs_trimestrielles!$A$1:$EJ$1191,154,0)+HLOOKUP($A22,[2]valeurs_trimestrielles!$A$1:$EJ$1191,155,0)+HLOOKUP($A22,[2]valeurs_trimestrielles!$A$1:$EJ$1191,156,0)+HLOOKUP($A22,[2]valeurs_trimestrielles!$A$1:$EJ$1191,157,0)+HLOOKUP($A22,[2]valeurs_trimestrielles!$A$1:$EJ$1191,158,0)+HLOOKUP($A22,[2]valeurs_trimestrielles!$A$1:$EJ$1191,159,0)</f>
        <v>15940</v>
      </c>
      <c r="AN22" s="57">
        <f>HLOOKUP($A22,[2]valeurs_trimestrielles!$A$1:$EJ$1191,44,0)+HLOOKUP($A22,[2]valeurs_trimestrielles!$A$1:$EJ$1191,45,0)+HLOOKUP($A22,[2]valeurs_trimestrielles!$A$1:$EJ$1191,46,0)+HLOOKUP($A22,[2]valeurs_trimestrielles!$A$1:$EJ$1191,47,0)+HLOOKUP($A22,[2]valeurs_trimestrielles!$A$1:$EJ$1191,48,0)+HLOOKUP($A22,[2]valeurs_trimestrielles!$A$1:$EJ$1191,51,0)+HLOOKUP($A22,[2]valeurs_trimestrielles!$A$1:$EJ$1191,52,0)+HLOOKUP($A22,[2]valeurs_trimestrielles!$A$1:$EJ$1191,53,0)+HLOOKUP($A22,[2]valeurs_trimestrielles!$A$1:$EJ$1191,54,0)+HLOOKUP($A22,[2]valeurs_trimestrielles!$A$1:$EJ$1191,55,0)+HLOOKUP($A22,[2]valeurs_trimestrielles!$A$1:$EJ$1191,56,0)+HLOOKUP($A22,[2]valeurs_trimestrielles!$A$1:$EJ$1191,57,0)</f>
        <v>15756</v>
      </c>
    </row>
    <row r="23" spans="1:40" x14ac:dyDescent="0.2">
      <c r="A23" s="1" t="str">
        <f>'France métro'!A20</f>
        <v>2014-T2</v>
      </c>
      <c r="B23" s="54">
        <f t="shared" si="0"/>
        <v>71191</v>
      </c>
      <c r="C23" s="76">
        <f>HLOOKUP($A23,[2]valeurs_trimestrielles!$A$1:$EJ$1191,458,0)+HLOOKUP($A23,[2]valeurs_trimestrielles!$A$1:$EJ$1191,460,0)+HLOOKUP($A23,[2]valeurs_trimestrielles!$A$1:$EJ$1191,462,0)+HLOOKUP($A23,[2]valeurs_trimestrielles!$A$1:$EJ$1191,464,0)+HLOOKUP($A23,[2]valeurs_trimestrielles!$A$1:$EJ$1191,466,0)+HLOOKUP($A23,[2]valeurs_trimestrielles!$A$1:$EJ$1191,468,0)+HLOOKUP($A23,[2]valeurs_trimestrielles!$A$1:$EJ$1191,472,0)+HLOOKUP($A23,[2]valeurs_trimestrielles!$A$1:$EJ$1191,478,0)+HLOOKUP($A23,[2]valeurs_trimestrielles!$A$1:$EJ$1191,485,0)+HLOOKUP($A23,[2]valeurs_trimestrielles!$A$1:$EJ$1191,487,0)+HLOOKUP($A23,[2]valeurs_trimestrielles!$A$1:$EJ$1191,489,0)+HLOOKUP($A23,[2]valeurs_trimestrielles!$A$1:$EJ$1191,491,0)+HLOOKUP($A23,[2]valeurs_trimestrielles!$A$1:$EJ$1191,493,0)</f>
        <v>4162</v>
      </c>
      <c r="D23" s="73">
        <f>HLOOKUP($A23,[2]valeurs_trimestrielles!$A$1:$EJ$1191,356,0)+HLOOKUP($A23,[2]valeurs_trimestrielles!$A$1:$EJ$1191,358,0)+HLOOKUP($A23,[2]valeurs_trimestrielles!$A$1:$EJ$1191,360,0)+HLOOKUP($A23,[2]valeurs_trimestrielles!$A$1:$EJ$1191,362,0)+HLOOKUP($A23,[2]valeurs_trimestrielles!$A$1:$EJ$1191,364,0)+HLOOKUP($A23,[2]valeurs_trimestrielles!$A$1:$EJ$1191,366,0)+HLOOKUP($A23,[2]valeurs_trimestrielles!$A$1:$EJ$1191,370,0)+HLOOKUP($A23,[2]valeurs_trimestrielles!$A$1:$EJ$1191,376,0)+HLOOKUP($A23,[2]valeurs_trimestrielles!$A$1:$EJ$1191,383,0)+HLOOKUP($A23,[2]valeurs_trimestrielles!$A$1:$EJ$1191,385,0)+HLOOKUP($A23,[2]valeurs_trimestrielles!$A$1:$EJ$1191,387,0)+HLOOKUP($A23,[2]valeurs_trimestrielles!$A$1:$EJ$1191,389,0)+HLOOKUP($A23,[2]valeurs_trimestrielles!$A$1:$EJ$1191,391,0)</f>
        <v>11183</v>
      </c>
      <c r="E23" s="73">
        <f t="shared" si="1"/>
        <v>55846</v>
      </c>
      <c r="F23" s="73">
        <f>HLOOKUP($A23,[2]valeurs_trimestrielles!$A$1:$EJ$1191,305,0)+HLOOKUP($A23,[2]valeurs_trimestrielles!$A$1:$EJ$1191,306,0)+HLOOKUP($A23,[2]valeurs_trimestrielles!$A$1:$EJ$1191,307,0)+HLOOKUP($A23,[2]valeurs_trimestrielles!$A$1:$EJ$1191,308,0)+HLOOKUP($A23,[2]valeurs_trimestrielles!$A$1:$EJ$1191,309,0)+HLOOKUP($A23,[2]valeurs_trimestrielles!$A$1:$EJ$1191,312,0)+HLOOKUP($A23,[2]valeurs_trimestrielles!$A$1:$EJ$1191,313,0)+HLOOKUP($A23,[2]valeurs_trimestrielles!$A$1:$EJ$1191,314,0)+HLOOKUP($A23,[2]valeurs_trimestrielles!$A$1:$EJ$1191,315,0)+HLOOKUP($A23,[2]valeurs_trimestrielles!$A$1:$EJ$1191,316,0)+HLOOKUP($A23,[2]valeurs_trimestrielles!$A$1:$EJ$1191,317,0)+HLOOKUP($A23,[2]valeurs_trimestrielles!$A$1:$EJ$1191,318,0)</f>
        <v>15717</v>
      </c>
      <c r="G23" s="73">
        <f>HLOOKUP($A23,[2]valeurs_trimestrielles!$A$1:$EJ$1191,546,0)+HLOOKUP($A23,[2]valeurs_trimestrielles!$A$1:$EJ$1191,547,0)+HLOOKUP($A23,[2]valeurs_trimestrielles!$A$1:$EJ$1191,548,0)+HLOOKUP($A23,[2]valeurs_trimestrielles!$A$1:$EJ$1191,549,0)+HLOOKUP($A23,[2]valeurs_trimestrielles!$A$1:$EJ$1191,550,0)+HLOOKUP($A23,[2]valeurs_trimestrielles!$A$1:$EJ$1191,553,0)+HLOOKUP($A23,[2]valeurs_trimestrielles!$A$1:$EJ$1191,554,0)+HLOOKUP($A23,[2]valeurs_trimestrielles!$A$1:$EJ$1191,555,0)+HLOOKUP($A23,[2]valeurs_trimestrielles!$A$1:$EJ$1191,556,0)+HLOOKUP($A23,[2]valeurs_trimestrielles!$A$1:$EJ$1191,557,0)+HLOOKUP($A23,[2]valeurs_trimestrielles!$A$1:$EJ$1191,558,0)+HLOOKUP($A23,[2]valeurs_trimestrielles!$A$1:$EJ$1191,559,0)</f>
        <v>1786</v>
      </c>
      <c r="H23" s="73">
        <f>HLOOKUP($A23,[2]valeurs_trimestrielles!$A$1:$EJ$1191,444,0)+HLOOKUP($A23,[2]valeurs_trimestrielles!$A$1:$EJ$1191,445,0)+HLOOKUP($A23,[2]valeurs_trimestrielles!$A$1:$EJ$1191,446,0)+HLOOKUP($A23,[2]valeurs_trimestrielles!$A$1:$EJ$1191,447,0)+HLOOKUP($A23,[2]valeurs_trimestrielles!$A$1:$EJ$1191,448,0)+HLOOKUP($A23,[2]valeurs_trimestrielles!$A$1:$EJ$1191,451,0)+HLOOKUP($A23,[2]valeurs_trimestrielles!$A$1:$EJ$1191,452,0)+HLOOKUP($A23,[2]valeurs_trimestrielles!$A$1:$EJ$1191,453,0)+HLOOKUP($A23,[2]valeurs_trimestrielles!$A$1:$EJ$1191,454,0)+HLOOKUP($A23,[2]valeurs_trimestrielles!$A$1:$EJ$1191,455,0)+HLOOKUP($A23,[2]valeurs_trimestrielles!$A$1:$EJ$1191,456,0)+HLOOKUP($A23,[2]valeurs_trimestrielles!$A$1:$EJ$1191,457,0)</f>
        <v>5719</v>
      </c>
      <c r="I23" s="73">
        <f>HLOOKUP($A23,[2]valeurs_trimestrielles!$A$1:$EJ$1191,509,0)+HLOOKUP($A23,[2]valeurs_trimestrielles!$A$1:$EJ$1191,510,0)+HLOOKUP($A23,[2]valeurs_trimestrielles!$A$1:$EJ$1191,511,0)+HLOOKUP($A23,[2]valeurs_trimestrielles!$A$1:$EJ$1191,512,0)+HLOOKUP($A23,[2]valeurs_trimestrielles!$A$1:$EJ$1191,513,0)+HLOOKUP($A23,[2]valeurs_trimestrielles!$A$1:$EJ$1191,516,0)+HLOOKUP($A23,[2]valeurs_trimestrielles!$A$1:$EJ$1191,517,0)+HLOOKUP($A23,[2]valeurs_trimestrielles!$A$1:$EJ$1191,518,0)+HLOOKUP($A23,[2]valeurs_trimestrielles!$A$1:$EJ$1191,519,0)+HLOOKUP($A23,[2]valeurs_trimestrielles!$A$1:$EJ$1191,520,0)+HLOOKUP($A23,[2]valeurs_trimestrielles!$A$1:$EJ$1191,521,0)+HLOOKUP($A23,[2]valeurs_trimestrielles!$A$1:$EJ$1191,522,0)</f>
        <v>2475</v>
      </c>
      <c r="J23" s="73">
        <f>HLOOKUP($A23,[2]valeurs_trimestrielles!$A$1:$EJ$1191,263,0)+HLOOKUP($A23,[2]valeurs_trimestrielles!$A$1:$EJ$1191,264,0)+HLOOKUP($A23,[2]valeurs_trimestrielles!$A$1:$EJ$1191,265,0)+HLOOKUP($A23,[2]valeurs_trimestrielles!$A$1:$EJ$1191,266,0)+HLOOKUP($A23,[2]valeurs_trimestrielles!$A$1:$EJ$1191,267,0)+HLOOKUP($A23,[2]valeurs_trimestrielles!$A$1:$EJ$1191,270,0)+HLOOKUP($A23,[2]valeurs_trimestrielles!$A$1:$EJ$1191,271,0)+HLOOKUP($A23,[2]valeurs_trimestrielles!$A$1:$EJ$1191,272,0)+HLOOKUP($A23,[2]valeurs_trimestrielles!$A$1:$EJ$1191,273,0)+HLOOKUP($A23,[2]valeurs_trimestrielles!$A$1:$EJ$1191,274,0)+HLOOKUP($A23,[2]valeurs_trimestrielles!$A$1:$EJ$1191,275,0)+HLOOKUP($A23,[2]valeurs_trimestrielles!$A$1:$EJ$1191,276,0)</f>
        <v>3465</v>
      </c>
      <c r="K23" s="73">
        <f>HLOOKUP($A23,[2]valeurs_trimestrielles!$A$1:$EJ$1191,277,0)+HLOOKUP($A23,[2]valeurs_trimestrielles!$A$1:$EJ$1191,278,0)+HLOOKUP($A23,[2]valeurs_trimestrielles!$A$1:$EJ$1191,279,0)+HLOOKUP($A23,[2]valeurs_trimestrielles!$A$1:$EJ$1191,280,0)+HLOOKUP($A23,[2]valeurs_trimestrielles!$A$1:$EJ$1191,281,0)+HLOOKUP($A23,[2]valeurs_trimestrielles!$A$1:$EJ$1191,284,0)+HLOOKUP($A23,[2]valeurs_trimestrielles!$A$1:$EJ$1191,285,0)+HLOOKUP($A23,[2]valeurs_trimestrielles!$A$1:$EJ$1191,286,0)+HLOOKUP($A23,[2]valeurs_trimestrielles!$A$1:$EJ$1191,287,0)+HLOOKUP($A23,[2]valeurs_trimestrielles!$A$1:$EJ$1191,288,0)+HLOOKUP($A23,[2]valeurs_trimestrielles!$A$1:$EJ$1191,289,0)+HLOOKUP($A23,[2]valeurs_trimestrielles!$A$1:$EJ$1191,290,0)</f>
        <v>2965</v>
      </c>
      <c r="L23" s="73">
        <f>HLOOKUP($A23,[2]valeurs_trimestrielles!$A$1:$EJ$1191,249,0)+HLOOKUP($A23,[2]valeurs_trimestrielles!$A$1:$EJ$1191,250,0)+HLOOKUP($A23,[2]valeurs_trimestrielles!$A$1:$EJ$1191,251,0)+HLOOKUP($A23,[2]valeurs_trimestrielles!$A$1:$EJ$1191,252,0)+HLOOKUP($A23,[2]valeurs_trimestrielles!$A$1:$EJ$1191,253,0)+HLOOKUP($A23,[2]valeurs_trimestrielles!$A$1:$EJ$1191,256,0)+HLOOKUP($A23,[2]valeurs_trimestrielles!$A$1:$EJ$1191,257,0)+HLOOKUP($A23,[2]valeurs_trimestrielles!$A$1:$EJ$1191,258,0)+HLOOKUP($A23,[2]valeurs_trimestrielles!$A$1:$EJ$1191,259,0)+HLOOKUP($A23,[2]valeurs_trimestrielles!$A$1:$EJ$1191,260,0)+HLOOKUP($A23,[2]valeurs_trimestrielles!$A$1:$EJ$1191,261,0)+HLOOKUP($A23,[2]valeurs_trimestrielles!$A$1:$EJ$1191,262,0)</f>
        <v>11512</v>
      </c>
      <c r="M23" s="73">
        <f>HLOOKUP($A23,[2]valeurs_trimestrielles!$A$1:$EJ$1191,393,0)+HLOOKUP($A23,[2]valeurs_trimestrielles!$A$1:$EJ$1191,394,0)+HLOOKUP($A23,[2]valeurs_trimestrielles!$A$1:$EJ$1191,395,0)+HLOOKUP($A23,[2]valeurs_trimestrielles!$A$1:$EJ$1191,396,0)+HLOOKUP($A23,[2]valeurs_trimestrielles!$A$1:$EJ$1191,397,0)+HLOOKUP($A23,[2]valeurs_trimestrielles!$A$1:$EJ$1191,400,0)+HLOOKUP($A23,[2]valeurs_trimestrielles!$A$1:$EJ$1191,401,0)+HLOOKUP($A23,[2]valeurs_trimestrielles!$A$1:$EJ$1191,402,0)+HLOOKUP($A23,[2]valeurs_trimestrielles!$A$1:$EJ$1191,403,0)+HLOOKUP($A23,[2]valeurs_trimestrielles!$A$1:$EJ$1191,404,0)+HLOOKUP($A23,[2]valeurs_trimestrielles!$A$1:$EJ$1191,405,0)+HLOOKUP($A23,[2]valeurs_trimestrielles!$A$1:$EJ$1191,406,0)</f>
        <v>6387</v>
      </c>
      <c r="N23" s="75">
        <f>HLOOKUP($A23,[2]valeurs_trimestrielles!$A$1:$EJ$1191,291,0)+HLOOKUP($A23,[2]valeurs_trimestrielles!$A$1:$EJ$1191,292,0)+HLOOKUP($A23,[2]valeurs_trimestrielles!$A$1:$EJ$1191,293,0)+HLOOKUP($A23,[2]valeurs_trimestrielles!$A$1:$EJ$1191,294,0)+HLOOKUP($A23,[2]valeurs_trimestrielles!$A$1:$EJ$1191,295,0)+HLOOKUP($A23,[2]valeurs_trimestrielles!$A$1:$EJ$1191,298,0)+HLOOKUP($A23,[2]valeurs_trimestrielles!$A$1:$EJ$1191,299,0)+HLOOKUP($A23,[2]valeurs_trimestrielles!$A$1:$EJ$1191,300,0)+HLOOKUP($A23,[2]valeurs_trimestrielles!$A$1:$EJ$1191,301,0)+HLOOKUP($A23,[2]valeurs_trimestrielles!$A$1:$EJ$1191,302,0)+HLOOKUP($A23,[2]valeurs_trimestrielles!$A$1:$EJ$1191,303,0)+HLOOKUP($A23,[2]valeurs_trimestrielles!$A$1:$EJ$1191,304,0)</f>
        <v>5820</v>
      </c>
      <c r="O23" s="72">
        <f t="shared" si="2"/>
        <v>67353</v>
      </c>
      <c r="P23" s="76">
        <f>HLOOKUP($A23,[2]valeurs_trimestrielles!$A$1:$EJ$1191,828,0)+HLOOKUP($A23,[2]valeurs_trimestrielles!$A$1:$EJ$1191,830,0)+HLOOKUP($A23,[2]valeurs_trimestrielles!$A$1:$EJ$1191,832,0)+HLOOKUP($A23,[2]valeurs_trimestrielles!$A$1:$EJ$1191,834,0)+HLOOKUP($A23,[2]valeurs_trimestrielles!$A$1:$EJ$1191,836,0)+HLOOKUP($A23,[2]valeurs_trimestrielles!$A$1:$EJ$1191,838,0)+HLOOKUP($A23,[2]valeurs_trimestrielles!$A$1:$EJ$1191,842,0)+HLOOKUP($A23,[2]valeurs_trimestrielles!$A$1:$EJ$1191,847,0)+HLOOKUP($A23,[2]valeurs_trimestrielles!$A$1:$EJ$1191,853,0)+HLOOKUP($A23,[2]valeurs_trimestrielles!$A$1:$EJ$1191,855,0)+HLOOKUP($A23,[2]valeurs_trimestrielles!$A$1:$EJ$1191,857,0)+HLOOKUP($A23,[2]valeurs_trimestrielles!$A$1:$EJ$1191,859,0)+HLOOKUP($A23,[2]valeurs_trimestrielles!$A$1:$EJ$1191,861,0)</f>
        <v>3828</v>
      </c>
      <c r="Q23" s="73">
        <f>HLOOKUP($A23,[2]valeurs_trimestrielles!$A$1:$EJ$1191,730,0)+HLOOKUP($A23,[2]valeurs_trimestrielles!$A$1:$EJ$1191,732,0)+HLOOKUP($A23,[2]valeurs_trimestrielles!$A$1:$EJ$1191,734,0)+HLOOKUP($A23,[2]valeurs_trimestrielles!$A$1:$EJ$1191,736,0)+HLOOKUP($A23,[2]valeurs_trimestrielles!$A$1:$EJ$1191,738,0)+HLOOKUP($A23,[2]valeurs_trimestrielles!$A$1:$EJ$1191,740,0)+HLOOKUP($A23,[2]valeurs_trimestrielles!$A$1:$EJ$1191,744,0)+HLOOKUP($A23,[2]valeurs_trimestrielles!$A$1:$EJ$1191,749,0)+HLOOKUP($A23,[2]valeurs_trimestrielles!$A$1:$EJ$1191,755,0)+HLOOKUP($A23,[2]valeurs_trimestrielles!$A$1:$EJ$1191,757,0)+HLOOKUP($A23,[2]valeurs_trimestrielles!$A$1:$EJ$1191,759,0)+HLOOKUP($A23,[2]valeurs_trimestrielles!$A$1:$EJ$1191,761,0)+HLOOKUP($A23,[2]valeurs_trimestrielles!$A$1:$EJ$1191,763,0)</f>
        <v>8510</v>
      </c>
      <c r="R23" s="73">
        <f t="shared" si="3"/>
        <v>55015</v>
      </c>
      <c r="S23" s="73">
        <f>HLOOKUP($A23,[2]valeurs_trimestrielles!$A$1:$EJ$1191,681,0)+HLOOKUP($A23,[2]valeurs_trimestrielles!$A$1:$EJ$1191,682,0)+HLOOKUP($A23,[2]valeurs_trimestrielles!$A$1:$EJ$1191,683,0)+HLOOKUP($A23,[2]valeurs_trimestrielles!$A$1:$EJ$1191,684,0)+HLOOKUP($A23,[2]valeurs_trimestrielles!$A$1:$EJ$1191,685,0)+HLOOKUP($A23,[2]valeurs_trimestrielles!$A$1:$EJ$1191,688,0)+HLOOKUP($A23,[2]valeurs_trimestrielles!$A$1:$EJ$1191,689,0)+HLOOKUP($A23,[2]valeurs_trimestrielles!$A$1:$EJ$1191,690,0)+HLOOKUP($A23,[2]valeurs_trimestrielles!$A$1:$EJ$1191,691,0)+HLOOKUP($A23,[2]valeurs_trimestrielles!$A$1:$EJ$1191,692,0)+HLOOKUP($A23,[2]valeurs_trimestrielles!$A$1:$EJ$1191,693,0)+HLOOKUP($A23,[2]valeurs_trimestrielles!$A$1:$EJ$1191,694,0)</f>
        <v>14721</v>
      </c>
      <c r="T23" s="73">
        <f>HLOOKUP($A23,[2]valeurs_trimestrielles!$A$1:$EJ$1191,912,0)+HLOOKUP($A23,[2]valeurs_trimestrielles!$A$1:$EJ$1191,913,0)+HLOOKUP($A23,[2]valeurs_trimestrielles!$A$1:$EJ$1191,914,0)+HLOOKUP($A23,[2]valeurs_trimestrielles!$A$1:$EJ$1191,915,0)+HLOOKUP($A23,[2]valeurs_trimestrielles!$A$1:$EJ$1191,916,0)+HLOOKUP($A23,[2]valeurs_trimestrielles!$A$1:$EJ$1191,919,0)+HLOOKUP($A23,[2]valeurs_trimestrielles!$A$1:$EJ$1191,920,0)+HLOOKUP($A23,[2]valeurs_trimestrielles!$A$1:$EJ$1191,921,0)+HLOOKUP($A23,[2]valeurs_trimestrielles!$A$1:$EJ$1191,922,0)+HLOOKUP($A23,[2]valeurs_trimestrielles!$A$1:$EJ$1191,923,0)+HLOOKUP($A23,[2]valeurs_trimestrielles!$A$1:$EJ$1191,924,0)+HLOOKUP($A23,[2]valeurs_trimestrielles!$A$1:$EJ$1191,925,0)</f>
        <v>1348</v>
      </c>
      <c r="U23" s="73">
        <f>HLOOKUP($A23,[2]valeurs_trimestrielles!$A$1:$EJ$1191,814,0)+HLOOKUP($A23,[2]valeurs_trimestrielles!$A$1:$EJ$1191,815,0)+HLOOKUP($A23,[2]valeurs_trimestrielles!$A$1:$EJ$1191,816,0)+HLOOKUP($A23,[2]valeurs_trimestrielles!$A$1:$EJ$1191,817,0)+HLOOKUP($A23,[2]valeurs_trimestrielles!$A$1:$EJ$1191,818,0)+HLOOKUP($A23,[2]valeurs_trimestrielles!$A$1:$EJ$1191,821,0)+HLOOKUP($A23,[2]valeurs_trimestrielles!$A$1:$EJ$1191,822,0)+HLOOKUP($A23,[2]valeurs_trimestrielles!$A$1:$EJ$1191,823,0)+HLOOKUP($A23,[2]valeurs_trimestrielles!$A$1:$EJ$1191,824,0)+HLOOKUP($A23,[2]valeurs_trimestrielles!$A$1:$EJ$1191,825,0)+HLOOKUP($A23,[2]valeurs_trimestrielles!$A$1:$EJ$1191,826,0)+HLOOKUP($A23,[2]valeurs_trimestrielles!$A$1:$EJ$1191,827,0)</f>
        <v>2748</v>
      </c>
      <c r="V23" s="73">
        <f>HLOOKUP($A23,[2]valeurs_trimestrielles!$A$1:$EJ$1191,877,0)+HLOOKUP($A23,[2]valeurs_trimestrielles!$A$1:$EJ$1191,878,0)+HLOOKUP($A23,[2]valeurs_trimestrielles!$A$1:$EJ$1191,879,0)+HLOOKUP($A23,[2]valeurs_trimestrielles!$A$1:$EJ$1191,880,0)+HLOOKUP($A23,[2]valeurs_trimestrielles!$A$1:$EJ$1191,881,0)+HLOOKUP($A23,[2]valeurs_trimestrielles!$A$1:$EJ$1191,884,0)+HLOOKUP($A23,[2]valeurs_trimestrielles!$A$1:$EJ$1191,885,0)+HLOOKUP($A23,[2]valeurs_trimestrielles!$A$1:$EJ$1191,886,0)+HLOOKUP($A23,[2]valeurs_trimestrielles!$A$1:$EJ$1191,887,0)+HLOOKUP($A23,[2]valeurs_trimestrielles!$A$1:$EJ$1191,888,0)+HLOOKUP($A23,[2]valeurs_trimestrielles!$A$1:$EJ$1191,889,0)+HLOOKUP($A23,[2]valeurs_trimestrielles!$A$1:$EJ$1191,890,0)</f>
        <v>3665</v>
      </c>
      <c r="W23" s="73">
        <f>HLOOKUP($A23,[2]valeurs_trimestrielles!$A$1:$EJ$1191,639,0)+HLOOKUP($A23,[2]valeurs_trimestrielles!$A$1:$EJ$1191,640,0)+HLOOKUP($A23,[2]valeurs_trimestrielles!$A$1:$EJ$1191,641,0)+HLOOKUP($A23,[2]valeurs_trimestrielles!$A$1:$EJ$1191,642,0)+HLOOKUP($A23,[2]valeurs_trimestrielles!$A$1:$EJ$1191,643,0)+HLOOKUP($A23,[2]valeurs_trimestrielles!$A$1:$EJ$1191,646,0)+HLOOKUP($A23,[2]valeurs_trimestrielles!$A$1:$EJ$1191,648,0)+HLOOKUP($A23,[2]valeurs_trimestrielles!$A$1:$EJ$1191,650,0)+HLOOKUP($A23,[2]valeurs_trimestrielles!$A$1:$EJ$1191,652,0)+HLOOKUP($A23,[2]valeurs_trimestrielles!$A$1:$EJ$1191,654,0)+HLOOKUP($A23,[2]valeurs_trimestrielles!$A$1:$EJ$1191,656,0)+HLOOKUP($A23,[2]valeurs_trimestrielles!$A$1:$EJ$1191,657,0)</f>
        <v>671</v>
      </c>
      <c r="X23" s="73">
        <f>HLOOKUP($A23,[2]valeurs_trimestrielles!$A$1:$EJ$1191,653,0)+HLOOKUP($A23,[2]valeurs_trimestrielles!$A$1:$EJ$1191,654,0)+HLOOKUP($A23,[2]valeurs_trimestrielles!$A$1:$EJ$1191,655,0)+HLOOKUP($A23,[2]valeurs_trimestrielles!$A$1:$EJ$1191,656,0)+HLOOKUP($A23,[2]valeurs_trimestrielles!$A$1:$EJ$1191,657,0)+HLOOKUP($A23,[2]valeurs_trimestrielles!$A$1:$EJ$1191,660,0)+HLOOKUP($A23,[2]valeurs_trimestrielles!$A$1:$EJ$1191,661,0)+HLOOKUP($A23,[2]valeurs_trimestrielles!$A$1:$EJ$1191,662,0)+HLOOKUP($A23,[2]valeurs_trimestrielles!$A$1:$EJ$1191,663,0)+HLOOKUP($A23,[2]valeurs_trimestrielles!$A$1:$EJ$1191,664,0)+HLOOKUP($A23,[2]valeurs_trimestrielles!$A$1:$EJ$1191,665,0)+HLOOKUP($A23,[2]valeurs_trimestrielles!$A$1:$EJ$1191,666,0)</f>
        <v>772</v>
      </c>
      <c r="Y23" s="73">
        <f>HLOOKUP($A23,[2]valeurs_trimestrielles!$A$1:$EJ$1191,626,0)+HLOOKUP($A23,[2]valeurs_trimestrielles!$A$1:$EJ$1191,627,0)+HLOOKUP($A23,[2]valeurs_trimestrielles!$A$1:$EJ$1191,628,0)+HLOOKUP($A23,[2]valeurs_trimestrielles!$A$1:$EJ$1191,629,0)+HLOOKUP($A23,[2]valeurs_trimestrielles!$A$1:$EJ$1191,630,0)+HLOOKUP($A23,[2]valeurs_trimestrielles!$A$1:$EJ$1191,632,0)+HLOOKUP($A23,[2]valeurs_trimestrielles!$A$1:$EJ$1191,633,0)+HLOOKUP($A23,[2]valeurs_trimestrielles!$A$1:$EJ$1191,634,0)+HLOOKUP($A23,[2]valeurs_trimestrielles!$A$1:$EJ$1191,635,0)+HLOOKUP($A23,[2]valeurs_trimestrielles!$A$1:$EJ$1191,636,0)+HLOOKUP($A23,[2]valeurs_trimestrielles!$A$1:$EJ$1191,637,0)+HLOOKUP($A23,[2]valeurs_trimestrielles!$A$1:$EJ$1191,638,0)</f>
        <v>15786</v>
      </c>
      <c r="Z23" s="73">
        <f>HLOOKUP($A23,[2]valeurs_trimestrielles!$A$1:$EJ$1191,765,0)+HLOOKUP($A23,[2]valeurs_trimestrielles!$A$1:$EJ$1191,766,0)+HLOOKUP($A23,[2]valeurs_trimestrielles!$A$1:$EJ$1191,767,0)+HLOOKUP($A23,[2]valeurs_trimestrielles!$A$1:$EJ$1191,768,0)+HLOOKUP($A23,[2]valeurs_trimestrielles!$A$1:$EJ$1191,769,0)+HLOOKUP($A23,[2]valeurs_trimestrielles!$A$1:$EJ$1191,772,0)+HLOOKUP($A23,[2]valeurs_trimestrielles!$A$1:$EJ$1191,773,0)+HLOOKUP($A23,[2]valeurs_trimestrielles!$A$1:$EJ$1191,774,0)+HLOOKUP($A23,[2]valeurs_trimestrielles!$A$1:$EJ$1191,775,0)+HLOOKUP($A23,[2]valeurs_trimestrielles!$A$1:$EJ$1191,776,0)+HLOOKUP($A23,[2]valeurs_trimestrielles!$A$1:$EJ$1191,777,0)+HLOOKUP($A23,[2]valeurs_trimestrielles!$A$1:$EJ$1191,778,0)</f>
        <v>6495</v>
      </c>
      <c r="AA23" s="75">
        <f>HLOOKUP($A23,[2]valeurs_trimestrielles!$A$1:$EJ$1191,667,0)+HLOOKUP($A23,[2]valeurs_trimestrielles!$A$1:$EJ$1191,668,0)+HLOOKUP($A23,[2]valeurs_trimestrielles!$A$1:$EJ$1191,669,0)+HLOOKUP($A23,[2]valeurs_trimestrielles!$A$1:$EJ$1191,670,0)+HLOOKUP($A23,[2]valeurs_trimestrielles!$A$1:$EJ$1191,671,0)+HLOOKUP($A23,[2]valeurs_trimestrielles!$A$1:$EJ$1191,674,0)+HLOOKUP($A23,[2]valeurs_trimestrielles!$A$1:$EJ$1191,675,0)+HLOOKUP($A23,[2]valeurs_trimestrielles!$A$1:$EJ$1191,676,0)+HLOOKUP($A23,[2]valeurs_trimestrielles!$A$1:$EJ$1191,677,0)+HLOOKUP($A23,[2]valeurs_trimestrielles!$A$1:$EJ$1191,678,0)+HLOOKUP($A23,[2]valeurs_trimestrielles!$A$1:$EJ$1191,679,0)+HLOOKUP($A23,[2]valeurs_trimestrielles!$A$1:$EJ$1191,680,0)</f>
        <v>8809</v>
      </c>
      <c r="AB23" s="72">
        <f t="shared" si="4"/>
        <v>138379</v>
      </c>
      <c r="AC23" s="55">
        <f>HLOOKUP($A23,[2]valeurs_trimestrielles!$A$1:$EJ$1191,560,0)+HLOOKUP($A23,[2]valeurs_trimestrielles!$A$1:$EJ$1191,562,0)+HLOOKUP($A23,[2]valeurs_trimestrielles!$A$1:$EJ$1191,564,0)+HLOOKUP($A23,[2]valeurs_trimestrielles!$A$1:$EJ$1191,566,0)+HLOOKUP($A23,[2]valeurs_trimestrielles!$A$1:$EJ$1191,568,0)+HLOOKUP($A23,[2]valeurs_trimestrielles!$A$1:$EJ$1191,570,0)+HLOOKUP($A23,[2]valeurs_trimestrielles!$A$1:$EJ$1191,574,0)+HLOOKUP($A23,[2]valeurs_trimestrielles!$A$1:$EJ$1191,580,0)+HLOOKUP($A23,[2]valeurs_trimestrielles!$A$1:$EJ$1191,587,0)+HLOOKUP($A23,[2]valeurs_trimestrielles!$A$1:$EJ$1191,589,0)+HLOOKUP($A23,[2]valeurs_trimestrielles!$A$1:$EJ$1191,591,0)+HLOOKUP($A23,[2]valeurs_trimestrielles!$A$1:$EJ$1191,593,0)+HLOOKUP($A23,[2]valeurs_trimestrielles!$A$1:$EJ$1191,595,0)</f>
        <v>7990</v>
      </c>
      <c r="AD23" s="56">
        <f>HLOOKUP($A23,[2]valeurs_trimestrielles!$A$1:$EJ$1191,109,0)+HLOOKUP($A23,[2]valeurs_trimestrielles!$A$1:$EJ$1191,111,0)+HLOOKUP($A23,[2]valeurs_trimestrielles!$A$1:$EJ$1191,113,0)+HLOOKUP($A23,[2]valeurs_trimestrielles!$A$1:$EJ$1191,115,0)+HLOOKUP($A23,[2]valeurs_trimestrielles!$A$1:$EJ$1191,117,0)+HLOOKUP($A23,[2]valeurs_trimestrielles!$A$1:$EJ$1191,119,0)+HLOOKUP($A23,[2]valeurs_trimestrielles!$A$1:$EJ$1191,123,0)+HLOOKUP($A23,[2]valeurs_trimestrielles!$A$1:$EJ$1191,129,0)+HLOOKUP($A23,[2]valeurs_trimestrielles!$A$1:$EJ$1191,136,0)+HLOOKUP($A23,[2]valeurs_trimestrielles!$A$1:$EJ$1191,138,0)+HLOOKUP($A23,[2]valeurs_trimestrielles!$A$1:$EJ$1191,140,0)+HLOOKUP($A23,[2]valeurs_trimestrielles!$A$1:$EJ$1191,142,0)+HLOOKUP($A23,[2]valeurs_trimestrielles!$A$1:$EJ$1191,144,0)</f>
        <v>19693</v>
      </c>
      <c r="AE23" s="56">
        <f t="shared" si="5"/>
        <v>110696</v>
      </c>
      <c r="AF23" s="56">
        <f>HLOOKUP($A23,[2]valeurs_trimestrielles!$A$1:$EJ$1191,58,0)+HLOOKUP($A23,[2]valeurs_trimestrielles!$A$1:$EJ$1191,59,0)+HLOOKUP($A23,[2]valeurs_trimestrielles!$A$1:$EJ$1191,60,0)+HLOOKUP($A23,[2]valeurs_trimestrielles!$A$1:$EJ$1191,61,0)+HLOOKUP($A23,[2]valeurs_trimestrielles!$A$1:$EJ$1191,62,0)+HLOOKUP($A23,[2]valeurs_trimestrielles!$A$1:$EJ$1191,65,0)+HLOOKUP($A23,[2]valeurs_trimestrielles!$A$1:$EJ$1191,66,0)+HLOOKUP($A23,[2]valeurs_trimestrielles!$A$1:$EJ$1191,67,0)+HLOOKUP($A23,[2]valeurs_trimestrielles!$A$1:$EJ$1191,68,0)+HLOOKUP($A23,[2]valeurs_trimestrielles!$A$1:$EJ$1191,69,0)+HLOOKUP($A23,[2]valeurs_trimestrielles!$A$1:$EJ$1191,70,0)+HLOOKUP($A23,[2]valeurs_trimestrielles!$A$1:$EJ$1191,71,0)</f>
        <v>30438</v>
      </c>
      <c r="AG23" s="56">
        <f>HLOOKUP($A23,[2]valeurs_trimestrielles!$A$1:$EJ$1191,968,0)+HLOOKUP($A23,[2]valeurs_trimestrielles!$A$1:$EJ$1191,969,0)+HLOOKUP($A23,[2]valeurs_trimestrielles!$A$1:$EJ$1191,970,0)+HLOOKUP($A23,[2]valeurs_trimestrielles!$A$1:$EJ$1191,971,0)+HLOOKUP($A23,[2]valeurs_trimestrielles!$A$1:$EJ$1191,972,0)+HLOOKUP($A23,[2]valeurs_trimestrielles!$A$1:$EJ$1191,975,0)+HLOOKUP($A23,[2]valeurs_trimestrielles!$A$1:$EJ$1191,976,0)+HLOOKUP($A23,[2]valeurs_trimestrielles!$A$1:$EJ$1191,977,0)+HLOOKUP($A23,[2]valeurs_trimestrielles!$A$1:$EJ$1191,978,0)+HLOOKUP($A23,[2]valeurs_trimestrielles!$A$1:$EJ$1191,979,0)+HLOOKUP($A23,[2]valeurs_trimestrielles!$A$1:$EJ$1191,980,0)+HLOOKUP($A23,[2]valeurs_trimestrielles!$A$1:$EJ$1191,981,0)</f>
        <v>3134</v>
      </c>
      <c r="AH23" s="56">
        <f>HLOOKUP($A23,[2]valeurs_trimestrielles!$A$1:$EJ$1191,235,0)+HLOOKUP($A23,[2]valeurs_trimestrielles!$A$1:$EJ$1191,236,0)+HLOOKUP($A23,[2]valeurs_trimestrielles!$A$1:$EJ$1191,237,0)+HLOOKUP($A23,[2]valeurs_trimestrielles!$A$1:$EJ$1191,238,0)+HLOOKUP($A23,[2]valeurs_trimestrielles!$A$1:$EJ$1191,239,0)+HLOOKUP($A23,[2]valeurs_trimestrielles!$A$1:$EJ$1191,242,0)+HLOOKUP($A23,[2]valeurs_trimestrielles!$A$1:$EJ$1191,243,0)+HLOOKUP($A23,[2]valeurs_trimestrielles!$A$1:$EJ$1191,244,0)+HLOOKUP($A23,[2]valeurs_trimestrielles!$A$1:$EJ$1191,245,0)+HLOOKUP($A23,[2]valeurs_trimestrielles!$A$1:$EJ$1191,246,0)+HLOOKUP($A23,[2]valeurs_trimestrielles!$A$1:$EJ$1191,247,0)+HLOOKUP($A23,[2]valeurs_trimestrielles!$A$1:$EJ$1191,248,0)</f>
        <v>8467</v>
      </c>
      <c r="AI23" s="56">
        <f>HLOOKUP($A23,[2]valeurs_trimestrielles!$A$1:$EJ$1191,611,0)+HLOOKUP($A23,[2]valeurs_trimestrielles!$A$1:$EJ$1191,612,0)+HLOOKUP($A23,[2]valeurs_trimestrielles!$A$1:$EJ$1191,613,0)+HLOOKUP($A23,[2]valeurs_trimestrielles!$A$1:$EJ$1191,614,0)+HLOOKUP($A23,[2]valeurs_trimestrielles!$A$1:$EJ$1191,615,0)+HLOOKUP($A23,[2]valeurs_trimestrielles!$A$1:$EJ$1191,618,0)+HLOOKUP($A23,[2]valeurs_trimestrielles!$A$1:$EJ$1191,619,0)+HLOOKUP($A23,[2]valeurs_trimestrielles!$A$1:$EJ$1191,620,0)+HLOOKUP($A23,[2]valeurs_trimestrielles!$A$1:$EJ$1191,621,0)+HLOOKUP($A23,[2]valeurs_trimestrielles!$A$1:$EJ$1191,622,0)+HLOOKUP($A23,[2]valeurs_trimestrielles!$A$1:$EJ$1191,623,0)+HLOOKUP($A23,[2]valeurs_trimestrielles!$A$1:$EJ$1191,624,0)</f>
        <v>6140</v>
      </c>
      <c r="AJ23" s="56">
        <f>HLOOKUP($A23,[2]valeurs_trimestrielles!$A$1:$EJ$1191,16,0)+HLOOKUP($A23,[2]valeurs_trimestrielles!$A$1:$EJ$1191,17,0)+HLOOKUP($A23,[2]valeurs_trimestrielles!$A$1:$EJ$1191,18,0)+HLOOKUP($A23,[2]valeurs_trimestrielles!$A$1:$EJ$1191,19,0)+HLOOKUP($A23,[2]valeurs_trimestrielles!$A$1:$EJ$1191,20,0)+HLOOKUP($A23,[2]valeurs_trimestrielles!$A$1:$EJ$1191,23,0)+HLOOKUP($A23,[2]valeurs_trimestrielles!$A$1:$EJ$1191,24,0)+HLOOKUP($A23,[2]valeurs_trimestrielles!$A$1:$EJ$1191,25,0)+HLOOKUP($A23,[2]valeurs_trimestrielles!$A$1:$EJ$1191,26,0)+HLOOKUP($A23,[2]valeurs_trimestrielles!$A$1:$EJ$1191,27,0)+HLOOKUP($A23,[2]valeurs_trimestrielles!$A$1:$EJ$1191,28,0)+HLOOKUP($A23,[2]valeurs_trimestrielles!$A$1:$EJ$1191,29,0)</f>
        <v>3971</v>
      </c>
      <c r="AK23" s="56">
        <f>HLOOKUP($A23,[2]valeurs_trimestrielles!$A$1:$EJ$1191,30,0)+HLOOKUP($A23,[2]valeurs_trimestrielles!$A$1:$EJ$1191,31,0)+HLOOKUP($A23,[2]valeurs_trimestrielles!$A$1:$EJ$1191,32,0)+HLOOKUP($A23,[2]valeurs_trimestrielles!$A$1:$EJ$1191,33,0)+HLOOKUP($A23,[2]valeurs_trimestrielles!$A$1:$EJ$1191,34,0)+HLOOKUP($A23,[2]valeurs_trimestrielles!$A$1:$EJ$1191,37,0)+HLOOKUP($A23,[2]valeurs_trimestrielles!$A$1:$EJ$1191,38,0)+HLOOKUP($A23,[2]valeurs_trimestrielles!$A$1:$EJ$1191,39,0)+HLOOKUP($A23,[2]valeurs_trimestrielles!$A$1:$EJ$1191,40,0)+HLOOKUP($A23,[2]valeurs_trimestrielles!$A$1:$EJ$1191,41,0)+HLOOKUP($A23,[2]valeurs_trimestrielles!$A$1:$EJ$1191,42,0)+HLOOKUP($A23,[2]valeurs_trimestrielles!$A$1:$EJ$1191,43,0)</f>
        <v>3737</v>
      </c>
      <c r="AL23" s="56">
        <f>HLOOKUP($A23,[2]valeurs_trimestrielles!$A$1:$EJ$1191,2,0)+HLOOKUP($A23,[2]valeurs_trimestrielles!$A$1:$EJ$1191,3,0)+HLOOKUP($A23,[2]valeurs_trimestrielles!$A$1:$EJ$1191,4,0)+HLOOKUP($A23,[2]valeurs_trimestrielles!$A$1:$EJ$1191,5,0)+HLOOKUP($A23,[2]valeurs_trimestrielles!$A$1:$EJ$1191,6,0)+HLOOKUP($A23,[2]valeurs_trimestrielles!$A$1:$EJ$1191,9,0)+HLOOKUP($A23,[2]valeurs_trimestrielles!$A$1:$EJ$1191,10,0)+HLOOKUP($A23,[2]valeurs_trimestrielles!$A$1:$EJ$1191,11,0)+HLOOKUP($A23,[2]valeurs_trimestrielles!$A$1:$EJ$1191,12,0)+HLOOKUP($A23,[2]valeurs_trimestrielles!$A$1:$EJ$1191,13,0)+HLOOKUP($A23,[2]valeurs_trimestrielles!$A$1:$EJ$1191,14,0)+HLOOKUP($A23,[2]valeurs_trimestrielles!$A$1:$EJ$1191,15,0)</f>
        <v>27298</v>
      </c>
      <c r="AM23" s="56">
        <f>HLOOKUP($A23,[2]valeurs_trimestrielles!$A$1:$EJ$1191,146,0)+HLOOKUP($A23,[2]valeurs_trimestrielles!$A$1:$EJ$1191,147,0)+HLOOKUP($A23,[2]valeurs_trimestrielles!$A$1:$EJ$1191,148,0)+HLOOKUP($A23,[2]valeurs_trimestrielles!$A$1:$EJ$1191,149,0)+HLOOKUP($A23,[2]valeurs_trimestrielles!$A$1:$EJ$1191,150,0)+HLOOKUP($A23,[2]valeurs_trimestrielles!$A$1:$EJ$1191,153,0)+HLOOKUP($A23,[2]valeurs_trimestrielles!$A$1:$EJ$1191,154,0)+HLOOKUP($A23,[2]valeurs_trimestrielles!$A$1:$EJ$1191,155,0)+HLOOKUP($A23,[2]valeurs_trimestrielles!$A$1:$EJ$1191,156,0)+HLOOKUP($A23,[2]valeurs_trimestrielles!$A$1:$EJ$1191,157,0)+HLOOKUP($A23,[2]valeurs_trimestrielles!$A$1:$EJ$1191,158,0)+HLOOKUP($A23,[2]valeurs_trimestrielles!$A$1:$EJ$1191,159,0)</f>
        <v>12882</v>
      </c>
      <c r="AN23" s="57">
        <f>HLOOKUP($A23,[2]valeurs_trimestrielles!$A$1:$EJ$1191,44,0)+HLOOKUP($A23,[2]valeurs_trimestrielles!$A$1:$EJ$1191,45,0)+HLOOKUP($A23,[2]valeurs_trimestrielles!$A$1:$EJ$1191,46,0)+HLOOKUP($A23,[2]valeurs_trimestrielles!$A$1:$EJ$1191,47,0)+HLOOKUP($A23,[2]valeurs_trimestrielles!$A$1:$EJ$1191,48,0)+HLOOKUP($A23,[2]valeurs_trimestrielles!$A$1:$EJ$1191,51,0)+HLOOKUP($A23,[2]valeurs_trimestrielles!$A$1:$EJ$1191,52,0)+HLOOKUP($A23,[2]valeurs_trimestrielles!$A$1:$EJ$1191,53,0)+HLOOKUP($A23,[2]valeurs_trimestrielles!$A$1:$EJ$1191,54,0)+HLOOKUP($A23,[2]valeurs_trimestrielles!$A$1:$EJ$1191,55,0)+HLOOKUP($A23,[2]valeurs_trimestrielles!$A$1:$EJ$1191,56,0)+HLOOKUP($A23,[2]valeurs_trimestrielles!$A$1:$EJ$1191,57,0)</f>
        <v>14629</v>
      </c>
    </row>
    <row r="24" spans="1:40" x14ac:dyDescent="0.2">
      <c r="A24" s="1" t="str">
        <f>'France métro'!A21</f>
        <v>2014-T3</v>
      </c>
      <c r="B24" s="54">
        <f t="shared" si="0"/>
        <v>64072</v>
      </c>
      <c r="C24" s="76">
        <f>HLOOKUP($A24,[2]valeurs_trimestrielles!$A$1:$EJ$1191,458,0)+HLOOKUP($A24,[2]valeurs_trimestrielles!$A$1:$EJ$1191,460,0)+HLOOKUP($A24,[2]valeurs_trimestrielles!$A$1:$EJ$1191,462,0)+HLOOKUP($A24,[2]valeurs_trimestrielles!$A$1:$EJ$1191,464,0)+HLOOKUP($A24,[2]valeurs_trimestrielles!$A$1:$EJ$1191,466,0)+HLOOKUP($A24,[2]valeurs_trimestrielles!$A$1:$EJ$1191,468,0)+HLOOKUP($A24,[2]valeurs_trimestrielles!$A$1:$EJ$1191,472,0)+HLOOKUP($A24,[2]valeurs_trimestrielles!$A$1:$EJ$1191,478,0)+HLOOKUP($A24,[2]valeurs_trimestrielles!$A$1:$EJ$1191,485,0)+HLOOKUP($A24,[2]valeurs_trimestrielles!$A$1:$EJ$1191,487,0)+HLOOKUP($A24,[2]valeurs_trimestrielles!$A$1:$EJ$1191,489,0)+HLOOKUP($A24,[2]valeurs_trimestrielles!$A$1:$EJ$1191,491,0)+HLOOKUP($A24,[2]valeurs_trimestrielles!$A$1:$EJ$1191,493,0)</f>
        <v>3326</v>
      </c>
      <c r="D24" s="73">
        <f>HLOOKUP($A24,[2]valeurs_trimestrielles!$A$1:$EJ$1191,356,0)+HLOOKUP($A24,[2]valeurs_trimestrielles!$A$1:$EJ$1191,358,0)+HLOOKUP($A24,[2]valeurs_trimestrielles!$A$1:$EJ$1191,360,0)+HLOOKUP($A24,[2]valeurs_trimestrielles!$A$1:$EJ$1191,362,0)+HLOOKUP($A24,[2]valeurs_trimestrielles!$A$1:$EJ$1191,364,0)+HLOOKUP($A24,[2]valeurs_trimestrielles!$A$1:$EJ$1191,366,0)+HLOOKUP($A24,[2]valeurs_trimestrielles!$A$1:$EJ$1191,370,0)+HLOOKUP($A24,[2]valeurs_trimestrielles!$A$1:$EJ$1191,376,0)+HLOOKUP($A24,[2]valeurs_trimestrielles!$A$1:$EJ$1191,383,0)+HLOOKUP($A24,[2]valeurs_trimestrielles!$A$1:$EJ$1191,385,0)+HLOOKUP($A24,[2]valeurs_trimestrielles!$A$1:$EJ$1191,387,0)+HLOOKUP($A24,[2]valeurs_trimestrielles!$A$1:$EJ$1191,389,0)+HLOOKUP($A24,[2]valeurs_trimestrielles!$A$1:$EJ$1191,391,0)</f>
        <v>8945</v>
      </c>
      <c r="E24" s="73">
        <f t="shared" si="1"/>
        <v>51801</v>
      </c>
      <c r="F24" s="73">
        <f>HLOOKUP($A24,[2]valeurs_trimestrielles!$A$1:$EJ$1191,305,0)+HLOOKUP($A24,[2]valeurs_trimestrielles!$A$1:$EJ$1191,306,0)+HLOOKUP($A24,[2]valeurs_trimestrielles!$A$1:$EJ$1191,307,0)+HLOOKUP($A24,[2]valeurs_trimestrielles!$A$1:$EJ$1191,308,0)+HLOOKUP($A24,[2]valeurs_trimestrielles!$A$1:$EJ$1191,309,0)+HLOOKUP($A24,[2]valeurs_trimestrielles!$A$1:$EJ$1191,312,0)+HLOOKUP($A24,[2]valeurs_trimestrielles!$A$1:$EJ$1191,313,0)+HLOOKUP($A24,[2]valeurs_trimestrielles!$A$1:$EJ$1191,314,0)+HLOOKUP($A24,[2]valeurs_trimestrielles!$A$1:$EJ$1191,315,0)+HLOOKUP($A24,[2]valeurs_trimestrielles!$A$1:$EJ$1191,316,0)+HLOOKUP($A24,[2]valeurs_trimestrielles!$A$1:$EJ$1191,317,0)+HLOOKUP($A24,[2]valeurs_trimestrielles!$A$1:$EJ$1191,318,0)</f>
        <v>12656</v>
      </c>
      <c r="G24" s="73">
        <f>HLOOKUP($A24,[2]valeurs_trimestrielles!$A$1:$EJ$1191,546,0)+HLOOKUP($A24,[2]valeurs_trimestrielles!$A$1:$EJ$1191,547,0)+HLOOKUP($A24,[2]valeurs_trimestrielles!$A$1:$EJ$1191,548,0)+HLOOKUP($A24,[2]valeurs_trimestrielles!$A$1:$EJ$1191,549,0)+HLOOKUP($A24,[2]valeurs_trimestrielles!$A$1:$EJ$1191,550,0)+HLOOKUP($A24,[2]valeurs_trimestrielles!$A$1:$EJ$1191,553,0)+HLOOKUP($A24,[2]valeurs_trimestrielles!$A$1:$EJ$1191,554,0)+HLOOKUP($A24,[2]valeurs_trimestrielles!$A$1:$EJ$1191,555,0)+HLOOKUP($A24,[2]valeurs_trimestrielles!$A$1:$EJ$1191,556,0)+HLOOKUP($A24,[2]valeurs_trimestrielles!$A$1:$EJ$1191,557,0)+HLOOKUP($A24,[2]valeurs_trimestrielles!$A$1:$EJ$1191,558,0)+HLOOKUP($A24,[2]valeurs_trimestrielles!$A$1:$EJ$1191,559,0)</f>
        <v>1881</v>
      </c>
      <c r="H24" s="73">
        <f>HLOOKUP($A24,[2]valeurs_trimestrielles!$A$1:$EJ$1191,444,0)+HLOOKUP($A24,[2]valeurs_trimestrielles!$A$1:$EJ$1191,445,0)+HLOOKUP($A24,[2]valeurs_trimestrielles!$A$1:$EJ$1191,446,0)+HLOOKUP($A24,[2]valeurs_trimestrielles!$A$1:$EJ$1191,447,0)+HLOOKUP($A24,[2]valeurs_trimestrielles!$A$1:$EJ$1191,448,0)+HLOOKUP($A24,[2]valeurs_trimestrielles!$A$1:$EJ$1191,451,0)+HLOOKUP($A24,[2]valeurs_trimestrielles!$A$1:$EJ$1191,452,0)+HLOOKUP($A24,[2]valeurs_trimestrielles!$A$1:$EJ$1191,453,0)+HLOOKUP($A24,[2]valeurs_trimestrielles!$A$1:$EJ$1191,454,0)+HLOOKUP($A24,[2]valeurs_trimestrielles!$A$1:$EJ$1191,455,0)+HLOOKUP($A24,[2]valeurs_trimestrielles!$A$1:$EJ$1191,456,0)+HLOOKUP($A24,[2]valeurs_trimestrielles!$A$1:$EJ$1191,457,0)</f>
        <v>4652</v>
      </c>
      <c r="I24" s="73">
        <f>HLOOKUP($A24,[2]valeurs_trimestrielles!$A$1:$EJ$1191,509,0)+HLOOKUP($A24,[2]valeurs_trimestrielles!$A$1:$EJ$1191,510,0)+HLOOKUP($A24,[2]valeurs_trimestrielles!$A$1:$EJ$1191,511,0)+HLOOKUP($A24,[2]valeurs_trimestrielles!$A$1:$EJ$1191,512,0)+HLOOKUP($A24,[2]valeurs_trimestrielles!$A$1:$EJ$1191,513,0)+HLOOKUP($A24,[2]valeurs_trimestrielles!$A$1:$EJ$1191,516,0)+HLOOKUP($A24,[2]valeurs_trimestrielles!$A$1:$EJ$1191,517,0)+HLOOKUP($A24,[2]valeurs_trimestrielles!$A$1:$EJ$1191,518,0)+HLOOKUP($A24,[2]valeurs_trimestrielles!$A$1:$EJ$1191,519,0)+HLOOKUP($A24,[2]valeurs_trimestrielles!$A$1:$EJ$1191,520,0)+HLOOKUP($A24,[2]valeurs_trimestrielles!$A$1:$EJ$1191,521,0)+HLOOKUP($A24,[2]valeurs_trimestrielles!$A$1:$EJ$1191,522,0)</f>
        <v>2225</v>
      </c>
      <c r="J24" s="73">
        <f>HLOOKUP($A24,[2]valeurs_trimestrielles!$A$1:$EJ$1191,263,0)+HLOOKUP($A24,[2]valeurs_trimestrielles!$A$1:$EJ$1191,264,0)+HLOOKUP($A24,[2]valeurs_trimestrielles!$A$1:$EJ$1191,265,0)+HLOOKUP($A24,[2]valeurs_trimestrielles!$A$1:$EJ$1191,266,0)+HLOOKUP($A24,[2]valeurs_trimestrielles!$A$1:$EJ$1191,267,0)+HLOOKUP($A24,[2]valeurs_trimestrielles!$A$1:$EJ$1191,270,0)+HLOOKUP($A24,[2]valeurs_trimestrielles!$A$1:$EJ$1191,271,0)+HLOOKUP($A24,[2]valeurs_trimestrielles!$A$1:$EJ$1191,272,0)+HLOOKUP($A24,[2]valeurs_trimestrielles!$A$1:$EJ$1191,273,0)+HLOOKUP($A24,[2]valeurs_trimestrielles!$A$1:$EJ$1191,274,0)+HLOOKUP($A24,[2]valeurs_trimestrielles!$A$1:$EJ$1191,275,0)+HLOOKUP($A24,[2]valeurs_trimestrielles!$A$1:$EJ$1191,276,0)</f>
        <v>3237</v>
      </c>
      <c r="K24" s="73">
        <f>HLOOKUP($A24,[2]valeurs_trimestrielles!$A$1:$EJ$1191,277,0)+HLOOKUP($A24,[2]valeurs_trimestrielles!$A$1:$EJ$1191,278,0)+HLOOKUP($A24,[2]valeurs_trimestrielles!$A$1:$EJ$1191,279,0)+HLOOKUP($A24,[2]valeurs_trimestrielles!$A$1:$EJ$1191,280,0)+HLOOKUP($A24,[2]valeurs_trimestrielles!$A$1:$EJ$1191,281,0)+HLOOKUP($A24,[2]valeurs_trimestrielles!$A$1:$EJ$1191,284,0)+HLOOKUP($A24,[2]valeurs_trimestrielles!$A$1:$EJ$1191,285,0)+HLOOKUP($A24,[2]valeurs_trimestrielles!$A$1:$EJ$1191,286,0)+HLOOKUP($A24,[2]valeurs_trimestrielles!$A$1:$EJ$1191,287,0)+HLOOKUP($A24,[2]valeurs_trimestrielles!$A$1:$EJ$1191,288,0)+HLOOKUP($A24,[2]valeurs_trimestrielles!$A$1:$EJ$1191,289,0)+HLOOKUP($A24,[2]valeurs_trimestrielles!$A$1:$EJ$1191,290,0)</f>
        <v>2377</v>
      </c>
      <c r="L24" s="73">
        <f>HLOOKUP($A24,[2]valeurs_trimestrielles!$A$1:$EJ$1191,249,0)+HLOOKUP($A24,[2]valeurs_trimestrielles!$A$1:$EJ$1191,250,0)+HLOOKUP($A24,[2]valeurs_trimestrielles!$A$1:$EJ$1191,251,0)+HLOOKUP($A24,[2]valeurs_trimestrielles!$A$1:$EJ$1191,252,0)+HLOOKUP($A24,[2]valeurs_trimestrielles!$A$1:$EJ$1191,253,0)+HLOOKUP($A24,[2]valeurs_trimestrielles!$A$1:$EJ$1191,256,0)+HLOOKUP($A24,[2]valeurs_trimestrielles!$A$1:$EJ$1191,257,0)+HLOOKUP($A24,[2]valeurs_trimestrielles!$A$1:$EJ$1191,258,0)+HLOOKUP($A24,[2]valeurs_trimestrielles!$A$1:$EJ$1191,259,0)+HLOOKUP($A24,[2]valeurs_trimestrielles!$A$1:$EJ$1191,260,0)+HLOOKUP($A24,[2]valeurs_trimestrielles!$A$1:$EJ$1191,261,0)+HLOOKUP($A24,[2]valeurs_trimestrielles!$A$1:$EJ$1191,262,0)</f>
        <v>10096</v>
      </c>
      <c r="M24" s="73">
        <f>HLOOKUP($A24,[2]valeurs_trimestrielles!$A$1:$EJ$1191,393,0)+HLOOKUP($A24,[2]valeurs_trimestrielles!$A$1:$EJ$1191,394,0)+HLOOKUP($A24,[2]valeurs_trimestrielles!$A$1:$EJ$1191,395,0)+HLOOKUP($A24,[2]valeurs_trimestrielles!$A$1:$EJ$1191,396,0)+HLOOKUP($A24,[2]valeurs_trimestrielles!$A$1:$EJ$1191,397,0)+HLOOKUP($A24,[2]valeurs_trimestrielles!$A$1:$EJ$1191,400,0)+HLOOKUP($A24,[2]valeurs_trimestrielles!$A$1:$EJ$1191,401,0)+HLOOKUP($A24,[2]valeurs_trimestrielles!$A$1:$EJ$1191,402,0)+HLOOKUP($A24,[2]valeurs_trimestrielles!$A$1:$EJ$1191,403,0)+HLOOKUP($A24,[2]valeurs_trimestrielles!$A$1:$EJ$1191,404,0)+HLOOKUP($A24,[2]valeurs_trimestrielles!$A$1:$EJ$1191,405,0)+HLOOKUP($A24,[2]valeurs_trimestrielles!$A$1:$EJ$1191,406,0)</f>
        <v>9493</v>
      </c>
      <c r="N24" s="75">
        <f>HLOOKUP($A24,[2]valeurs_trimestrielles!$A$1:$EJ$1191,291,0)+HLOOKUP($A24,[2]valeurs_trimestrielles!$A$1:$EJ$1191,292,0)+HLOOKUP($A24,[2]valeurs_trimestrielles!$A$1:$EJ$1191,293,0)+HLOOKUP($A24,[2]valeurs_trimestrielles!$A$1:$EJ$1191,294,0)+HLOOKUP($A24,[2]valeurs_trimestrielles!$A$1:$EJ$1191,295,0)+HLOOKUP($A24,[2]valeurs_trimestrielles!$A$1:$EJ$1191,298,0)+HLOOKUP($A24,[2]valeurs_trimestrielles!$A$1:$EJ$1191,299,0)+HLOOKUP($A24,[2]valeurs_trimestrielles!$A$1:$EJ$1191,300,0)+HLOOKUP($A24,[2]valeurs_trimestrielles!$A$1:$EJ$1191,301,0)+HLOOKUP($A24,[2]valeurs_trimestrielles!$A$1:$EJ$1191,302,0)+HLOOKUP($A24,[2]valeurs_trimestrielles!$A$1:$EJ$1191,303,0)+HLOOKUP($A24,[2]valeurs_trimestrielles!$A$1:$EJ$1191,304,0)</f>
        <v>5184</v>
      </c>
      <c r="O24" s="72">
        <f t="shared" si="2"/>
        <v>65130</v>
      </c>
      <c r="P24" s="76">
        <f>HLOOKUP($A24,[2]valeurs_trimestrielles!$A$1:$EJ$1191,828,0)+HLOOKUP($A24,[2]valeurs_trimestrielles!$A$1:$EJ$1191,830,0)+HLOOKUP($A24,[2]valeurs_trimestrielles!$A$1:$EJ$1191,832,0)+HLOOKUP($A24,[2]valeurs_trimestrielles!$A$1:$EJ$1191,834,0)+HLOOKUP($A24,[2]valeurs_trimestrielles!$A$1:$EJ$1191,836,0)+HLOOKUP($A24,[2]valeurs_trimestrielles!$A$1:$EJ$1191,838,0)+HLOOKUP($A24,[2]valeurs_trimestrielles!$A$1:$EJ$1191,842,0)+HLOOKUP($A24,[2]valeurs_trimestrielles!$A$1:$EJ$1191,847,0)+HLOOKUP($A24,[2]valeurs_trimestrielles!$A$1:$EJ$1191,853,0)+HLOOKUP($A24,[2]valeurs_trimestrielles!$A$1:$EJ$1191,855,0)+HLOOKUP($A24,[2]valeurs_trimestrielles!$A$1:$EJ$1191,857,0)+HLOOKUP($A24,[2]valeurs_trimestrielles!$A$1:$EJ$1191,859,0)+HLOOKUP($A24,[2]valeurs_trimestrielles!$A$1:$EJ$1191,861,0)</f>
        <v>3404</v>
      </c>
      <c r="Q24" s="73">
        <f>HLOOKUP($A24,[2]valeurs_trimestrielles!$A$1:$EJ$1191,730,0)+HLOOKUP($A24,[2]valeurs_trimestrielles!$A$1:$EJ$1191,732,0)+HLOOKUP($A24,[2]valeurs_trimestrielles!$A$1:$EJ$1191,734,0)+HLOOKUP($A24,[2]valeurs_trimestrielles!$A$1:$EJ$1191,736,0)+HLOOKUP($A24,[2]valeurs_trimestrielles!$A$1:$EJ$1191,738,0)+HLOOKUP($A24,[2]valeurs_trimestrielles!$A$1:$EJ$1191,740,0)+HLOOKUP($A24,[2]valeurs_trimestrielles!$A$1:$EJ$1191,744,0)+HLOOKUP($A24,[2]valeurs_trimestrielles!$A$1:$EJ$1191,749,0)+HLOOKUP($A24,[2]valeurs_trimestrielles!$A$1:$EJ$1191,755,0)+HLOOKUP($A24,[2]valeurs_trimestrielles!$A$1:$EJ$1191,757,0)+HLOOKUP($A24,[2]valeurs_trimestrielles!$A$1:$EJ$1191,759,0)+HLOOKUP($A24,[2]valeurs_trimestrielles!$A$1:$EJ$1191,761,0)+HLOOKUP($A24,[2]valeurs_trimestrielles!$A$1:$EJ$1191,763,0)</f>
        <v>6661</v>
      </c>
      <c r="R24" s="73">
        <f t="shared" si="3"/>
        <v>55065</v>
      </c>
      <c r="S24" s="73">
        <f>HLOOKUP($A24,[2]valeurs_trimestrielles!$A$1:$EJ$1191,681,0)+HLOOKUP($A24,[2]valeurs_trimestrielles!$A$1:$EJ$1191,682,0)+HLOOKUP($A24,[2]valeurs_trimestrielles!$A$1:$EJ$1191,683,0)+HLOOKUP($A24,[2]valeurs_trimestrielles!$A$1:$EJ$1191,684,0)+HLOOKUP($A24,[2]valeurs_trimestrielles!$A$1:$EJ$1191,685,0)+HLOOKUP($A24,[2]valeurs_trimestrielles!$A$1:$EJ$1191,688,0)+HLOOKUP($A24,[2]valeurs_trimestrielles!$A$1:$EJ$1191,689,0)+HLOOKUP($A24,[2]valeurs_trimestrielles!$A$1:$EJ$1191,690,0)+HLOOKUP($A24,[2]valeurs_trimestrielles!$A$1:$EJ$1191,691,0)+HLOOKUP($A24,[2]valeurs_trimestrielles!$A$1:$EJ$1191,692,0)+HLOOKUP($A24,[2]valeurs_trimestrielles!$A$1:$EJ$1191,693,0)+HLOOKUP($A24,[2]valeurs_trimestrielles!$A$1:$EJ$1191,694,0)</f>
        <v>12474</v>
      </c>
      <c r="T24" s="73">
        <f>HLOOKUP($A24,[2]valeurs_trimestrielles!$A$1:$EJ$1191,912,0)+HLOOKUP($A24,[2]valeurs_trimestrielles!$A$1:$EJ$1191,913,0)+HLOOKUP($A24,[2]valeurs_trimestrielles!$A$1:$EJ$1191,914,0)+HLOOKUP($A24,[2]valeurs_trimestrielles!$A$1:$EJ$1191,915,0)+HLOOKUP($A24,[2]valeurs_trimestrielles!$A$1:$EJ$1191,916,0)+HLOOKUP($A24,[2]valeurs_trimestrielles!$A$1:$EJ$1191,919,0)+HLOOKUP($A24,[2]valeurs_trimestrielles!$A$1:$EJ$1191,920,0)+HLOOKUP($A24,[2]valeurs_trimestrielles!$A$1:$EJ$1191,921,0)+HLOOKUP($A24,[2]valeurs_trimestrielles!$A$1:$EJ$1191,922,0)+HLOOKUP($A24,[2]valeurs_trimestrielles!$A$1:$EJ$1191,923,0)+HLOOKUP($A24,[2]valeurs_trimestrielles!$A$1:$EJ$1191,924,0)+HLOOKUP($A24,[2]valeurs_trimestrielles!$A$1:$EJ$1191,925,0)</f>
        <v>1337</v>
      </c>
      <c r="U24" s="73">
        <f>HLOOKUP($A24,[2]valeurs_trimestrielles!$A$1:$EJ$1191,814,0)+HLOOKUP($A24,[2]valeurs_trimestrielles!$A$1:$EJ$1191,815,0)+HLOOKUP($A24,[2]valeurs_trimestrielles!$A$1:$EJ$1191,816,0)+HLOOKUP($A24,[2]valeurs_trimestrielles!$A$1:$EJ$1191,817,0)+HLOOKUP($A24,[2]valeurs_trimestrielles!$A$1:$EJ$1191,818,0)+HLOOKUP($A24,[2]valeurs_trimestrielles!$A$1:$EJ$1191,821,0)+HLOOKUP($A24,[2]valeurs_trimestrielles!$A$1:$EJ$1191,822,0)+HLOOKUP($A24,[2]valeurs_trimestrielles!$A$1:$EJ$1191,823,0)+HLOOKUP($A24,[2]valeurs_trimestrielles!$A$1:$EJ$1191,824,0)+HLOOKUP($A24,[2]valeurs_trimestrielles!$A$1:$EJ$1191,825,0)+HLOOKUP($A24,[2]valeurs_trimestrielles!$A$1:$EJ$1191,826,0)+HLOOKUP($A24,[2]valeurs_trimestrielles!$A$1:$EJ$1191,827,0)</f>
        <v>1993</v>
      </c>
      <c r="V24" s="73">
        <f>HLOOKUP($A24,[2]valeurs_trimestrielles!$A$1:$EJ$1191,877,0)+HLOOKUP($A24,[2]valeurs_trimestrielles!$A$1:$EJ$1191,878,0)+HLOOKUP($A24,[2]valeurs_trimestrielles!$A$1:$EJ$1191,879,0)+HLOOKUP($A24,[2]valeurs_trimestrielles!$A$1:$EJ$1191,880,0)+HLOOKUP($A24,[2]valeurs_trimestrielles!$A$1:$EJ$1191,881,0)+HLOOKUP($A24,[2]valeurs_trimestrielles!$A$1:$EJ$1191,884,0)+HLOOKUP($A24,[2]valeurs_trimestrielles!$A$1:$EJ$1191,885,0)+HLOOKUP($A24,[2]valeurs_trimestrielles!$A$1:$EJ$1191,886,0)+HLOOKUP($A24,[2]valeurs_trimestrielles!$A$1:$EJ$1191,887,0)+HLOOKUP($A24,[2]valeurs_trimestrielles!$A$1:$EJ$1191,888,0)+HLOOKUP($A24,[2]valeurs_trimestrielles!$A$1:$EJ$1191,889,0)+HLOOKUP($A24,[2]valeurs_trimestrielles!$A$1:$EJ$1191,890,0)</f>
        <v>3841</v>
      </c>
      <c r="W24" s="73">
        <f>HLOOKUP($A24,[2]valeurs_trimestrielles!$A$1:$EJ$1191,639,0)+HLOOKUP($A24,[2]valeurs_trimestrielles!$A$1:$EJ$1191,640,0)+HLOOKUP($A24,[2]valeurs_trimestrielles!$A$1:$EJ$1191,641,0)+HLOOKUP($A24,[2]valeurs_trimestrielles!$A$1:$EJ$1191,642,0)+HLOOKUP($A24,[2]valeurs_trimestrielles!$A$1:$EJ$1191,643,0)+HLOOKUP($A24,[2]valeurs_trimestrielles!$A$1:$EJ$1191,646,0)+HLOOKUP($A24,[2]valeurs_trimestrielles!$A$1:$EJ$1191,648,0)+HLOOKUP($A24,[2]valeurs_trimestrielles!$A$1:$EJ$1191,650,0)+HLOOKUP($A24,[2]valeurs_trimestrielles!$A$1:$EJ$1191,652,0)+HLOOKUP($A24,[2]valeurs_trimestrielles!$A$1:$EJ$1191,654,0)+HLOOKUP($A24,[2]valeurs_trimestrielles!$A$1:$EJ$1191,656,0)+HLOOKUP($A24,[2]valeurs_trimestrielles!$A$1:$EJ$1191,657,0)</f>
        <v>634</v>
      </c>
      <c r="X24" s="73">
        <f>HLOOKUP($A24,[2]valeurs_trimestrielles!$A$1:$EJ$1191,653,0)+HLOOKUP($A24,[2]valeurs_trimestrielles!$A$1:$EJ$1191,654,0)+HLOOKUP($A24,[2]valeurs_trimestrielles!$A$1:$EJ$1191,655,0)+HLOOKUP($A24,[2]valeurs_trimestrielles!$A$1:$EJ$1191,656,0)+HLOOKUP($A24,[2]valeurs_trimestrielles!$A$1:$EJ$1191,657,0)+HLOOKUP($A24,[2]valeurs_trimestrielles!$A$1:$EJ$1191,660,0)+HLOOKUP($A24,[2]valeurs_trimestrielles!$A$1:$EJ$1191,661,0)+HLOOKUP($A24,[2]valeurs_trimestrielles!$A$1:$EJ$1191,662,0)+HLOOKUP($A24,[2]valeurs_trimestrielles!$A$1:$EJ$1191,663,0)+HLOOKUP($A24,[2]valeurs_trimestrielles!$A$1:$EJ$1191,664,0)+HLOOKUP($A24,[2]valeurs_trimestrielles!$A$1:$EJ$1191,665,0)+HLOOKUP($A24,[2]valeurs_trimestrielles!$A$1:$EJ$1191,666,0)</f>
        <v>726</v>
      </c>
      <c r="Y24" s="73">
        <f>HLOOKUP($A24,[2]valeurs_trimestrielles!$A$1:$EJ$1191,626,0)+HLOOKUP($A24,[2]valeurs_trimestrielles!$A$1:$EJ$1191,627,0)+HLOOKUP($A24,[2]valeurs_trimestrielles!$A$1:$EJ$1191,628,0)+HLOOKUP($A24,[2]valeurs_trimestrielles!$A$1:$EJ$1191,629,0)+HLOOKUP($A24,[2]valeurs_trimestrielles!$A$1:$EJ$1191,630,0)+HLOOKUP($A24,[2]valeurs_trimestrielles!$A$1:$EJ$1191,632,0)+HLOOKUP($A24,[2]valeurs_trimestrielles!$A$1:$EJ$1191,633,0)+HLOOKUP($A24,[2]valeurs_trimestrielles!$A$1:$EJ$1191,634,0)+HLOOKUP($A24,[2]valeurs_trimestrielles!$A$1:$EJ$1191,635,0)+HLOOKUP($A24,[2]valeurs_trimestrielles!$A$1:$EJ$1191,636,0)+HLOOKUP($A24,[2]valeurs_trimestrielles!$A$1:$EJ$1191,637,0)+HLOOKUP($A24,[2]valeurs_trimestrielles!$A$1:$EJ$1191,638,0)</f>
        <v>15394</v>
      </c>
      <c r="Z24" s="73">
        <f>HLOOKUP($A24,[2]valeurs_trimestrielles!$A$1:$EJ$1191,765,0)+HLOOKUP($A24,[2]valeurs_trimestrielles!$A$1:$EJ$1191,766,0)+HLOOKUP($A24,[2]valeurs_trimestrielles!$A$1:$EJ$1191,767,0)+HLOOKUP($A24,[2]valeurs_trimestrielles!$A$1:$EJ$1191,768,0)+HLOOKUP($A24,[2]valeurs_trimestrielles!$A$1:$EJ$1191,769,0)+HLOOKUP($A24,[2]valeurs_trimestrielles!$A$1:$EJ$1191,772,0)+HLOOKUP($A24,[2]valeurs_trimestrielles!$A$1:$EJ$1191,773,0)+HLOOKUP($A24,[2]valeurs_trimestrielles!$A$1:$EJ$1191,774,0)+HLOOKUP($A24,[2]valeurs_trimestrielles!$A$1:$EJ$1191,775,0)+HLOOKUP($A24,[2]valeurs_trimestrielles!$A$1:$EJ$1191,776,0)+HLOOKUP($A24,[2]valeurs_trimestrielles!$A$1:$EJ$1191,777,0)+HLOOKUP($A24,[2]valeurs_trimestrielles!$A$1:$EJ$1191,778,0)</f>
        <v>9823</v>
      </c>
      <c r="AA24" s="75">
        <f>HLOOKUP($A24,[2]valeurs_trimestrielles!$A$1:$EJ$1191,667,0)+HLOOKUP($A24,[2]valeurs_trimestrielles!$A$1:$EJ$1191,668,0)+HLOOKUP($A24,[2]valeurs_trimestrielles!$A$1:$EJ$1191,669,0)+HLOOKUP($A24,[2]valeurs_trimestrielles!$A$1:$EJ$1191,670,0)+HLOOKUP($A24,[2]valeurs_trimestrielles!$A$1:$EJ$1191,671,0)+HLOOKUP($A24,[2]valeurs_trimestrielles!$A$1:$EJ$1191,674,0)+HLOOKUP($A24,[2]valeurs_trimestrielles!$A$1:$EJ$1191,675,0)+HLOOKUP($A24,[2]valeurs_trimestrielles!$A$1:$EJ$1191,676,0)+HLOOKUP($A24,[2]valeurs_trimestrielles!$A$1:$EJ$1191,677,0)+HLOOKUP($A24,[2]valeurs_trimestrielles!$A$1:$EJ$1191,678,0)+HLOOKUP($A24,[2]valeurs_trimestrielles!$A$1:$EJ$1191,679,0)+HLOOKUP($A24,[2]valeurs_trimestrielles!$A$1:$EJ$1191,680,0)</f>
        <v>8843</v>
      </c>
      <c r="AB24" s="72">
        <f t="shared" si="4"/>
        <v>129037</v>
      </c>
      <c r="AC24" s="55">
        <f>HLOOKUP($A24,[2]valeurs_trimestrielles!$A$1:$EJ$1191,560,0)+HLOOKUP($A24,[2]valeurs_trimestrielles!$A$1:$EJ$1191,562,0)+HLOOKUP($A24,[2]valeurs_trimestrielles!$A$1:$EJ$1191,564,0)+HLOOKUP($A24,[2]valeurs_trimestrielles!$A$1:$EJ$1191,566,0)+HLOOKUP($A24,[2]valeurs_trimestrielles!$A$1:$EJ$1191,568,0)+HLOOKUP($A24,[2]valeurs_trimestrielles!$A$1:$EJ$1191,570,0)+HLOOKUP($A24,[2]valeurs_trimestrielles!$A$1:$EJ$1191,574,0)+HLOOKUP($A24,[2]valeurs_trimestrielles!$A$1:$EJ$1191,580,0)+HLOOKUP($A24,[2]valeurs_trimestrielles!$A$1:$EJ$1191,587,0)+HLOOKUP($A24,[2]valeurs_trimestrielles!$A$1:$EJ$1191,589,0)+HLOOKUP($A24,[2]valeurs_trimestrielles!$A$1:$EJ$1191,591,0)+HLOOKUP($A24,[2]valeurs_trimestrielles!$A$1:$EJ$1191,593,0)+HLOOKUP($A24,[2]valeurs_trimestrielles!$A$1:$EJ$1191,595,0)</f>
        <v>6730</v>
      </c>
      <c r="AD24" s="56">
        <f>HLOOKUP($A24,[2]valeurs_trimestrielles!$A$1:$EJ$1191,109,0)+HLOOKUP($A24,[2]valeurs_trimestrielles!$A$1:$EJ$1191,111,0)+HLOOKUP($A24,[2]valeurs_trimestrielles!$A$1:$EJ$1191,113,0)+HLOOKUP($A24,[2]valeurs_trimestrielles!$A$1:$EJ$1191,115,0)+HLOOKUP($A24,[2]valeurs_trimestrielles!$A$1:$EJ$1191,117,0)+HLOOKUP($A24,[2]valeurs_trimestrielles!$A$1:$EJ$1191,119,0)+HLOOKUP($A24,[2]valeurs_trimestrielles!$A$1:$EJ$1191,123,0)+HLOOKUP($A24,[2]valeurs_trimestrielles!$A$1:$EJ$1191,129,0)+HLOOKUP($A24,[2]valeurs_trimestrielles!$A$1:$EJ$1191,136,0)+HLOOKUP($A24,[2]valeurs_trimestrielles!$A$1:$EJ$1191,138,0)+HLOOKUP($A24,[2]valeurs_trimestrielles!$A$1:$EJ$1191,140,0)+HLOOKUP($A24,[2]valeurs_trimestrielles!$A$1:$EJ$1191,142,0)+HLOOKUP($A24,[2]valeurs_trimestrielles!$A$1:$EJ$1191,144,0)</f>
        <v>15606</v>
      </c>
      <c r="AE24" s="56">
        <f t="shared" si="5"/>
        <v>106701</v>
      </c>
      <c r="AF24" s="56">
        <f>HLOOKUP($A24,[2]valeurs_trimestrielles!$A$1:$EJ$1191,58,0)+HLOOKUP($A24,[2]valeurs_trimestrielles!$A$1:$EJ$1191,59,0)+HLOOKUP($A24,[2]valeurs_trimestrielles!$A$1:$EJ$1191,60,0)+HLOOKUP($A24,[2]valeurs_trimestrielles!$A$1:$EJ$1191,61,0)+HLOOKUP($A24,[2]valeurs_trimestrielles!$A$1:$EJ$1191,62,0)+HLOOKUP($A24,[2]valeurs_trimestrielles!$A$1:$EJ$1191,65,0)+HLOOKUP($A24,[2]valeurs_trimestrielles!$A$1:$EJ$1191,66,0)+HLOOKUP($A24,[2]valeurs_trimestrielles!$A$1:$EJ$1191,67,0)+HLOOKUP($A24,[2]valeurs_trimestrielles!$A$1:$EJ$1191,68,0)+HLOOKUP($A24,[2]valeurs_trimestrielles!$A$1:$EJ$1191,69,0)+HLOOKUP($A24,[2]valeurs_trimestrielles!$A$1:$EJ$1191,70,0)+HLOOKUP($A24,[2]valeurs_trimestrielles!$A$1:$EJ$1191,71,0)</f>
        <v>25130</v>
      </c>
      <c r="AG24" s="56">
        <f>HLOOKUP($A24,[2]valeurs_trimestrielles!$A$1:$EJ$1191,968,0)+HLOOKUP($A24,[2]valeurs_trimestrielles!$A$1:$EJ$1191,969,0)+HLOOKUP($A24,[2]valeurs_trimestrielles!$A$1:$EJ$1191,970,0)+HLOOKUP($A24,[2]valeurs_trimestrielles!$A$1:$EJ$1191,971,0)+HLOOKUP($A24,[2]valeurs_trimestrielles!$A$1:$EJ$1191,972,0)+HLOOKUP($A24,[2]valeurs_trimestrielles!$A$1:$EJ$1191,975,0)+HLOOKUP($A24,[2]valeurs_trimestrielles!$A$1:$EJ$1191,976,0)+HLOOKUP($A24,[2]valeurs_trimestrielles!$A$1:$EJ$1191,977,0)+HLOOKUP($A24,[2]valeurs_trimestrielles!$A$1:$EJ$1191,978,0)+HLOOKUP($A24,[2]valeurs_trimestrielles!$A$1:$EJ$1191,979,0)+HLOOKUP($A24,[2]valeurs_trimestrielles!$A$1:$EJ$1191,980,0)+HLOOKUP($A24,[2]valeurs_trimestrielles!$A$1:$EJ$1191,981,0)</f>
        <v>3218</v>
      </c>
      <c r="AH24" s="56">
        <f>HLOOKUP($A24,[2]valeurs_trimestrielles!$A$1:$EJ$1191,235,0)+HLOOKUP($A24,[2]valeurs_trimestrielles!$A$1:$EJ$1191,236,0)+HLOOKUP($A24,[2]valeurs_trimestrielles!$A$1:$EJ$1191,237,0)+HLOOKUP($A24,[2]valeurs_trimestrielles!$A$1:$EJ$1191,238,0)+HLOOKUP($A24,[2]valeurs_trimestrielles!$A$1:$EJ$1191,239,0)+HLOOKUP($A24,[2]valeurs_trimestrielles!$A$1:$EJ$1191,242,0)+HLOOKUP($A24,[2]valeurs_trimestrielles!$A$1:$EJ$1191,243,0)+HLOOKUP($A24,[2]valeurs_trimestrielles!$A$1:$EJ$1191,244,0)+HLOOKUP($A24,[2]valeurs_trimestrielles!$A$1:$EJ$1191,245,0)+HLOOKUP($A24,[2]valeurs_trimestrielles!$A$1:$EJ$1191,246,0)+HLOOKUP($A24,[2]valeurs_trimestrielles!$A$1:$EJ$1191,247,0)+HLOOKUP($A24,[2]valeurs_trimestrielles!$A$1:$EJ$1191,248,0)</f>
        <v>6645</v>
      </c>
      <c r="AI24" s="56">
        <f>HLOOKUP($A24,[2]valeurs_trimestrielles!$A$1:$EJ$1191,611,0)+HLOOKUP($A24,[2]valeurs_trimestrielles!$A$1:$EJ$1191,612,0)+HLOOKUP($A24,[2]valeurs_trimestrielles!$A$1:$EJ$1191,613,0)+HLOOKUP($A24,[2]valeurs_trimestrielles!$A$1:$EJ$1191,614,0)+HLOOKUP($A24,[2]valeurs_trimestrielles!$A$1:$EJ$1191,615,0)+HLOOKUP($A24,[2]valeurs_trimestrielles!$A$1:$EJ$1191,618,0)+HLOOKUP($A24,[2]valeurs_trimestrielles!$A$1:$EJ$1191,619,0)+HLOOKUP($A24,[2]valeurs_trimestrielles!$A$1:$EJ$1191,620,0)+HLOOKUP($A24,[2]valeurs_trimestrielles!$A$1:$EJ$1191,621,0)+HLOOKUP($A24,[2]valeurs_trimestrielles!$A$1:$EJ$1191,622,0)+HLOOKUP($A24,[2]valeurs_trimestrielles!$A$1:$EJ$1191,623,0)+HLOOKUP($A24,[2]valeurs_trimestrielles!$A$1:$EJ$1191,624,0)</f>
        <v>6066</v>
      </c>
      <c r="AJ24" s="56">
        <f>HLOOKUP($A24,[2]valeurs_trimestrielles!$A$1:$EJ$1191,16,0)+HLOOKUP($A24,[2]valeurs_trimestrielles!$A$1:$EJ$1191,17,0)+HLOOKUP($A24,[2]valeurs_trimestrielles!$A$1:$EJ$1191,18,0)+HLOOKUP($A24,[2]valeurs_trimestrielles!$A$1:$EJ$1191,19,0)+HLOOKUP($A24,[2]valeurs_trimestrielles!$A$1:$EJ$1191,20,0)+HLOOKUP($A24,[2]valeurs_trimestrielles!$A$1:$EJ$1191,23,0)+HLOOKUP($A24,[2]valeurs_trimestrielles!$A$1:$EJ$1191,24,0)+HLOOKUP($A24,[2]valeurs_trimestrielles!$A$1:$EJ$1191,25,0)+HLOOKUP($A24,[2]valeurs_trimestrielles!$A$1:$EJ$1191,26,0)+HLOOKUP($A24,[2]valeurs_trimestrielles!$A$1:$EJ$1191,27,0)+HLOOKUP($A24,[2]valeurs_trimestrielles!$A$1:$EJ$1191,28,0)+HLOOKUP($A24,[2]valeurs_trimestrielles!$A$1:$EJ$1191,29,0)</f>
        <v>3706</v>
      </c>
      <c r="AK24" s="56">
        <f>HLOOKUP($A24,[2]valeurs_trimestrielles!$A$1:$EJ$1191,30,0)+HLOOKUP($A24,[2]valeurs_trimestrielles!$A$1:$EJ$1191,31,0)+HLOOKUP($A24,[2]valeurs_trimestrielles!$A$1:$EJ$1191,32,0)+HLOOKUP($A24,[2]valeurs_trimestrielles!$A$1:$EJ$1191,33,0)+HLOOKUP($A24,[2]valeurs_trimestrielles!$A$1:$EJ$1191,34,0)+HLOOKUP($A24,[2]valeurs_trimestrielles!$A$1:$EJ$1191,37,0)+HLOOKUP($A24,[2]valeurs_trimestrielles!$A$1:$EJ$1191,38,0)+HLOOKUP($A24,[2]valeurs_trimestrielles!$A$1:$EJ$1191,39,0)+HLOOKUP($A24,[2]valeurs_trimestrielles!$A$1:$EJ$1191,40,0)+HLOOKUP($A24,[2]valeurs_trimestrielles!$A$1:$EJ$1191,41,0)+HLOOKUP($A24,[2]valeurs_trimestrielles!$A$1:$EJ$1191,42,0)+HLOOKUP($A24,[2]valeurs_trimestrielles!$A$1:$EJ$1191,43,0)</f>
        <v>3103</v>
      </c>
      <c r="AL24" s="56">
        <f>HLOOKUP($A24,[2]valeurs_trimestrielles!$A$1:$EJ$1191,2,0)+HLOOKUP($A24,[2]valeurs_trimestrielles!$A$1:$EJ$1191,3,0)+HLOOKUP($A24,[2]valeurs_trimestrielles!$A$1:$EJ$1191,4,0)+HLOOKUP($A24,[2]valeurs_trimestrielles!$A$1:$EJ$1191,5,0)+HLOOKUP($A24,[2]valeurs_trimestrielles!$A$1:$EJ$1191,6,0)+HLOOKUP($A24,[2]valeurs_trimestrielles!$A$1:$EJ$1191,9,0)+HLOOKUP($A24,[2]valeurs_trimestrielles!$A$1:$EJ$1191,10,0)+HLOOKUP($A24,[2]valeurs_trimestrielles!$A$1:$EJ$1191,11,0)+HLOOKUP($A24,[2]valeurs_trimestrielles!$A$1:$EJ$1191,12,0)+HLOOKUP($A24,[2]valeurs_trimestrielles!$A$1:$EJ$1191,13,0)+HLOOKUP($A24,[2]valeurs_trimestrielles!$A$1:$EJ$1191,14,0)+HLOOKUP($A24,[2]valeurs_trimestrielles!$A$1:$EJ$1191,15,0)</f>
        <v>25490</v>
      </c>
      <c r="AM24" s="56">
        <f>HLOOKUP($A24,[2]valeurs_trimestrielles!$A$1:$EJ$1191,146,0)+HLOOKUP($A24,[2]valeurs_trimestrielles!$A$1:$EJ$1191,147,0)+HLOOKUP($A24,[2]valeurs_trimestrielles!$A$1:$EJ$1191,148,0)+HLOOKUP($A24,[2]valeurs_trimestrielles!$A$1:$EJ$1191,149,0)+HLOOKUP($A24,[2]valeurs_trimestrielles!$A$1:$EJ$1191,150,0)+HLOOKUP($A24,[2]valeurs_trimestrielles!$A$1:$EJ$1191,153,0)+HLOOKUP($A24,[2]valeurs_trimestrielles!$A$1:$EJ$1191,154,0)+HLOOKUP($A24,[2]valeurs_trimestrielles!$A$1:$EJ$1191,155,0)+HLOOKUP($A24,[2]valeurs_trimestrielles!$A$1:$EJ$1191,156,0)+HLOOKUP($A24,[2]valeurs_trimestrielles!$A$1:$EJ$1191,157,0)+HLOOKUP($A24,[2]valeurs_trimestrielles!$A$1:$EJ$1191,158,0)+HLOOKUP($A24,[2]valeurs_trimestrielles!$A$1:$EJ$1191,159,0)</f>
        <v>19316</v>
      </c>
      <c r="AN24" s="57">
        <f>HLOOKUP($A24,[2]valeurs_trimestrielles!$A$1:$EJ$1191,44,0)+HLOOKUP($A24,[2]valeurs_trimestrielles!$A$1:$EJ$1191,45,0)+HLOOKUP($A24,[2]valeurs_trimestrielles!$A$1:$EJ$1191,46,0)+HLOOKUP($A24,[2]valeurs_trimestrielles!$A$1:$EJ$1191,47,0)+HLOOKUP($A24,[2]valeurs_trimestrielles!$A$1:$EJ$1191,48,0)+HLOOKUP($A24,[2]valeurs_trimestrielles!$A$1:$EJ$1191,51,0)+HLOOKUP($A24,[2]valeurs_trimestrielles!$A$1:$EJ$1191,52,0)+HLOOKUP($A24,[2]valeurs_trimestrielles!$A$1:$EJ$1191,53,0)+HLOOKUP($A24,[2]valeurs_trimestrielles!$A$1:$EJ$1191,54,0)+HLOOKUP($A24,[2]valeurs_trimestrielles!$A$1:$EJ$1191,55,0)+HLOOKUP($A24,[2]valeurs_trimestrielles!$A$1:$EJ$1191,56,0)+HLOOKUP($A24,[2]valeurs_trimestrielles!$A$1:$EJ$1191,57,0)</f>
        <v>14027</v>
      </c>
    </row>
    <row r="25" spans="1:40" s="85" customFormat="1" x14ac:dyDescent="0.2">
      <c r="A25" s="61" t="str">
        <f>'France métro'!A22</f>
        <v>2014-T4</v>
      </c>
      <c r="B25" s="78">
        <f t="shared" si="0"/>
        <v>71880</v>
      </c>
      <c r="C25" s="79">
        <f>HLOOKUP($A25,[2]valeurs_trimestrielles!$A$1:$EJ$1191,458,0)+HLOOKUP($A25,[2]valeurs_trimestrielles!$A$1:$EJ$1191,460,0)+HLOOKUP($A25,[2]valeurs_trimestrielles!$A$1:$EJ$1191,462,0)+HLOOKUP($A25,[2]valeurs_trimestrielles!$A$1:$EJ$1191,464,0)+HLOOKUP($A25,[2]valeurs_trimestrielles!$A$1:$EJ$1191,466,0)+HLOOKUP($A25,[2]valeurs_trimestrielles!$A$1:$EJ$1191,468,0)+HLOOKUP($A25,[2]valeurs_trimestrielles!$A$1:$EJ$1191,472,0)+HLOOKUP($A25,[2]valeurs_trimestrielles!$A$1:$EJ$1191,478,0)+HLOOKUP($A25,[2]valeurs_trimestrielles!$A$1:$EJ$1191,485,0)+HLOOKUP($A25,[2]valeurs_trimestrielles!$A$1:$EJ$1191,487,0)+HLOOKUP($A25,[2]valeurs_trimestrielles!$A$1:$EJ$1191,489,0)+HLOOKUP($A25,[2]valeurs_trimestrielles!$A$1:$EJ$1191,491,0)+HLOOKUP($A25,[2]valeurs_trimestrielles!$A$1:$EJ$1191,493,0)</f>
        <v>3535</v>
      </c>
      <c r="D25" s="80">
        <f>HLOOKUP($A25,[2]valeurs_trimestrielles!$A$1:$EJ$1191,356,0)+HLOOKUP($A25,[2]valeurs_trimestrielles!$A$1:$EJ$1191,358,0)+HLOOKUP($A25,[2]valeurs_trimestrielles!$A$1:$EJ$1191,360,0)+HLOOKUP($A25,[2]valeurs_trimestrielles!$A$1:$EJ$1191,362,0)+HLOOKUP($A25,[2]valeurs_trimestrielles!$A$1:$EJ$1191,364,0)+HLOOKUP($A25,[2]valeurs_trimestrielles!$A$1:$EJ$1191,366,0)+HLOOKUP($A25,[2]valeurs_trimestrielles!$A$1:$EJ$1191,370,0)+HLOOKUP($A25,[2]valeurs_trimestrielles!$A$1:$EJ$1191,376,0)+HLOOKUP($A25,[2]valeurs_trimestrielles!$A$1:$EJ$1191,383,0)+HLOOKUP($A25,[2]valeurs_trimestrielles!$A$1:$EJ$1191,385,0)+HLOOKUP($A25,[2]valeurs_trimestrielles!$A$1:$EJ$1191,387,0)+HLOOKUP($A25,[2]valeurs_trimestrielles!$A$1:$EJ$1191,389,0)+HLOOKUP($A25,[2]valeurs_trimestrielles!$A$1:$EJ$1191,391,0)</f>
        <v>9999</v>
      </c>
      <c r="E25" s="61">
        <f t="shared" si="1"/>
        <v>58346</v>
      </c>
      <c r="F25" s="80">
        <f>HLOOKUP($A25,[2]valeurs_trimestrielles!$A$1:$EJ$1191,305,0)+HLOOKUP($A25,[2]valeurs_trimestrielles!$A$1:$EJ$1191,306,0)+HLOOKUP($A25,[2]valeurs_trimestrielles!$A$1:$EJ$1191,307,0)+HLOOKUP($A25,[2]valeurs_trimestrielles!$A$1:$EJ$1191,308,0)+HLOOKUP($A25,[2]valeurs_trimestrielles!$A$1:$EJ$1191,309,0)+HLOOKUP($A25,[2]valeurs_trimestrielles!$A$1:$EJ$1191,312,0)+HLOOKUP($A25,[2]valeurs_trimestrielles!$A$1:$EJ$1191,313,0)+HLOOKUP($A25,[2]valeurs_trimestrielles!$A$1:$EJ$1191,314,0)+HLOOKUP($A25,[2]valeurs_trimestrielles!$A$1:$EJ$1191,315,0)+HLOOKUP($A25,[2]valeurs_trimestrielles!$A$1:$EJ$1191,316,0)+HLOOKUP($A25,[2]valeurs_trimestrielles!$A$1:$EJ$1191,317,0)+HLOOKUP($A25,[2]valeurs_trimestrielles!$A$1:$EJ$1191,318,0)</f>
        <v>14910</v>
      </c>
      <c r="G25" s="80">
        <f>HLOOKUP($A25,[2]valeurs_trimestrielles!$A$1:$EJ$1191,546,0)+HLOOKUP($A25,[2]valeurs_trimestrielles!$A$1:$EJ$1191,547,0)+HLOOKUP($A25,[2]valeurs_trimestrielles!$A$1:$EJ$1191,548,0)+HLOOKUP($A25,[2]valeurs_trimestrielles!$A$1:$EJ$1191,549,0)+HLOOKUP($A25,[2]valeurs_trimestrielles!$A$1:$EJ$1191,550,0)+HLOOKUP($A25,[2]valeurs_trimestrielles!$A$1:$EJ$1191,553,0)+HLOOKUP($A25,[2]valeurs_trimestrielles!$A$1:$EJ$1191,554,0)+HLOOKUP($A25,[2]valeurs_trimestrielles!$A$1:$EJ$1191,555,0)+HLOOKUP($A25,[2]valeurs_trimestrielles!$A$1:$EJ$1191,556,0)+HLOOKUP($A25,[2]valeurs_trimestrielles!$A$1:$EJ$1191,557,0)+HLOOKUP($A25,[2]valeurs_trimestrielles!$A$1:$EJ$1191,558,0)+HLOOKUP($A25,[2]valeurs_trimestrielles!$A$1:$EJ$1191,559,0)</f>
        <v>2211</v>
      </c>
      <c r="H25" s="80">
        <f>HLOOKUP($A25,[2]valeurs_trimestrielles!$A$1:$EJ$1191,444,0)+HLOOKUP($A25,[2]valeurs_trimestrielles!$A$1:$EJ$1191,445,0)+HLOOKUP($A25,[2]valeurs_trimestrielles!$A$1:$EJ$1191,446,0)+HLOOKUP($A25,[2]valeurs_trimestrielles!$A$1:$EJ$1191,447,0)+HLOOKUP($A25,[2]valeurs_trimestrielles!$A$1:$EJ$1191,448,0)+HLOOKUP($A25,[2]valeurs_trimestrielles!$A$1:$EJ$1191,451,0)+HLOOKUP($A25,[2]valeurs_trimestrielles!$A$1:$EJ$1191,452,0)+HLOOKUP($A25,[2]valeurs_trimestrielles!$A$1:$EJ$1191,453,0)+HLOOKUP($A25,[2]valeurs_trimestrielles!$A$1:$EJ$1191,454,0)+HLOOKUP($A25,[2]valeurs_trimestrielles!$A$1:$EJ$1191,455,0)+HLOOKUP($A25,[2]valeurs_trimestrielles!$A$1:$EJ$1191,456,0)+HLOOKUP($A25,[2]valeurs_trimestrielles!$A$1:$EJ$1191,457,0)</f>
        <v>4548</v>
      </c>
      <c r="I25" s="80">
        <f>HLOOKUP($A25,[2]valeurs_trimestrielles!$A$1:$EJ$1191,509,0)+HLOOKUP($A25,[2]valeurs_trimestrielles!$A$1:$EJ$1191,510,0)+HLOOKUP($A25,[2]valeurs_trimestrielles!$A$1:$EJ$1191,511,0)+HLOOKUP($A25,[2]valeurs_trimestrielles!$A$1:$EJ$1191,512,0)+HLOOKUP($A25,[2]valeurs_trimestrielles!$A$1:$EJ$1191,513,0)+HLOOKUP($A25,[2]valeurs_trimestrielles!$A$1:$EJ$1191,516,0)+HLOOKUP($A25,[2]valeurs_trimestrielles!$A$1:$EJ$1191,517,0)+HLOOKUP($A25,[2]valeurs_trimestrielles!$A$1:$EJ$1191,518,0)+HLOOKUP($A25,[2]valeurs_trimestrielles!$A$1:$EJ$1191,519,0)+HLOOKUP($A25,[2]valeurs_trimestrielles!$A$1:$EJ$1191,520,0)+HLOOKUP($A25,[2]valeurs_trimestrielles!$A$1:$EJ$1191,521,0)+HLOOKUP($A25,[2]valeurs_trimestrielles!$A$1:$EJ$1191,522,0)</f>
        <v>2662</v>
      </c>
      <c r="J25" s="80">
        <f>HLOOKUP($A25,[2]valeurs_trimestrielles!$A$1:$EJ$1191,263,0)+HLOOKUP($A25,[2]valeurs_trimestrielles!$A$1:$EJ$1191,264,0)+HLOOKUP($A25,[2]valeurs_trimestrielles!$A$1:$EJ$1191,265,0)+HLOOKUP($A25,[2]valeurs_trimestrielles!$A$1:$EJ$1191,266,0)+HLOOKUP($A25,[2]valeurs_trimestrielles!$A$1:$EJ$1191,267,0)+HLOOKUP($A25,[2]valeurs_trimestrielles!$A$1:$EJ$1191,270,0)+HLOOKUP($A25,[2]valeurs_trimestrielles!$A$1:$EJ$1191,271,0)+HLOOKUP($A25,[2]valeurs_trimestrielles!$A$1:$EJ$1191,272,0)+HLOOKUP($A25,[2]valeurs_trimestrielles!$A$1:$EJ$1191,273,0)+HLOOKUP($A25,[2]valeurs_trimestrielles!$A$1:$EJ$1191,274,0)+HLOOKUP($A25,[2]valeurs_trimestrielles!$A$1:$EJ$1191,275,0)+HLOOKUP($A25,[2]valeurs_trimestrielles!$A$1:$EJ$1191,276,0)</f>
        <v>4442</v>
      </c>
      <c r="K25" s="80">
        <f>HLOOKUP($A25,[2]valeurs_trimestrielles!$A$1:$EJ$1191,277,0)+HLOOKUP($A25,[2]valeurs_trimestrielles!$A$1:$EJ$1191,278,0)+HLOOKUP($A25,[2]valeurs_trimestrielles!$A$1:$EJ$1191,279,0)+HLOOKUP($A25,[2]valeurs_trimestrielles!$A$1:$EJ$1191,280,0)+HLOOKUP($A25,[2]valeurs_trimestrielles!$A$1:$EJ$1191,281,0)+HLOOKUP($A25,[2]valeurs_trimestrielles!$A$1:$EJ$1191,284,0)+HLOOKUP($A25,[2]valeurs_trimestrielles!$A$1:$EJ$1191,285,0)+HLOOKUP($A25,[2]valeurs_trimestrielles!$A$1:$EJ$1191,286,0)+HLOOKUP($A25,[2]valeurs_trimestrielles!$A$1:$EJ$1191,287,0)+HLOOKUP($A25,[2]valeurs_trimestrielles!$A$1:$EJ$1191,288,0)+HLOOKUP($A25,[2]valeurs_trimestrielles!$A$1:$EJ$1191,289,0)+HLOOKUP($A25,[2]valeurs_trimestrielles!$A$1:$EJ$1191,290,0)</f>
        <v>3063</v>
      </c>
      <c r="L25" s="80">
        <f>HLOOKUP($A25,[2]valeurs_trimestrielles!$A$1:$EJ$1191,249,0)+HLOOKUP($A25,[2]valeurs_trimestrielles!$A$1:$EJ$1191,250,0)+HLOOKUP($A25,[2]valeurs_trimestrielles!$A$1:$EJ$1191,251,0)+HLOOKUP($A25,[2]valeurs_trimestrielles!$A$1:$EJ$1191,252,0)+HLOOKUP($A25,[2]valeurs_trimestrielles!$A$1:$EJ$1191,253,0)+HLOOKUP($A25,[2]valeurs_trimestrielles!$A$1:$EJ$1191,256,0)+HLOOKUP($A25,[2]valeurs_trimestrielles!$A$1:$EJ$1191,257,0)+HLOOKUP($A25,[2]valeurs_trimestrielles!$A$1:$EJ$1191,258,0)+HLOOKUP($A25,[2]valeurs_trimestrielles!$A$1:$EJ$1191,259,0)+HLOOKUP($A25,[2]valeurs_trimestrielles!$A$1:$EJ$1191,260,0)+HLOOKUP($A25,[2]valeurs_trimestrielles!$A$1:$EJ$1191,261,0)+HLOOKUP($A25,[2]valeurs_trimestrielles!$A$1:$EJ$1191,262,0)</f>
        <v>12395</v>
      </c>
      <c r="M25" s="80">
        <f>HLOOKUP($A25,[2]valeurs_trimestrielles!$A$1:$EJ$1191,393,0)+HLOOKUP($A25,[2]valeurs_trimestrielles!$A$1:$EJ$1191,394,0)+HLOOKUP($A25,[2]valeurs_trimestrielles!$A$1:$EJ$1191,395,0)+HLOOKUP($A25,[2]valeurs_trimestrielles!$A$1:$EJ$1191,396,0)+HLOOKUP($A25,[2]valeurs_trimestrielles!$A$1:$EJ$1191,397,0)+HLOOKUP($A25,[2]valeurs_trimestrielles!$A$1:$EJ$1191,400,0)+HLOOKUP($A25,[2]valeurs_trimestrielles!$A$1:$EJ$1191,401,0)+HLOOKUP($A25,[2]valeurs_trimestrielles!$A$1:$EJ$1191,402,0)+HLOOKUP($A25,[2]valeurs_trimestrielles!$A$1:$EJ$1191,403,0)+HLOOKUP($A25,[2]valeurs_trimestrielles!$A$1:$EJ$1191,404,0)+HLOOKUP($A25,[2]valeurs_trimestrielles!$A$1:$EJ$1191,405,0)+HLOOKUP($A25,[2]valeurs_trimestrielles!$A$1:$EJ$1191,406,0)</f>
        <v>8329</v>
      </c>
      <c r="N25" s="81">
        <f>HLOOKUP($A25,[2]valeurs_trimestrielles!$A$1:$EJ$1191,291,0)+HLOOKUP($A25,[2]valeurs_trimestrielles!$A$1:$EJ$1191,292,0)+HLOOKUP($A25,[2]valeurs_trimestrielles!$A$1:$EJ$1191,293,0)+HLOOKUP($A25,[2]valeurs_trimestrielles!$A$1:$EJ$1191,294,0)+HLOOKUP($A25,[2]valeurs_trimestrielles!$A$1:$EJ$1191,295,0)+HLOOKUP($A25,[2]valeurs_trimestrielles!$A$1:$EJ$1191,298,0)+HLOOKUP($A25,[2]valeurs_trimestrielles!$A$1:$EJ$1191,299,0)+HLOOKUP($A25,[2]valeurs_trimestrielles!$A$1:$EJ$1191,300,0)+HLOOKUP($A25,[2]valeurs_trimestrielles!$A$1:$EJ$1191,301,0)+HLOOKUP($A25,[2]valeurs_trimestrielles!$A$1:$EJ$1191,302,0)+HLOOKUP($A25,[2]valeurs_trimestrielles!$A$1:$EJ$1191,303,0)+HLOOKUP($A25,[2]valeurs_trimestrielles!$A$1:$EJ$1191,304,0)</f>
        <v>5786</v>
      </c>
      <c r="O25" s="77">
        <f t="shared" si="2"/>
        <v>70438</v>
      </c>
      <c r="P25" s="79">
        <f>HLOOKUP($A25,[2]valeurs_trimestrielles!$A$1:$EJ$1191,828,0)+HLOOKUP($A25,[2]valeurs_trimestrielles!$A$1:$EJ$1191,830,0)+HLOOKUP($A25,[2]valeurs_trimestrielles!$A$1:$EJ$1191,832,0)+HLOOKUP($A25,[2]valeurs_trimestrielles!$A$1:$EJ$1191,834,0)+HLOOKUP($A25,[2]valeurs_trimestrielles!$A$1:$EJ$1191,836,0)+HLOOKUP($A25,[2]valeurs_trimestrielles!$A$1:$EJ$1191,838,0)+HLOOKUP($A25,[2]valeurs_trimestrielles!$A$1:$EJ$1191,842,0)+HLOOKUP($A25,[2]valeurs_trimestrielles!$A$1:$EJ$1191,847,0)+HLOOKUP($A25,[2]valeurs_trimestrielles!$A$1:$EJ$1191,853,0)+HLOOKUP($A25,[2]valeurs_trimestrielles!$A$1:$EJ$1191,855,0)+HLOOKUP($A25,[2]valeurs_trimestrielles!$A$1:$EJ$1191,857,0)+HLOOKUP($A25,[2]valeurs_trimestrielles!$A$1:$EJ$1191,859,0)+HLOOKUP($A25,[2]valeurs_trimestrielles!$A$1:$EJ$1191,861,0)</f>
        <v>3924</v>
      </c>
      <c r="Q25" s="80">
        <f>HLOOKUP($A25,[2]valeurs_trimestrielles!$A$1:$EJ$1191,730,0)+HLOOKUP($A25,[2]valeurs_trimestrielles!$A$1:$EJ$1191,732,0)+HLOOKUP($A25,[2]valeurs_trimestrielles!$A$1:$EJ$1191,734,0)+HLOOKUP($A25,[2]valeurs_trimestrielles!$A$1:$EJ$1191,736,0)+HLOOKUP($A25,[2]valeurs_trimestrielles!$A$1:$EJ$1191,738,0)+HLOOKUP($A25,[2]valeurs_trimestrielles!$A$1:$EJ$1191,740,0)+HLOOKUP($A25,[2]valeurs_trimestrielles!$A$1:$EJ$1191,744,0)+HLOOKUP($A25,[2]valeurs_trimestrielles!$A$1:$EJ$1191,749,0)+HLOOKUP($A25,[2]valeurs_trimestrielles!$A$1:$EJ$1191,755,0)+HLOOKUP($A25,[2]valeurs_trimestrielles!$A$1:$EJ$1191,757,0)+HLOOKUP($A25,[2]valeurs_trimestrielles!$A$1:$EJ$1191,759,0)+HLOOKUP($A25,[2]valeurs_trimestrielles!$A$1:$EJ$1191,761,0)+HLOOKUP($A25,[2]valeurs_trimestrielles!$A$1:$EJ$1191,763,0)</f>
        <v>7162</v>
      </c>
      <c r="R25" s="61">
        <f t="shared" si="3"/>
        <v>59352</v>
      </c>
      <c r="S25" s="80">
        <f>HLOOKUP($A25,[2]valeurs_trimestrielles!$A$1:$EJ$1191,681,0)+HLOOKUP($A25,[2]valeurs_trimestrielles!$A$1:$EJ$1191,682,0)+HLOOKUP($A25,[2]valeurs_trimestrielles!$A$1:$EJ$1191,683,0)+HLOOKUP($A25,[2]valeurs_trimestrielles!$A$1:$EJ$1191,684,0)+HLOOKUP($A25,[2]valeurs_trimestrielles!$A$1:$EJ$1191,685,0)+HLOOKUP($A25,[2]valeurs_trimestrielles!$A$1:$EJ$1191,688,0)+HLOOKUP($A25,[2]valeurs_trimestrielles!$A$1:$EJ$1191,689,0)+HLOOKUP($A25,[2]valeurs_trimestrielles!$A$1:$EJ$1191,690,0)+HLOOKUP($A25,[2]valeurs_trimestrielles!$A$1:$EJ$1191,691,0)+HLOOKUP($A25,[2]valeurs_trimestrielles!$A$1:$EJ$1191,692,0)+HLOOKUP($A25,[2]valeurs_trimestrielles!$A$1:$EJ$1191,693,0)+HLOOKUP($A25,[2]valeurs_trimestrielles!$A$1:$EJ$1191,694,0)</f>
        <v>13522</v>
      </c>
      <c r="T25" s="80">
        <f>HLOOKUP($A25,[2]valeurs_trimestrielles!$A$1:$EJ$1191,912,0)+HLOOKUP($A25,[2]valeurs_trimestrielles!$A$1:$EJ$1191,913,0)+HLOOKUP($A25,[2]valeurs_trimestrielles!$A$1:$EJ$1191,914,0)+HLOOKUP($A25,[2]valeurs_trimestrielles!$A$1:$EJ$1191,915,0)+HLOOKUP($A25,[2]valeurs_trimestrielles!$A$1:$EJ$1191,916,0)+HLOOKUP($A25,[2]valeurs_trimestrielles!$A$1:$EJ$1191,919,0)+HLOOKUP($A25,[2]valeurs_trimestrielles!$A$1:$EJ$1191,920,0)+HLOOKUP($A25,[2]valeurs_trimestrielles!$A$1:$EJ$1191,921,0)+HLOOKUP($A25,[2]valeurs_trimestrielles!$A$1:$EJ$1191,922,0)+HLOOKUP($A25,[2]valeurs_trimestrielles!$A$1:$EJ$1191,923,0)+HLOOKUP($A25,[2]valeurs_trimestrielles!$A$1:$EJ$1191,924,0)+HLOOKUP($A25,[2]valeurs_trimestrielles!$A$1:$EJ$1191,925,0)</f>
        <v>2609</v>
      </c>
      <c r="U25" s="80">
        <f>HLOOKUP($A25,[2]valeurs_trimestrielles!$A$1:$EJ$1191,814,0)+HLOOKUP($A25,[2]valeurs_trimestrielles!$A$1:$EJ$1191,815,0)+HLOOKUP($A25,[2]valeurs_trimestrielles!$A$1:$EJ$1191,816,0)+HLOOKUP($A25,[2]valeurs_trimestrielles!$A$1:$EJ$1191,817,0)+HLOOKUP($A25,[2]valeurs_trimestrielles!$A$1:$EJ$1191,818,0)+HLOOKUP($A25,[2]valeurs_trimestrielles!$A$1:$EJ$1191,821,0)+HLOOKUP($A25,[2]valeurs_trimestrielles!$A$1:$EJ$1191,822,0)+HLOOKUP($A25,[2]valeurs_trimestrielles!$A$1:$EJ$1191,823,0)+HLOOKUP($A25,[2]valeurs_trimestrielles!$A$1:$EJ$1191,824,0)+HLOOKUP($A25,[2]valeurs_trimestrielles!$A$1:$EJ$1191,825,0)+HLOOKUP($A25,[2]valeurs_trimestrielles!$A$1:$EJ$1191,826,0)+HLOOKUP($A25,[2]valeurs_trimestrielles!$A$1:$EJ$1191,827,0)</f>
        <v>1934</v>
      </c>
      <c r="V25" s="80">
        <f>HLOOKUP($A25,[2]valeurs_trimestrielles!$A$1:$EJ$1191,877,0)+HLOOKUP($A25,[2]valeurs_trimestrielles!$A$1:$EJ$1191,878,0)+HLOOKUP($A25,[2]valeurs_trimestrielles!$A$1:$EJ$1191,879,0)+HLOOKUP($A25,[2]valeurs_trimestrielles!$A$1:$EJ$1191,880,0)+HLOOKUP($A25,[2]valeurs_trimestrielles!$A$1:$EJ$1191,881,0)+HLOOKUP($A25,[2]valeurs_trimestrielles!$A$1:$EJ$1191,884,0)+HLOOKUP($A25,[2]valeurs_trimestrielles!$A$1:$EJ$1191,885,0)+HLOOKUP($A25,[2]valeurs_trimestrielles!$A$1:$EJ$1191,886,0)+HLOOKUP($A25,[2]valeurs_trimestrielles!$A$1:$EJ$1191,887,0)+HLOOKUP($A25,[2]valeurs_trimestrielles!$A$1:$EJ$1191,888,0)+HLOOKUP($A25,[2]valeurs_trimestrielles!$A$1:$EJ$1191,889,0)+HLOOKUP($A25,[2]valeurs_trimestrielles!$A$1:$EJ$1191,890,0)</f>
        <v>4211</v>
      </c>
      <c r="W25" s="80">
        <f>HLOOKUP($A25,[2]valeurs_trimestrielles!$A$1:$EJ$1191,639,0)+HLOOKUP($A25,[2]valeurs_trimestrielles!$A$1:$EJ$1191,640,0)+HLOOKUP($A25,[2]valeurs_trimestrielles!$A$1:$EJ$1191,641,0)+HLOOKUP($A25,[2]valeurs_trimestrielles!$A$1:$EJ$1191,642,0)+HLOOKUP($A25,[2]valeurs_trimestrielles!$A$1:$EJ$1191,643,0)+HLOOKUP($A25,[2]valeurs_trimestrielles!$A$1:$EJ$1191,646,0)+HLOOKUP($A25,[2]valeurs_trimestrielles!$A$1:$EJ$1191,648,0)+HLOOKUP($A25,[2]valeurs_trimestrielles!$A$1:$EJ$1191,650,0)+HLOOKUP($A25,[2]valeurs_trimestrielles!$A$1:$EJ$1191,652,0)+HLOOKUP($A25,[2]valeurs_trimestrielles!$A$1:$EJ$1191,654,0)+HLOOKUP($A25,[2]valeurs_trimestrielles!$A$1:$EJ$1191,656,0)+HLOOKUP($A25,[2]valeurs_trimestrielles!$A$1:$EJ$1191,657,0)</f>
        <v>723</v>
      </c>
      <c r="X25" s="80">
        <f>HLOOKUP($A25,[2]valeurs_trimestrielles!$A$1:$EJ$1191,653,0)+HLOOKUP($A25,[2]valeurs_trimestrielles!$A$1:$EJ$1191,654,0)+HLOOKUP($A25,[2]valeurs_trimestrielles!$A$1:$EJ$1191,655,0)+HLOOKUP($A25,[2]valeurs_trimestrielles!$A$1:$EJ$1191,656,0)+HLOOKUP($A25,[2]valeurs_trimestrielles!$A$1:$EJ$1191,657,0)+HLOOKUP($A25,[2]valeurs_trimestrielles!$A$1:$EJ$1191,660,0)+HLOOKUP($A25,[2]valeurs_trimestrielles!$A$1:$EJ$1191,661,0)+HLOOKUP($A25,[2]valeurs_trimestrielles!$A$1:$EJ$1191,662,0)+HLOOKUP($A25,[2]valeurs_trimestrielles!$A$1:$EJ$1191,663,0)+HLOOKUP($A25,[2]valeurs_trimestrielles!$A$1:$EJ$1191,664,0)+HLOOKUP($A25,[2]valeurs_trimestrielles!$A$1:$EJ$1191,665,0)+HLOOKUP($A25,[2]valeurs_trimestrielles!$A$1:$EJ$1191,666,0)</f>
        <v>951</v>
      </c>
      <c r="Y25" s="80">
        <f>HLOOKUP($A25,[2]valeurs_trimestrielles!$A$1:$EJ$1191,626,0)+HLOOKUP($A25,[2]valeurs_trimestrielles!$A$1:$EJ$1191,627,0)+HLOOKUP($A25,[2]valeurs_trimestrielles!$A$1:$EJ$1191,628,0)+HLOOKUP($A25,[2]valeurs_trimestrielles!$A$1:$EJ$1191,629,0)+HLOOKUP($A25,[2]valeurs_trimestrielles!$A$1:$EJ$1191,630,0)+HLOOKUP($A25,[2]valeurs_trimestrielles!$A$1:$EJ$1191,632,0)+HLOOKUP($A25,[2]valeurs_trimestrielles!$A$1:$EJ$1191,633,0)+HLOOKUP($A25,[2]valeurs_trimestrielles!$A$1:$EJ$1191,634,0)+HLOOKUP($A25,[2]valeurs_trimestrielles!$A$1:$EJ$1191,635,0)+HLOOKUP($A25,[2]valeurs_trimestrielles!$A$1:$EJ$1191,636,0)+HLOOKUP($A25,[2]valeurs_trimestrielles!$A$1:$EJ$1191,637,0)+HLOOKUP($A25,[2]valeurs_trimestrielles!$A$1:$EJ$1191,638,0)</f>
        <v>16910</v>
      </c>
      <c r="Z25" s="80">
        <f>HLOOKUP($A25,[2]valeurs_trimestrielles!$A$1:$EJ$1191,765,0)+HLOOKUP($A25,[2]valeurs_trimestrielles!$A$1:$EJ$1191,766,0)+HLOOKUP($A25,[2]valeurs_trimestrielles!$A$1:$EJ$1191,767,0)+HLOOKUP($A25,[2]valeurs_trimestrielles!$A$1:$EJ$1191,768,0)+HLOOKUP($A25,[2]valeurs_trimestrielles!$A$1:$EJ$1191,769,0)+HLOOKUP($A25,[2]valeurs_trimestrielles!$A$1:$EJ$1191,772,0)+HLOOKUP($A25,[2]valeurs_trimestrielles!$A$1:$EJ$1191,773,0)+HLOOKUP($A25,[2]valeurs_trimestrielles!$A$1:$EJ$1191,774,0)+HLOOKUP($A25,[2]valeurs_trimestrielles!$A$1:$EJ$1191,775,0)+HLOOKUP($A25,[2]valeurs_trimestrielles!$A$1:$EJ$1191,776,0)+HLOOKUP($A25,[2]valeurs_trimestrielles!$A$1:$EJ$1191,777,0)+HLOOKUP($A25,[2]valeurs_trimestrielles!$A$1:$EJ$1191,778,0)</f>
        <v>9338</v>
      </c>
      <c r="AA25" s="81">
        <f>HLOOKUP($A25,[2]valeurs_trimestrielles!$A$1:$EJ$1191,667,0)+HLOOKUP($A25,[2]valeurs_trimestrielles!$A$1:$EJ$1191,668,0)+HLOOKUP($A25,[2]valeurs_trimestrielles!$A$1:$EJ$1191,669,0)+HLOOKUP($A25,[2]valeurs_trimestrielles!$A$1:$EJ$1191,670,0)+HLOOKUP($A25,[2]valeurs_trimestrielles!$A$1:$EJ$1191,671,0)+HLOOKUP($A25,[2]valeurs_trimestrielles!$A$1:$EJ$1191,674,0)+HLOOKUP($A25,[2]valeurs_trimestrielles!$A$1:$EJ$1191,675,0)+HLOOKUP($A25,[2]valeurs_trimestrielles!$A$1:$EJ$1191,676,0)+HLOOKUP($A25,[2]valeurs_trimestrielles!$A$1:$EJ$1191,677,0)+HLOOKUP($A25,[2]valeurs_trimestrielles!$A$1:$EJ$1191,678,0)+HLOOKUP($A25,[2]valeurs_trimestrielles!$A$1:$EJ$1191,679,0)+HLOOKUP($A25,[2]valeurs_trimestrielles!$A$1:$EJ$1191,680,0)</f>
        <v>9154</v>
      </c>
      <c r="AB25" s="77">
        <f t="shared" si="4"/>
        <v>142120</v>
      </c>
      <c r="AC25" s="82">
        <f>HLOOKUP($A25,[2]valeurs_trimestrielles!$A$1:$EJ$1191,560,0)+HLOOKUP($A25,[2]valeurs_trimestrielles!$A$1:$EJ$1191,562,0)+HLOOKUP($A25,[2]valeurs_trimestrielles!$A$1:$EJ$1191,564,0)+HLOOKUP($A25,[2]valeurs_trimestrielles!$A$1:$EJ$1191,566,0)+HLOOKUP($A25,[2]valeurs_trimestrielles!$A$1:$EJ$1191,568,0)+HLOOKUP($A25,[2]valeurs_trimestrielles!$A$1:$EJ$1191,570,0)+HLOOKUP($A25,[2]valeurs_trimestrielles!$A$1:$EJ$1191,574,0)+HLOOKUP($A25,[2]valeurs_trimestrielles!$A$1:$EJ$1191,580,0)+HLOOKUP($A25,[2]valeurs_trimestrielles!$A$1:$EJ$1191,587,0)+HLOOKUP($A25,[2]valeurs_trimestrielles!$A$1:$EJ$1191,589,0)+HLOOKUP($A25,[2]valeurs_trimestrielles!$A$1:$EJ$1191,591,0)+HLOOKUP($A25,[2]valeurs_trimestrielles!$A$1:$EJ$1191,593,0)+HLOOKUP($A25,[2]valeurs_trimestrielles!$A$1:$EJ$1191,595,0)</f>
        <v>7459</v>
      </c>
      <c r="AD25" s="83">
        <f>HLOOKUP($A25,[2]valeurs_trimestrielles!$A$1:$EJ$1191,109,0)+HLOOKUP($A25,[2]valeurs_trimestrielles!$A$1:$EJ$1191,111,0)+HLOOKUP($A25,[2]valeurs_trimestrielles!$A$1:$EJ$1191,113,0)+HLOOKUP($A25,[2]valeurs_trimestrielles!$A$1:$EJ$1191,115,0)+HLOOKUP($A25,[2]valeurs_trimestrielles!$A$1:$EJ$1191,117,0)+HLOOKUP($A25,[2]valeurs_trimestrielles!$A$1:$EJ$1191,119,0)+HLOOKUP($A25,[2]valeurs_trimestrielles!$A$1:$EJ$1191,123,0)+HLOOKUP($A25,[2]valeurs_trimestrielles!$A$1:$EJ$1191,129,0)+HLOOKUP($A25,[2]valeurs_trimestrielles!$A$1:$EJ$1191,136,0)+HLOOKUP($A25,[2]valeurs_trimestrielles!$A$1:$EJ$1191,138,0)+HLOOKUP($A25,[2]valeurs_trimestrielles!$A$1:$EJ$1191,140,0)+HLOOKUP($A25,[2]valeurs_trimestrielles!$A$1:$EJ$1191,142,0)+HLOOKUP($A25,[2]valeurs_trimestrielles!$A$1:$EJ$1191,144,0)</f>
        <v>17161</v>
      </c>
      <c r="AE25" s="61">
        <f t="shared" si="5"/>
        <v>117500</v>
      </c>
      <c r="AF25" s="83">
        <f>HLOOKUP($A25,[2]valeurs_trimestrielles!$A$1:$EJ$1191,58,0)+HLOOKUP($A25,[2]valeurs_trimestrielles!$A$1:$EJ$1191,59,0)+HLOOKUP($A25,[2]valeurs_trimestrielles!$A$1:$EJ$1191,60,0)+HLOOKUP($A25,[2]valeurs_trimestrielles!$A$1:$EJ$1191,61,0)+HLOOKUP($A25,[2]valeurs_trimestrielles!$A$1:$EJ$1191,62,0)+HLOOKUP($A25,[2]valeurs_trimestrielles!$A$1:$EJ$1191,65,0)+HLOOKUP($A25,[2]valeurs_trimestrielles!$A$1:$EJ$1191,66,0)+HLOOKUP($A25,[2]valeurs_trimestrielles!$A$1:$EJ$1191,67,0)+HLOOKUP($A25,[2]valeurs_trimestrielles!$A$1:$EJ$1191,68,0)+HLOOKUP($A25,[2]valeurs_trimestrielles!$A$1:$EJ$1191,69,0)+HLOOKUP($A25,[2]valeurs_trimestrielles!$A$1:$EJ$1191,70,0)+HLOOKUP($A25,[2]valeurs_trimestrielles!$A$1:$EJ$1191,71,0)</f>
        <v>28432</v>
      </c>
      <c r="AG25" s="83">
        <f>HLOOKUP($A25,[2]valeurs_trimestrielles!$A$1:$EJ$1191,968,0)+HLOOKUP($A25,[2]valeurs_trimestrielles!$A$1:$EJ$1191,969,0)+HLOOKUP($A25,[2]valeurs_trimestrielles!$A$1:$EJ$1191,970,0)+HLOOKUP($A25,[2]valeurs_trimestrielles!$A$1:$EJ$1191,971,0)+HLOOKUP($A25,[2]valeurs_trimestrielles!$A$1:$EJ$1191,972,0)+HLOOKUP($A25,[2]valeurs_trimestrielles!$A$1:$EJ$1191,975,0)+HLOOKUP($A25,[2]valeurs_trimestrielles!$A$1:$EJ$1191,976,0)+HLOOKUP($A25,[2]valeurs_trimestrielles!$A$1:$EJ$1191,977,0)+HLOOKUP($A25,[2]valeurs_trimestrielles!$A$1:$EJ$1191,978,0)+HLOOKUP($A25,[2]valeurs_trimestrielles!$A$1:$EJ$1191,979,0)+HLOOKUP($A25,[2]valeurs_trimestrielles!$A$1:$EJ$1191,980,0)+HLOOKUP($A25,[2]valeurs_trimestrielles!$A$1:$EJ$1191,981,0)</f>
        <v>4820</v>
      </c>
      <c r="AH25" s="83">
        <f>HLOOKUP($A25,[2]valeurs_trimestrielles!$A$1:$EJ$1191,235,0)+HLOOKUP($A25,[2]valeurs_trimestrielles!$A$1:$EJ$1191,236,0)+HLOOKUP($A25,[2]valeurs_trimestrielles!$A$1:$EJ$1191,237,0)+HLOOKUP($A25,[2]valeurs_trimestrielles!$A$1:$EJ$1191,238,0)+HLOOKUP($A25,[2]valeurs_trimestrielles!$A$1:$EJ$1191,239,0)+HLOOKUP($A25,[2]valeurs_trimestrielles!$A$1:$EJ$1191,242,0)+HLOOKUP($A25,[2]valeurs_trimestrielles!$A$1:$EJ$1191,243,0)+HLOOKUP($A25,[2]valeurs_trimestrielles!$A$1:$EJ$1191,244,0)+HLOOKUP($A25,[2]valeurs_trimestrielles!$A$1:$EJ$1191,245,0)+HLOOKUP($A25,[2]valeurs_trimestrielles!$A$1:$EJ$1191,246,0)+HLOOKUP($A25,[2]valeurs_trimestrielles!$A$1:$EJ$1191,247,0)+HLOOKUP($A25,[2]valeurs_trimestrielles!$A$1:$EJ$1191,248,0)</f>
        <v>6482</v>
      </c>
      <c r="AI25" s="83">
        <f>HLOOKUP($A25,[2]valeurs_trimestrielles!$A$1:$EJ$1191,611,0)+HLOOKUP($A25,[2]valeurs_trimestrielles!$A$1:$EJ$1191,612,0)+HLOOKUP($A25,[2]valeurs_trimestrielles!$A$1:$EJ$1191,613,0)+HLOOKUP($A25,[2]valeurs_trimestrielles!$A$1:$EJ$1191,614,0)+HLOOKUP($A25,[2]valeurs_trimestrielles!$A$1:$EJ$1191,615,0)+HLOOKUP($A25,[2]valeurs_trimestrielles!$A$1:$EJ$1191,618,0)+HLOOKUP($A25,[2]valeurs_trimestrielles!$A$1:$EJ$1191,619,0)+HLOOKUP($A25,[2]valeurs_trimestrielles!$A$1:$EJ$1191,620,0)+HLOOKUP($A25,[2]valeurs_trimestrielles!$A$1:$EJ$1191,621,0)+HLOOKUP($A25,[2]valeurs_trimestrielles!$A$1:$EJ$1191,622,0)+HLOOKUP($A25,[2]valeurs_trimestrielles!$A$1:$EJ$1191,623,0)+HLOOKUP($A25,[2]valeurs_trimestrielles!$A$1:$EJ$1191,624,0)</f>
        <v>6873</v>
      </c>
      <c r="AJ25" s="83">
        <f>HLOOKUP($A25,[2]valeurs_trimestrielles!$A$1:$EJ$1191,16,0)+HLOOKUP($A25,[2]valeurs_trimestrielles!$A$1:$EJ$1191,17,0)+HLOOKUP($A25,[2]valeurs_trimestrielles!$A$1:$EJ$1191,18,0)+HLOOKUP($A25,[2]valeurs_trimestrielles!$A$1:$EJ$1191,19,0)+HLOOKUP($A25,[2]valeurs_trimestrielles!$A$1:$EJ$1191,20,0)+HLOOKUP($A25,[2]valeurs_trimestrielles!$A$1:$EJ$1191,23,0)+HLOOKUP($A25,[2]valeurs_trimestrielles!$A$1:$EJ$1191,24,0)+HLOOKUP($A25,[2]valeurs_trimestrielles!$A$1:$EJ$1191,25,0)+HLOOKUP($A25,[2]valeurs_trimestrielles!$A$1:$EJ$1191,26,0)+HLOOKUP($A25,[2]valeurs_trimestrielles!$A$1:$EJ$1191,27,0)+HLOOKUP($A25,[2]valeurs_trimestrielles!$A$1:$EJ$1191,28,0)+HLOOKUP($A25,[2]valeurs_trimestrielles!$A$1:$EJ$1191,29,0)</f>
        <v>4967</v>
      </c>
      <c r="AK25" s="83">
        <f>HLOOKUP($A25,[2]valeurs_trimestrielles!$A$1:$EJ$1191,30,0)+HLOOKUP($A25,[2]valeurs_trimestrielles!$A$1:$EJ$1191,31,0)+HLOOKUP($A25,[2]valeurs_trimestrielles!$A$1:$EJ$1191,32,0)+HLOOKUP($A25,[2]valeurs_trimestrielles!$A$1:$EJ$1191,33,0)+HLOOKUP($A25,[2]valeurs_trimestrielles!$A$1:$EJ$1191,34,0)+HLOOKUP($A25,[2]valeurs_trimestrielles!$A$1:$EJ$1191,37,0)+HLOOKUP($A25,[2]valeurs_trimestrielles!$A$1:$EJ$1191,38,0)+HLOOKUP($A25,[2]valeurs_trimestrielles!$A$1:$EJ$1191,39,0)+HLOOKUP($A25,[2]valeurs_trimestrielles!$A$1:$EJ$1191,40,0)+HLOOKUP($A25,[2]valeurs_trimestrielles!$A$1:$EJ$1191,41,0)+HLOOKUP($A25,[2]valeurs_trimestrielles!$A$1:$EJ$1191,42,0)+HLOOKUP($A25,[2]valeurs_trimestrielles!$A$1:$EJ$1191,43,0)</f>
        <v>4014</v>
      </c>
      <c r="AL25" s="83">
        <f>HLOOKUP($A25,[2]valeurs_trimestrielles!$A$1:$EJ$1191,2,0)+HLOOKUP($A25,[2]valeurs_trimestrielles!$A$1:$EJ$1191,3,0)+HLOOKUP($A25,[2]valeurs_trimestrielles!$A$1:$EJ$1191,4,0)+HLOOKUP($A25,[2]valeurs_trimestrielles!$A$1:$EJ$1191,5,0)+HLOOKUP($A25,[2]valeurs_trimestrielles!$A$1:$EJ$1191,6,0)+HLOOKUP($A25,[2]valeurs_trimestrielles!$A$1:$EJ$1191,9,0)+HLOOKUP($A25,[2]valeurs_trimestrielles!$A$1:$EJ$1191,10,0)+HLOOKUP($A25,[2]valeurs_trimestrielles!$A$1:$EJ$1191,11,0)+HLOOKUP($A25,[2]valeurs_trimestrielles!$A$1:$EJ$1191,12,0)+HLOOKUP($A25,[2]valeurs_trimestrielles!$A$1:$EJ$1191,13,0)+HLOOKUP($A25,[2]valeurs_trimestrielles!$A$1:$EJ$1191,14,0)+HLOOKUP($A25,[2]valeurs_trimestrielles!$A$1:$EJ$1191,15,0)</f>
        <v>29305</v>
      </c>
      <c r="AM25" s="83">
        <f>HLOOKUP($A25,[2]valeurs_trimestrielles!$A$1:$EJ$1191,146,0)+HLOOKUP($A25,[2]valeurs_trimestrielles!$A$1:$EJ$1191,147,0)+HLOOKUP($A25,[2]valeurs_trimestrielles!$A$1:$EJ$1191,148,0)+HLOOKUP($A25,[2]valeurs_trimestrielles!$A$1:$EJ$1191,149,0)+HLOOKUP($A25,[2]valeurs_trimestrielles!$A$1:$EJ$1191,150,0)+HLOOKUP($A25,[2]valeurs_trimestrielles!$A$1:$EJ$1191,153,0)+HLOOKUP($A25,[2]valeurs_trimestrielles!$A$1:$EJ$1191,154,0)+HLOOKUP($A25,[2]valeurs_trimestrielles!$A$1:$EJ$1191,155,0)+HLOOKUP($A25,[2]valeurs_trimestrielles!$A$1:$EJ$1191,156,0)+HLOOKUP($A25,[2]valeurs_trimestrielles!$A$1:$EJ$1191,157,0)+HLOOKUP($A25,[2]valeurs_trimestrielles!$A$1:$EJ$1191,158,0)+HLOOKUP($A25,[2]valeurs_trimestrielles!$A$1:$EJ$1191,159,0)</f>
        <v>17667</v>
      </c>
      <c r="AN25" s="84">
        <f>HLOOKUP($A25,[2]valeurs_trimestrielles!$A$1:$EJ$1191,44,0)+HLOOKUP($A25,[2]valeurs_trimestrielles!$A$1:$EJ$1191,45,0)+HLOOKUP($A25,[2]valeurs_trimestrielles!$A$1:$EJ$1191,46,0)+HLOOKUP($A25,[2]valeurs_trimestrielles!$A$1:$EJ$1191,47,0)+HLOOKUP($A25,[2]valeurs_trimestrielles!$A$1:$EJ$1191,48,0)+HLOOKUP($A25,[2]valeurs_trimestrielles!$A$1:$EJ$1191,51,0)+HLOOKUP($A25,[2]valeurs_trimestrielles!$A$1:$EJ$1191,52,0)+HLOOKUP($A25,[2]valeurs_trimestrielles!$A$1:$EJ$1191,53,0)+HLOOKUP($A25,[2]valeurs_trimestrielles!$A$1:$EJ$1191,54,0)+HLOOKUP($A25,[2]valeurs_trimestrielles!$A$1:$EJ$1191,55,0)+HLOOKUP($A25,[2]valeurs_trimestrielles!$A$1:$EJ$1191,56,0)+HLOOKUP($A25,[2]valeurs_trimestrielles!$A$1:$EJ$1191,57,0)</f>
        <v>14940</v>
      </c>
    </row>
    <row r="26" spans="1:40" x14ac:dyDescent="0.2">
      <c r="A26" s="1" t="str">
        <f>'France métro'!A23</f>
        <v>2015-T1</v>
      </c>
      <c r="B26" s="54">
        <f t="shared" si="0"/>
        <v>71005</v>
      </c>
      <c r="C26" s="76">
        <f>HLOOKUP($A26,[2]valeurs_trimestrielles!$A$1:$EJ$1191,458,0)+HLOOKUP($A26,[2]valeurs_trimestrielles!$A$1:$EJ$1191,460,0)+HLOOKUP($A26,[2]valeurs_trimestrielles!$A$1:$EJ$1191,462,0)+HLOOKUP($A26,[2]valeurs_trimestrielles!$A$1:$EJ$1191,464,0)+HLOOKUP($A26,[2]valeurs_trimestrielles!$A$1:$EJ$1191,466,0)+HLOOKUP($A26,[2]valeurs_trimestrielles!$A$1:$EJ$1191,468,0)+HLOOKUP($A26,[2]valeurs_trimestrielles!$A$1:$EJ$1191,472,0)+HLOOKUP($A26,[2]valeurs_trimestrielles!$A$1:$EJ$1191,478,0)+HLOOKUP($A26,[2]valeurs_trimestrielles!$A$1:$EJ$1191,485,0)+HLOOKUP($A26,[2]valeurs_trimestrielles!$A$1:$EJ$1191,487,0)+HLOOKUP($A26,[2]valeurs_trimestrielles!$A$1:$EJ$1191,489,0)+HLOOKUP($A26,[2]valeurs_trimestrielles!$A$1:$EJ$1191,491,0)+HLOOKUP($A26,[2]valeurs_trimestrielles!$A$1:$EJ$1191,493,0)</f>
        <v>3222</v>
      </c>
      <c r="D26" s="73">
        <f>HLOOKUP($A26,[2]valeurs_trimestrielles!$A$1:$EJ$1191,356,0)+HLOOKUP($A26,[2]valeurs_trimestrielles!$A$1:$EJ$1191,358,0)+HLOOKUP($A26,[2]valeurs_trimestrielles!$A$1:$EJ$1191,360,0)+HLOOKUP($A26,[2]valeurs_trimestrielles!$A$1:$EJ$1191,362,0)+HLOOKUP($A26,[2]valeurs_trimestrielles!$A$1:$EJ$1191,364,0)+HLOOKUP($A26,[2]valeurs_trimestrielles!$A$1:$EJ$1191,366,0)+HLOOKUP($A26,[2]valeurs_trimestrielles!$A$1:$EJ$1191,370,0)+HLOOKUP($A26,[2]valeurs_trimestrielles!$A$1:$EJ$1191,376,0)+HLOOKUP($A26,[2]valeurs_trimestrielles!$A$1:$EJ$1191,383,0)+HLOOKUP($A26,[2]valeurs_trimestrielles!$A$1:$EJ$1191,385,0)+HLOOKUP($A26,[2]valeurs_trimestrielles!$A$1:$EJ$1191,387,0)+HLOOKUP($A26,[2]valeurs_trimestrielles!$A$1:$EJ$1191,389,0)+HLOOKUP($A26,[2]valeurs_trimestrielles!$A$1:$EJ$1191,391,0)</f>
        <v>9510</v>
      </c>
      <c r="E26" s="73">
        <f t="shared" si="1"/>
        <v>58273</v>
      </c>
      <c r="F26" s="73">
        <f>HLOOKUP($A26,[2]valeurs_trimestrielles!$A$1:$EJ$1191,305,0)+HLOOKUP($A26,[2]valeurs_trimestrielles!$A$1:$EJ$1191,306,0)+HLOOKUP($A26,[2]valeurs_trimestrielles!$A$1:$EJ$1191,307,0)+HLOOKUP($A26,[2]valeurs_trimestrielles!$A$1:$EJ$1191,308,0)+HLOOKUP($A26,[2]valeurs_trimestrielles!$A$1:$EJ$1191,309,0)+HLOOKUP($A26,[2]valeurs_trimestrielles!$A$1:$EJ$1191,312,0)+HLOOKUP($A26,[2]valeurs_trimestrielles!$A$1:$EJ$1191,313,0)+HLOOKUP($A26,[2]valeurs_trimestrielles!$A$1:$EJ$1191,314,0)+HLOOKUP($A26,[2]valeurs_trimestrielles!$A$1:$EJ$1191,315,0)+HLOOKUP($A26,[2]valeurs_trimestrielles!$A$1:$EJ$1191,316,0)+HLOOKUP($A26,[2]valeurs_trimestrielles!$A$1:$EJ$1191,317,0)+HLOOKUP($A26,[2]valeurs_trimestrielles!$A$1:$EJ$1191,318,0)</f>
        <v>15811</v>
      </c>
      <c r="G26" s="73">
        <f>HLOOKUP($A26,[2]valeurs_trimestrielles!$A$1:$EJ$1191,546,0)+HLOOKUP($A26,[2]valeurs_trimestrielles!$A$1:$EJ$1191,547,0)+HLOOKUP($A26,[2]valeurs_trimestrielles!$A$1:$EJ$1191,548,0)+HLOOKUP($A26,[2]valeurs_trimestrielles!$A$1:$EJ$1191,549,0)+HLOOKUP($A26,[2]valeurs_trimestrielles!$A$1:$EJ$1191,550,0)+HLOOKUP($A26,[2]valeurs_trimestrielles!$A$1:$EJ$1191,553,0)+HLOOKUP($A26,[2]valeurs_trimestrielles!$A$1:$EJ$1191,554,0)+HLOOKUP($A26,[2]valeurs_trimestrielles!$A$1:$EJ$1191,555,0)+HLOOKUP($A26,[2]valeurs_trimestrielles!$A$1:$EJ$1191,556,0)+HLOOKUP($A26,[2]valeurs_trimestrielles!$A$1:$EJ$1191,557,0)+HLOOKUP($A26,[2]valeurs_trimestrielles!$A$1:$EJ$1191,558,0)+HLOOKUP($A26,[2]valeurs_trimestrielles!$A$1:$EJ$1191,559,0)</f>
        <v>2237</v>
      </c>
      <c r="H26" s="73">
        <f>HLOOKUP($A26,[2]valeurs_trimestrielles!$A$1:$EJ$1191,444,0)+HLOOKUP($A26,[2]valeurs_trimestrielles!$A$1:$EJ$1191,445,0)+HLOOKUP($A26,[2]valeurs_trimestrielles!$A$1:$EJ$1191,446,0)+HLOOKUP($A26,[2]valeurs_trimestrielles!$A$1:$EJ$1191,447,0)+HLOOKUP($A26,[2]valeurs_trimestrielles!$A$1:$EJ$1191,448,0)+HLOOKUP($A26,[2]valeurs_trimestrielles!$A$1:$EJ$1191,451,0)+HLOOKUP($A26,[2]valeurs_trimestrielles!$A$1:$EJ$1191,452,0)+HLOOKUP($A26,[2]valeurs_trimestrielles!$A$1:$EJ$1191,453,0)+HLOOKUP($A26,[2]valeurs_trimestrielles!$A$1:$EJ$1191,454,0)+HLOOKUP($A26,[2]valeurs_trimestrielles!$A$1:$EJ$1191,455,0)+HLOOKUP($A26,[2]valeurs_trimestrielles!$A$1:$EJ$1191,456,0)+HLOOKUP($A26,[2]valeurs_trimestrielles!$A$1:$EJ$1191,457,0)</f>
        <v>4638</v>
      </c>
      <c r="I26" s="73">
        <f>HLOOKUP($A26,[2]valeurs_trimestrielles!$A$1:$EJ$1191,509,0)+HLOOKUP($A26,[2]valeurs_trimestrielles!$A$1:$EJ$1191,510,0)+HLOOKUP($A26,[2]valeurs_trimestrielles!$A$1:$EJ$1191,511,0)+HLOOKUP($A26,[2]valeurs_trimestrielles!$A$1:$EJ$1191,512,0)+HLOOKUP($A26,[2]valeurs_trimestrielles!$A$1:$EJ$1191,513,0)+HLOOKUP($A26,[2]valeurs_trimestrielles!$A$1:$EJ$1191,516,0)+HLOOKUP($A26,[2]valeurs_trimestrielles!$A$1:$EJ$1191,517,0)+HLOOKUP($A26,[2]valeurs_trimestrielles!$A$1:$EJ$1191,518,0)+HLOOKUP($A26,[2]valeurs_trimestrielles!$A$1:$EJ$1191,519,0)+HLOOKUP($A26,[2]valeurs_trimestrielles!$A$1:$EJ$1191,520,0)+HLOOKUP($A26,[2]valeurs_trimestrielles!$A$1:$EJ$1191,521,0)+HLOOKUP($A26,[2]valeurs_trimestrielles!$A$1:$EJ$1191,522,0)</f>
        <v>2723</v>
      </c>
      <c r="J26" s="73">
        <f>HLOOKUP($A26,[2]valeurs_trimestrielles!$A$1:$EJ$1191,263,0)+HLOOKUP($A26,[2]valeurs_trimestrielles!$A$1:$EJ$1191,264,0)+HLOOKUP($A26,[2]valeurs_trimestrielles!$A$1:$EJ$1191,265,0)+HLOOKUP($A26,[2]valeurs_trimestrielles!$A$1:$EJ$1191,266,0)+HLOOKUP($A26,[2]valeurs_trimestrielles!$A$1:$EJ$1191,267,0)+HLOOKUP($A26,[2]valeurs_trimestrielles!$A$1:$EJ$1191,270,0)+HLOOKUP($A26,[2]valeurs_trimestrielles!$A$1:$EJ$1191,271,0)+HLOOKUP($A26,[2]valeurs_trimestrielles!$A$1:$EJ$1191,272,0)+HLOOKUP($A26,[2]valeurs_trimestrielles!$A$1:$EJ$1191,273,0)+HLOOKUP($A26,[2]valeurs_trimestrielles!$A$1:$EJ$1191,274,0)+HLOOKUP($A26,[2]valeurs_trimestrielles!$A$1:$EJ$1191,275,0)+HLOOKUP($A26,[2]valeurs_trimestrielles!$A$1:$EJ$1191,276,0)</f>
        <v>3755</v>
      </c>
      <c r="K26" s="73">
        <f>HLOOKUP($A26,[2]valeurs_trimestrielles!$A$1:$EJ$1191,277,0)+HLOOKUP($A26,[2]valeurs_trimestrielles!$A$1:$EJ$1191,278,0)+HLOOKUP($A26,[2]valeurs_trimestrielles!$A$1:$EJ$1191,279,0)+HLOOKUP($A26,[2]valeurs_trimestrielles!$A$1:$EJ$1191,280,0)+HLOOKUP($A26,[2]valeurs_trimestrielles!$A$1:$EJ$1191,281,0)+HLOOKUP($A26,[2]valeurs_trimestrielles!$A$1:$EJ$1191,284,0)+HLOOKUP($A26,[2]valeurs_trimestrielles!$A$1:$EJ$1191,285,0)+HLOOKUP($A26,[2]valeurs_trimestrielles!$A$1:$EJ$1191,286,0)+HLOOKUP($A26,[2]valeurs_trimestrielles!$A$1:$EJ$1191,287,0)+HLOOKUP($A26,[2]valeurs_trimestrielles!$A$1:$EJ$1191,288,0)+HLOOKUP($A26,[2]valeurs_trimestrielles!$A$1:$EJ$1191,289,0)+HLOOKUP($A26,[2]valeurs_trimestrielles!$A$1:$EJ$1191,290,0)</f>
        <v>2697</v>
      </c>
      <c r="L26" s="73">
        <f>HLOOKUP($A26,[2]valeurs_trimestrielles!$A$1:$EJ$1191,249,0)+HLOOKUP($A26,[2]valeurs_trimestrielles!$A$1:$EJ$1191,250,0)+HLOOKUP($A26,[2]valeurs_trimestrielles!$A$1:$EJ$1191,251,0)+HLOOKUP($A26,[2]valeurs_trimestrielles!$A$1:$EJ$1191,252,0)+HLOOKUP($A26,[2]valeurs_trimestrielles!$A$1:$EJ$1191,253,0)+HLOOKUP($A26,[2]valeurs_trimestrielles!$A$1:$EJ$1191,256,0)+HLOOKUP($A26,[2]valeurs_trimestrielles!$A$1:$EJ$1191,257,0)+HLOOKUP($A26,[2]valeurs_trimestrielles!$A$1:$EJ$1191,258,0)+HLOOKUP($A26,[2]valeurs_trimestrielles!$A$1:$EJ$1191,259,0)+HLOOKUP($A26,[2]valeurs_trimestrielles!$A$1:$EJ$1191,260,0)+HLOOKUP($A26,[2]valeurs_trimestrielles!$A$1:$EJ$1191,261,0)+HLOOKUP($A26,[2]valeurs_trimestrielles!$A$1:$EJ$1191,262,0)</f>
        <v>13558</v>
      </c>
      <c r="M26" s="73">
        <f>HLOOKUP($A26,[2]valeurs_trimestrielles!$A$1:$EJ$1191,393,0)+HLOOKUP($A26,[2]valeurs_trimestrielles!$A$1:$EJ$1191,394,0)+HLOOKUP($A26,[2]valeurs_trimestrielles!$A$1:$EJ$1191,395,0)+HLOOKUP($A26,[2]valeurs_trimestrielles!$A$1:$EJ$1191,396,0)+HLOOKUP($A26,[2]valeurs_trimestrielles!$A$1:$EJ$1191,397,0)+HLOOKUP($A26,[2]valeurs_trimestrielles!$A$1:$EJ$1191,400,0)+HLOOKUP($A26,[2]valeurs_trimestrielles!$A$1:$EJ$1191,401,0)+HLOOKUP($A26,[2]valeurs_trimestrielles!$A$1:$EJ$1191,402,0)+HLOOKUP($A26,[2]valeurs_trimestrielles!$A$1:$EJ$1191,403,0)+HLOOKUP($A26,[2]valeurs_trimestrielles!$A$1:$EJ$1191,404,0)+HLOOKUP($A26,[2]valeurs_trimestrielles!$A$1:$EJ$1191,405,0)+HLOOKUP($A26,[2]valeurs_trimestrielles!$A$1:$EJ$1191,406,0)</f>
        <v>7888</v>
      </c>
      <c r="N26" s="75">
        <f>HLOOKUP($A26,[2]valeurs_trimestrielles!$A$1:$EJ$1191,291,0)+HLOOKUP($A26,[2]valeurs_trimestrielles!$A$1:$EJ$1191,292,0)+HLOOKUP($A26,[2]valeurs_trimestrielles!$A$1:$EJ$1191,293,0)+HLOOKUP($A26,[2]valeurs_trimestrielles!$A$1:$EJ$1191,294,0)+HLOOKUP($A26,[2]valeurs_trimestrielles!$A$1:$EJ$1191,295,0)+HLOOKUP($A26,[2]valeurs_trimestrielles!$A$1:$EJ$1191,298,0)+HLOOKUP($A26,[2]valeurs_trimestrielles!$A$1:$EJ$1191,299,0)+HLOOKUP($A26,[2]valeurs_trimestrielles!$A$1:$EJ$1191,300,0)+HLOOKUP($A26,[2]valeurs_trimestrielles!$A$1:$EJ$1191,301,0)+HLOOKUP($A26,[2]valeurs_trimestrielles!$A$1:$EJ$1191,302,0)+HLOOKUP($A26,[2]valeurs_trimestrielles!$A$1:$EJ$1191,303,0)+HLOOKUP($A26,[2]valeurs_trimestrielles!$A$1:$EJ$1191,304,0)</f>
        <v>4966</v>
      </c>
      <c r="O26" s="72">
        <f t="shared" si="2"/>
        <v>73043</v>
      </c>
      <c r="P26" s="76">
        <f>HLOOKUP($A26,[2]valeurs_trimestrielles!$A$1:$EJ$1191,828,0)+HLOOKUP($A26,[2]valeurs_trimestrielles!$A$1:$EJ$1191,830,0)+HLOOKUP($A26,[2]valeurs_trimestrielles!$A$1:$EJ$1191,832,0)+HLOOKUP($A26,[2]valeurs_trimestrielles!$A$1:$EJ$1191,834,0)+HLOOKUP($A26,[2]valeurs_trimestrielles!$A$1:$EJ$1191,836,0)+HLOOKUP($A26,[2]valeurs_trimestrielles!$A$1:$EJ$1191,838,0)+HLOOKUP($A26,[2]valeurs_trimestrielles!$A$1:$EJ$1191,842,0)+HLOOKUP($A26,[2]valeurs_trimestrielles!$A$1:$EJ$1191,847,0)+HLOOKUP($A26,[2]valeurs_trimestrielles!$A$1:$EJ$1191,853,0)+HLOOKUP($A26,[2]valeurs_trimestrielles!$A$1:$EJ$1191,855,0)+HLOOKUP($A26,[2]valeurs_trimestrielles!$A$1:$EJ$1191,857,0)+HLOOKUP($A26,[2]valeurs_trimestrielles!$A$1:$EJ$1191,859,0)+HLOOKUP($A26,[2]valeurs_trimestrielles!$A$1:$EJ$1191,861,0)</f>
        <v>3715</v>
      </c>
      <c r="Q26" s="73">
        <f>HLOOKUP($A26,[2]valeurs_trimestrielles!$A$1:$EJ$1191,730,0)+HLOOKUP($A26,[2]valeurs_trimestrielles!$A$1:$EJ$1191,732,0)+HLOOKUP($A26,[2]valeurs_trimestrielles!$A$1:$EJ$1191,734,0)+HLOOKUP($A26,[2]valeurs_trimestrielles!$A$1:$EJ$1191,736,0)+HLOOKUP($A26,[2]valeurs_trimestrielles!$A$1:$EJ$1191,738,0)+HLOOKUP($A26,[2]valeurs_trimestrielles!$A$1:$EJ$1191,740,0)+HLOOKUP($A26,[2]valeurs_trimestrielles!$A$1:$EJ$1191,744,0)+HLOOKUP($A26,[2]valeurs_trimestrielles!$A$1:$EJ$1191,749,0)+HLOOKUP($A26,[2]valeurs_trimestrielles!$A$1:$EJ$1191,755,0)+HLOOKUP($A26,[2]valeurs_trimestrielles!$A$1:$EJ$1191,757,0)+HLOOKUP($A26,[2]valeurs_trimestrielles!$A$1:$EJ$1191,759,0)+HLOOKUP($A26,[2]valeurs_trimestrielles!$A$1:$EJ$1191,761,0)+HLOOKUP($A26,[2]valeurs_trimestrielles!$A$1:$EJ$1191,763,0)</f>
        <v>8973</v>
      </c>
      <c r="R26" s="73">
        <f t="shared" si="3"/>
        <v>60355</v>
      </c>
      <c r="S26" s="73">
        <f>HLOOKUP($A26,[2]valeurs_trimestrielles!$A$1:$EJ$1191,681,0)+HLOOKUP($A26,[2]valeurs_trimestrielles!$A$1:$EJ$1191,682,0)+HLOOKUP($A26,[2]valeurs_trimestrielles!$A$1:$EJ$1191,683,0)+HLOOKUP($A26,[2]valeurs_trimestrielles!$A$1:$EJ$1191,684,0)+HLOOKUP($A26,[2]valeurs_trimestrielles!$A$1:$EJ$1191,685,0)+HLOOKUP($A26,[2]valeurs_trimestrielles!$A$1:$EJ$1191,688,0)+HLOOKUP($A26,[2]valeurs_trimestrielles!$A$1:$EJ$1191,689,0)+HLOOKUP($A26,[2]valeurs_trimestrielles!$A$1:$EJ$1191,690,0)+HLOOKUP($A26,[2]valeurs_trimestrielles!$A$1:$EJ$1191,691,0)+HLOOKUP($A26,[2]valeurs_trimestrielles!$A$1:$EJ$1191,692,0)+HLOOKUP($A26,[2]valeurs_trimestrielles!$A$1:$EJ$1191,693,0)+HLOOKUP($A26,[2]valeurs_trimestrielles!$A$1:$EJ$1191,694,0)</f>
        <v>13370</v>
      </c>
      <c r="T26" s="73">
        <f>HLOOKUP($A26,[2]valeurs_trimestrielles!$A$1:$EJ$1191,912,0)+HLOOKUP($A26,[2]valeurs_trimestrielles!$A$1:$EJ$1191,913,0)+HLOOKUP($A26,[2]valeurs_trimestrielles!$A$1:$EJ$1191,914,0)+HLOOKUP($A26,[2]valeurs_trimestrielles!$A$1:$EJ$1191,915,0)+HLOOKUP($A26,[2]valeurs_trimestrielles!$A$1:$EJ$1191,916,0)+HLOOKUP($A26,[2]valeurs_trimestrielles!$A$1:$EJ$1191,919,0)+HLOOKUP($A26,[2]valeurs_trimestrielles!$A$1:$EJ$1191,920,0)+HLOOKUP($A26,[2]valeurs_trimestrielles!$A$1:$EJ$1191,921,0)+HLOOKUP($A26,[2]valeurs_trimestrielles!$A$1:$EJ$1191,922,0)+HLOOKUP($A26,[2]valeurs_trimestrielles!$A$1:$EJ$1191,923,0)+HLOOKUP($A26,[2]valeurs_trimestrielles!$A$1:$EJ$1191,924,0)+HLOOKUP($A26,[2]valeurs_trimestrielles!$A$1:$EJ$1191,925,0)</f>
        <v>2134</v>
      </c>
      <c r="U26" s="73">
        <f>HLOOKUP($A26,[2]valeurs_trimestrielles!$A$1:$EJ$1191,814,0)+HLOOKUP($A26,[2]valeurs_trimestrielles!$A$1:$EJ$1191,815,0)+HLOOKUP($A26,[2]valeurs_trimestrielles!$A$1:$EJ$1191,816,0)+HLOOKUP($A26,[2]valeurs_trimestrielles!$A$1:$EJ$1191,817,0)+HLOOKUP($A26,[2]valeurs_trimestrielles!$A$1:$EJ$1191,818,0)+HLOOKUP($A26,[2]valeurs_trimestrielles!$A$1:$EJ$1191,821,0)+HLOOKUP($A26,[2]valeurs_trimestrielles!$A$1:$EJ$1191,822,0)+HLOOKUP($A26,[2]valeurs_trimestrielles!$A$1:$EJ$1191,823,0)+HLOOKUP($A26,[2]valeurs_trimestrielles!$A$1:$EJ$1191,824,0)+HLOOKUP($A26,[2]valeurs_trimestrielles!$A$1:$EJ$1191,825,0)+HLOOKUP($A26,[2]valeurs_trimestrielles!$A$1:$EJ$1191,826,0)+HLOOKUP($A26,[2]valeurs_trimestrielles!$A$1:$EJ$1191,827,0)</f>
        <v>2096</v>
      </c>
      <c r="V26" s="73">
        <f>HLOOKUP($A26,[2]valeurs_trimestrielles!$A$1:$EJ$1191,877,0)+HLOOKUP($A26,[2]valeurs_trimestrielles!$A$1:$EJ$1191,878,0)+HLOOKUP($A26,[2]valeurs_trimestrielles!$A$1:$EJ$1191,879,0)+HLOOKUP($A26,[2]valeurs_trimestrielles!$A$1:$EJ$1191,880,0)+HLOOKUP($A26,[2]valeurs_trimestrielles!$A$1:$EJ$1191,881,0)+HLOOKUP($A26,[2]valeurs_trimestrielles!$A$1:$EJ$1191,884,0)+HLOOKUP($A26,[2]valeurs_trimestrielles!$A$1:$EJ$1191,885,0)+HLOOKUP($A26,[2]valeurs_trimestrielles!$A$1:$EJ$1191,886,0)+HLOOKUP($A26,[2]valeurs_trimestrielles!$A$1:$EJ$1191,887,0)+HLOOKUP($A26,[2]valeurs_trimestrielles!$A$1:$EJ$1191,888,0)+HLOOKUP($A26,[2]valeurs_trimestrielles!$A$1:$EJ$1191,889,0)+HLOOKUP($A26,[2]valeurs_trimestrielles!$A$1:$EJ$1191,890,0)</f>
        <v>4189</v>
      </c>
      <c r="W26" s="73">
        <f>HLOOKUP($A26,[2]valeurs_trimestrielles!$A$1:$EJ$1191,639,0)+HLOOKUP($A26,[2]valeurs_trimestrielles!$A$1:$EJ$1191,640,0)+HLOOKUP($A26,[2]valeurs_trimestrielles!$A$1:$EJ$1191,641,0)+HLOOKUP($A26,[2]valeurs_trimestrielles!$A$1:$EJ$1191,642,0)+HLOOKUP($A26,[2]valeurs_trimestrielles!$A$1:$EJ$1191,643,0)+HLOOKUP($A26,[2]valeurs_trimestrielles!$A$1:$EJ$1191,646,0)+HLOOKUP($A26,[2]valeurs_trimestrielles!$A$1:$EJ$1191,648,0)+HLOOKUP($A26,[2]valeurs_trimestrielles!$A$1:$EJ$1191,650,0)+HLOOKUP($A26,[2]valeurs_trimestrielles!$A$1:$EJ$1191,652,0)+HLOOKUP($A26,[2]valeurs_trimestrielles!$A$1:$EJ$1191,654,0)+HLOOKUP($A26,[2]valeurs_trimestrielles!$A$1:$EJ$1191,656,0)+HLOOKUP($A26,[2]valeurs_trimestrielles!$A$1:$EJ$1191,657,0)</f>
        <v>852</v>
      </c>
      <c r="X26" s="73">
        <f>HLOOKUP($A26,[2]valeurs_trimestrielles!$A$1:$EJ$1191,653,0)+HLOOKUP($A26,[2]valeurs_trimestrielles!$A$1:$EJ$1191,654,0)+HLOOKUP($A26,[2]valeurs_trimestrielles!$A$1:$EJ$1191,655,0)+HLOOKUP($A26,[2]valeurs_trimestrielles!$A$1:$EJ$1191,656,0)+HLOOKUP($A26,[2]valeurs_trimestrielles!$A$1:$EJ$1191,657,0)+HLOOKUP($A26,[2]valeurs_trimestrielles!$A$1:$EJ$1191,660,0)+HLOOKUP($A26,[2]valeurs_trimestrielles!$A$1:$EJ$1191,661,0)+HLOOKUP($A26,[2]valeurs_trimestrielles!$A$1:$EJ$1191,662,0)+HLOOKUP($A26,[2]valeurs_trimestrielles!$A$1:$EJ$1191,663,0)+HLOOKUP($A26,[2]valeurs_trimestrielles!$A$1:$EJ$1191,664,0)+HLOOKUP($A26,[2]valeurs_trimestrielles!$A$1:$EJ$1191,665,0)+HLOOKUP($A26,[2]valeurs_trimestrielles!$A$1:$EJ$1191,666,0)</f>
        <v>1334</v>
      </c>
      <c r="Y26" s="73">
        <f>HLOOKUP($A26,[2]valeurs_trimestrielles!$A$1:$EJ$1191,626,0)+HLOOKUP($A26,[2]valeurs_trimestrielles!$A$1:$EJ$1191,627,0)+HLOOKUP($A26,[2]valeurs_trimestrielles!$A$1:$EJ$1191,628,0)+HLOOKUP($A26,[2]valeurs_trimestrielles!$A$1:$EJ$1191,629,0)+HLOOKUP($A26,[2]valeurs_trimestrielles!$A$1:$EJ$1191,630,0)+HLOOKUP($A26,[2]valeurs_trimestrielles!$A$1:$EJ$1191,632,0)+HLOOKUP($A26,[2]valeurs_trimestrielles!$A$1:$EJ$1191,633,0)+HLOOKUP($A26,[2]valeurs_trimestrielles!$A$1:$EJ$1191,634,0)+HLOOKUP($A26,[2]valeurs_trimestrielles!$A$1:$EJ$1191,635,0)+HLOOKUP($A26,[2]valeurs_trimestrielles!$A$1:$EJ$1191,636,0)+HLOOKUP($A26,[2]valeurs_trimestrielles!$A$1:$EJ$1191,637,0)+HLOOKUP($A26,[2]valeurs_trimestrielles!$A$1:$EJ$1191,638,0)</f>
        <v>17853</v>
      </c>
      <c r="Z26" s="73">
        <f>HLOOKUP($A26,[2]valeurs_trimestrielles!$A$1:$EJ$1191,765,0)+HLOOKUP($A26,[2]valeurs_trimestrielles!$A$1:$EJ$1191,766,0)+HLOOKUP($A26,[2]valeurs_trimestrielles!$A$1:$EJ$1191,767,0)+HLOOKUP($A26,[2]valeurs_trimestrielles!$A$1:$EJ$1191,768,0)+HLOOKUP($A26,[2]valeurs_trimestrielles!$A$1:$EJ$1191,769,0)+HLOOKUP($A26,[2]valeurs_trimestrielles!$A$1:$EJ$1191,772,0)+HLOOKUP($A26,[2]valeurs_trimestrielles!$A$1:$EJ$1191,773,0)+HLOOKUP($A26,[2]valeurs_trimestrielles!$A$1:$EJ$1191,774,0)+HLOOKUP($A26,[2]valeurs_trimestrielles!$A$1:$EJ$1191,775,0)+HLOOKUP($A26,[2]valeurs_trimestrielles!$A$1:$EJ$1191,776,0)+HLOOKUP($A26,[2]valeurs_trimestrielles!$A$1:$EJ$1191,777,0)+HLOOKUP($A26,[2]valeurs_trimestrielles!$A$1:$EJ$1191,778,0)</f>
        <v>8920</v>
      </c>
      <c r="AA26" s="75">
        <f>HLOOKUP($A26,[2]valeurs_trimestrielles!$A$1:$EJ$1191,667,0)+HLOOKUP($A26,[2]valeurs_trimestrielles!$A$1:$EJ$1191,668,0)+HLOOKUP($A26,[2]valeurs_trimestrielles!$A$1:$EJ$1191,669,0)+HLOOKUP($A26,[2]valeurs_trimestrielles!$A$1:$EJ$1191,670,0)+HLOOKUP($A26,[2]valeurs_trimestrielles!$A$1:$EJ$1191,671,0)+HLOOKUP($A26,[2]valeurs_trimestrielles!$A$1:$EJ$1191,674,0)+HLOOKUP($A26,[2]valeurs_trimestrielles!$A$1:$EJ$1191,675,0)+HLOOKUP($A26,[2]valeurs_trimestrielles!$A$1:$EJ$1191,676,0)+HLOOKUP($A26,[2]valeurs_trimestrielles!$A$1:$EJ$1191,677,0)+HLOOKUP($A26,[2]valeurs_trimestrielles!$A$1:$EJ$1191,678,0)+HLOOKUP($A26,[2]valeurs_trimestrielles!$A$1:$EJ$1191,679,0)+HLOOKUP($A26,[2]valeurs_trimestrielles!$A$1:$EJ$1191,680,0)</f>
        <v>9607</v>
      </c>
      <c r="AB26" s="72">
        <f t="shared" si="4"/>
        <v>143810</v>
      </c>
      <c r="AC26" s="55">
        <f>HLOOKUP($A26,[2]valeurs_trimestrielles!$A$1:$EJ$1191,560,0)+HLOOKUP($A26,[2]valeurs_trimestrielles!$A$1:$EJ$1191,562,0)+HLOOKUP($A26,[2]valeurs_trimestrielles!$A$1:$EJ$1191,564,0)+HLOOKUP($A26,[2]valeurs_trimestrielles!$A$1:$EJ$1191,566,0)+HLOOKUP($A26,[2]valeurs_trimestrielles!$A$1:$EJ$1191,568,0)+HLOOKUP($A26,[2]valeurs_trimestrielles!$A$1:$EJ$1191,570,0)+HLOOKUP($A26,[2]valeurs_trimestrielles!$A$1:$EJ$1191,574,0)+HLOOKUP($A26,[2]valeurs_trimestrielles!$A$1:$EJ$1191,580,0)+HLOOKUP($A26,[2]valeurs_trimestrielles!$A$1:$EJ$1191,587,0)+HLOOKUP($A26,[2]valeurs_trimestrielles!$A$1:$EJ$1191,589,0)+HLOOKUP($A26,[2]valeurs_trimestrielles!$A$1:$EJ$1191,591,0)+HLOOKUP($A26,[2]valeurs_trimestrielles!$A$1:$EJ$1191,593,0)+HLOOKUP($A26,[2]valeurs_trimestrielles!$A$1:$EJ$1191,595,0)</f>
        <v>6937</v>
      </c>
      <c r="AD26" s="56">
        <f>HLOOKUP($A26,[2]valeurs_trimestrielles!$A$1:$EJ$1191,109,0)+HLOOKUP($A26,[2]valeurs_trimestrielles!$A$1:$EJ$1191,111,0)+HLOOKUP($A26,[2]valeurs_trimestrielles!$A$1:$EJ$1191,113,0)+HLOOKUP($A26,[2]valeurs_trimestrielles!$A$1:$EJ$1191,115,0)+HLOOKUP($A26,[2]valeurs_trimestrielles!$A$1:$EJ$1191,117,0)+HLOOKUP($A26,[2]valeurs_trimestrielles!$A$1:$EJ$1191,119,0)+HLOOKUP($A26,[2]valeurs_trimestrielles!$A$1:$EJ$1191,123,0)+HLOOKUP($A26,[2]valeurs_trimestrielles!$A$1:$EJ$1191,129,0)+HLOOKUP($A26,[2]valeurs_trimestrielles!$A$1:$EJ$1191,136,0)+HLOOKUP($A26,[2]valeurs_trimestrielles!$A$1:$EJ$1191,138,0)+HLOOKUP($A26,[2]valeurs_trimestrielles!$A$1:$EJ$1191,140,0)+HLOOKUP($A26,[2]valeurs_trimestrielles!$A$1:$EJ$1191,142,0)+HLOOKUP($A26,[2]valeurs_trimestrielles!$A$1:$EJ$1191,144,0)</f>
        <v>18483</v>
      </c>
      <c r="AE26" s="56">
        <f t="shared" si="5"/>
        <v>118390</v>
      </c>
      <c r="AF26" s="56">
        <f>HLOOKUP($A26,[2]valeurs_trimestrielles!$A$1:$EJ$1191,58,0)+HLOOKUP($A26,[2]valeurs_trimestrielles!$A$1:$EJ$1191,59,0)+HLOOKUP($A26,[2]valeurs_trimestrielles!$A$1:$EJ$1191,60,0)+HLOOKUP($A26,[2]valeurs_trimestrielles!$A$1:$EJ$1191,61,0)+HLOOKUP($A26,[2]valeurs_trimestrielles!$A$1:$EJ$1191,62,0)+HLOOKUP($A26,[2]valeurs_trimestrielles!$A$1:$EJ$1191,65,0)+HLOOKUP($A26,[2]valeurs_trimestrielles!$A$1:$EJ$1191,66,0)+HLOOKUP($A26,[2]valeurs_trimestrielles!$A$1:$EJ$1191,67,0)+HLOOKUP($A26,[2]valeurs_trimestrielles!$A$1:$EJ$1191,68,0)+HLOOKUP($A26,[2]valeurs_trimestrielles!$A$1:$EJ$1191,69,0)+HLOOKUP($A26,[2]valeurs_trimestrielles!$A$1:$EJ$1191,70,0)+HLOOKUP($A26,[2]valeurs_trimestrielles!$A$1:$EJ$1191,71,0)</f>
        <v>29181</v>
      </c>
      <c r="AG26" s="56">
        <f>HLOOKUP($A26,[2]valeurs_trimestrielles!$A$1:$EJ$1191,968,0)+HLOOKUP($A26,[2]valeurs_trimestrielles!$A$1:$EJ$1191,969,0)+HLOOKUP($A26,[2]valeurs_trimestrielles!$A$1:$EJ$1191,970,0)+HLOOKUP($A26,[2]valeurs_trimestrielles!$A$1:$EJ$1191,971,0)+HLOOKUP($A26,[2]valeurs_trimestrielles!$A$1:$EJ$1191,972,0)+HLOOKUP($A26,[2]valeurs_trimestrielles!$A$1:$EJ$1191,975,0)+HLOOKUP($A26,[2]valeurs_trimestrielles!$A$1:$EJ$1191,976,0)+HLOOKUP($A26,[2]valeurs_trimestrielles!$A$1:$EJ$1191,977,0)+HLOOKUP($A26,[2]valeurs_trimestrielles!$A$1:$EJ$1191,978,0)+HLOOKUP($A26,[2]valeurs_trimestrielles!$A$1:$EJ$1191,979,0)+HLOOKUP($A26,[2]valeurs_trimestrielles!$A$1:$EJ$1191,980,0)+HLOOKUP($A26,[2]valeurs_trimestrielles!$A$1:$EJ$1191,981,0)</f>
        <v>4371</v>
      </c>
      <c r="AH26" s="56">
        <f>HLOOKUP($A26,[2]valeurs_trimestrielles!$A$1:$EJ$1191,235,0)+HLOOKUP($A26,[2]valeurs_trimestrielles!$A$1:$EJ$1191,236,0)+HLOOKUP($A26,[2]valeurs_trimestrielles!$A$1:$EJ$1191,237,0)+HLOOKUP($A26,[2]valeurs_trimestrielles!$A$1:$EJ$1191,238,0)+HLOOKUP($A26,[2]valeurs_trimestrielles!$A$1:$EJ$1191,239,0)+HLOOKUP($A26,[2]valeurs_trimestrielles!$A$1:$EJ$1191,242,0)+HLOOKUP($A26,[2]valeurs_trimestrielles!$A$1:$EJ$1191,243,0)+HLOOKUP($A26,[2]valeurs_trimestrielles!$A$1:$EJ$1191,244,0)+HLOOKUP($A26,[2]valeurs_trimestrielles!$A$1:$EJ$1191,245,0)+HLOOKUP($A26,[2]valeurs_trimestrielles!$A$1:$EJ$1191,246,0)+HLOOKUP($A26,[2]valeurs_trimestrielles!$A$1:$EJ$1191,247,0)+HLOOKUP($A26,[2]valeurs_trimestrielles!$A$1:$EJ$1191,248,0)</f>
        <v>6734</v>
      </c>
      <c r="AI26" s="56">
        <f>HLOOKUP($A26,[2]valeurs_trimestrielles!$A$1:$EJ$1191,611,0)+HLOOKUP($A26,[2]valeurs_trimestrielles!$A$1:$EJ$1191,612,0)+HLOOKUP($A26,[2]valeurs_trimestrielles!$A$1:$EJ$1191,613,0)+HLOOKUP($A26,[2]valeurs_trimestrielles!$A$1:$EJ$1191,614,0)+HLOOKUP($A26,[2]valeurs_trimestrielles!$A$1:$EJ$1191,615,0)+HLOOKUP($A26,[2]valeurs_trimestrielles!$A$1:$EJ$1191,618,0)+HLOOKUP($A26,[2]valeurs_trimestrielles!$A$1:$EJ$1191,619,0)+HLOOKUP($A26,[2]valeurs_trimestrielles!$A$1:$EJ$1191,620,0)+HLOOKUP($A26,[2]valeurs_trimestrielles!$A$1:$EJ$1191,621,0)+HLOOKUP($A26,[2]valeurs_trimestrielles!$A$1:$EJ$1191,622,0)+HLOOKUP($A26,[2]valeurs_trimestrielles!$A$1:$EJ$1191,623,0)+HLOOKUP($A26,[2]valeurs_trimestrielles!$A$1:$EJ$1191,624,0)</f>
        <v>6912</v>
      </c>
      <c r="AJ26" s="56">
        <f>HLOOKUP($A26,[2]valeurs_trimestrielles!$A$1:$EJ$1191,16,0)+HLOOKUP($A26,[2]valeurs_trimestrielles!$A$1:$EJ$1191,17,0)+HLOOKUP($A26,[2]valeurs_trimestrielles!$A$1:$EJ$1191,18,0)+HLOOKUP($A26,[2]valeurs_trimestrielles!$A$1:$EJ$1191,19,0)+HLOOKUP($A26,[2]valeurs_trimestrielles!$A$1:$EJ$1191,20,0)+HLOOKUP($A26,[2]valeurs_trimestrielles!$A$1:$EJ$1191,23,0)+HLOOKUP($A26,[2]valeurs_trimestrielles!$A$1:$EJ$1191,24,0)+HLOOKUP($A26,[2]valeurs_trimestrielles!$A$1:$EJ$1191,25,0)+HLOOKUP($A26,[2]valeurs_trimestrielles!$A$1:$EJ$1191,26,0)+HLOOKUP($A26,[2]valeurs_trimestrielles!$A$1:$EJ$1191,27,0)+HLOOKUP($A26,[2]valeurs_trimestrielles!$A$1:$EJ$1191,28,0)+HLOOKUP($A26,[2]valeurs_trimestrielles!$A$1:$EJ$1191,29,0)</f>
        <v>4369</v>
      </c>
      <c r="AK26" s="56">
        <f>HLOOKUP($A26,[2]valeurs_trimestrielles!$A$1:$EJ$1191,30,0)+HLOOKUP($A26,[2]valeurs_trimestrielles!$A$1:$EJ$1191,31,0)+HLOOKUP($A26,[2]valeurs_trimestrielles!$A$1:$EJ$1191,32,0)+HLOOKUP($A26,[2]valeurs_trimestrielles!$A$1:$EJ$1191,33,0)+HLOOKUP($A26,[2]valeurs_trimestrielles!$A$1:$EJ$1191,34,0)+HLOOKUP($A26,[2]valeurs_trimestrielles!$A$1:$EJ$1191,37,0)+HLOOKUP($A26,[2]valeurs_trimestrielles!$A$1:$EJ$1191,38,0)+HLOOKUP($A26,[2]valeurs_trimestrielles!$A$1:$EJ$1191,39,0)+HLOOKUP($A26,[2]valeurs_trimestrielles!$A$1:$EJ$1191,40,0)+HLOOKUP($A26,[2]valeurs_trimestrielles!$A$1:$EJ$1191,41,0)+HLOOKUP($A26,[2]valeurs_trimestrielles!$A$1:$EJ$1191,42,0)+HLOOKUP($A26,[2]valeurs_trimestrielles!$A$1:$EJ$1191,43,0)</f>
        <v>4031</v>
      </c>
      <c r="AL26" s="56">
        <f>HLOOKUP($A26,[2]valeurs_trimestrielles!$A$1:$EJ$1191,2,0)+HLOOKUP($A26,[2]valeurs_trimestrielles!$A$1:$EJ$1191,3,0)+HLOOKUP($A26,[2]valeurs_trimestrielles!$A$1:$EJ$1191,4,0)+HLOOKUP($A26,[2]valeurs_trimestrielles!$A$1:$EJ$1191,5,0)+HLOOKUP($A26,[2]valeurs_trimestrielles!$A$1:$EJ$1191,6,0)+HLOOKUP($A26,[2]valeurs_trimestrielles!$A$1:$EJ$1191,9,0)+HLOOKUP($A26,[2]valeurs_trimestrielles!$A$1:$EJ$1191,10,0)+HLOOKUP($A26,[2]valeurs_trimestrielles!$A$1:$EJ$1191,11,0)+HLOOKUP($A26,[2]valeurs_trimestrielles!$A$1:$EJ$1191,12,0)+HLOOKUP($A26,[2]valeurs_trimestrielles!$A$1:$EJ$1191,13,0)+HLOOKUP($A26,[2]valeurs_trimestrielles!$A$1:$EJ$1191,14,0)+HLOOKUP($A26,[2]valeurs_trimestrielles!$A$1:$EJ$1191,15,0)</f>
        <v>31411</v>
      </c>
      <c r="AM26" s="56">
        <f>HLOOKUP($A26,[2]valeurs_trimestrielles!$A$1:$EJ$1191,146,0)+HLOOKUP($A26,[2]valeurs_trimestrielles!$A$1:$EJ$1191,147,0)+HLOOKUP($A26,[2]valeurs_trimestrielles!$A$1:$EJ$1191,148,0)+HLOOKUP($A26,[2]valeurs_trimestrielles!$A$1:$EJ$1191,149,0)+HLOOKUP($A26,[2]valeurs_trimestrielles!$A$1:$EJ$1191,150,0)+HLOOKUP($A26,[2]valeurs_trimestrielles!$A$1:$EJ$1191,153,0)+HLOOKUP($A26,[2]valeurs_trimestrielles!$A$1:$EJ$1191,154,0)+HLOOKUP($A26,[2]valeurs_trimestrielles!$A$1:$EJ$1191,155,0)+HLOOKUP($A26,[2]valeurs_trimestrielles!$A$1:$EJ$1191,156,0)+HLOOKUP($A26,[2]valeurs_trimestrielles!$A$1:$EJ$1191,157,0)+HLOOKUP($A26,[2]valeurs_trimestrielles!$A$1:$EJ$1191,158,0)+HLOOKUP($A26,[2]valeurs_trimestrielles!$A$1:$EJ$1191,159,0)</f>
        <v>16808</v>
      </c>
      <c r="AN26" s="57">
        <f>HLOOKUP($A26,[2]valeurs_trimestrielles!$A$1:$EJ$1191,44,0)+HLOOKUP($A26,[2]valeurs_trimestrielles!$A$1:$EJ$1191,45,0)+HLOOKUP($A26,[2]valeurs_trimestrielles!$A$1:$EJ$1191,46,0)+HLOOKUP($A26,[2]valeurs_trimestrielles!$A$1:$EJ$1191,47,0)+HLOOKUP($A26,[2]valeurs_trimestrielles!$A$1:$EJ$1191,48,0)+HLOOKUP($A26,[2]valeurs_trimestrielles!$A$1:$EJ$1191,51,0)+HLOOKUP($A26,[2]valeurs_trimestrielles!$A$1:$EJ$1191,52,0)+HLOOKUP($A26,[2]valeurs_trimestrielles!$A$1:$EJ$1191,53,0)+HLOOKUP($A26,[2]valeurs_trimestrielles!$A$1:$EJ$1191,54,0)+HLOOKUP($A26,[2]valeurs_trimestrielles!$A$1:$EJ$1191,55,0)+HLOOKUP($A26,[2]valeurs_trimestrielles!$A$1:$EJ$1191,56,0)+HLOOKUP($A26,[2]valeurs_trimestrielles!$A$1:$EJ$1191,57,0)</f>
        <v>14573</v>
      </c>
    </row>
    <row r="27" spans="1:40" x14ac:dyDescent="0.2">
      <c r="A27" s="1" t="str">
        <f>'France métro'!A24</f>
        <v>2015-T2</v>
      </c>
      <c r="B27" s="54">
        <f t="shared" si="0"/>
        <v>67362</v>
      </c>
      <c r="C27" s="76">
        <f>HLOOKUP($A27,[2]valeurs_trimestrielles!$A$1:$EJ$1191,458,0)+HLOOKUP($A27,[2]valeurs_trimestrielles!$A$1:$EJ$1191,460,0)+HLOOKUP($A27,[2]valeurs_trimestrielles!$A$1:$EJ$1191,462,0)+HLOOKUP($A27,[2]valeurs_trimestrielles!$A$1:$EJ$1191,464,0)+HLOOKUP($A27,[2]valeurs_trimestrielles!$A$1:$EJ$1191,466,0)+HLOOKUP($A27,[2]valeurs_trimestrielles!$A$1:$EJ$1191,468,0)+HLOOKUP($A27,[2]valeurs_trimestrielles!$A$1:$EJ$1191,472,0)+HLOOKUP($A27,[2]valeurs_trimestrielles!$A$1:$EJ$1191,478,0)+HLOOKUP($A27,[2]valeurs_trimestrielles!$A$1:$EJ$1191,485,0)+HLOOKUP($A27,[2]valeurs_trimestrielles!$A$1:$EJ$1191,487,0)+HLOOKUP($A27,[2]valeurs_trimestrielles!$A$1:$EJ$1191,489,0)+HLOOKUP($A27,[2]valeurs_trimestrielles!$A$1:$EJ$1191,491,0)+HLOOKUP($A27,[2]valeurs_trimestrielles!$A$1:$EJ$1191,493,0)</f>
        <v>3179</v>
      </c>
      <c r="D27" s="73">
        <f>HLOOKUP($A27,[2]valeurs_trimestrielles!$A$1:$EJ$1191,356,0)+HLOOKUP($A27,[2]valeurs_trimestrielles!$A$1:$EJ$1191,358,0)+HLOOKUP($A27,[2]valeurs_trimestrielles!$A$1:$EJ$1191,360,0)+HLOOKUP($A27,[2]valeurs_trimestrielles!$A$1:$EJ$1191,362,0)+HLOOKUP($A27,[2]valeurs_trimestrielles!$A$1:$EJ$1191,364,0)+HLOOKUP($A27,[2]valeurs_trimestrielles!$A$1:$EJ$1191,366,0)+HLOOKUP($A27,[2]valeurs_trimestrielles!$A$1:$EJ$1191,370,0)+HLOOKUP($A27,[2]valeurs_trimestrielles!$A$1:$EJ$1191,376,0)+HLOOKUP($A27,[2]valeurs_trimestrielles!$A$1:$EJ$1191,383,0)+HLOOKUP($A27,[2]valeurs_trimestrielles!$A$1:$EJ$1191,385,0)+HLOOKUP($A27,[2]valeurs_trimestrielles!$A$1:$EJ$1191,387,0)+HLOOKUP($A27,[2]valeurs_trimestrielles!$A$1:$EJ$1191,389,0)+HLOOKUP($A27,[2]valeurs_trimestrielles!$A$1:$EJ$1191,391,0)</f>
        <v>8016</v>
      </c>
      <c r="E27" s="73">
        <f t="shared" si="1"/>
        <v>56167</v>
      </c>
      <c r="F27" s="73">
        <f>HLOOKUP($A27,[2]valeurs_trimestrielles!$A$1:$EJ$1191,305,0)+HLOOKUP($A27,[2]valeurs_trimestrielles!$A$1:$EJ$1191,306,0)+HLOOKUP($A27,[2]valeurs_trimestrielles!$A$1:$EJ$1191,307,0)+HLOOKUP($A27,[2]valeurs_trimestrielles!$A$1:$EJ$1191,308,0)+HLOOKUP($A27,[2]valeurs_trimestrielles!$A$1:$EJ$1191,309,0)+HLOOKUP($A27,[2]valeurs_trimestrielles!$A$1:$EJ$1191,312,0)+HLOOKUP($A27,[2]valeurs_trimestrielles!$A$1:$EJ$1191,313,0)+HLOOKUP($A27,[2]valeurs_trimestrielles!$A$1:$EJ$1191,314,0)+HLOOKUP($A27,[2]valeurs_trimestrielles!$A$1:$EJ$1191,315,0)+HLOOKUP($A27,[2]valeurs_trimestrielles!$A$1:$EJ$1191,316,0)+HLOOKUP($A27,[2]valeurs_trimestrielles!$A$1:$EJ$1191,317,0)+HLOOKUP($A27,[2]valeurs_trimestrielles!$A$1:$EJ$1191,318,0)</f>
        <v>16529</v>
      </c>
      <c r="G27" s="73">
        <f>HLOOKUP($A27,[2]valeurs_trimestrielles!$A$1:$EJ$1191,546,0)+HLOOKUP($A27,[2]valeurs_trimestrielles!$A$1:$EJ$1191,547,0)+HLOOKUP($A27,[2]valeurs_trimestrielles!$A$1:$EJ$1191,548,0)+HLOOKUP($A27,[2]valeurs_trimestrielles!$A$1:$EJ$1191,549,0)+HLOOKUP($A27,[2]valeurs_trimestrielles!$A$1:$EJ$1191,550,0)+HLOOKUP($A27,[2]valeurs_trimestrielles!$A$1:$EJ$1191,553,0)+HLOOKUP($A27,[2]valeurs_trimestrielles!$A$1:$EJ$1191,554,0)+HLOOKUP($A27,[2]valeurs_trimestrielles!$A$1:$EJ$1191,555,0)+HLOOKUP($A27,[2]valeurs_trimestrielles!$A$1:$EJ$1191,556,0)+HLOOKUP($A27,[2]valeurs_trimestrielles!$A$1:$EJ$1191,557,0)+HLOOKUP($A27,[2]valeurs_trimestrielles!$A$1:$EJ$1191,558,0)+HLOOKUP($A27,[2]valeurs_trimestrielles!$A$1:$EJ$1191,559,0)</f>
        <v>2389</v>
      </c>
      <c r="H27" s="73">
        <f>HLOOKUP($A27,[2]valeurs_trimestrielles!$A$1:$EJ$1191,444,0)+HLOOKUP($A27,[2]valeurs_trimestrielles!$A$1:$EJ$1191,445,0)+HLOOKUP($A27,[2]valeurs_trimestrielles!$A$1:$EJ$1191,446,0)+HLOOKUP($A27,[2]valeurs_trimestrielles!$A$1:$EJ$1191,447,0)+HLOOKUP($A27,[2]valeurs_trimestrielles!$A$1:$EJ$1191,448,0)+HLOOKUP($A27,[2]valeurs_trimestrielles!$A$1:$EJ$1191,451,0)+HLOOKUP($A27,[2]valeurs_trimestrielles!$A$1:$EJ$1191,452,0)+HLOOKUP($A27,[2]valeurs_trimestrielles!$A$1:$EJ$1191,453,0)+HLOOKUP($A27,[2]valeurs_trimestrielles!$A$1:$EJ$1191,454,0)+HLOOKUP($A27,[2]valeurs_trimestrielles!$A$1:$EJ$1191,455,0)+HLOOKUP($A27,[2]valeurs_trimestrielles!$A$1:$EJ$1191,456,0)+HLOOKUP($A27,[2]valeurs_trimestrielles!$A$1:$EJ$1191,457,0)</f>
        <v>5441</v>
      </c>
      <c r="I27" s="73">
        <f>HLOOKUP($A27,[2]valeurs_trimestrielles!$A$1:$EJ$1191,509,0)+HLOOKUP($A27,[2]valeurs_trimestrielles!$A$1:$EJ$1191,510,0)+HLOOKUP($A27,[2]valeurs_trimestrielles!$A$1:$EJ$1191,511,0)+HLOOKUP($A27,[2]valeurs_trimestrielles!$A$1:$EJ$1191,512,0)+HLOOKUP($A27,[2]valeurs_trimestrielles!$A$1:$EJ$1191,513,0)+HLOOKUP($A27,[2]valeurs_trimestrielles!$A$1:$EJ$1191,516,0)+HLOOKUP($A27,[2]valeurs_trimestrielles!$A$1:$EJ$1191,517,0)+HLOOKUP($A27,[2]valeurs_trimestrielles!$A$1:$EJ$1191,518,0)+HLOOKUP($A27,[2]valeurs_trimestrielles!$A$1:$EJ$1191,519,0)+HLOOKUP($A27,[2]valeurs_trimestrielles!$A$1:$EJ$1191,520,0)+HLOOKUP($A27,[2]valeurs_trimestrielles!$A$1:$EJ$1191,521,0)+HLOOKUP($A27,[2]valeurs_trimestrielles!$A$1:$EJ$1191,522,0)</f>
        <v>2598</v>
      </c>
      <c r="J27" s="73">
        <f>HLOOKUP($A27,[2]valeurs_trimestrielles!$A$1:$EJ$1191,263,0)+HLOOKUP($A27,[2]valeurs_trimestrielles!$A$1:$EJ$1191,264,0)+HLOOKUP($A27,[2]valeurs_trimestrielles!$A$1:$EJ$1191,265,0)+HLOOKUP($A27,[2]valeurs_trimestrielles!$A$1:$EJ$1191,266,0)+HLOOKUP($A27,[2]valeurs_trimestrielles!$A$1:$EJ$1191,267,0)+HLOOKUP($A27,[2]valeurs_trimestrielles!$A$1:$EJ$1191,270,0)+HLOOKUP($A27,[2]valeurs_trimestrielles!$A$1:$EJ$1191,271,0)+HLOOKUP($A27,[2]valeurs_trimestrielles!$A$1:$EJ$1191,272,0)+HLOOKUP($A27,[2]valeurs_trimestrielles!$A$1:$EJ$1191,273,0)+HLOOKUP($A27,[2]valeurs_trimestrielles!$A$1:$EJ$1191,274,0)+HLOOKUP($A27,[2]valeurs_trimestrielles!$A$1:$EJ$1191,275,0)+HLOOKUP($A27,[2]valeurs_trimestrielles!$A$1:$EJ$1191,276,0)</f>
        <v>3927</v>
      </c>
      <c r="K27" s="73">
        <f>HLOOKUP($A27,[2]valeurs_trimestrielles!$A$1:$EJ$1191,277,0)+HLOOKUP($A27,[2]valeurs_trimestrielles!$A$1:$EJ$1191,278,0)+HLOOKUP($A27,[2]valeurs_trimestrielles!$A$1:$EJ$1191,279,0)+HLOOKUP($A27,[2]valeurs_trimestrielles!$A$1:$EJ$1191,280,0)+HLOOKUP($A27,[2]valeurs_trimestrielles!$A$1:$EJ$1191,281,0)+HLOOKUP($A27,[2]valeurs_trimestrielles!$A$1:$EJ$1191,284,0)+HLOOKUP($A27,[2]valeurs_trimestrielles!$A$1:$EJ$1191,285,0)+HLOOKUP($A27,[2]valeurs_trimestrielles!$A$1:$EJ$1191,286,0)+HLOOKUP($A27,[2]valeurs_trimestrielles!$A$1:$EJ$1191,287,0)+HLOOKUP($A27,[2]valeurs_trimestrielles!$A$1:$EJ$1191,288,0)+HLOOKUP($A27,[2]valeurs_trimestrielles!$A$1:$EJ$1191,289,0)+HLOOKUP($A27,[2]valeurs_trimestrielles!$A$1:$EJ$1191,290,0)</f>
        <v>2908</v>
      </c>
      <c r="L27" s="73">
        <f>HLOOKUP($A27,[2]valeurs_trimestrielles!$A$1:$EJ$1191,249,0)+HLOOKUP($A27,[2]valeurs_trimestrielles!$A$1:$EJ$1191,250,0)+HLOOKUP($A27,[2]valeurs_trimestrielles!$A$1:$EJ$1191,251,0)+HLOOKUP($A27,[2]valeurs_trimestrielles!$A$1:$EJ$1191,252,0)+HLOOKUP($A27,[2]valeurs_trimestrielles!$A$1:$EJ$1191,253,0)+HLOOKUP($A27,[2]valeurs_trimestrielles!$A$1:$EJ$1191,256,0)+HLOOKUP($A27,[2]valeurs_trimestrielles!$A$1:$EJ$1191,257,0)+HLOOKUP($A27,[2]valeurs_trimestrielles!$A$1:$EJ$1191,258,0)+HLOOKUP($A27,[2]valeurs_trimestrielles!$A$1:$EJ$1191,259,0)+HLOOKUP($A27,[2]valeurs_trimestrielles!$A$1:$EJ$1191,260,0)+HLOOKUP($A27,[2]valeurs_trimestrielles!$A$1:$EJ$1191,261,0)+HLOOKUP($A27,[2]valeurs_trimestrielles!$A$1:$EJ$1191,262,0)</f>
        <v>10747</v>
      </c>
      <c r="M27" s="73">
        <f>HLOOKUP($A27,[2]valeurs_trimestrielles!$A$1:$EJ$1191,393,0)+HLOOKUP($A27,[2]valeurs_trimestrielles!$A$1:$EJ$1191,394,0)+HLOOKUP($A27,[2]valeurs_trimestrielles!$A$1:$EJ$1191,395,0)+HLOOKUP($A27,[2]valeurs_trimestrielles!$A$1:$EJ$1191,396,0)+HLOOKUP($A27,[2]valeurs_trimestrielles!$A$1:$EJ$1191,397,0)+HLOOKUP($A27,[2]valeurs_trimestrielles!$A$1:$EJ$1191,400,0)+HLOOKUP($A27,[2]valeurs_trimestrielles!$A$1:$EJ$1191,401,0)+HLOOKUP($A27,[2]valeurs_trimestrielles!$A$1:$EJ$1191,402,0)+HLOOKUP($A27,[2]valeurs_trimestrielles!$A$1:$EJ$1191,403,0)+HLOOKUP($A27,[2]valeurs_trimestrielles!$A$1:$EJ$1191,404,0)+HLOOKUP($A27,[2]valeurs_trimestrielles!$A$1:$EJ$1191,405,0)+HLOOKUP($A27,[2]valeurs_trimestrielles!$A$1:$EJ$1191,406,0)</f>
        <v>6903</v>
      </c>
      <c r="N27" s="75">
        <f>HLOOKUP($A27,[2]valeurs_trimestrielles!$A$1:$EJ$1191,291,0)+HLOOKUP($A27,[2]valeurs_trimestrielles!$A$1:$EJ$1191,292,0)+HLOOKUP($A27,[2]valeurs_trimestrielles!$A$1:$EJ$1191,293,0)+HLOOKUP($A27,[2]valeurs_trimestrielles!$A$1:$EJ$1191,294,0)+HLOOKUP($A27,[2]valeurs_trimestrielles!$A$1:$EJ$1191,295,0)+HLOOKUP($A27,[2]valeurs_trimestrielles!$A$1:$EJ$1191,298,0)+HLOOKUP($A27,[2]valeurs_trimestrielles!$A$1:$EJ$1191,299,0)+HLOOKUP($A27,[2]valeurs_trimestrielles!$A$1:$EJ$1191,300,0)+HLOOKUP($A27,[2]valeurs_trimestrielles!$A$1:$EJ$1191,301,0)+HLOOKUP($A27,[2]valeurs_trimestrielles!$A$1:$EJ$1191,302,0)+HLOOKUP($A27,[2]valeurs_trimestrielles!$A$1:$EJ$1191,303,0)+HLOOKUP($A27,[2]valeurs_trimestrielles!$A$1:$EJ$1191,304,0)</f>
        <v>4725</v>
      </c>
      <c r="O27" s="72">
        <f t="shared" si="2"/>
        <v>67543</v>
      </c>
      <c r="P27" s="76">
        <f>HLOOKUP($A27,[2]valeurs_trimestrielles!$A$1:$EJ$1191,828,0)+HLOOKUP($A27,[2]valeurs_trimestrielles!$A$1:$EJ$1191,830,0)+HLOOKUP($A27,[2]valeurs_trimestrielles!$A$1:$EJ$1191,832,0)+HLOOKUP($A27,[2]valeurs_trimestrielles!$A$1:$EJ$1191,834,0)+HLOOKUP($A27,[2]valeurs_trimestrielles!$A$1:$EJ$1191,836,0)+HLOOKUP($A27,[2]valeurs_trimestrielles!$A$1:$EJ$1191,838,0)+HLOOKUP($A27,[2]valeurs_trimestrielles!$A$1:$EJ$1191,842,0)+HLOOKUP($A27,[2]valeurs_trimestrielles!$A$1:$EJ$1191,847,0)+HLOOKUP($A27,[2]valeurs_trimestrielles!$A$1:$EJ$1191,853,0)+HLOOKUP($A27,[2]valeurs_trimestrielles!$A$1:$EJ$1191,855,0)+HLOOKUP($A27,[2]valeurs_trimestrielles!$A$1:$EJ$1191,857,0)+HLOOKUP($A27,[2]valeurs_trimestrielles!$A$1:$EJ$1191,859,0)+HLOOKUP($A27,[2]valeurs_trimestrielles!$A$1:$EJ$1191,861,0)</f>
        <v>3565</v>
      </c>
      <c r="Q27" s="73">
        <f>HLOOKUP($A27,[2]valeurs_trimestrielles!$A$1:$EJ$1191,730,0)+HLOOKUP($A27,[2]valeurs_trimestrielles!$A$1:$EJ$1191,732,0)+HLOOKUP($A27,[2]valeurs_trimestrielles!$A$1:$EJ$1191,734,0)+HLOOKUP($A27,[2]valeurs_trimestrielles!$A$1:$EJ$1191,736,0)+HLOOKUP($A27,[2]valeurs_trimestrielles!$A$1:$EJ$1191,738,0)+HLOOKUP($A27,[2]valeurs_trimestrielles!$A$1:$EJ$1191,740,0)+HLOOKUP($A27,[2]valeurs_trimestrielles!$A$1:$EJ$1191,744,0)+HLOOKUP($A27,[2]valeurs_trimestrielles!$A$1:$EJ$1191,749,0)+HLOOKUP($A27,[2]valeurs_trimestrielles!$A$1:$EJ$1191,755,0)+HLOOKUP($A27,[2]valeurs_trimestrielles!$A$1:$EJ$1191,757,0)+HLOOKUP($A27,[2]valeurs_trimestrielles!$A$1:$EJ$1191,759,0)+HLOOKUP($A27,[2]valeurs_trimestrielles!$A$1:$EJ$1191,761,0)+HLOOKUP($A27,[2]valeurs_trimestrielles!$A$1:$EJ$1191,763,0)</f>
        <v>8656</v>
      </c>
      <c r="R27" s="73">
        <f t="shared" si="3"/>
        <v>55322</v>
      </c>
      <c r="S27" s="73">
        <f>HLOOKUP($A27,[2]valeurs_trimestrielles!$A$1:$EJ$1191,681,0)+HLOOKUP($A27,[2]valeurs_trimestrielles!$A$1:$EJ$1191,682,0)+HLOOKUP($A27,[2]valeurs_trimestrielles!$A$1:$EJ$1191,683,0)+HLOOKUP($A27,[2]valeurs_trimestrielles!$A$1:$EJ$1191,684,0)+HLOOKUP($A27,[2]valeurs_trimestrielles!$A$1:$EJ$1191,685,0)+HLOOKUP($A27,[2]valeurs_trimestrielles!$A$1:$EJ$1191,688,0)+HLOOKUP($A27,[2]valeurs_trimestrielles!$A$1:$EJ$1191,689,0)+HLOOKUP($A27,[2]valeurs_trimestrielles!$A$1:$EJ$1191,690,0)+HLOOKUP($A27,[2]valeurs_trimestrielles!$A$1:$EJ$1191,691,0)+HLOOKUP($A27,[2]valeurs_trimestrielles!$A$1:$EJ$1191,692,0)+HLOOKUP($A27,[2]valeurs_trimestrielles!$A$1:$EJ$1191,693,0)+HLOOKUP($A27,[2]valeurs_trimestrielles!$A$1:$EJ$1191,694,0)</f>
        <v>13609</v>
      </c>
      <c r="T27" s="73">
        <f>HLOOKUP($A27,[2]valeurs_trimestrielles!$A$1:$EJ$1191,912,0)+HLOOKUP($A27,[2]valeurs_trimestrielles!$A$1:$EJ$1191,913,0)+HLOOKUP($A27,[2]valeurs_trimestrielles!$A$1:$EJ$1191,914,0)+HLOOKUP($A27,[2]valeurs_trimestrielles!$A$1:$EJ$1191,915,0)+HLOOKUP($A27,[2]valeurs_trimestrielles!$A$1:$EJ$1191,916,0)+HLOOKUP($A27,[2]valeurs_trimestrielles!$A$1:$EJ$1191,919,0)+HLOOKUP($A27,[2]valeurs_trimestrielles!$A$1:$EJ$1191,920,0)+HLOOKUP($A27,[2]valeurs_trimestrielles!$A$1:$EJ$1191,921,0)+HLOOKUP($A27,[2]valeurs_trimestrielles!$A$1:$EJ$1191,922,0)+HLOOKUP($A27,[2]valeurs_trimestrielles!$A$1:$EJ$1191,923,0)+HLOOKUP($A27,[2]valeurs_trimestrielles!$A$1:$EJ$1191,924,0)+HLOOKUP($A27,[2]valeurs_trimestrielles!$A$1:$EJ$1191,925,0)</f>
        <v>2313</v>
      </c>
      <c r="U27" s="73">
        <f>HLOOKUP($A27,[2]valeurs_trimestrielles!$A$1:$EJ$1191,814,0)+HLOOKUP($A27,[2]valeurs_trimestrielles!$A$1:$EJ$1191,815,0)+HLOOKUP($A27,[2]valeurs_trimestrielles!$A$1:$EJ$1191,816,0)+HLOOKUP($A27,[2]valeurs_trimestrielles!$A$1:$EJ$1191,817,0)+HLOOKUP($A27,[2]valeurs_trimestrielles!$A$1:$EJ$1191,818,0)+HLOOKUP($A27,[2]valeurs_trimestrielles!$A$1:$EJ$1191,821,0)+HLOOKUP($A27,[2]valeurs_trimestrielles!$A$1:$EJ$1191,822,0)+HLOOKUP($A27,[2]valeurs_trimestrielles!$A$1:$EJ$1191,823,0)+HLOOKUP($A27,[2]valeurs_trimestrielles!$A$1:$EJ$1191,824,0)+HLOOKUP($A27,[2]valeurs_trimestrielles!$A$1:$EJ$1191,825,0)+HLOOKUP($A27,[2]valeurs_trimestrielles!$A$1:$EJ$1191,826,0)+HLOOKUP($A27,[2]valeurs_trimestrielles!$A$1:$EJ$1191,827,0)</f>
        <v>2683</v>
      </c>
      <c r="V27" s="73">
        <f>HLOOKUP($A27,[2]valeurs_trimestrielles!$A$1:$EJ$1191,877,0)+HLOOKUP($A27,[2]valeurs_trimestrielles!$A$1:$EJ$1191,878,0)+HLOOKUP($A27,[2]valeurs_trimestrielles!$A$1:$EJ$1191,879,0)+HLOOKUP($A27,[2]valeurs_trimestrielles!$A$1:$EJ$1191,880,0)+HLOOKUP($A27,[2]valeurs_trimestrielles!$A$1:$EJ$1191,881,0)+HLOOKUP($A27,[2]valeurs_trimestrielles!$A$1:$EJ$1191,884,0)+HLOOKUP($A27,[2]valeurs_trimestrielles!$A$1:$EJ$1191,885,0)+HLOOKUP($A27,[2]valeurs_trimestrielles!$A$1:$EJ$1191,886,0)+HLOOKUP($A27,[2]valeurs_trimestrielles!$A$1:$EJ$1191,887,0)+HLOOKUP($A27,[2]valeurs_trimestrielles!$A$1:$EJ$1191,888,0)+HLOOKUP($A27,[2]valeurs_trimestrielles!$A$1:$EJ$1191,889,0)+HLOOKUP($A27,[2]valeurs_trimestrielles!$A$1:$EJ$1191,890,0)</f>
        <v>3439</v>
      </c>
      <c r="W27" s="73">
        <f>HLOOKUP($A27,[2]valeurs_trimestrielles!$A$1:$EJ$1191,639,0)+HLOOKUP($A27,[2]valeurs_trimestrielles!$A$1:$EJ$1191,640,0)+HLOOKUP($A27,[2]valeurs_trimestrielles!$A$1:$EJ$1191,641,0)+HLOOKUP($A27,[2]valeurs_trimestrielles!$A$1:$EJ$1191,642,0)+HLOOKUP($A27,[2]valeurs_trimestrielles!$A$1:$EJ$1191,643,0)+HLOOKUP($A27,[2]valeurs_trimestrielles!$A$1:$EJ$1191,646,0)+HLOOKUP($A27,[2]valeurs_trimestrielles!$A$1:$EJ$1191,648,0)+HLOOKUP($A27,[2]valeurs_trimestrielles!$A$1:$EJ$1191,650,0)+HLOOKUP($A27,[2]valeurs_trimestrielles!$A$1:$EJ$1191,652,0)+HLOOKUP($A27,[2]valeurs_trimestrielles!$A$1:$EJ$1191,654,0)+HLOOKUP($A27,[2]valeurs_trimestrielles!$A$1:$EJ$1191,656,0)+HLOOKUP($A27,[2]valeurs_trimestrielles!$A$1:$EJ$1191,657,0)</f>
        <v>765</v>
      </c>
      <c r="X27" s="73">
        <f>HLOOKUP($A27,[2]valeurs_trimestrielles!$A$1:$EJ$1191,653,0)+HLOOKUP($A27,[2]valeurs_trimestrielles!$A$1:$EJ$1191,654,0)+HLOOKUP($A27,[2]valeurs_trimestrielles!$A$1:$EJ$1191,655,0)+HLOOKUP($A27,[2]valeurs_trimestrielles!$A$1:$EJ$1191,656,0)+HLOOKUP($A27,[2]valeurs_trimestrielles!$A$1:$EJ$1191,657,0)+HLOOKUP($A27,[2]valeurs_trimestrielles!$A$1:$EJ$1191,660,0)+HLOOKUP($A27,[2]valeurs_trimestrielles!$A$1:$EJ$1191,661,0)+HLOOKUP($A27,[2]valeurs_trimestrielles!$A$1:$EJ$1191,662,0)+HLOOKUP($A27,[2]valeurs_trimestrielles!$A$1:$EJ$1191,663,0)+HLOOKUP($A27,[2]valeurs_trimestrielles!$A$1:$EJ$1191,664,0)+HLOOKUP($A27,[2]valeurs_trimestrielles!$A$1:$EJ$1191,665,0)+HLOOKUP($A27,[2]valeurs_trimestrielles!$A$1:$EJ$1191,666,0)</f>
        <v>1262</v>
      </c>
      <c r="Y27" s="73">
        <f>HLOOKUP($A27,[2]valeurs_trimestrielles!$A$1:$EJ$1191,626,0)+HLOOKUP($A27,[2]valeurs_trimestrielles!$A$1:$EJ$1191,627,0)+HLOOKUP($A27,[2]valeurs_trimestrielles!$A$1:$EJ$1191,628,0)+HLOOKUP($A27,[2]valeurs_trimestrielles!$A$1:$EJ$1191,629,0)+HLOOKUP($A27,[2]valeurs_trimestrielles!$A$1:$EJ$1191,630,0)+HLOOKUP($A27,[2]valeurs_trimestrielles!$A$1:$EJ$1191,632,0)+HLOOKUP($A27,[2]valeurs_trimestrielles!$A$1:$EJ$1191,633,0)+HLOOKUP($A27,[2]valeurs_trimestrielles!$A$1:$EJ$1191,634,0)+HLOOKUP($A27,[2]valeurs_trimestrielles!$A$1:$EJ$1191,635,0)+HLOOKUP($A27,[2]valeurs_trimestrielles!$A$1:$EJ$1191,636,0)+HLOOKUP($A27,[2]valeurs_trimestrielles!$A$1:$EJ$1191,637,0)+HLOOKUP($A27,[2]valeurs_trimestrielles!$A$1:$EJ$1191,638,0)</f>
        <v>15741</v>
      </c>
      <c r="Z27" s="73">
        <f>HLOOKUP($A27,[2]valeurs_trimestrielles!$A$1:$EJ$1191,765,0)+HLOOKUP($A27,[2]valeurs_trimestrielles!$A$1:$EJ$1191,766,0)+HLOOKUP($A27,[2]valeurs_trimestrielles!$A$1:$EJ$1191,767,0)+HLOOKUP($A27,[2]valeurs_trimestrielles!$A$1:$EJ$1191,768,0)+HLOOKUP($A27,[2]valeurs_trimestrielles!$A$1:$EJ$1191,769,0)+HLOOKUP($A27,[2]valeurs_trimestrielles!$A$1:$EJ$1191,772,0)+HLOOKUP($A27,[2]valeurs_trimestrielles!$A$1:$EJ$1191,773,0)+HLOOKUP($A27,[2]valeurs_trimestrielles!$A$1:$EJ$1191,774,0)+HLOOKUP($A27,[2]valeurs_trimestrielles!$A$1:$EJ$1191,775,0)+HLOOKUP($A27,[2]valeurs_trimestrielles!$A$1:$EJ$1191,776,0)+HLOOKUP($A27,[2]valeurs_trimestrielles!$A$1:$EJ$1191,777,0)+HLOOKUP($A27,[2]valeurs_trimestrielles!$A$1:$EJ$1191,778,0)</f>
        <v>6477</v>
      </c>
      <c r="AA27" s="75">
        <f>HLOOKUP($A27,[2]valeurs_trimestrielles!$A$1:$EJ$1191,667,0)+HLOOKUP($A27,[2]valeurs_trimestrielles!$A$1:$EJ$1191,668,0)+HLOOKUP($A27,[2]valeurs_trimestrielles!$A$1:$EJ$1191,669,0)+HLOOKUP($A27,[2]valeurs_trimestrielles!$A$1:$EJ$1191,670,0)+HLOOKUP($A27,[2]valeurs_trimestrielles!$A$1:$EJ$1191,671,0)+HLOOKUP($A27,[2]valeurs_trimestrielles!$A$1:$EJ$1191,674,0)+HLOOKUP($A27,[2]valeurs_trimestrielles!$A$1:$EJ$1191,675,0)+HLOOKUP($A27,[2]valeurs_trimestrielles!$A$1:$EJ$1191,676,0)+HLOOKUP($A27,[2]valeurs_trimestrielles!$A$1:$EJ$1191,677,0)+HLOOKUP($A27,[2]valeurs_trimestrielles!$A$1:$EJ$1191,678,0)+HLOOKUP($A27,[2]valeurs_trimestrielles!$A$1:$EJ$1191,679,0)+HLOOKUP($A27,[2]valeurs_trimestrielles!$A$1:$EJ$1191,680,0)</f>
        <v>9033</v>
      </c>
      <c r="AB27" s="72">
        <f t="shared" ref="AB27:AB47" si="6">AC27+AD27+AE27</f>
        <v>134649</v>
      </c>
      <c r="AC27" s="55">
        <f>HLOOKUP($A27,[2]valeurs_trimestrielles!$A$1:$EJ$1191,560,0)+HLOOKUP($A27,[2]valeurs_trimestrielles!$A$1:$EJ$1191,562,0)+HLOOKUP($A27,[2]valeurs_trimestrielles!$A$1:$EJ$1191,564,0)+HLOOKUP($A27,[2]valeurs_trimestrielles!$A$1:$EJ$1191,566,0)+HLOOKUP($A27,[2]valeurs_trimestrielles!$A$1:$EJ$1191,568,0)+HLOOKUP($A27,[2]valeurs_trimestrielles!$A$1:$EJ$1191,570,0)+HLOOKUP($A27,[2]valeurs_trimestrielles!$A$1:$EJ$1191,574,0)+HLOOKUP($A27,[2]valeurs_trimestrielles!$A$1:$EJ$1191,580,0)+HLOOKUP($A27,[2]valeurs_trimestrielles!$A$1:$EJ$1191,587,0)+HLOOKUP($A27,[2]valeurs_trimestrielles!$A$1:$EJ$1191,589,0)+HLOOKUP($A27,[2]valeurs_trimestrielles!$A$1:$EJ$1191,591,0)+HLOOKUP($A27,[2]valeurs_trimestrielles!$A$1:$EJ$1191,593,0)+HLOOKUP($A27,[2]valeurs_trimestrielles!$A$1:$EJ$1191,595,0)</f>
        <v>6744</v>
      </c>
      <c r="AD27" s="56">
        <f>HLOOKUP($A27,[2]valeurs_trimestrielles!$A$1:$EJ$1191,109,0)+HLOOKUP($A27,[2]valeurs_trimestrielles!$A$1:$EJ$1191,111,0)+HLOOKUP($A27,[2]valeurs_trimestrielles!$A$1:$EJ$1191,113,0)+HLOOKUP($A27,[2]valeurs_trimestrielles!$A$1:$EJ$1191,115,0)+HLOOKUP($A27,[2]valeurs_trimestrielles!$A$1:$EJ$1191,117,0)+HLOOKUP($A27,[2]valeurs_trimestrielles!$A$1:$EJ$1191,119,0)+HLOOKUP($A27,[2]valeurs_trimestrielles!$A$1:$EJ$1191,123,0)+HLOOKUP($A27,[2]valeurs_trimestrielles!$A$1:$EJ$1191,129,0)+HLOOKUP($A27,[2]valeurs_trimestrielles!$A$1:$EJ$1191,136,0)+HLOOKUP($A27,[2]valeurs_trimestrielles!$A$1:$EJ$1191,138,0)+HLOOKUP($A27,[2]valeurs_trimestrielles!$A$1:$EJ$1191,140,0)+HLOOKUP($A27,[2]valeurs_trimestrielles!$A$1:$EJ$1191,142,0)+HLOOKUP($A27,[2]valeurs_trimestrielles!$A$1:$EJ$1191,144,0)</f>
        <v>16672</v>
      </c>
      <c r="AE27" s="56">
        <f t="shared" ref="AE27:AE47" si="7">SUM(AF27:AN27)</f>
        <v>111233</v>
      </c>
      <c r="AF27" s="56">
        <f>HLOOKUP($A27,[2]valeurs_trimestrielles!$A$1:$EJ$1191,58,0)+HLOOKUP($A27,[2]valeurs_trimestrielles!$A$1:$EJ$1191,59,0)+HLOOKUP($A27,[2]valeurs_trimestrielles!$A$1:$EJ$1191,60,0)+HLOOKUP($A27,[2]valeurs_trimestrielles!$A$1:$EJ$1191,61,0)+HLOOKUP($A27,[2]valeurs_trimestrielles!$A$1:$EJ$1191,62,0)+HLOOKUP($A27,[2]valeurs_trimestrielles!$A$1:$EJ$1191,65,0)+HLOOKUP($A27,[2]valeurs_trimestrielles!$A$1:$EJ$1191,66,0)+HLOOKUP($A27,[2]valeurs_trimestrielles!$A$1:$EJ$1191,67,0)+HLOOKUP($A27,[2]valeurs_trimestrielles!$A$1:$EJ$1191,68,0)+HLOOKUP($A27,[2]valeurs_trimestrielles!$A$1:$EJ$1191,69,0)+HLOOKUP($A27,[2]valeurs_trimestrielles!$A$1:$EJ$1191,70,0)+HLOOKUP($A27,[2]valeurs_trimestrielles!$A$1:$EJ$1191,71,0)</f>
        <v>30138</v>
      </c>
      <c r="AG27" s="56">
        <f>HLOOKUP($A27,[2]valeurs_trimestrielles!$A$1:$EJ$1191,968,0)+HLOOKUP($A27,[2]valeurs_trimestrielles!$A$1:$EJ$1191,969,0)+HLOOKUP($A27,[2]valeurs_trimestrielles!$A$1:$EJ$1191,970,0)+HLOOKUP($A27,[2]valeurs_trimestrielles!$A$1:$EJ$1191,971,0)+HLOOKUP($A27,[2]valeurs_trimestrielles!$A$1:$EJ$1191,972,0)+HLOOKUP($A27,[2]valeurs_trimestrielles!$A$1:$EJ$1191,975,0)+HLOOKUP($A27,[2]valeurs_trimestrielles!$A$1:$EJ$1191,976,0)+HLOOKUP($A27,[2]valeurs_trimestrielles!$A$1:$EJ$1191,977,0)+HLOOKUP($A27,[2]valeurs_trimestrielles!$A$1:$EJ$1191,978,0)+HLOOKUP($A27,[2]valeurs_trimestrielles!$A$1:$EJ$1191,979,0)+HLOOKUP($A27,[2]valeurs_trimestrielles!$A$1:$EJ$1191,980,0)+HLOOKUP($A27,[2]valeurs_trimestrielles!$A$1:$EJ$1191,981,0)</f>
        <v>4702</v>
      </c>
      <c r="AH27" s="56">
        <f>HLOOKUP($A27,[2]valeurs_trimestrielles!$A$1:$EJ$1191,235,0)+HLOOKUP($A27,[2]valeurs_trimestrielles!$A$1:$EJ$1191,236,0)+HLOOKUP($A27,[2]valeurs_trimestrielles!$A$1:$EJ$1191,237,0)+HLOOKUP($A27,[2]valeurs_trimestrielles!$A$1:$EJ$1191,238,0)+HLOOKUP($A27,[2]valeurs_trimestrielles!$A$1:$EJ$1191,239,0)+HLOOKUP($A27,[2]valeurs_trimestrielles!$A$1:$EJ$1191,242,0)+HLOOKUP($A27,[2]valeurs_trimestrielles!$A$1:$EJ$1191,243,0)+HLOOKUP($A27,[2]valeurs_trimestrielles!$A$1:$EJ$1191,244,0)+HLOOKUP($A27,[2]valeurs_trimestrielles!$A$1:$EJ$1191,245,0)+HLOOKUP($A27,[2]valeurs_trimestrielles!$A$1:$EJ$1191,246,0)+HLOOKUP($A27,[2]valeurs_trimestrielles!$A$1:$EJ$1191,247,0)+HLOOKUP($A27,[2]valeurs_trimestrielles!$A$1:$EJ$1191,248,0)</f>
        <v>8124</v>
      </c>
      <c r="AI27" s="56">
        <f>HLOOKUP($A27,[2]valeurs_trimestrielles!$A$1:$EJ$1191,611,0)+HLOOKUP($A27,[2]valeurs_trimestrielles!$A$1:$EJ$1191,612,0)+HLOOKUP($A27,[2]valeurs_trimestrielles!$A$1:$EJ$1191,613,0)+HLOOKUP($A27,[2]valeurs_trimestrielles!$A$1:$EJ$1191,614,0)+HLOOKUP($A27,[2]valeurs_trimestrielles!$A$1:$EJ$1191,615,0)+HLOOKUP($A27,[2]valeurs_trimestrielles!$A$1:$EJ$1191,618,0)+HLOOKUP($A27,[2]valeurs_trimestrielles!$A$1:$EJ$1191,619,0)+HLOOKUP($A27,[2]valeurs_trimestrielles!$A$1:$EJ$1191,620,0)+HLOOKUP($A27,[2]valeurs_trimestrielles!$A$1:$EJ$1191,621,0)+HLOOKUP($A27,[2]valeurs_trimestrielles!$A$1:$EJ$1191,622,0)+HLOOKUP($A27,[2]valeurs_trimestrielles!$A$1:$EJ$1191,623,0)+HLOOKUP($A27,[2]valeurs_trimestrielles!$A$1:$EJ$1191,624,0)</f>
        <v>6037</v>
      </c>
      <c r="AJ27" s="56">
        <f>HLOOKUP($A27,[2]valeurs_trimestrielles!$A$1:$EJ$1191,16,0)+HLOOKUP($A27,[2]valeurs_trimestrielles!$A$1:$EJ$1191,17,0)+HLOOKUP($A27,[2]valeurs_trimestrielles!$A$1:$EJ$1191,18,0)+HLOOKUP($A27,[2]valeurs_trimestrielles!$A$1:$EJ$1191,19,0)+HLOOKUP($A27,[2]valeurs_trimestrielles!$A$1:$EJ$1191,20,0)+HLOOKUP($A27,[2]valeurs_trimestrielles!$A$1:$EJ$1191,23,0)+HLOOKUP($A27,[2]valeurs_trimestrielles!$A$1:$EJ$1191,24,0)+HLOOKUP($A27,[2]valeurs_trimestrielles!$A$1:$EJ$1191,25,0)+HLOOKUP($A27,[2]valeurs_trimestrielles!$A$1:$EJ$1191,26,0)+HLOOKUP($A27,[2]valeurs_trimestrielles!$A$1:$EJ$1191,27,0)+HLOOKUP($A27,[2]valeurs_trimestrielles!$A$1:$EJ$1191,28,0)+HLOOKUP($A27,[2]valeurs_trimestrielles!$A$1:$EJ$1191,29,0)</f>
        <v>4436</v>
      </c>
      <c r="AK27" s="56">
        <f>HLOOKUP($A27,[2]valeurs_trimestrielles!$A$1:$EJ$1191,30,0)+HLOOKUP($A27,[2]valeurs_trimestrielles!$A$1:$EJ$1191,31,0)+HLOOKUP($A27,[2]valeurs_trimestrielles!$A$1:$EJ$1191,32,0)+HLOOKUP($A27,[2]valeurs_trimestrielles!$A$1:$EJ$1191,33,0)+HLOOKUP($A27,[2]valeurs_trimestrielles!$A$1:$EJ$1191,34,0)+HLOOKUP($A27,[2]valeurs_trimestrielles!$A$1:$EJ$1191,37,0)+HLOOKUP($A27,[2]valeurs_trimestrielles!$A$1:$EJ$1191,38,0)+HLOOKUP($A27,[2]valeurs_trimestrielles!$A$1:$EJ$1191,39,0)+HLOOKUP($A27,[2]valeurs_trimestrielles!$A$1:$EJ$1191,40,0)+HLOOKUP($A27,[2]valeurs_trimestrielles!$A$1:$EJ$1191,41,0)+HLOOKUP($A27,[2]valeurs_trimestrielles!$A$1:$EJ$1191,42,0)+HLOOKUP($A27,[2]valeurs_trimestrielles!$A$1:$EJ$1191,43,0)</f>
        <v>4170</v>
      </c>
      <c r="AL27" s="56">
        <f>HLOOKUP($A27,[2]valeurs_trimestrielles!$A$1:$EJ$1191,2,0)+HLOOKUP($A27,[2]valeurs_trimestrielles!$A$1:$EJ$1191,3,0)+HLOOKUP($A27,[2]valeurs_trimestrielles!$A$1:$EJ$1191,4,0)+HLOOKUP($A27,[2]valeurs_trimestrielles!$A$1:$EJ$1191,5,0)+HLOOKUP($A27,[2]valeurs_trimestrielles!$A$1:$EJ$1191,6,0)+HLOOKUP($A27,[2]valeurs_trimestrielles!$A$1:$EJ$1191,9,0)+HLOOKUP($A27,[2]valeurs_trimestrielles!$A$1:$EJ$1191,10,0)+HLOOKUP($A27,[2]valeurs_trimestrielles!$A$1:$EJ$1191,11,0)+HLOOKUP($A27,[2]valeurs_trimestrielles!$A$1:$EJ$1191,12,0)+HLOOKUP($A27,[2]valeurs_trimestrielles!$A$1:$EJ$1191,13,0)+HLOOKUP($A27,[2]valeurs_trimestrielles!$A$1:$EJ$1191,14,0)+HLOOKUP($A27,[2]valeurs_trimestrielles!$A$1:$EJ$1191,15,0)</f>
        <v>26488</v>
      </c>
      <c r="AM27" s="56">
        <f>HLOOKUP($A27,[2]valeurs_trimestrielles!$A$1:$EJ$1191,146,0)+HLOOKUP($A27,[2]valeurs_trimestrielles!$A$1:$EJ$1191,147,0)+HLOOKUP($A27,[2]valeurs_trimestrielles!$A$1:$EJ$1191,148,0)+HLOOKUP($A27,[2]valeurs_trimestrielles!$A$1:$EJ$1191,149,0)+HLOOKUP($A27,[2]valeurs_trimestrielles!$A$1:$EJ$1191,150,0)+HLOOKUP($A27,[2]valeurs_trimestrielles!$A$1:$EJ$1191,153,0)+HLOOKUP($A27,[2]valeurs_trimestrielles!$A$1:$EJ$1191,154,0)+HLOOKUP($A27,[2]valeurs_trimestrielles!$A$1:$EJ$1191,155,0)+HLOOKUP($A27,[2]valeurs_trimestrielles!$A$1:$EJ$1191,156,0)+HLOOKUP($A27,[2]valeurs_trimestrielles!$A$1:$EJ$1191,157,0)+HLOOKUP($A27,[2]valeurs_trimestrielles!$A$1:$EJ$1191,158,0)+HLOOKUP($A27,[2]valeurs_trimestrielles!$A$1:$EJ$1191,159,0)</f>
        <v>13380</v>
      </c>
      <c r="AN27" s="57">
        <f>HLOOKUP($A27,[2]valeurs_trimestrielles!$A$1:$EJ$1191,44,0)+HLOOKUP($A27,[2]valeurs_trimestrielles!$A$1:$EJ$1191,45,0)+HLOOKUP($A27,[2]valeurs_trimestrielles!$A$1:$EJ$1191,46,0)+HLOOKUP($A27,[2]valeurs_trimestrielles!$A$1:$EJ$1191,47,0)+HLOOKUP($A27,[2]valeurs_trimestrielles!$A$1:$EJ$1191,48,0)+HLOOKUP($A27,[2]valeurs_trimestrielles!$A$1:$EJ$1191,51,0)+HLOOKUP($A27,[2]valeurs_trimestrielles!$A$1:$EJ$1191,52,0)+HLOOKUP($A27,[2]valeurs_trimestrielles!$A$1:$EJ$1191,53,0)+HLOOKUP($A27,[2]valeurs_trimestrielles!$A$1:$EJ$1191,54,0)+HLOOKUP($A27,[2]valeurs_trimestrielles!$A$1:$EJ$1191,55,0)+HLOOKUP($A27,[2]valeurs_trimestrielles!$A$1:$EJ$1191,56,0)+HLOOKUP($A27,[2]valeurs_trimestrielles!$A$1:$EJ$1191,57,0)</f>
        <v>13758</v>
      </c>
    </row>
    <row r="28" spans="1:40" x14ac:dyDescent="0.2">
      <c r="A28" s="1" t="str">
        <f>'France métro'!A25</f>
        <v>2015-T3</v>
      </c>
      <c r="B28" s="54">
        <f t="shared" si="0"/>
        <v>63166</v>
      </c>
      <c r="C28" s="76">
        <f>HLOOKUP($A28,[2]valeurs_trimestrielles!$A$1:$EJ$1191,458,0)+HLOOKUP($A28,[2]valeurs_trimestrielles!$A$1:$EJ$1191,460,0)+HLOOKUP($A28,[2]valeurs_trimestrielles!$A$1:$EJ$1191,462,0)+HLOOKUP($A28,[2]valeurs_trimestrielles!$A$1:$EJ$1191,464,0)+HLOOKUP($A28,[2]valeurs_trimestrielles!$A$1:$EJ$1191,466,0)+HLOOKUP($A28,[2]valeurs_trimestrielles!$A$1:$EJ$1191,468,0)+HLOOKUP($A28,[2]valeurs_trimestrielles!$A$1:$EJ$1191,472,0)+HLOOKUP($A28,[2]valeurs_trimestrielles!$A$1:$EJ$1191,478,0)+HLOOKUP($A28,[2]valeurs_trimestrielles!$A$1:$EJ$1191,485,0)+HLOOKUP($A28,[2]valeurs_trimestrielles!$A$1:$EJ$1191,487,0)+HLOOKUP($A28,[2]valeurs_trimestrielles!$A$1:$EJ$1191,489,0)+HLOOKUP($A28,[2]valeurs_trimestrielles!$A$1:$EJ$1191,491,0)+HLOOKUP($A28,[2]valeurs_trimestrielles!$A$1:$EJ$1191,493,0)</f>
        <v>2712</v>
      </c>
      <c r="D28" s="73">
        <f>HLOOKUP($A28,[2]valeurs_trimestrielles!$A$1:$EJ$1191,356,0)+HLOOKUP($A28,[2]valeurs_trimestrielles!$A$1:$EJ$1191,358,0)+HLOOKUP($A28,[2]valeurs_trimestrielles!$A$1:$EJ$1191,360,0)+HLOOKUP($A28,[2]valeurs_trimestrielles!$A$1:$EJ$1191,362,0)+HLOOKUP($A28,[2]valeurs_trimestrielles!$A$1:$EJ$1191,364,0)+HLOOKUP($A28,[2]valeurs_trimestrielles!$A$1:$EJ$1191,366,0)+HLOOKUP($A28,[2]valeurs_trimestrielles!$A$1:$EJ$1191,370,0)+HLOOKUP($A28,[2]valeurs_trimestrielles!$A$1:$EJ$1191,376,0)+HLOOKUP($A28,[2]valeurs_trimestrielles!$A$1:$EJ$1191,383,0)+HLOOKUP($A28,[2]valeurs_trimestrielles!$A$1:$EJ$1191,385,0)+HLOOKUP($A28,[2]valeurs_trimestrielles!$A$1:$EJ$1191,387,0)+HLOOKUP($A28,[2]valeurs_trimestrielles!$A$1:$EJ$1191,389,0)+HLOOKUP($A28,[2]valeurs_trimestrielles!$A$1:$EJ$1191,391,0)</f>
        <v>6977</v>
      </c>
      <c r="E28" s="73">
        <f t="shared" si="1"/>
        <v>53477</v>
      </c>
      <c r="F28" s="73">
        <f>HLOOKUP($A28,[2]valeurs_trimestrielles!$A$1:$EJ$1191,305,0)+HLOOKUP($A28,[2]valeurs_trimestrielles!$A$1:$EJ$1191,306,0)+HLOOKUP($A28,[2]valeurs_trimestrielles!$A$1:$EJ$1191,307,0)+HLOOKUP($A28,[2]valeurs_trimestrielles!$A$1:$EJ$1191,308,0)+HLOOKUP($A28,[2]valeurs_trimestrielles!$A$1:$EJ$1191,309,0)+HLOOKUP($A28,[2]valeurs_trimestrielles!$A$1:$EJ$1191,312,0)+HLOOKUP($A28,[2]valeurs_trimestrielles!$A$1:$EJ$1191,313,0)+HLOOKUP($A28,[2]valeurs_trimestrielles!$A$1:$EJ$1191,314,0)+HLOOKUP($A28,[2]valeurs_trimestrielles!$A$1:$EJ$1191,315,0)+HLOOKUP($A28,[2]valeurs_trimestrielles!$A$1:$EJ$1191,316,0)+HLOOKUP($A28,[2]valeurs_trimestrielles!$A$1:$EJ$1191,317,0)+HLOOKUP($A28,[2]valeurs_trimestrielles!$A$1:$EJ$1191,318,0)</f>
        <v>13849</v>
      </c>
      <c r="G28" s="73">
        <f>HLOOKUP($A28,[2]valeurs_trimestrielles!$A$1:$EJ$1191,546,0)+HLOOKUP($A28,[2]valeurs_trimestrielles!$A$1:$EJ$1191,547,0)+HLOOKUP($A28,[2]valeurs_trimestrielles!$A$1:$EJ$1191,548,0)+HLOOKUP($A28,[2]valeurs_trimestrielles!$A$1:$EJ$1191,549,0)+HLOOKUP($A28,[2]valeurs_trimestrielles!$A$1:$EJ$1191,550,0)+HLOOKUP($A28,[2]valeurs_trimestrielles!$A$1:$EJ$1191,553,0)+HLOOKUP($A28,[2]valeurs_trimestrielles!$A$1:$EJ$1191,554,0)+HLOOKUP($A28,[2]valeurs_trimestrielles!$A$1:$EJ$1191,555,0)+HLOOKUP($A28,[2]valeurs_trimestrielles!$A$1:$EJ$1191,556,0)+HLOOKUP($A28,[2]valeurs_trimestrielles!$A$1:$EJ$1191,557,0)+HLOOKUP($A28,[2]valeurs_trimestrielles!$A$1:$EJ$1191,558,0)+HLOOKUP($A28,[2]valeurs_trimestrielles!$A$1:$EJ$1191,559,0)</f>
        <v>2476</v>
      </c>
      <c r="H28" s="73">
        <f>HLOOKUP($A28,[2]valeurs_trimestrielles!$A$1:$EJ$1191,444,0)+HLOOKUP($A28,[2]valeurs_trimestrielles!$A$1:$EJ$1191,445,0)+HLOOKUP($A28,[2]valeurs_trimestrielles!$A$1:$EJ$1191,446,0)+HLOOKUP($A28,[2]valeurs_trimestrielles!$A$1:$EJ$1191,447,0)+HLOOKUP($A28,[2]valeurs_trimestrielles!$A$1:$EJ$1191,448,0)+HLOOKUP($A28,[2]valeurs_trimestrielles!$A$1:$EJ$1191,451,0)+HLOOKUP($A28,[2]valeurs_trimestrielles!$A$1:$EJ$1191,452,0)+HLOOKUP($A28,[2]valeurs_trimestrielles!$A$1:$EJ$1191,453,0)+HLOOKUP($A28,[2]valeurs_trimestrielles!$A$1:$EJ$1191,454,0)+HLOOKUP($A28,[2]valeurs_trimestrielles!$A$1:$EJ$1191,455,0)+HLOOKUP($A28,[2]valeurs_trimestrielles!$A$1:$EJ$1191,456,0)+HLOOKUP($A28,[2]valeurs_trimestrielles!$A$1:$EJ$1191,457,0)</f>
        <v>4306</v>
      </c>
      <c r="I28" s="73">
        <f>HLOOKUP($A28,[2]valeurs_trimestrielles!$A$1:$EJ$1191,509,0)+HLOOKUP($A28,[2]valeurs_trimestrielles!$A$1:$EJ$1191,510,0)+HLOOKUP($A28,[2]valeurs_trimestrielles!$A$1:$EJ$1191,511,0)+HLOOKUP($A28,[2]valeurs_trimestrielles!$A$1:$EJ$1191,512,0)+HLOOKUP($A28,[2]valeurs_trimestrielles!$A$1:$EJ$1191,513,0)+HLOOKUP($A28,[2]valeurs_trimestrielles!$A$1:$EJ$1191,516,0)+HLOOKUP($A28,[2]valeurs_trimestrielles!$A$1:$EJ$1191,517,0)+HLOOKUP($A28,[2]valeurs_trimestrielles!$A$1:$EJ$1191,518,0)+HLOOKUP($A28,[2]valeurs_trimestrielles!$A$1:$EJ$1191,519,0)+HLOOKUP($A28,[2]valeurs_trimestrielles!$A$1:$EJ$1191,520,0)+HLOOKUP($A28,[2]valeurs_trimestrielles!$A$1:$EJ$1191,521,0)+HLOOKUP($A28,[2]valeurs_trimestrielles!$A$1:$EJ$1191,522,0)</f>
        <v>2374</v>
      </c>
      <c r="J28" s="73">
        <f>HLOOKUP($A28,[2]valeurs_trimestrielles!$A$1:$EJ$1191,263,0)+HLOOKUP($A28,[2]valeurs_trimestrielles!$A$1:$EJ$1191,264,0)+HLOOKUP($A28,[2]valeurs_trimestrielles!$A$1:$EJ$1191,265,0)+HLOOKUP($A28,[2]valeurs_trimestrielles!$A$1:$EJ$1191,266,0)+HLOOKUP($A28,[2]valeurs_trimestrielles!$A$1:$EJ$1191,267,0)+HLOOKUP($A28,[2]valeurs_trimestrielles!$A$1:$EJ$1191,270,0)+HLOOKUP($A28,[2]valeurs_trimestrielles!$A$1:$EJ$1191,271,0)+HLOOKUP($A28,[2]valeurs_trimestrielles!$A$1:$EJ$1191,272,0)+HLOOKUP($A28,[2]valeurs_trimestrielles!$A$1:$EJ$1191,273,0)+HLOOKUP($A28,[2]valeurs_trimestrielles!$A$1:$EJ$1191,274,0)+HLOOKUP($A28,[2]valeurs_trimestrielles!$A$1:$EJ$1191,275,0)+HLOOKUP($A28,[2]valeurs_trimestrielles!$A$1:$EJ$1191,276,0)</f>
        <v>3545</v>
      </c>
      <c r="K28" s="73">
        <f>HLOOKUP($A28,[2]valeurs_trimestrielles!$A$1:$EJ$1191,277,0)+HLOOKUP($A28,[2]valeurs_trimestrielles!$A$1:$EJ$1191,278,0)+HLOOKUP($A28,[2]valeurs_trimestrielles!$A$1:$EJ$1191,279,0)+HLOOKUP($A28,[2]valeurs_trimestrielles!$A$1:$EJ$1191,280,0)+HLOOKUP($A28,[2]valeurs_trimestrielles!$A$1:$EJ$1191,281,0)+HLOOKUP($A28,[2]valeurs_trimestrielles!$A$1:$EJ$1191,284,0)+HLOOKUP($A28,[2]valeurs_trimestrielles!$A$1:$EJ$1191,285,0)+HLOOKUP($A28,[2]valeurs_trimestrielles!$A$1:$EJ$1191,286,0)+HLOOKUP($A28,[2]valeurs_trimestrielles!$A$1:$EJ$1191,287,0)+HLOOKUP($A28,[2]valeurs_trimestrielles!$A$1:$EJ$1191,288,0)+HLOOKUP($A28,[2]valeurs_trimestrielles!$A$1:$EJ$1191,289,0)+HLOOKUP($A28,[2]valeurs_trimestrielles!$A$1:$EJ$1191,290,0)</f>
        <v>2614</v>
      </c>
      <c r="L28" s="73">
        <f>HLOOKUP($A28,[2]valeurs_trimestrielles!$A$1:$EJ$1191,249,0)+HLOOKUP($A28,[2]valeurs_trimestrielles!$A$1:$EJ$1191,250,0)+HLOOKUP($A28,[2]valeurs_trimestrielles!$A$1:$EJ$1191,251,0)+HLOOKUP($A28,[2]valeurs_trimestrielles!$A$1:$EJ$1191,252,0)+HLOOKUP($A28,[2]valeurs_trimestrielles!$A$1:$EJ$1191,253,0)+HLOOKUP($A28,[2]valeurs_trimestrielles!$A$1:$EJ$1191,256,0)+HLOOKUP($A28,[2]valeurs_trimestrielles!$A$1:$EJ$1191,257,0)+HLOOKUP($A28,[2]valeurs_trimestrielles!$A$1:$EJ$1191,258,0)+HLOOKUP($A28,[2]valeurs_trimestrielles!$A$1:$EJ$1191,259,0)+HLOOKUP($A28,[2]valeurs_trimestrielles!$A$1:$EJ$1191,260,0)+HLOOKUP($A28,[2]valeurs_trimestrielles!$A$1:$EJ$1191,261,0)+HLOOKUP($A28,[2]valeurs_trimestrielles!$A$1:$EJ$1191,262,0)</f>
        <v>9659</v>
      </c>
      <c r="M28" s="73">
        <f>HLOOKUP($A28,[2]valeurs_trimestrielles!$A$1:$EJ$1191,393,0)+HLOOKUP($A28,[2]valeurs_trimestrielles!$A$1:$EJ$1191,394,0)+HLOOKUP($A28,[2]valeurs_trimestrielles!$A$1:$EJ$1191,395,0)+HLOOKUP($A28,[2]valeurs_trimestrielles!$A$1:$EJ$1191,396,0)+HLOOKUP($A28,[2]valeurs_trimestrielles!$A$1:$EJ$1191,397,0)+HLOOKUP($A28,[2]valeurs_trimestrielles!$A$1:$EJ$1191,400,0)+HLOOKUP($A28,[2]valeurs_trimestrielles!$A$1:$EJ$1191,401,0)+HLOOKUP($A28,[2]valeurs_trimestrielles!$A$1:$EJ$1191,402,0)+HLOOKUP($A28,[2]valeurs_trimestrielles!$A$1:$EJ$1191,403,0)+HLOOKUP($A28,[2]valeurs_trimestrielles!$A$1:$EJ$1191,404,0)+HLOOKUP($A28,[2]valeurs_trimestrielles!$A$1:$EJ$1191,405,0)+HLOOKUP($A28,[2]valeurs_trimestrielles!$A$1:$EJ$1191,406,0)</f>
        <v>10244</v>
      </c>
      <c r="N28" s="75">
        <f>HLOOKUP($A28,[2]valeurs_trimestrielles!$A$1:$EJ$1191,291,0)+HLOOKUP($A28,[2]valeurs_trimestrielles!$A$1:$EJ$1191,292,0)+HLOOKUP($A28,[2]valeurs_trimestrielles!$A$1:$EJ$1191,293,0)+HLOOKUP($A28,[2]valeurs_trimestrielles!$A$1:$EJ$1191,294,0)+HLOOKUP($A28,[2]valeurs_trimestrielles!$A$1:$EJ$1191,295,0)+HLOOKUP($A28,[2]valeurs_trimestrielles!$A$1:$EJ$1191,298,0)+HLOOKUP($A28,[2]valeurs_trimestrielles!$A$1:$EJ$1191,299,0)+HLOOKUP($A28,[2]valeurs_trimestrielles!$A$1:$EJ$1191,300,0)+HLOOKUP($A28,[2]valeurs_trimestrielles!$A$1:$EJ$1191,301,0)+HLOOKUP($A28,[2]valeurs_trimestrielles!$A$1:$EJ$1191,302,0)+HLOOKUP($A28,[2]valeurs_trimestrielles!$A$1:$EJ$1191,303,0)+HLOOKUP($A28,[2]valeurs_trimestrielles!$A$1:$EJ$1191,304,0)</f>
        <v>4410</v>
      </c>
      <c r="O28" s="72">
        <f t="shared" si="2"/>
        <v>62340</v>
      </c>
      <c r="P28" s="76">
        <f>HLOOKUP($A28,[2]valeurs_trimestrielles!$A$1:$EJ$1191,828,0)+HLOOKUP($A28,[2]valeurs_trimestrielles!$A$1:$EJ$1191,830,0)+HLOOKUP($A28,[2]valeurs_trimestrielles!$A$1:$EJ$1191,832,0)+HLOOKUP($A28,[2]valeurs_trimestrielles!$A$1:$EJ$1191,834,0)+HLOOKUP($A28,[2]valeurs_trimestrielles!$A$1:$EJ$1191,836,0)+HLOOKUP($A28,[2]valeurs_trimestrielles!$A$1:$EJ$1191,838,0)+HLOOKUP($A28,[2]valeurs_trimestrielles!$A$1:$EJ$1191,842,0)+HLOOKUP($A28,[2]valeurs_trimestrielles!$A$1:$EJ$1191,847,0)+HLOOKUP($A28,[2]valeurs_trimestrielles!$A$1:$EJ$1191,853,0)+HLOOKUP($A28,[2]valeurs_trimestrielles!$A$1:$EJ$1191,855,0)+HLOOKUP($A28,[2]valeurs_trimestrielles!$A$1:$EJ$1191,857,0)+HLOOKUP($A28,[2]valeurs_trimestrielles!$A$1:$EJ$1191,859,0)+HLOOKUP($A28,[2]valeurs_trimestrielles!$A$1:$EJ$1191,861,0)</f>
        <v>2944</v>
      </c>
      <c r="Q28" s="73">
        <f>HLOOKUP($A28,[2]valeurs_trimestrielles!$A$1:$EJ$1191,730,0)+HLOOKUP($A28,[2]valeurs_trimestrielles!$A$1:$EJ$1191,732,0)+HLOOKUP($A28,[2]valeurs_trimestrielles!$A$1:$EJ$1191,734,0)+HLOOKUP($A28,[2]valeurs_trimestrielles!$A$1:$EJ$1191,736,0)+HLOOKUP($A28,[2]valeurs_trimestrielles!$A$1:$EJ$1191,738,0)+HLOOKUP($A28,[2]valeurs_trimestrielles!$A$1:$EJ$1191,740,0)+HLOOKUP($A28,[2]valeurs_trimestrielles!$A$1:$EJ$1191,744,0)+HLOOKUP($A28,[2]valeurs_trimestrielles!$A$1:$EJ$1191,749,0)+HLOOKUP($A28,[2]valeurs_trimestrielles!$A$1:$EJ$1191,755,0)+HLOOKUP($A28,[2]valeurs_trimestrielles!$A$1:$EJ$1191,757,0)+HLOOKUP($A28,[2]valeurs_trimestrielles!$A$1:$EJ$1191,759,0)+HLOOKUP($A28,[2]valeurs_trimestrielles!$A$1:$EJ$1191,761,0)+HLOOKUP($A28,[2]valeurs_trimestrielles!$A$1:$EJ$1191,763,0)</f>
        <v>6991</v>
      </c>
      <c r="R28" s="73">
        <f t="shared" si="3"/>
        <v>52405</v>
      </c>
      <c r="S28" s="73">
        <f>HLOOKUP($A28,[2]valeurs_trimestrielles!$A$1:$EJ$1191,681,0)+HLOOKUP($A28,[2]valeurs_trimestrielles!$A$1:$EJ$1191,682,0)+HLOOKUP($A28,[2]valeurs_trimestrielles!$A$1:$EJ$1191,683,0)+HLOOKUP($A28,[2]valeurs_trimestrielles!$A$1:$EJ$1191,684,0)+HLOOKUP($A28,[2]valeurs_trimestrielles!$A$1:$EJ$1191,685,0)+HLOOKUP($A28,[2]valeurs_trimestrielles!$A$1:$EJ$1191,688,0)+HLOOKUP($A28,[2]valeurs_trimestrielles!$A$1:$EJ$1191,689,0)+HLOOKUP($A28,[2]valeurs_trimestrielles!$A$1:$EJ$1191,690,0)+HLOOKUP($A28,[2]valeurs_trimestrielles!$A$1:$EJ$1191,691,0)+HLOOKUP($A28,[2]valeurs_trimestrielles!$A$1:$EJ$1191,692,0)+HLOOKUP($A28,[2]valeurs_trimestrielles!$A$1:$EJ$1191,693,0)+HLOOKUP($A28,[2]valeurs_trimestrielles!$A$1:$EJ$1191,694,0)</f>
        <v>10233</v>
      </c>
      <c r="T28" s="73">
        <f>HLOOKUP($A28,[2]valeurs_trimestrielles!$A$1:$EJ$1191,912,0)+HLOOKUP($A28,[2]valeurs_trimestrielles!$A$1:$EJ$1191,913,0)+HLOOKUP($A28,[2]valeurs_trimestrielles!$A$1:$EJ$1191,914,0)+HLOOKUP($A28,[2]valeurs_trimestrielles!$A$1:$EJ$1191,915,0)+HLOOKUP($A28,[2]valeurs_trimestrielles!$A$1:$EJ$1191,916,0)+HLOOKUP($A28,[2]valeurs_trimestrielles!$A$1:$EJ$1191,919,0)+HLOOKUP($A28,[2]valeurs_trimestrielles!$A$1:$EJ$1191,920,0)+HLOOKUP($A28,[2]valeurs_trimestrielles!$A$1:$EJ$1191,921,0)+HLOOKUP($A28,[2]valeurs_trimestrielles!$A$1:$EJ$1191,922,0)+HLOOKUP($A28,[2]valeurs_trimestrielles!$A$1:$EJ$1191,923,0)+HLOOKUP($A28,[2]valeurs_trimestrielles!$A$1:$EJ$1191,924,0)+HLOOKUP($A28,[2]valeurs_trimestrielles!$A$1:$EJ$1191,925,0)</f>
        <v>2302</v>
      </c>
      <c r="U28" s="73">
        <f>HLOOKUP($A28,[2]valeurs_trimestrielles!$A$1:$EJ$1191,814,0)+HLOOKUP($A28,[2]valeurs_trimestrielles!$A$1:$EJ$1191,815,0)+HLOOKUP($A28,[2]valeurs_trimestrielles!$A$1:$EJ$1191,816,0)+HLOOKUP($A28,[2]valeurs_trimestrielles!$A$1:$EJ$1191,817,0)+HLOOKUP($A28,[2]valeurs_trimestrielles!$A$1:$EJ$1191,818,0)+HLOOKUP($A28,[2]valeurs_trimestrielles!$A$1:$EJ$1191,821,0)+HLOOKUP($A28,[2]valeurs_trimestrielles!$A$1:$EJ$1191,822,0)+HLOOKUP($A28,[2]valeurs_trimestrielles!$A$1:$EJ$1191,823,0)+HLOOKUP($A28,[2]valeurs_trimestrielles!$A$1:$EJ$1191,824,0)+HLOOKUP($A28,[2]valeurs_trimestrielles!$A$1:$EJ$1191,825,0)+HLOOKUP($A28,[2]valeurs_trimestrielles!$A$1:$EJ$1191,826,0)+HLOOKUP($A28,[2]valeurs_trimestrielles!$A$1:$EJ$1191,827,0)</f>
        <v>1865</v>
      </c>
      <c r="V28" s="73">
        <f>HLOOKUP($A28,[2]valeurs_trimestrielles!$A$1:$EJ$1191,877,0)+HLOOKUP($A28,[2]valeurs_trimestrielles!$A$1:$EJ$1191,878,0)+HLOOKUP($A28,[2]valeurs_trimestrielles!$A$1:$EJ$1191,879,0)+HLOOKUP($A28,[2]valeurs_trimestrielles!$A$1:$EJ$1191,880,0)+HLOOKUP($A28,[2]valeurs_trimestrielles!$A$1:$EJ$1191,881,0)+HLOOKUP($A28,[2]valeurs_trimestrielles!$A$1:$EJ$1191,884,0)+HLOOKUP($A28,[2]valeurs_trimestrielles!$A$1:$EJ$1191,885,0)+HLOOKUP($A28,[2]valeurs_trimestrielles!$A$1:$EJ$1191,886,0)+HLOOKUP($A28,[2]valeurs_trimestrielles!$A$1:$EJ$1191,887,0)+HLOOKUP($A28,[2]valeurs_trimestrielles!$A$1:$EJ$1191,888,0)+HLOOKUP($A28,[2]valeurs_trimestrielles!$A$1:$EJ$1191,889,0)+HLOOKUP($A28,[2]valeurs_trimestrielles!$A$1:$EJ$1191,890,0)</f>
        <v>3385</v>
      </c>
      <c r="W28" s="73">
        <f>HLOOKUP($A28,[2]valeurs_trimestrielles!$A$1:$EJ$1191,639,0)+HLOOKUP($A28,[2]valeurs_trimestrielles!$A$1:$EJ$1191,640,0)+HLOOKUP($A28,[2]valeurs_trimestrielles!$A$1:$EJ$1191,641,0)+HLOOKUP($A28,[2]valeurs_trimestrielles!$A$1:$EJ$1191,642,0)+HLOOKUP($A28,[2]valeurs_trimestrielles!$A$1:$EJ$1191,643,0)+HLOOKUP($A28,[2]valeurs_trimestrielles!$A$1:$EJ$1191,646,0)+HLOOKUP($A28,[2]valeurs_trimestrielles!$A$1:$EJ$1191,648,0)+HLOOKUP($A28,[2]valeurs_trimestrielles!$A$1:$EJ$1191,650,0)+HLOOKUP($A28,[2]valeurs_trimestrielles!$A$1:$EJ$1191,652,0)+HLOOKUP($A28,[2]valeurs_trimestrielles!$A$1:$EJ$1191,654,0)+HLOOKUP($A28,[2]valeurs_trimestrielles!$A$1:$EJ$1191,656,0)+HLOOKUP($A28,[2]valeurs_trimestrielles!$A$1:$EJ$1191,657,0)</f>
        <v>674</v>
      </c>
      <c r="X28" s="73">
        <f>HLOOKUP($A28,[2]valeurs_trimestrielles!$A$1:$EJ$1191,653,0)+HLOOKUP($A28,[2]valeurs_trimestrielles!$A$1:$EJ$1191,654,0)+HLOOKUP($A28,[2]valeurs_trimestrielles!$A$1:$EJ$1191,655,0)+HLOOKUP($A28,[2]valeurs_trimestrielles!$A$1:$EJ$1191,656,0)+HLOOKUP($A28,[2]valeurs_trimestrielles!$A$1:$EJ$1191,657,0)+HLOOKUP($A28,[2]valeurs_trimestrielles!$A$1:$EJ$1191,660,0)+HLOOKUP($A28,[2]valeurs_trimestrielles!$A$1:$EJ$1191,661,0)+HLOOKUP($A28,[2]valeurs_trimestrielles!$A$1:$EJ$1191,662,0)+HLOOKUP($A28,[2]valeurs_trimestrielles!$A$1:$EJ$1191,663,0)+HLOOKUP($A28,[2]valeurs_trimestrielles!$A$1:$EJ$1191,664,0)+HLOOKUP($A28,[2]valeurs_trimestrielles!$A$1:$EJ$1191,665,0)+HLOOKUP($A28,[2]valeurs_trimestrielles!$A$1:$EJ$1191,666,0)</f>
        <v>1067</v>
      </c>
      <c r="Y28" s="73">
        <f>HLOOKUP($A28,[2]valeurs_trimestrielles!$A$1:$EJ$1191,626,0)+HLOOKUP($A28,[2]valeurs_trimestrielles!$A$1:$EJ$1191,627,0)+HLOOKUP($A28,[2]valeurs_trimestrielles!$A$1:$EJ$1191,628,0)+HLOOKUP($A28,[2]valeurs_trimestrielles!$A$1:$EJ$1191,629,0)+HLOOKUP($A28,[2]valeurs_trimestrielles!$A$1:$EJ$1191,630,0)+HLOOKUP($A28,[2]valeurs_trimestrielles!$A$1:$EJ$1191,632,0)+HLOOKUP($A28,[2]valeurs_trimestrielles!$A$1:$EJ$1191,633,0)+HLOOKUP($A28,[2]valeurs_trimestrielles!$A$1:$EJ$1191,634,0)+HLOOKUP($A28,[2]valeurs_trimestrielles!$A$1:$EJ$1191,635,0)+HLOOKUP($A28,[2]valeurs_trimestrielles!$A$1:$EJ$1191,636,0)+HLOOKUP($A28,[2]valeurs_trimestrielles!$A$1:$EJ$1191,637,0)+HLOOKUP($A28,[2]valeurs_trimestrielles!$A$1:$EJ$1191,638,0)</f>
        <v>14845</v>
      </c>
      <c r="Z28" s="73">
        <f>HLOOKUP($A28,[2]valeurs_trimestrielles!$A$1:$EJ$1191,765,0)+HLOOKUP($A28,[2]valeurs_trimestrielles!$A$1:$EJ$1191,766,0)+HLOOKUP($A28,[2]valeurs_trimestrielles!$A$1:$EJ$1191,767,0)+HLOOKUP($A28,[2]valeurs_trimestrielles!$A$1:$EJ$1191,768,0)+HLOOKUP($A28,[2]valeurs_trimestrielles!$A$1:$EJ$1191,769,0)+HLOOKUP($A28,[2]valeurs_trimestrielles!$A$1:$EJ$1191,772,0)+HLOOKUP($A28,[2]valeurs_trimestrielles!$A$1:$EJ$1191,773,0)+HLOOKUP($A28,[2]valeurs_trimestrielles!$A$1:$EJ$1191,774,0)+HLOOKUP($A28,[2]valeurs_trimestrielles!$A$1:$EJ$1191,775,0)+HLOOKUP($A28,[2]valeurs_trimestrielles!$A$1:$EJ$1191,776,0)+HLOOKUP($A28,[2]valeurs_trimestrielles!$A$1:$EJ$1191,777,0)+HLOOKUP($A28,[2]valeurs_trimestrielles!$A$1:$EJ$1191,778,0)</f>
        <v>9356</v>
      </c>
      <c r="AA28" s="75">
        <f>HLOOKUP($A28,[2]valeurs_trimestrielles!$A$1:$EJ$1191,667,0)+HLOOKUP($A28,[2]valeurs_trimestrielles!$A$1:$EJ$1191,668,0)+HLOOKUP($A28,[2]valeurs_trimestrielles!$A$1:$EJ$1191,669,0)+HLOOKUP($A28,[2]valeurs_trimestrielles!$A$1:$EJ$1191,670,0)+HLOOKUP($A28,[2]valeurs_trimestrielles!$A$1:$EJ$1191,671,0)+HLOOKUP($A28,[2]valeurs_trimestrielles!$A$1:$EJ$1191,674,0)+HLOOKUP($A28,[2]valeurs_trimestrielles!$A$1:$EJ$1191,675,0)+HLOOKUP($A28,[2]valeurs_trimestrielles!$A$1:$EJ$1191,676,0)+HLOOKUP($A28,[2]valeurs_trimestrielles!$A$1:$EJ$1191,677,0)+HLOOKUP($A28,[2]valeurs_trimestrielles!$A$1:$EJ$1191,678,0)+HLOOKUP($A28,[2]valeurs_trimestrielles!$A$1:$EJ$1191,679,0)+HLOOKUP($A28,[2]valeurs_trimestrielles!$A$1:$EJ$1191,680,0)</f>
        <v>8678</v>
      </c>
      <c r="AB28" s="72">
        <f t="shared" si="6"/>
        <v>125276</v>
      </c>
      <c r="AC28" s="55">
        <f>HLOOKUP($A28,[2]valeurs_trimestrielles!$A$1:$EJ$1191,560,0)+HLOOKUP($A28,[2]valeurs_trimestrielles!$A$1:$EJ$1191,562,0)+HLOOKUP($A28,[2]valeurs_trimestrielles!$A$1:$EJ$1191,564,0)+HLOOKUP($A28,[2]valeurs_trimestrielles!$A$1:$EJ$1191,566,0)+HLOOKUP($A28,[2]valeurs_trimestrielles!$A$1:$EJ$1191,568,0)+HLOOKUP($A28,[2]valeurs_trimestrielles!$A$1:$EJ$1191,570,0)+HLOOKUP($A28,[2]valeurs_trimestrielles!$A$1:$EJ$1191,574,0)+HLOOKUP($A28,[2]valeurs_trimestrielles!$A$1:$EJ$1191,580,0)+HLOOKUP($A28,[2]valeurs_trimestrielles!$A$1:$EJ$1191,587,0)+HLOOKUP($A28,[2]valeurs_trimestrielles!$A$1:$EJ$1191,589,0)+HLOOKUP($A28,[2]valeurs_trimestrielles!$A$1:$EJ$1191,591,0)+HLOOKUP($A28,[2]valeurs_trimestrielles!$A$1:$EJ$1191,593,0)+HLOOKUP($A28,[2]valeurs_trimestrielles!$A$1:$EJ$1191,595,0)</f>
        <v>5656</v>
      </c>
      <c r="AD28" s="56">
        <f>HLOOKUP($A28,[2]valeurs_trimestrielles!$A$1:$EJ$1191,109,0)+HLOOKUP($A28,[2]valeurs_trimestrielles!$A$1:$EJ$1191,111,0)+HLOOKUP($A28,[2]valeurs_trimestrielles!$A$1:$EJ$1191,113,0)+HLOOKUP($A28,[2]valeurs_trimestrielles!$A$1:$EJ$1191,115,0)+HLOOKUP($A28,[2]valeurs_trimestrielles!$A$1:$EJ$1191,117,0)+HLOOKUP($A28,[2]valeurs_trimestrielles!$A$1:$EJ$1191,119,0)+HLOOKUP($A28,[2]valeurs_trimestrielles!$A$1:$EJ$1191,123,0)+HLOOKUP($A28,[2]valeurs_trimestrielles!$A$1:$EJ$1191,129,0)+HLOOKUP($A28,[2]valeurs_trimestrielles!$A$1:$EJ$1191,136,0)+HLOOKUP($A28,[2]valeurs_trimestrielles!$A$1:$EJ$1191,138,0)+HLOOKUP($A28,[2]valeurs_trimestrielles!$A$1:$EJ$1191,140,0)+HLOOKUP($A28,[2]valeurs_trimestrielles!$A$1:$EJ$1191,142,0)+HLOOKUP($A28,[2]valeurs_trimestrielles!$A$1:$EJ$1191,144,0)</f>
        <v>13968</v>
      </c>
      <c r="AE28" s="56">
        <f t="shared" si="7"/>
        <v>105652</v>
      </c>
      <c r="AF28" s="56">
        <f>HLOOKUP($A28,[2]valeurs_trimestrielles!$A$1:$EJ$1191,58,0)+HLOOKUP($A28,[2]valeurs_trimestrielles!$A$1:$EJ$1191,59,0)+HLOOKUP($A28,[2]valeurs_trimestrielles!$A$1:$EJ$1191,60,0)+HLOOKUP($A28,[2]valeurs_trimestrielles!$A$1:$EJ$1191,61,0)+HLOOKUP($A28,[2]valeurs_trimestrielles!$A$1:$EJ$1191,62,0)+HLOOKUP($A28,[2]valeurs_trimestrielles!$A$1:$EJ$1191,65,0)+HLOOKUP($A28,[2]valeurs_trimestrielles!$A$1:$EJ$1191,66,0)+HLOOKUP($A28,[2]valeurs_trimestrielles!$A$1:$EJ$1191,67,0)+HLOOKUP($A28,[2]valeurs_trimestrielles!$A$1:$EJ$1191,68,0)+HLOOKUP($A28,[2]valeurs_trimestrielles!$A$1:$EJ$1191,69,0)+HLOOKUP($A28,[2]valeurs_trimestrielles!$A$1:$EJ$1191,70,0)+HLOOKUP($A28,[2]valeurs_trimestrielles!$A$1:$EJ$1191,71,0)</f>
        <v>24082</v>
      </c>
      <c r="AG28" s="56">
        <f>HLOOKUP($A28,[2]valeurs_trimestrielles!$A$1:$EJ$1191,968,0)+HLOOKUP($A28,[2]valeurs_trimestrielles!$A$1:$EJ$1191,969,0)+HLOOKUP($A28,[2]valeurs_trimestrielles!$A$1:$EJ$1191,970,0)+HLOOKUP($A28,[2]valeurs_trimestrielles!$A$1:$EJ$1191,971,0)+HLOOKUP($A28,[2]valeurs_trimestrielles!$A$1:$EJ$1191,972,0)+HLOOKUP($A28,[2]valeurs_trimestrielles!$A$1:$EJ$1191,975,0)+HLOOKUP($A28,[2]valeurs_trimestrielles!$A$1:$EJ$1191,976,0)+HLOOKUP($A28,[2]valeurs_trimestrielles!$A$1:$EJ$1191,977,0)+HLOOKUP($A28,[2]valeurs_trimestrielles!$A$1:$EJ$1191,978,0)+HLOOKUP($A28,[2]valeurs_trimestrielles!$A$1:$EJ$1191,979,0)+HLOOKUP($A28,[2]valeurs_trimestrielles!$A$1:$EJ$1191,980,0)+HLOOKUP($A28,[2]valeurs_trimestrielles!$A$1:$EJ$1191,981,0)</f>
        <v>4778</v>
      </c>
      <c r="AH28" s="56">
        <f>HLOOKUP($A28,[2]valeurs_trimestrielles!$A$1:$EJ$1191,235,0)+HLOOKUP($A28,[2]valeurs_trimestrielles!$A$1:$EJ$1191,236,0)+HLOOKUP($A28,[2]valeurs_trimestrielles!$A$1:$EJ$1191,237,0)+HLOOKUP($A28,[2]valeurs_trimestrielles!$A$1:$EJ$1191,238,0)+HLOOKUP($A28,[2]valeurs_trimestrielles!$A$1:$EJ$1191,239,0)+HLOOKUP($A28,[2]valeurs_trimestrielles!$A$1:$EJ$1191,242,0)+HLOOKUP($A28,[2]valeurs_trimestrielles!$A$1:$EJ$1191,243,0)+HLOOKUP($A28,[2]valeurs_trimestrielles!$A$1:$EJ$1191,244,0)+HLOOKUP($A28,[2]valeurs_trimestrielles!$A$1:$EJ$1191,245,0)+HLOOKUP($A28,[2]valeurs_trimestrielles!$A$1:$EJ$1191,246,0)+HLOOKUP($A28,[2]valeurs_trimestrielles!$A$1:$EJ$1191,247,0)+HLOOKUP($A28,[2]valeurs_trimestrielles!$A$1:$EJ$1191,248,0)</f>
        <v>6171</v>
      </c>
      <c r="AI28" s="56">
        <f>HLOOKUP($A28,[2]valeurs_trimestrielles!$A$1:$EJ$1191,611,0)+HLOOKUP($A28,[2]valeurs_trimestrielles!$A$1:$EJ$1191,612,0)+HLOOKUP($A28,[2]valeurs_trimestrielles!$A$1:$EJ$1191,613,0)+HLOOKUP($A28,[2]valeurs_trimestrielles!$A$1:$EJ$1191,614,0)+HLOOKUP($A28,[2]valeurs_trimestrielles!$A$1:$EJ$1191,615,0)+HLOOKUP($A28,[2]valeurs_trimestrielles!$A$1:$EJ$1191,618,0)+HLOOKUP($A28,[2]valeurs_trimestrielles!$A$1:$EJ$1191,619,0)+HLOOKUP($A28,[2]valeurs_trimestrielles!$A$1:$EJ$1191,620,0)+HLOOKUP($A28,[2]valeurs_trimestrielles!$A$1:$EJ$1191,621,0)+HLOOKUP($A28,[2]valeurs_trimestrielles!$A$1:$EJ$1191,622,0)+HLOOKUP($A28,[2]valeurs_trimestrielles!$A$1:$EJ$1191,623,0)+HLOOKUP($A28,[2]valeurs_trimestrielles!$A$1:$EJ$1191,624,0)</f>
        <v>5759</v>
      </c>
      <c r="AJ28" s="56">
        <f>HLOOKUP($A28,[2]valeurs_trimestrielles!$A$1:$EJ$1191,16,0)+HLOOKUP($A28,[2]valeurs_trimestrielles!$A$1:$EJ$1191,17,0)+HLOOKUP($A28,[2]valeurs_trimestrielles!$A$1:$EJ$1191,18,0)+HLOOKUP($A28,[2]valeurs_trimestrielles!$A$1:$EJ$1191,19,0)+HLOOKUP($A28,[2]valeurs_trimestrielles!$A$1:$EJ$1191,20,0)+HLOOKUP($A28,[2]valeurs_trimestrielles!$A$1:$EJ$1191,23,0)+HLOOKUP($A28,[2]valeurs_trimestrielles!$A$1:$EJ$1191,24,0)+HLOOKUP($A28,[2]valeurs_trimestrielles!$A$1:$EJ$1191,25,0)+HLOOKUP($A28,[2]valeurs_trimestrielles!$A$1:$EJ$1191,26,0)+HLOOKUP($A28,[2]valeurs_trimestrielles!$A$1:$EJ$1191,27,0)+HLOOKUP($A28,[2]valeurs_trimestrielles!$A$1:$EJ$1191,28,0)+HLOOKUP($A28,[2]valeurs_trimestrielles!$A$1:$EJ$1191,29,0)</f>
        <v>3989</v>
      </c>
      <c r="AK28" s="56">
        <f>HLOOKUP($A28,[2]valeurs_trimestrielles!$A$1:$EJ$1191,30,0)+HLOOKUP($A28,[2]valeurs_trimestrielles!$A$1:$EJ$1191,31,0)+HLOOKUP($A28,[2]valeurs_trimestrielles!$A$1:$EJ$1191,32,0)+HLOOKUP($A28,[2]valeurs_trimestrielles!$A$1:$EJ$1191,33,0)+HLOOKUP($A28,[2]valeurs_trimestrielles!$A$1:$EJ$1191,34,0)+HLOOKUP($A28,[2]valeurs_trimestrielles!$A$1:$EJ$1191,37,0)+HLOOKUP($A28,[2]valeurs_trimestrielles!$A$1:$EJ$1191,38,0)+HLOOKUP($A28,[2]valeurs_trimestrielles!$A$1:$EJ$1191,39,0)+HLOOKUP($A28,[2]valeurs_trimestrielles!$A$1:$EJ$1191,40,0)+HLOOKUP($A28,[2]valeurs_trimestrielles!$A$1:$EJ$1191,41,0)+HLOOKUP($A28,[2]valeurs_trimestrielles!$A$1:$EJ$1191,42,0)+HLOOKUP($A28,[2]valeurs_trimestrielles!$A$1:$EJ$1191,43,0)</f>
        <v>3681</v>
      </c>
      <c r="AL28" s="56">
        <f>HLOOKUP($A28,[2]valeurs_trimestrielles!$A$1:$EJ$1191,2,0)+HLOOKUP($A28,[2]valeurs_trimestrielles!$A$1:$EJ$1191,3,0)+HLOOKUP($A28,[2]valeurs_trimestrielles!$A$1:$EJ$1191,4,0)+HLOOKUP($A28,[2]valeurs_trimestrielles!$A$1:$EJ$1191,5,0)+HLOOKUP($A28,[2]valeurs_trimestrielles!$A$1:$EJ$1191,6,0)+HLOOKUP($A28,[2]valeurs_trimestrielles!$A$1:$EJ$1191,9,0)+HLOOKUP($A28,[2]valeurs_trimestrielles!$A$1:$EJ$1191,10,0)+HLOOKUP($A28,[2]valeurs_trimestrielles!$A$1:$EJ$1191,11,0)+HLOOKUP($A28,[2]valeurs_trimestrielles!$A$1:$EJ$1191,12,0)+HLOOKUP($A28,[2]valeurs_trimestrielles!$A$1:$EJ$1191,13,0)+HLOOKUP($A28,[2]valeurs_trimestrielles!$A$1:$EJ$1191,14,0)+HLOOKUP($A28,[2]valeurs_trimestrielles!$A$1:$EJ$1191,15,0)</f>
        <v>24504</v>
      </c>
      <c r="AM28" s="56">
        <f>HLOOKUP($A28,[2]valeurs_trimestrielles!$A$1:$EJ$1191,146,0)+HLOOKUP($A28,[2]valeurs_trimestrielles!$A$1:$EJ$1191,147,0)+HLOOKUP($A28,[2]valeurs_trimestrielles!$A$1:$EJ$1191,148,0)+HLOOKUP($A28,[2]valeurs_trimestrielles!$A$1:$EJ$1191,149,0)+HLOOKUP($A28,[2]valeurs_trimestrielles!$A$1:$EJ$1191,150,0)+HLOOKUP($A28,[2]valeurs_trimestrielles!$A$1:$EJ$1191,153,0)+HLOOKUP($A28,[2]valeurs_trimestrielles!$A$1:$EJ$1191,154,0)+HLOOKUP($A28,[2]valeurs_trimestrielles!$A$1:$EJ$1191,155,0)+HLOOKUP($A28,[2]valeurs_trimestrielles!$A$1:$EJ$1191,156,0)+HLOOKUP($A28,[2]valeurs_trimestrielles!$A$1:$EJ$1191,157,0)+HLOOKUP($A28,[2]valeurs_trimestrielles!$A$1:$EJ$1191,158,0)+HLOOKUP($A28,[2]valeurs_trimestrielles!$A$1:$EJ$1191,159,0)</f>
        <v>19600</v>
      </c>
      <c r="AN28" s="57">
        <f>HLOOKUP($A28,[2]valeurs_trimestrielles!$A$1:$EJ$1191,44,0)+HLOOKUP($A28,[2]valeurs_trimestrielles!$A$1:$EJ$1191,45,0)+HLOOKUP($A28,[2]valeurs_trimestrielles!$A$1:$EJ$1191,46,0)+HLOOKUP($A28,[2]valeurs_trimestrielles!$A$1:$EJ$1191,47,0)+HLOOKUP($A28,[2]valeurs_trimestrielles!$A$1:$EJ$1191,48,0)+HLOOKUP($A28,[2]valeurs_trimestrielles!$A$1:$EJ$1191,51,0)+HLOOKUP($A28,[2]valeurs_trimestrielles!$A$1:$EJ$1191,52,0)+HLOOKUP($A28,[2]valeurs_trimestrielles!$A$1:$EJ$1191,53,0)+HLOOKUP($A28,[2]valeurs_trimestrielles!$A$1:$EJ$1191,54,0)+HLOOKUP($A28,[2]valeurs_trimestrielles!$A$1:$EJ$1191,55,0)+HLOOKUP($A28,[2]valeurs_trimestrielles!$A$1:$EJ$1191,56,0)+HLOOKUP($A28,[2]valeurs_trimestrielles!$A$1:$EJ$1191,57,0)</f>
        <v>13088</v>
      </c>
    </row>
    <row r="29" spans="1:40" s="85" customFormat="1" x14ac:dyDescent="0.2">
      <c r="A29" s="61" t="str">
        <f>'France métro'!A26</f>
        <v>2015-T4</v>
      </c>
      <c r="B29" s="78">
        <f t="shared" si="0"/>
        <v>72122</v>
      </c>
      <c r="C29" s="79">
        <f>HLOOKUP($A29,[2]valeurs_trimestrielles!$A$1:$EJ$1191,458,0)+HLOOKUP($A29,[2]valeurs_trimestrielles!$A$1:$EJ$1191,460,0)+HLOOKUP($A29,[2]valeurs_trimestrielles!$A$1:$EJ$1191,462,0)+HLOOKUP($A29,[2]valeurs_trimestrielles!$A$1:$EJ$1191,464,0)+HLOOKUP($A29,[2]valeurs_trimestrielles!$A$1:$EJ$1191,466,0)+HLOOKUP($A29,[2]valeurs_trimestrielles!$A$1:$EJ$1191,468,0)+HLOOKUP($A29,[2]valeurs_trimestrielles!$A$1:$EJ$1191,472,0)+HLOOKUP($A29,[2]valeurs_trimestrielles!$A$1:$EJ$1191,478,0)+HLOOKUP($A29,[2]valeurs_trimestrielles!$A$1:$EJ$1191,485,0)+HLOOKUP($A29,[2]valeurs_trimestrielles!$A$1:$EJ$1191,487,0)+HLOOKUP($A29,[2]valeurs_trimestrielles!$A$1:$EJ$1191,489,0)+HLOOKUP($A29,[2]valeurs_trimestrielles!$A$1:$EJ$1191,491,0)+HLOOKUP($A29,[2]valeurs_trimestrielles!$A$1:$EJ$1191,493,0)</f>
        <v>2915</v>
      </c>
      <c r="D29" s="80">
        <f>HLOOKUP($A29,[2]valeurs_trimestrielles!$A$1:$EJ$1191,356,0)+HLOOKUP($A29,[2]valeurs_trimestrielles!$A$1:$EJ$1191,358,0)+HLOOKUP($A29,[2]valeurs_trimestrielles!$A$1:$EJ$1191,360,0)+HLOOKUP($A29,[2]valeurs_trimestrielles!$A$1:$EJ$1191,362,0)+HLOOKUP($A29,[2]valeurs_trimestrielles!$A$1:$EJ$1191,364,0)+HLOOKUP($A29,[2]valeurs_trimestrielles!$A$1:$EJ$1191,366,0)+HLOOKUP($A29,[2]valeurs_trimestrielles!$A$1:$EJ$1191,370,0)+HLOOKUP($A29,[2]valeurs_trimestrielles!$A$1:$EJ$1191,376,0)+HLOOKUP($A29,[2]valeurs_trimestrielles!$A$1:$EJ$1191,383,0)+HLOOKUP($A29,[2]valeurs_trimestrielles!$A$1:$EJ$1191,385,0)+HLOOKUP($A29,[2]valeurs_trimestrielles!$A$1:$EJ$1191,387,0)+HLOOKUP($A29,[2]valeurs_trimestrielles!$A$1:$EJ$1191,389,0)+HLOOKUP($A29,[2]valeurs_trimestrielles!$A$1:$EJ$1191,391,0)</f>
        <v>7853</v>
      </c>
      <c r="E29" s="61">
        <f t="shared" si="1"/>
        <v>61354</v>
      </c>
      <c r="F29" s="80">
        <f>HLOOKUP($A29,[2]valeurs_trimestrielles!$A$1:$EJ$1191,305,0)+HLOOKUP($A29,[2]valeurs_trimestrielles!$A$1:$EJ$1191,306,0)+HLOOKUP($A29,[2]valeurs_trimestrielles!$A$1:$EJ$1191,307,0)+HLOOKUP($A29,[2]valeurs_trimestrielles!$A$1:$EJ$1191,308,0)+HLOOKUP($A29,[2]valeurs_trimestrielles!$A$1:$EJ$1191,309,0)+HLOOKUP($A29,[2]valeurs_trimestrielles!$A$1:$EJ$1191,312,0)+HLOOKUP($A29,[2]valeurs_trimestrielles!$A$1:$EJ$1191,313,0)+HLOOKUP($A29,[2]valeurs_trimestrielles!$A$1:$EJ$1191,314,0)+HLOOKUP($A29,[2]valeurs_trimestrielles!$A$1:$EJ$1191,315,0)+HLOOKUP($A29,[2]valeurs_trimestrielles!$A$1:$EJ$1191,316,0)+HLOOKUP($A29,[2]valeurs_trimestrielles!$A$1:$EJ$1191,317,0)+HLOOKUP($A29,[2]valeurs_trimestrielles!$A$1:$EJ$1191,318,0)</f>
        <v>17408</v>
      </c>
      <c r="G29" s="80">
        <f>HLOOKUP($A29,[2]valeurs_trimestrielles!$A$1:$EJ$1191,546,0)+HLOOKUP($A29,[2]valeurs_trimestrielles!$A$1:$EJ$1191,547,0)+HLOOKUP($A29,[2]valeurs_trimestrielles!$A$1:$EJ$1191,548,0)+HLOOKUP($A29,[2]valeurs_trimestrielles!$A$1:$EJ$1191,549,0)+HLOOKUP($A29,[2]valeurs_trimestrielles!$A$1:$EJ$1191,550,0)+HLOOKUP($A29,[2]valeurs_trimestrielles!$A$1:$EJ$1191,553,0)+HLOOKUP($A29,[2]valeurs_trimestrielles!$A$1:$EJ$1191,554,0)+HLOOKUP($A29,[2]valeurs_trimestrielles!$A$1:$EJ$1191,555,0)+HLOOKUP($A29,[2]valeurs_trimestrielles!$A$1:$EJ$1191,556,0)+HLOOKUP($A29,[2]valeurs_trimestrielles!$A$1:$EJ$1191,557,0)+HLOOKUP($A29,[2]valeurs_trimestrielles!$A$1:$EJ$1191,558,0)+HLOOKUP($A29,[2]valeurs_trimestrielles!$A$1:$EJ$1191,559,0)</f>
        <v>3066</v>
      </c>
      <c r="H29" s="80">
        <f>HLOOKUP($A29,[2]valeurs_trimestrielles!$A$1:$EJ$1191,444,0)+HLOOKUP($A29,[2]valeurs_trimestrielles!$A$1:$EJ$1191,445,0)+HLOOKUP($A29,[2]valeurs_trimestrielles!$A$1:$EJ$1191,446,0)+HLOOKUP($A29,[2]valeurs_trimestrielles!$A$1:$EJ$1191,447,0)+HLOOKUP($A29,[2]valeurs_trimestrielles!$A$1:$EJ$1191,448,0)+HLOOKUP($A29,[2]valeurs_trimestrielles!$A$1:$EJ$1191,451,0)+HLOOKUP($A29,[2]valeurs_trimestrielles!$A$1:$EJ$1191,452,0)+HLOOKUP($A29,[2]valeurs_trimestrielles!$A$1:$EJ$1191,453,0)+HLOOKUP($A29,[2]valeurs_trimestrielles!$A$1:$EJ$1191,454,0)+HLOOKUP($A29,[2]valeurs_trimestrielles!$A$1:$EJ$1191,455,0)+HLOOKUP($A29,[2]valeurs_trimestrielles!$A$1:$EJ$1191,456,0)+HLOOKUP($A29,[2]valeurs_trimestrielles!$A$1:$EJ$1191,457,0)</f>
        <v>4402</v>
      </c>
      <c r="I29" s="80">
        <f>HLOOKUP($A29,[2]valeurs_trimestrielles!$A$1:$EJ$1191,509,0)+HLOOKUP($A29,[2]valeurs_trimestrielles!$A$1:$EJ$1191,510,0)+HLOOKUP($A29,[2]valeurs_trimestrielles!$A$1:$EJ$1191,511,0)+HLOOKUP($A29,[2]valeurs_trimestrielles!$A$1:$EJ$1191,512,0)+HLOOKUP($A29,[2]valeurs_trimestrielles!$A$1:$EJ$1191,513,0)+HLOOKUP($A29,[2]valeurs_trimestrielles!$A$1:$EJ$1191,516,0)+HLOOKUP($A29,[2]valeurs_trimestrielles!$A$1:$EJ$1191,517,0)+HLOOKUP($A29,[2]valeurs_trimestrielles!$A$1:$EJ$1191,518,0)+HLOOKUP($A29,[2]valeurs_trimestrielles!$A$1:$EJ$1191,519,0)+HLOOKUP($A29,[2]valeurs_trimestrielles!$A$1:$EJ$1191,520,0)+HLOOKUP($A29,[2]valeurs_trimestrielles!$A$1:$EJ$1191,521,0)+HLOOKUP($A29,[2]valeurs_trimestrielles!$A$1:$EJ$1191,522,0)</f>
        <v>2748</v>
      </c>
      <c r="J29" s="80">
        <f>HLOOKUP($A29,[2]valeurs_trimestrielles!$A$1:$EJ$1191,263,0)+HLOOKUP($A29,[2]valeurs_trimestrielles!$A$1:$EJ$1191,264,0)+HLOOKUP($A29,[2]valeurs_trimestrielles!$A$1:$EJ$1191,265,0)+HLOOKUP($A29,[2]valeurs_trimestrielles!$A$1:$EJ$1191,266,0)+HLOOKUP($A29,[2]valeurs_trimestrielles!$A$1:$EJ$1191,267,0)+HLOOKUP($A29,[2]valeurs_trimestrielles!$A$1:$EJ$1191,270,0)+HLOOKUP($A29,[2]valeurs_trimestrielles!$A$1:$EJ$1191,271,0)+HLOOKUP($A29,[2]valeurs_trimestrielles!$A$1:$EJ$1191,272,0)+HLOOKUP($A29,[2]valeurs_trimestrielles!$A$1:$EJ$1191,273,0)+HLOOKUP($A29,[2]valeurs_trimestrielles!$A$1:$EJ$1191,274,0)+HLOOKUP($A29,[2]valeurs_trimestrielles!$A$1:$EJ$1191,275,0)+HLOOKUP($A29,[2]valeurs_trimestrielles!$A$1:$EJ$1191,276,0)</f>
        <v>4610</v>
      </c>
      <c r="K29" s="80">
        <f>HLOOKUP($A29,[2]valeurs_trimestrielles!$A$1:$EJ$1191,277,0)+HLOOKUP($A29,[2]valeurs_trimestrielles!$A$1:$EJ$1191,278,0)+HLOOKUP($A29,[2]valeurs_trimestrielles!$A$1:$EJ$1191,279,0)+HLOOKUP($A29,[2]valeurs_trimestrielles!$A$1:$EJ$1191,280,0)+HLOOKUP($A29,[2]valeurs_trimestrielles!$A$1:$EJ$1191,281,0)+HLOOKUP($A29,[2]valeurs_trimestrielles!$A$1:$EJ$1191,284,0)+HLOOKUP($A29,[2]valeurs_trimestrielles!$A$1:$EJ$1191,285,0)+HLOOKUP($A29,[2]valeurs_trimestrielles!$A$1:$EJ$1191,286,0)+HLOOKUP($A29,[2]valeurs_trimestrielles!$A$1:$EJ$1191,287,0)+HLOOKUP($A29,[2]valeurs_trimestrielles!$A$1:$EJ$1191,288,0)+HLOOKUP($A29,[2]valeurs_trimestrielles!$A$1:$EJ$1191,289,0)+HLOOKUP($A29,[2]valeurs_trimestrielles!$A$1:$EJ$1191,290,0)</f>
        <v>3153</v>
      </c>
      <c r="L29" s="80">
        <f>HLOOKUP($A29,[2]valeurs_trimestrielles!$A$1:$EJ$1191,249,0)+HLOOKUP($A29,[2]valeurs_trimestrielles!$A$1:$EJ$1191,250,0)+HLOOKUP($A29,[2]valeurs_trimestrielles!$A$1:$EJ$1191,251,0)+HLOOKUP($A29,[2]valeurs_trimestrielles!$A$1:$EJ$1191,252,0)+HLOOKUP($A29,[2]valeurs_trimestrielles!$A$1:$EJ$1191,253,0)+HLOOKUP($A29,[2]valeurs_trimestrielles!$A$1:$EJ$1191,256,0)+HLOOKUP($A29,[2]valeurs_trimestrielles!$A$1:$EJ$1191,257,0)+HLOOKUP($A29,[2]valeurs_trimestrielles!$A$1:$EJ$1191,258,0)+HLOOKUP($A29,[2]valeurs_trimestrielles!$A$1:$EJ$1191,259,0)+HLOOKUP($A29,[2]valeurs_trimestrielles!$A$1:$EJ$1191,260,0)+HLOOKUP($A29,[2]valeurs_trimestrielles!$A$1:$EJ$1191,261,0)+HLOOKUP($A29,[2]valeurs_trimestrielles!$A$1:$EJ$1191,262,0)</f>
        <v>12362</v>
      </c>
      <c r="M29" s="80">
        <f>HLOOKUP($A29,[2]valeurs_trimestrielles!$A$1:$EJ$1191,393,0)+HLOOKUP($A29,[2]valeurs_trimestrielles!$A$1:$EJ$1191,394,0)+HLOOKUP($A29,[2]valeurs_trimestrielles!$A$1:$EJ$1191,395,0)+HLOOKUP($A29,[2]valeurs_trimestrielles!$A$1:$EJ$1191,396,0)+HLOOKUP($A29,[2]valeurs_trimestrielles!$A$1:$EJ$1191,397,0)+HLOOKUP($A29,[2]valeurs_trimestrielles!$A$1:$EJ$1191,400,0)+HLOOKUP($A29,[2]valeurs_trimestrielles!$A$1:$EJ$1191,401,0)+HLOOKUP($A29,[2]valeurs_trimestrielles!$A$1:$EJ$1191,402,0)+HLOOKUP($A29,[2]valeurs_trimestrielles!$A$1:$EJ$1191,403,0)+HLOOKUP($A29,[2]valeurs_trimestrielles!$A$1:$EJ$1191,404,0)+HLOOKUP($A29,[2]valeurs_trimestrielles!$A$1:$EJ$1191,405,0)+HLOOKUP($A29,[2]valeurs_trimestrielles!$A$1:$EJ$1191,406,0)</f>
        <v>8839</v>
      </c>
      <c r="N29" s="81">
        <f>HLOOKUP($A29,[2]valeurs_trimestrielles!$A$1:$EJ$1191,291,0)+HLOOKUP($A29,[2]valeurs_trimestrielles!$A$1:$EJ$1191,292,0)+HLOOKUP($A29,[2]valeurs_trimestrielles!$A$1:$EJ$1191,293,0)+HLOOKUP($A29,[2]valeurs_trimestrielles!$A$1:$EJ$1191,294,0)+HLOOKUP($A29,[2]valeurs_trimestrielles!$A$1:$EJ$1191,295,0)+HLOOKUP($A29,[2]valeurs_trimestrielles!$A$1:$EJ$1191,298,0)+HLOOKUP($A29,[2]valeurs_trimestrielles!$A$1:$EJ$1191,299,0)+HLOOKUP($A29,[2]valeurs_trimestrielles!$A$1:$EJ$1191,300,0)+HLOOKUP($A29,[2]valeurs_trimestrielles!$A$1:$EJ$1191,301,0)+HLOOKUP($A29,[2]valeurs_trimestrielles!$A$1:$EJ$1191,302,0)+HLOOKUP($A29,[2]valeurs_trimestrielles!$A$1:$EJ$1191,303,0)+HLOOKUP($A29,[2]valeurs_trimestrielles!$A$1:$EJ$1191,304,0)</f>
        <v>4766</v>
      </c>
      <c r="O29" s="77">
        <f t="shared" si="2"/>
        <v>68546</v>
      </c>
      <c r="P29" s="79">
        <f>HLOOKUP($A29,[2]valeurs_trimestrielles!$A$1:$EJ$1191,828,0)+HLOOKUP($A29,[2]valeurs_trimestrielles!$A$1:$EJ$1191,830,0)+HLOOKUP($A29,[2]valeurs_trimestrielles!$A$1:$EJ$1191,832,0)+HLOOKUP($A29,[2]valeurs_trimestrielles!$A$1:$EJ$1191,834,0)+HLOOKUP($A29,[2]valeurs_trimestrielles!$A$1:$EJ$1191,836,0)+HLOOKUP($A29,[2]valeurs_trimestrielles!$A$1:$EJ$1191,838,0)+HLOOKUP($A29,[2]valeurs_trimestrielles!$A$1:$EJ$1191,842,0)+HLOOKUP($A29,[2]valeurs_trimestrielles!$A$1:$EJ$1191,847,0)+HLOOKUP($A29,[2]valeurs_trimestrielles!$A$1:$EJ$1191,853,0)+HLOOKUP($A29,[2]valeurs_trimestrielles!$A$1:$EJ$1191,855,0)+HLOOKUP($A29,[2]valeurs_trimestrielles!$A$1:$EJ$1191,857,0)+HLOOKUP($A29,[2]valeurs_trimestrielles!$A$1:$EJ$1191,859,0)+HLOOKUP($A29,[2]valeurs_trimestrielles!$A$1:$EJ$1191,861,0)</f>
        <v>3291</v>
      </c>
      <c r="Q29" s="80">
        <f>HLOOKUP($A29,[2]valeurs_trimestrielles!$A$1:$EJ$1191,730,0)+HLOOKUP($A29,[2]valeurs_trimestrielles!$A$1:$EJ$1191,732,0)+HLOOKUP($A29,[2]valeurs_trimestrielles!$A$1:$EJ$1191,734,0)+HLOOKUP($A29,[2]valeurs_trimestrielles!$A$1:$EJ$1191,736,0)+HLOOKUP($A29,[2]valeurs_trimestrielles!$A$1:$EJ$1191,738,0)+HLOOKUP($A29,[2]valeurs_trimestrielles!$A$1:$EJ$1191,740,0)+HLOOKUP($A29,[2]valeurs_trimestrielles!$A$1:$EJ$1191,744,0)+HLOOKUP($A29,[2]valeurs_trimestrielles!$A$1:$EJ$1191,749,0)+HLOOKUP($A29,[2]valeurs_trimestrielles!$A$1:$EJ$1191,755,0)+HLOOKUP($A29,[2]valeurs_trimestrielles!$A$1:$EJ$1191,757,0)+HLOOKUP($A29,[2]valeurs_trimestrielles!$A$1:$EJ$1191,759,0)+HLOOKUP($A29,[2]valeurs_trimestrielles!$A$1:$EJ$1191,761,0)+HLOOKUP($A29,[2]valeurs_trimestrielles!$A$1:$EJ$1191,763,0)</f>
        <v>7023</v>
      </c>
      <c r="R29" s="61">
        <f t="shared" si="3"/>
        <v>58232</v>
      </c>
      <c r="S29" s="80">
        <f>HLOOKUP($A29,[2]valeurs_trimestrielles!$A$1:$EJ$1191,681,0)+HLOOKUP($A29,[2]valeurs_trimestrielles!$A$1:$EJ$1191,682,0)+HLOOKUP($A29,[2]valeurs_trimestrielles!$A$1:$EJ$1191,683,0)+HLOOKUP($A29,[2]valeurs_trimestrielles!$A$1:$EJ$1191,684,0)+HLOOKUP($A29,[2]valeurs_trimestrielles!$A$1:$EJ$1191,685,0)+HLOOKUP($A29,[2]valeurs_trimestrielles!$A$1:$EJ$1191,688,0)+HLOOKUP($A29,[2]valeurs_trimestrielles!$A$1:$EJ$1191,689,0)+HLOOKUP($A29,[2]valeurs_trimestrielles!$A$1:$EJ$1191,690,0)+HLOOKUP($A29,[2]valeurs_trimestrielles!$A$1:$EJ$1191,691,0)+HLOOKUP($A29,[2]valeurs_trimestrielles!$A$1:$EJ$1191,692,0)+HLOOKUP($A29,[2]valeurs_trimestrielles!$A$1:$EJ$1191,693,0)+HLOOKUP($A29,[2]valeurs_trimestrielles!$A$1:$EJ$1191,694,0)</f>
        <v>10913</v>
      </c>
      <c r="T29" s="80">
        <f>HLOOKUP($A29,[2]valeurs_trimestrielles!$A$1:$EJ$1191,912,0)+HLOOKUP($A29,[2]valeurs_trimestrielles!$A$1:$EJ$1191,913,0)+HLOOKUP($A29,[2]valeurs_trimestrielles!$A$1:$EJ$1191,914,0)+HLOOKUP($A29,[2]valeurs_trimestrielles!$A$1:$EJ$1191,915,0)+HLOOKUP($A29,[2]valeurs_trimestrielles!$A$1:$EJ$1191,916,0)+HLOOKUP($A29,[2]valeurs_trimestrielles!$A$1:$EJ$1191,919,0)+HLOOKUP($A29,[2]valeurs_trimestrielles!$A$1:$EJ$1191,920,0)+HLOOKUP($A29,[2]valeurs_trimestrielles!$A$1:$EJ$1191,921,0)+HLOOKUP($A29,[2]valeurs_trimestrielles!$A$1:$EJ$1191,922,0)+HLOOKUP($A29,[2]valeurs_trimestrielles!$A$1:$EJ$1191,923,0)+HLOOKUP($A29,[2]valeurs_trimestrielles!$A$1:$EJ$1191,924,0)+HLOOKUP($A29,[2]valeurs_trimestrielles!$A$1:$EJ$1191,925,0)</f>
        <v>4227</v>
      </c>
      <c r="U29" s="80">
        <f>HLOOKUP($A29,[2]valeurs_trimestrielles!$A$1:$EJ$1191,814,0)+HLOOKUP($A29,[2]valeurs_trimestrielles!$A$1:$EJ$1191,815,0)+HLOOKUP($A29,[2]valeurs_trimestrielles!$A$1:$EJ$1191,816,0)+HLOOKUP($A29,[2]valeurs_trimestrielles!$A$1:$EJ$1191,817,0)+HLOOKUP($A29,[2]valeurs_trimestrielles!$A$1:$EJ$1191,818,0)+HLOOKUP($A29,[2]valeurs_trimestrielles!$A$1:$EJ$1191,821,0)+HLOOKUP($A29,[2]valeurs_trimestrielles!$A$1:$EJ$1191,822,0)+HLOOKUP($A29,[2]valeurs_trimestrielles!$A$1:$EJ$1191,823,0)+HLOOKUP($A29,[2]valeurs_trimestrielles!$A$1:$EJ$1191,824,0)+HLOOKUP($A29,[2]valeurs_trimestrielles!$A$1:$EJ$1191,825,0)+HLOOKUP($A29,[2]valeurs_trimestrielles!$A$1:$EJ$1191,826,0)+HLOOKUP($A29,[2]valeurs_trimestrielles!$A$1:$EJ$1191,827,0)</f>
        <v>1725</v>
      </c>
      <c r="V29" s="80">
        <f>HLOOKUP($A29,[2]valeurs_trimestrielles!$A$1:$EJ$1191,877,0)+HLOOKUP($A29,[2]valeurs_trimestrielles!$A$1:$EJ$1191,878,0)+HLOOKUP($A29,[2]valeurs_trimestrielles!$A$1:$EJ$1191,879,0)+HLOOKUP($A29,[2]valeurs_trimestrielles!$A$1:$EJ$1191,880,0)+HLOOKUP($A29,[2]valeurs_trimestrielles!$A$1:$EJ$1191,881,0)+HLOOKUP($A29,[2]valeurs_trimestrielles!$A$1:$EJ$1191,884,0)+HLOOKUP($A29,[2]valeurs_trimestrielles!$A$1:$EJ$1191,885,0)+HLOOKUP($A29,[2]valeurs_trimestrielles!$A$1:$EJ$1191,886,0)+HLOOKUP($A29,[2]valeurs_trimestrielles!$A$1:$EJ$1191,887,0)+HLOOKUP($A29,[2]valeurs_trimestrielles!$A$1:$EJ$1191,888,0)+HLOOKUP($A29,[2]valeurs_trimestrielles!$A$1:$EJ$1191,889,0)+HLOOKUP($A29,[2]valeurs_trimestrielles!$A$1:$EJ$1191,890,0)</f>
        <v>3719</v>
      </c>
      <c r="W29" s="80">
        <f>HLOOKUP($A29,[2]valeurs_trimestrielles!$A$1:$EJ$1191,639,0)+HLOOKUP($A29,[2]valeurs_trimestrielles!$A$1:$EJ$1191,640,0)+HLOOKUP($A29,[2]valeurs_trimestrielles!$A$1:$EJ$1191,641,0)+HLOOKUP($A29,[2]valeurs_trimestrielles!$A$1:$EJ$1191,642,0)+HLOOKUP($A29,[2]valeurs_trimestrielles!$A$1:$EJ$1191,643,0)+HLOOKUP($A29,[2]valeurs_trimestrielles!$A$1:$EJ$1191,646,0)+HLOOKUP($A29,[2]valeurs_trimestrielles!$A$1:$EJ$1191,648,0)+HLOOKUP($A29,[2]valeurs_trimestrielles!$A$1:$EJ$1191,650,0)+HLOOKUP($A29,[2]valeurs_trimestrielles!$A$1:$EJ$1191,652,0)+HLOOKUP($A29,[2]valeurs_trimestrielles!$A$1:$EJ$1191,654,0)+HLOOKUP($A29,[2]valeurs_trimestrielles!$A$1:$EJ$1191,656,0)+HLOOKUP($A29,[2]valeurs_trimestrielles!$A$1:$EJ$1191,657,0)</f>
        <v>901</v>
      </c>
      <c r="X29" s="80">
        <f>HLOOKUP($A29,[2]valeurs_trimestrielles!$A$1:$EJ$1191,653,0)+HLOOKUP($A29,[2]valeurs_trimestrielles!$A$1:$EJ$1191,654,0)+HLOOKUP($A29,[2]valeurs_trimestrielles!$A$1:$EJ$1191,655,0)+HLOOKUP($A29,[2]valeurs_trimestrielles!$A$1:$EJ$1191,656,0)+HLOOKUP($A29,[2]valeurs_trimestrielles!$A$1:$EJ$1191,657,0)+HLOOKUP($A29,[2]valeurs_trimestrielles!$A$1:$EJ$1191,660,0)+HLOOKUP($A29,[2]valeurs_trimestrielles!$A$1:$EJ$1191,661,0)+HLOOKUP($A29,[2]valeurs_trimestrielles!$A$1:$EJ$1191,662,0)+HLOOKUP($A29,[2]valeurs_trimestrielles!$A$1:$EJ$1191,663,0)+HLOOKUP($A29,[2]valeurs_trimestrielles!$A$1:$EJ$1191,664,0)+HLOOKUP($A29,[2]valeurs_trimestrielles!$A$1:$EJ$1191,665,0)+HLOOKUP($A29,[2]valeurs_trimestrielles!$A$1:$EJ$1191,666,0)</f>
        <v>1522</v>
      </c>
      <c r="Y29" s="80">
        <f>HLOOKUP($A29,[2]valeurs_trimestrielles!$A$1:$EJ$1191,626,0)+HLOOKUP($A29,[2]valeurs_trimestrielles!$A$1:$EJ$1191,627,0)+HLOOKUP($A29,[2]valeurs_trimestrielles!$A$1:$EJ$1191,628,0)+HLOOKUP($A29,[2]valeurs_trimestrielles!$A$1:$EJ$1191,629,0)+HLOOKUP($A29,[2]valeurs_trimestrielles!$A$1:$EJ$1191,630,0)+HLOOKUP($A29,[2]valeurs_trimestrielles!$A$1:$EJ$1191,632,0)+HLOOKUP($A29,[2]valeurs_trimestrielles!$A$1:$EJ$1191,633,0)+HLOOKUP($A29,[2]valeurs_trimestrielles!$A$1:$EJ$1191,634,0)+HLOOKUP($A29,[2]valeurs_trimestrielles!$A$1:$EJ$1191,635,0)+HLOOKUP($A29,[2]valeurs_trimestrielles!$A$1:$EJ$1191,636,0)+HLOOKUP($A29,[2]valeurs_trimestrielles!$A$1:$EJ$1191,637,0)+HLOOKUP($A29,[2]valeurs_trimestrielles!$A$1:$EJ$1191,638,0)</f>
        <v>17255</v>
      </c>
      <c r="Z29" s="80">
        <f>HLOOKUP($A29,[2]valeurs_trimestrielles!$A$1:$EJ$1191,765,0)+HLOOKUP($A29,[2]valeurs_trimestrielles!$A$1:$EJ$1191,766,0)+HLOOKUP($A29,[2]valeurs_trimestrielles!$A$1:$EJ$1191,767,0)+HLOOKUP($A29,[2]valeurs_trimestrielles!$A$1:$EJ$1191,768,0)+HLOOKUP($A29,[2]valeurs_trimestrielles!$A$1:$EJ$1191,769,0)+HLOOKUP($A29,[2]valeurs_trimestrielles!$A$1:$EJ$1191,772,0)+HLOOKUP($A29,[2]valeurs_trimestrielles!$A$1:$EJ$1191,773,0)+HLOOKUP($A29,[2]valeurs_trimestrielles!$A$1:$EJ$1191,774,0)+HLOOKUP($A29,[2]valeurs_trimestrielles!$A$1:$EJ$1191,775,0)+HLOOKUP($A29,[2]valeurs_trimestrielles!$A$1:$EJ$1191,776,0)+HLOOKUP($A29,[2]valeurs_trimestrielles!$A$1:$EJ$1191,777,0)+HLOOKUP($A29,[2]valeurs_trimestrielles!$A$1:$EJ$1191,778,0)</f>
        <v>9035</v>
      </c>
      <c r="AA29" s="81">
        <f>HLOOKUP($A29,[2]valeurs_trimestrielles!$A$1:$EJ$1191,667,0)+HLOOKUP($A29,[2]valeurs_trimestrielles!$A$1:$EJ$1191,668,0)+HLOOKUP($A29,[2]valeurs_trimestrielles!$A$1:$EJ$1191,669,0)+HLOOKUP($A29,[2]valeurs_trimestrielles!$A$1:$EJ$1191,670,0)+HLOOKUP($A29,[2]valeurs_trimestrielles!$A$1:$EJ$1191,671,0)+HLOOKUP($A29,[2]valeurs_trimestrielles!$A$1:$EJ$1191,674,0)+HLOOKUP($A29,[2]valeurs_trimestrielles!$A$1:$EJ$1191,675,0)+HLOOKUP($A29,[2]valeurs_trimestrielles!$A$1:$EJ$1191,676,0)+HLOOKUP($A29,[2]valeurs_trimestrielles!$A$1:$EJ$1191,677,0)+HLOOKUP($A29,[2]valeurs_trimestrielles!$A$1:$EJ$1191,678,0)+HLOOKUP($A29,[2]valeurs_trimestrielles!$A$1:$EJ$1191,679,0)+HLOOKUP($A29,[2]valeurs_trimestrielles!$A$1:$EJ$1191,680,0)</f>
        <v>8935</v>
      </c>
      <c r="AB29" s="77">
        <f t="shared" si="6"/>
        <v>140320</v>
      </c>
      <c r="AC29" s="82">
        <f>HLOOKUP($A29,[2]valeurs_trimestrielles!$A$1:$EJ$1191,560,0)+HLOOKUP($A29,[2]valeurs_trimestrielles!$A$1:$EJ$1191,562,0)+HLOOKUP($A29,[2]valeurs_trimestrielles!$A$1:$EJ$1191,564,0)+HLOOKUP($A29,[2]valeurs_trimestrielles!$A$1:$EJ$1191,566,0)+HLOOKUP($A29,[2]valeurs_trimestrielles!$A$1:$EJ$1191,568,0)+HLOOKUP($A29,[2]valeurs_trimestrielles!$A$1:$EJ$1191,570,0)+HLOOKUP($A29,[2]valeurs_trimestrielles!$A$1:$EJ$1191,574,0)+HLOOKUP($A29,[2]valeurs_trimestrielles!$A$1:$EJ$1191,580,0)+HLOOKUP($A29,[2]valeurs_trimestrielles!$A$1:$EJ$1191,587,0)+HLOOKUP($A29,[2]valeurs_trimestrielles!$A$1:$EJ$1191,589,0)+HLOOKUP($A29,[2]valeurs_trimestrielles!$A$1:$EJ$1191,591,0)+HLOOKUP($A29,[2]valeurs_trimestrielles!$A$1:$EJ$1191,593,0)+HLOOKUP($A29,[2]valeurs_trimestrielles!$A$1:$EJ$1191,595,0)</f>
        <v>6206</v>
      </c>
      <c r="AD29" s="83">
        <f>HLOOKUP($A29,[2]valeurs_trimestrielles!$A$1:$EJ$1191,109,0)+HLOOKUP($A29,[2]valeurs_trimestrielles!$A$1:$EJ$1191,111,0)+HLOOKUP($A29,[2]valeurs_trimestrielles!$A$1:$EJ$1191,113,0)+HLOOKUP($A29,[2]valeurs_trimestrielles!$A$1:$EJ$1191,115,0)+HLOOKUP($A29,[2]valeurs_trimestrielles!$A$1:$EJ$1191,117,0)+HLOOKUP($A29,[2]valeurs_trimestrielles!$A$1:$EJ$1191,119,0)+HLOOKUP($A29,[2]valeurs_trimestrielles!$A$1:$EJ$1191,123,0)+HLOOKUP($A29,[2]valeurs_trimestrielles!$A$1:$EJ$1191,129,0)+HLOOKUP($A29,[2]valeurs_trimestrielles!$A$1:$EJ$1191,136,0)+HLOOKUP($A29,[2]valeurs_trimestrielles!$A$1:$EJ$1191,138,0)+HLOOKUP($A29,[2]valeurs_trimestrielles!$A$1:$EJ$1191,140,0)+HLOOKUP($A29,[2]valeurs_trimestrielles!$A$1:$EJ$1191,142,0)+HLOOKUP($A29,[2]valeurs_trimestrielles!$A$1:$EJ$1191,144,0)</f>
        <v>14876</v>
      </c>
      <c r="AE29" s="61">
        <f t="shared" si="7"/>
        <v>119238</v>
      </c>
      <c r="AF29" s="83">
        <f>HLOOKUP($A29,[2]valeurs_trimestrielles!$A$1:$EJ$1191,58,0)+HLOOKUP($A29,[2]valeurs_trimestrielles!$A$1:$EJ$1191,59,0)+HLOOKUP($A29,[2]valeurs_trimestrielles!$A$1:$EJ$1191,60,0)+HLOOKUP($A29,[2]valeurs_trimestrielles!$A$1:$EJ$1191,61,0)+HLOOKUP($A29,[2]valeurs_trimestrielles!$A$1:$EJ$1191,62,0)+HLOOKUP($A29,[2]valeurs_trimestrielles!$A$1:$EJ$1191,65,0)+HLOOKUP($A29,[2]valeurs_trimestrielles!$A$1:$EJ$1191,66,0)+HLOOKUP($A29,[2]valeurs_trimestrielles!$A$1:$EJ$1191,67,0)+HLOOKUP($A29,[2]valeurs_trimestrielles!$A$1:$EJ$1191,68,0)+HLOOKUP($A29,[2]valeurs_trimestrielles!$A$1:$EJ$1191,69,0)+HLOOKUP($A29,[2]valeurs_trimestrielles!$A$1:$EJ$1191,70,0)+HLOOKUP($A29,[2]valeurs_trimestrielles!$A$1:$EJ$1191,71,0)</f>
        <v>28321</v>
      </c>
      <c r="AG29" s="83">
        <f>HLOOKUP($A29,[2]valeurs_trimestrielles!$A$1:$EJ$1191,968,0)+HLOOKUP($A29,[2]valeurs_trimestrielles!$A$1:$EJ$1191,969,0)+HLOOKUP($A29,[2]valeurs_trimestrielles!$A$1:$EJ$1191,970,0)+HLOOKUP($A29,[2]valeurs_trimestrielles!$A$1:$EJ$1191,971,0)+HLOOKUP($A29,[2]valeurs_trimestrielles!$A$1:$EJ$1191,972,0)+HLOOKUP($A29,[2]valeurs_trimestrielles!$A$1:$EJ$1191,975,0)+HLOOKUP($A29,[2]valeurs_trimestrielles!$A$1:$EJ$1191,976,0)+HLOOKUP($A29,[2]valeurs_trimestrielles!$A$1:$EJ$1191,977,0)+HLOOKUP($A29,[2]valeurs_trimestrielles!$A$1:$EJ$1191,978,0)+HLOOKUP($A29,[2]valeurs_trimestrielles!$A$1:$EJ$1191,979,0)+HLOOKUP($A29,[2]valeurs_trimestrielles!$A$1:$EJ$1191,980,0)+HLOOKUP($A29,[2]valeurs_trimestrielles!$A$1:$EJ$1191,981,0)</f>
        <v>7293</v>
      </c>
      <c r="AH29" s="83">
        <f>HLOOKUP($A29,[2]valeurs_trimestrielles!$A$1:$EJ$1191,235,0)+HLOOKUP($A29,[2]valeurs_trimestrielles!$A$1:$EJ$1191,236,0)+HLOOKUP($A29,[2]valeurs_trimestrielles!$A$1:$EJ$1191,237,0)+HLOOKUP($A29,[2]valeurs_trimestrielles!$A$1:$EJ$1191,238,0)+HLOOKUP($A29,[2]valeurs_trimestrielles!$A$1:$EJ$1191,239,0)+HLOOKUP($A29,[2]valeurs_trimestrielles!$A$1:$EJ$1191,242,0)+HLOOKUP($A29,[2]valeurs_trimestrielles!$A$1:$EJ$1191,243,0)+HLOOKUP($A29,[2]valeurs_trimestrielles!$A$1:$EJ$1191,244,0)+HLOOKUP($A29,[2]valeurs_trimestrielles!$A$1:$EJ$1191,245,0)+HLOOKUP($A29,[2]valeurs_trimestrielles!$A$1:$EJ$1191,246,0)+HLOOKUP($A29,[2]valeurs_trimestrielles!$A$1:$EJ$1191,247,0)+HLOOKUP($A29,[2]valeurs_trimestrielles!$A$1:$EJ$1191,248,0)</f>
        <v>6127</v>
      </c>
      <c r="AI29" s="83">
        <f>HLOOKUP($A29,[2]valeurs_trimestrielles!$A$1:$EJ$1191,611,0)+HLOOKUP($A29,[2]valeurs_trimestrielles!$A$1:$EJ$1191,612,0)+HLOOKUP($A29,[2]valeurs_trimestrielles!$A$1:$EJ$1191,613,0)+HLOOKUP($A29,[2]valeurs_trimestrielles!$A$1:$EJ$1191,614,0)+HLOOKUP($A29,[2]valeurs_trimestrielles!$A$1:$EJ$1191,615,0)+HLOOKUP($A29,[2]valeurs_trimestrielles!$A$1:$EJ$1191,618,0)+HLOOKUP($A29,[2]valeurs_trimestrielles!$A$1:$EJ$1191,619,0)+HLOOKUP($A29,[2]valeurs_trimestrielles!$A$1:$EJ$1191,620,0)+HLOOKUP($A29,[2]valeurs_trimestrielles!$A$1:$EJ$1191,621,0)+HLOOKUP($A29,[2]valeurs_trimestrielles!$A$1:$EJ$1191,622,0)+HLOOKUP($A29,[2]valeurs_trimestrielles!$A$1:$EJ$1191,623,0)+HLOOKUP($A29,[2]valeurs_trimestrielles!$A$1:$EJ$1191,624,0)</f>
        <v>6467</v>
      </c>
      <c r="AJ29" s="83">
        <f>HLOOKUP($A29,[2]valeurs_trimestrielles!$A$1:$EJ$1191,16,0)+HLOOKUP($A29,[2]valeurs_trimestrielles!$A$1:$EJ$1191,17,0)+HLOOKUP($A29,[2]valeurs_trimestrielles!$A$1:$EJ$1191,18,0)+HLOOKUP($A29,[2]valeurs_trimestrielles!$A$1:$EJ$1191,19,0)+HLOOKUP($A29,[2]valeurs_trimestrielles!$A$1:$EJ$1191,20,0)+HLOOKUP($A29,[2]valeurs_trimestrielles!$A$1:$EJ$1191,23,0)+HLOOKUP($A29,[2]valeurs_trimestrielles!$A$1:$EJ$1191,24,0)+HLOOKUP($A29,[2]valeurs_trimestrielles!$A$1:$EJ$1191,25,0)+HLOOKUP($A29,[2]valeurs_trimestrielles!$A$1:$EJ$1191,26,0)+HLOOKUP($A29,[2]valeurs_trimestrielles!$A$1:$EJ$1191,27,0)+HLOOKUP($A29,[2]valeurs_trimestrielles!$A$1:$EJ$1191,28,0)+HLOOKUP($A29,[2]valeurs_trimestrielles!$A$1:$EJ$1191,29,0)</f>
        <v>5163</v>
      </c>
      <c r="AK29" s="83">
        <f>HLOOKUP($A29,[2]valeurs_trimestrielles!$A$1:$EJ$1191,30,0)+HLOOKUP($A29,[2]valeurs_trimestrielles!$A$1:$EJ$1191,31,0)+HLOOKUP($A29,[2]valeurs_trimestrielles!$A$1:$EJ$1191,32,0)+HLOOKUP($A29,[2]valeurs_trimestrielles!$A$1:$EJ$1191,33,0)+HLOOKUP($A29,[2]valeurs_trimestrielles!$A$1:$EJ$1191,34,0)+HLOOKUP($A29,[2]valeurs_trimestrielles!$A$1:$EJ$1191,37,0)+HLOOKUP($A29,[2]valeurs_trimestrielles!$A$1:$EJ$1191,38,0)+HLOOKUP($A29,[2]valeurs_trimestrielles!$A$1:$EJ$1191,39,0)+HLOOKUP($A29,[2]valeurs_trimestrielles!$A$1:$EJ$1191,40,0)+HLOOKUP($A29,[2]valeurs_trimestrielles!$A$1:$EJ$1191,41,0)+HLOOKUP($A29,[2]valeurs_trimestrielles!$A$1:$EJ$1191,42,0)+HLOOKUP($A29,[2]valeurs_trimestrielles!$A$1:$EJ$1191,43,0)</f>
        <v>4675</v>
      </c>
      <c r="AL29" s="83">
        <f>HLOOKUP($A29,[2]valeurs_trimestrielles!$A$1:$EJ$1191,2,0)+HLOOKUP($A29,[2]valeurs_trimestrielles!$A$1:$EJ$1191,3,0)+HLOOKUP($A29,[2]valeurs_trimestrielles!$A$1:$EJ$1191,4,0)+HLOOKUP($A29,[2]valeurs_trimestrielles!$A$1:$EJ$1191,5,0)+HLOOKUP($A29,[2]valeurs_trimestrielles!$A$1:$EJ$1191,6,0)+HLOOKUP($A29,[2]valeurs_trimestrielles!$A$1:$EJ$1191,9,0)+HLOOKUP($A29,[2]valeurs_trimestrielles!$A$1:$EJ$1191,10,0)+HLOOKUP($A29,[2]valeurs_trimestrielles!$A$1:$EJ$1191,11,0)+HLOOKUP($A29,[2]valeurs_trimestrielles!$A$1:$EJ$1191,12,0)+HLOOKUP($A29,[2]valeurs_trimestrielles!$A$1:$EJ$1191,13,0)+HLOOKUP($A29,[2]valeurs_trimestrielles!$A$1:$EJ$1191,14,0)+HLOOKUP($A29,[2]valeurs_trimestrielles!$A$1:$EJ$1191,15,0)</f>
        <v>29617</v>
      </c>
      <c r="AM29" s="83">
        <f>HLOOKUP($A29,[2]valeurs_trimestrielles!$A$1:$EJ$1191,146,0)+HLOOKUP($A29,[2]valeurs_trimestrielles!$A$1:$EJ$1191,147,0)+HLOOKUP($A29,[2]valeurs_trimestrielles!$A$1:$EJ$1191,148,0)+HLOOKUP($A29,[2]valeurs_trimestrielles!$A$1:$EJ$1191,149,0)+HLOOKUP($A29,[2]valeurs_trimestrielles!$A$1:$EJ$1191,150,0)+HLOOKUP($A29,[2]valeurs_trimestrielles!$A$1:$EJ$1191,153,0)+HLOOKUP($A29,[2]valeurs_trimestrielles!$A$1:$EJ$1191,154,0)+HLOOKUP($A29,[2]valeurs_trimestrielles!$A$1:$EJ$1191,155,0)+HLOOKUP($A29,[2]valeurs_trimestrielles!$A$1:$EJ$1191,156,0)+HLOOKUP($A29,[2]valeurs_trimestrielles!$A$1:$EJ$1191,157,0)+HLOOKUP($A29,[2]valeurs_trimestrielles!$A$1:$EJ$1191,158,0)+HLOOKUP($A29,[2]valeurs_trimestrielles!$A$1:$EJ$1191,159,0)</f>
        <v>17874</v>
      </c>
      <c r="AN29" s="84">
        <f>HLOOKUP($A29,[2]valeurs_trimestrielles!$A$1:$EJ$1191,44,0)+HLOOKUP($A29,[2]valeurs_trimestrielles!$A$1:$EJ$1191,45,0)+HLOOKUP($A29,[2]valeurs_trimestrielles!$A$1:$EJ$1191,46,0)+HLOOKUP($A29,[2]valeurs_trimestrielles!$A$1:$EJ$1191,47,0)+HLOOKUP($A29,[2]valeurs_trimestrielles!$A$1:$EJ$1191,48,0)+HLOOKUP($A29,[2]valeurs_trimestrielles!$A$1:$EJ$1191,51,0)+HLOOKUP($A29,[2]valeurs_trimestrielles!$A$1:$EJ$1191,52,0)+HLOOKUP($A29,[2]valeurs_trimestrielles!$A$1:$EJ$1191,53,0)+HLOOKUP($A29,[2]valeurs_trimestrielles!$A$1:$EJ$1191,54,0)+HLOOKUP($A29,[2]valeurs_trimestrielles!$A$1:$EJ$1191,55,0)+HLOOKUP($A29,[2]valeurs_trimestrielles!$A$1:$EJ$1191,56,0)+HLOOKUP($A29,[2]valeurs_trimestrielles!$A$1:$EJ$1191,57,0)</f>
        <v>13701</v>
      </c>
    </row>
    <row r="30" spans="1:40" x14ac:dyDescent="0.2">
      <c r="A30" s="1" t="str">
        <f>'France métro'!A27</f>
        <v>2016-T1</v>
      </c>
      <c r="B30" s="54">
        <f t="shared" si="0"/>
        <v>82311</v>
      </c>
      <c r="C30" s="76">
        <f>HLOOKUP($A30,[2]valeurs_trimestrielles!$A$1:$EJ$1191,458,0)+HLOOKUP($A30,[2]valeurs_trimestrielles!$A$1:$EJ$1191,460,0)+HLOOKUP($A30,[2]valeurs_trimestrielles!$A$1:$EJ$1191,462,0)+HLOOKUP($A30,[2]valeurs_trimestrielles!$A$1:$EJ$1191,464,0)+HLOOKUP($A30,[2]valeurs_trimestrielles!$A$1:$EJ$1191,466,0)+HLOOKUP($A30,[2]valeurs_trimestrielles!$A$1:$EJ$1191,468,0)+HLOOKUP($A30,[2]valeurs_trimestrielles!$A$1:$EJ$1191,472,0)+HLOOKUP($A30,[2]valeurs_trimestrielles!$A$1:$EJ$1191,478,0)+HLOOKUP($A30,[2]valeurs_trimestrielles!$A$1:$EJ$1191,485,0)+HLOOKUP($A30,[2]valeurs_trimestrielles!$A$1:$EJ$1191,487,0)+HLOOKUP($A30,[2]valeurs_trimestrielles!$A$1:$EJ$1191,489,0)+HLOOKUP($A30,[2]valeurs_trimestrielles!$A$1:$EJ$1191,491,0)+HLOOKUP($A30,[2]valeurs_trimestrielles!$A$1:$EJ$1191,493,0)</f>
        <v>2994</v>
      </c>
      <c r="D30" s="73">
        <f>HLOOKUP($A30,[2]valeurs_trimestrielles!$A$1:$EJ$1191,356,0)+HLOOKUP($A30,[2]valeurs_trimestrielles!$A$1:$EJ$1191,358,0)+HLOOKUP($A30,[2]valeurs_trimestrielles!$A$1:$EJ$1191,360,0)+HLOOKUP($A30,[2]valeurs_trimestrielles!$A$1:$EJ$1191,362,0)+HLOOKUP($A30,[2]valeurs_trimestrielles!$A$1:$EJ$1191,364,0)+HLOOKUP($A30,[2]valeurs_trimestrielles!$A$1:$EJ$1191,366,0)+HLOOKUP($A30,[2]valeurs_trimestrielles!$A$1:$EJ$1191,370,0)+HLOOKUP($A30,[2]valeurs_trimestrielles!$A$1:$EJ$1191,376,0)+HLOOKUP($A30,[2]valeurs_trimestrielles!$A$1:$EJ$1191,383,0)+HLOOKUP($A30,[2]valeurs_trimestrielles!$A$1:$EJ$1191,385,0)+HLOOKUP($A30,[2]valeurs_trimestrielles!$A$1:$EJ$1191,387,0)+HLOOKUP($A30,[2]valeurs_trimestrielles!$A$1:$EJ$1191,389,0)+HLOOKUP($A30,[2]valeurs_trimestrielles!$A$1:$EJ$1191,391,0)</f>
        <v>9458</v>
      </c>
      <c r="E30" s="73">
        <f t="shared" si="1"/>
        <v>69859</v>
      </c>
      <c r="F30" s="73">
        <f>HLOOKUP($A30,[2]valeurs_trimestrielles!$A$1:$EJ$1191,305,0)+HLOOKUP($A30,[2]valeurs_trimestrielles!$A$1:$EJ$1191,306,0)+HLOOKUP($A30,[2]valeurs_trimestrielles!$A$1:$EJ$1191,307,0)+HLOOKUP($A30,[2]valeurs_trimestrielles!$A$1:$EJ$1191,308,0)+HLOOKUP($A30,[2]valeurs_trimestrielles!$A$1:$EJ$1191,309,0)+HLOOKUP($A30,[2]valeurs_trimestrielles!$A$1:$EJ$1191,312,0)+HLOOKUP($A30,[2]valeurs_trimestrielles!$A$1:$EJ$1191,313,0)+HLOOKUP($A30,[2]valeurs_trimestrielles!$A$1:$EJ$1191,314,0)+HLOOKUP($A30,[2]valeurs_trimestrielles!$A$1:$EJ$1191,315,0)+HLOOKUP($A30,[2]valeurs_trimestrielles!$A$1:$EJ$1191,316,0)+HLOOKUP($A30,[2]valeurs_trimestrielles!$A$1:$EJ$1191,317,0)+HLOOKUP($A30,[2]valeurs_trimestrielles!$A$1:$EJ$1191,318,0)</f>
        <v>23113</v>
      </c>
      <c r="G30" s="73">
        <f>HLOOKUP($A30,[2]valeurs_trimestrielles!$A$1:$EJ$1191,546,0)+HLOOKUP($A30,[2]valeurs_trimestrielles!$A$1:$EJ$1191,547,0)+HLOOKUP($A30,[2]valeurs_trimestrielles!$A$1:$EJ$1191,548,0)+HLOOKUP($A30,[2]valeurs_trimestrielles!$A$1:$EJ$1191,549,0)+HLOOKUP($A30,[2]valeurs_trimestrielles!$A$1:$EJ$1191,550,0)+HLOOKUP($A30,[2]valeurs_trimestrielles!$A$1:$EJ$1191,553,0)+HLOOKUP($A30,[2]valeurs_trimestrielles!$A$1:$EJ$1191,554,0)+HLOOKUP($A30,[2]valeurs_trimestrielles!$A$1:$EJ$1191,555,0)+HLOOKUP($A30,[2]valeurs_trimestrielles!$A$1:$EJ$1191,556,0)+HLOOKUP($A30,[2]valeurs_trimestrielles!$A$1:$EJ$1191,557,0)+HLOOKUP($A30,[2]valeurs_trimestrielles!$A$1:$EJ$1191,558,0)+HLOOKUP($A30,[2]valeurs_trimestrielles!$A$1:$EJ$1191,559,0)</f>
        <v>3424</v>
      </c>
      <c r="H30" s="73">
        <f>HLOOKUP($A30,[2]valeurs_trimestrielles!$A$1:$EJ$1191,444,0)+HLOOKUP($A30,[2]valeurs_trimestrielles!$A$1:$EJ$1191,445,0)+HLOOKUP($A30,[2]valeurs_trimestrielles!$A$1:$EJ$1191,446,0)+HLOOKUP($A30,[2]valeurs_trimestrielles!$A$1:$EJ$1191,447,0)+HLOOKUP($A30,[2]valeurs_trimestrielles!$A$1:$EJ$1191,448,0)+HLOOKUP($A30,[2]valeurs_trimestrielles!$A$1:$EJ$1191,451,0)+HLOOKUP($A30,[2]valeurs_trimestrielles!$A$1:$EJ$1191,452,0)+HLOOKUP($A30,[2]valeurs_trimestrielles!$A$1:$EJ$1191,453,0)+HLOOKUP($A30,[2]valeurs_trimestrielles!$A$1:$EJ$1191,454,0)+HLOOKUP($A30,[2]valeurs_trimestrielles!$A$1:$EJ$1191,455,0)+HLOOKUP($A30,[2]valeurs_trimestrielles!$A$1:$EJ$1191,456,0)+HLOOKUP($A30,[2]valeurs_trimestrielles!$A$1:$EJ$1191,457,0)</f>
        <v>5177</v>
      </c>
      <c r="I30" s="73">
        <f>HLOOKUP($A30,[2]valeurs_trimestrielles!$A$1:$EJ$1191,509,0)+HLOOKUP($A30,[2]valeurs_trimestrielles!$A$1:$EJ$1191,510,0)+HLOOKUP($A30,[2]valeurs_trimestrielles!$A$1:$EJ$1191,511,0)+HLOOKUP($A30,[2]valeurs_trimestrielles!$A$1:$EJ$1191,512,0)+HLOOKUP($A30,[2]valeurs_trimestrielles!$A$1:$EJ$1191,513,0)+HLOOKUP($A30,[2]valeurs_trimestrielles!$A$1:$EJ$1191,516,0)+HLOOKUP($A30,[2]valeurs_trimestrielles!$A$1:$EJ$1191,517,0)+HLOOKUP($A30,[2]valeurs_trimestrielles!$A$1:$EJ$1191,518,0)+HLOOKUP($A30,[2]valeurs_trimestrielles!$A$1:$EJ$1191,519,0)+HLOOKUP($A30,[2]valeurs_trimestrielles!$A$1:$EJ$1191,520,0)+HLOOKUP($A30,[2]valeurs_trimestrielles!$A$1:$EJ$1191,521,0)+HLOOKUP($A30,[2]valeurs_trimestrielles!$A$1:$EJ$1191,522,0)</f>
        <v>3136</v>
      </c>
      <c r="J30" s="73">
        <f>HLOOKUP($A30,[2]valeurs_trimestrielles!$A$1:$EJ$1191,263,0)+HLOOKUP($A30,[2]valeurs_trimestrielles!$A$1:$EJ$1191,264,0)+HLOOKUP($A30,[2]valeurs_trimestrielles!$A$1:$EJ$1191,265,0)+HLOOKUP($A30,[2]valeurs_trimestrielles!$A$1:$EJ$1191,266,0)+HLOOKUP($A30,[2]valeurs_trimestrielles!$A$1:$EJ$1191,267,0)+HLOOKUP($A30,[2]valeurs_trimestrielles!$A$1:$EJ$1191,270,0)+HLOOKUP($A30,[2]valeurs_trimestrielles!$A$1:$EJ$1191,271,0)+HLOOKUP($A30,[2]valeurs_trimestrielles!$A$1:$EJ$1191,272,0)+HLOOKUP($A30,[2]valeurs_trimestrielles!$A$1:$EJ$1191,273,0)+HLOOKUP($A30,[2]valeurs_trimestrielles!$A$1:$EJ$1191,274,0)+HLOOKUP($A30,[2]valeurs_trimestrielles!$A$1:$EJ$1191,275,0)+HLOOKUP($A30,[2]valeurs_trimestrielles!$A$1:$EJ$1191,276,0)</f>
        <v>3955</v>
      </c>
      <c r="K30" s="73">
        <f>HLOOKUP($A30,[2]valeurs_trimestrielles!$A$1:$EJ$1191,277,0)+HLOOKUP($A30,[2]valeurs_trimestrielles!$A$1:$EJ$1191,278,0)+HLOOKUP($A30,[2]valeurs_trimestrielles!$A$1:$EJ$1191,279,0)+HLOOKUP($A30,[2]valeurs_trimestrielles!$A$1:$EJ$1191,280,0)+HLOOKUP($A30,[2]valeurs_trimestrielles!$A$1:$EJ$1191,281,0)+HLOOKUP($A30,[2]valeurs_trimestrielles!$A$1:$EJ$1191,284,0)+HLOOKUP($A30,[2]valeurs_trimestrielles!$A$1:$EJ$1191,285,0)+HLOOKUP($A30,[2]valeurs_trimestrielles!$A$1:$EJ$1191,286,0)+HLOOKUP($A30,[2]valeurs_trimestrielles!$A$1:$EJ$1191,287,0)+HLOOKUP($A30,[2]valeurs_trimestrielles!$A$1:$EJ$1191,288,0)+HLOOKUP($A30,[2]valeurs_trimestrielles!$A$1:$EJ$1191,289,0)+HLOOKUP($A30,[2]valeurs_trimestrielles!$A$1:$EJ$1191,290,0)</f>
        <v>3117</v>
      </c>
      <c r="L30" s="73">
        <f>HLOOKUP($A30,[2]valeurs_trimestrielles!$A$1:$EJ$1191,249,0)+HLOOKUP($A30,[2]valeurs_trimestrielles!$A$1:$EJ$1191,250,0)+HLOOKUP($A30,[2]valeurs_trimestrielles!$A$1:$EJ$1191,251,0)+HLOOKUP($A30,[2]valeurs_trimestrielles!$A$1:$EJ$1191,252,0)+HLOOKUP($A30,[2]valeurs_trimestrielles!$A$1:$EJ$1191,253,0)+HLOOKUP($A30,[2]valeurs_trimestrielles!$A$1:$EJ$1191,256,0)+HLOOKUP($A30,[2]valeurs_trimestrielles!$A$1:$EJ$1191,257,0)+HLOOKUP($A30,[2]valeurs_trimestrielles!$A$1:$EJ$1191,258,0)+HLOOKUP($A30,[2]valeurs_trimestrielles!$A$1:$EJ$1191,259,0)+HLOOKUP($A30,[2]valeurs_trimestrielles!$A$1:$EJ$1191,260,0)+HLOOKUP($A30,[2]valeurs_trimestrielles!$A$1:$EJ$1191,261,0)+HLOOKUP($A30,[2]valeurs_trimestrielles!$A$1:$EJ$1191,262,0)</f>
        <v>14528</v>
      </c>
      <c r="M30" s="73">
        <f>HLOOKUP($A30,[2]valeurs_trimestrielles!$A$1:$EJ$1191,393,0)+HLOOKUP($A30,[2]valeurs_trimestrielles!$A$1:$EJ$1191,394,0)+HLOOKUP($A30,[2]valeurs_trimestrielles!$A$1:$EJ$1191,395,0)+HLOOKUP($A30,[2]valeurs_trimestrielles!$A$1:$EJ$1191,396,0)+HLOOKUP($A30,[2]valeurs_trimestrielles!$A$1:$EJ$1191,397,0)+HLOOKUP($A30,[2]valeurs_trimestrielles!$A$1:$EJ$1191,400,0)+HLOOKUP($A30,[2]valeurs_trimestrielles!$A$1:$EJ$1191,401,0)+HLOOKUP($A30,[2]valeurs_trimestrielles!$A$1:$EJ$1191,402,0)+HLOOKUP($A30,[2]valeurs_trimestrielles!$A$1:$EJ$1191,403,0)+HLOOKUP($A30,[2]valeurs_trimestrielles!$A$1:$EJ$1191,404,0)+HLOOKUP($A30,[2]valeurs_trimestrielles!$A$1:$EJ$1191,405,0)+HLOOKUP($A30,[2]valeurs_trimestrielles!$A$1:$EJ$1191,406,0)</f>
        <v>8333</v>
      </c>
      <c r="N30" s="75">
        <f>HLOOKUP($A30,[2]valeurs_trimestrielles!$A$1:$EJ$1191,291,0)+HLOOKUP($A30,[2]valeurs_trimestrielles!$A$1:$EJ$1191,292,0)+HLOOKUP($A30,[2]valeurs_trimestrielles!$A$1:$EJ$1191,293,0)+HLOOKUP($A30,[2]valeurs_trimestrielles!$A$1:$EJ$1191,294,0)+HLOOKUP($A30,[2]valeurs_trimestrielles!$A$1:$EJ$1191,295,0)+HLOOKUP($A30,[2]valeurs_trimestrielles!$A$1:$EJ$1191,298,0)+HLOOKUP($A30,[2]valeurs_trimestrielles!$A$1:$EJ$1191,299,0)+HLOOKUP($A30,[2]valeurs_trimestrielles!$A$1:$EJ$1191,300,0)+HLOOKUP($A30,[2]valeurs_trimestrielles!$A$1:$EJ$1191,301,0)+HLOOKUP($A30,[2]valeurs_trimestrielles!$A$1:$EJ$1191,302,0)+HLOOKUP($A30,[2]valeurs_trimestrielles!$A$1:$EJ$1191,303,0)+HLOOKUP($A30,[2]valeurs_trimestrielles!$A$1:$EJ$1191,304,0)</f>
        <v>5076</v>
      </c>
      <c r="O30" s="72">
        <f t="shared" si="2"/>
        <v>74859</v>
      </c>
      <c r="P30" s="76">
        <f>HLOOKUP($A30,[2]valeurs_trimestrielles!$A$1:$EJ$1191,828,0)+HLOOKUP($A30,[2]valeurs_trimestrielles!$A$1:$EJ$1191,830,0)+HLOOKUP($A30,[2]valeurs_trimestrielles!$A$1:$EJ$1191,832,0)+HLOOKUP($A30,[2]valeurs_trimestrielles!$A$1:$EJ$1191,834,0)+HLOOKUP($A30,[2]valeurs_trimestrielles!$A$1:$EJ$1191,836,0)+HLOOKUP($A30,[2]valeurs_trimestrielles!$A$1:$EJ$1191,838,0)+HLOOKUP($A30,[2]valeurs_trimestrielles!$A$1:$EJ$1191,842,0)+HLOOKUP($A30,[2]valeurs_trimestrielles!$A$1:$EJ$1191,847,0)+HLOOKUP($A30,[2]valeurs_trimestrielles!$A$1:$EJ$1191,853,0)+HLOOKUP($A30,[2]valeurs_trimestrielles!$A$1:$EJ$1191,855,0)+HLOOKUP($A30,[2]valeurs_trimestrielles!$A$1:$EJ$1191,857,0)+HLOOKUP($A30,[2]valeurs_trimestrielles!$A$1:$EJ$1191,859,0)+HLOOKUP($A30,[2]valeurs_trimestrielles!$A$1:$EJ$1191,861,0)</f>
        <v>3748</v>
      </c>
      <c r="Q30" s="73">
        <f>HLOOKUP($A30,[2]valeurs_trimestrielles!$A$1:$EJ$1191,730,0)+HLOOKUP($A30,[2]valeurs_trimestrielles!$A$1:$EJ$1191,732,0)+HLOOKUP($A30,[2]valeurs_trimestrielles!$A$1:$EJ$1191,734,0)+HLOOKUP($A30,[2]valeurs_trimestrielles!$A$1:$EJ$1191,736,0)+HLOOKUP($A30,[2]valeurs_trimestrielles!$A$1:$EJ$1191,738,0)+HLOOKUP($A30,[2]valeurs_trimestrielles!$A$1:$EJ$1191,740,0)+HLOOKUP($A30,[2]valeurs_trimestrielles!$A$1:$EJ$1191,744,0)+HLOOKUP($A30,[2]valeurs_trimestrielles!$A$1:$EJ$1191,749,0)+HLOOKUP($A30,[2]valeurs_trimestrielles!$A$1:$EJ$1191,755,0)+HLOOKUP($A30,[2]valeurs_trimestrielles!$A$1:$EJ$1191,757,0)+HLOOKUP($A30,[2]valeurs_trimestrielles!$A$1:$EJ$1191,759,0)+HLOOKUP($A30,[2]valeurs_trimestrielles!$A$1:$EJ$1191,761,0)+HLOOKUP($A30,[2]valeurs_trimestrielles!$A$1:$EJ$1191,763,0)</f>
        <v>8662</v>
      </c>
      <c r="R30" s="73">
        <f t="shared" si="3"/>
        <v>62449</v>
      </c>
      <c r="S30" s="73">
        <f>HLOOKUP($A30,[2]valeurs_trimestrielles!$A$1:$EJ$1191,681,0)+HLOOKUP($A30,[2]valeurs_trimestrielles!$A$1:$EJ$1191,682,0)+HLOOKUP($A30,[2]valeurs_trimestrielles!$A$1:$EJ$1191,683,0)+HLOOKUP($A30,[2]valeurs_trimestrielles!$A$1:$EJ$1191,684,0)+HLOOKUP($A30,[2]valeurs_trimestrielles!$A$1:$EJ$1191,685,0)+HLOOKUP($A30,[2]valeurs_trimestrielles!$A$1:$EJ$1191,688,0)+HLOOKUP($A30,[2]valeurs_trimestrielles!$A$1:$EJ$1191,689,0)+HLOOKUP($A30,[2]valeurs_trimestrielles!$A$1:$EJ$1191,690,0)+HLOOKUP($A30,[2]valeurs_trimestrielles!$A$1:$EJ$1191,691,0)+HLOOKUP($A30,[2]valeurs_trimestrielles!$A$1:$EJ$1191,692,0)+HLOOKUP($A30,[2]valeurs_trimestrielles!$A$1:$EJ$1191,693,0)+HLOOKUP($A30,[2]valeurs_trimestrielles!$A$1:$EJ$1191,694,0)</f>
        <v>11948</v>
      </c>
      <c r="T30" s="73">
        <f>HLOOKUP($A30,[2]valeurs_trimestrielles!$A$1:$EJ$1191,912,0)+HLOOKUP($A30,[2]valeurs_trimestrielles!$A$1:$EJ$1191,913,0)+HLOOKUP($A30,[2]valeurs_trimestrielles!$A$1:$EJ$1191,914,0)+HLOOKUP($A30,[2]valeurs_trimestrielles!$A$1:$EJ$1191,915,0)+HLOOKUP($A30,[2]valeurs_trimestrielles!$A$1:$EJ$1191,916,0)+HLOOKUP($A30,[2]valeurs_trimestrielles!$A$1:$EJ$1191,919,0)+HLOOKUP($A30,[2]valeurs_trimestrielles!$A$1:$EJ$1191,920,0)+HLOOKUP($A30,[2]valeurs_trimestrielles!$A$1:$EJ$1191,921,0)+HLOOKUP($A30,[2]valeurs_trimestrielles!$A$1:$EJ$1191,922,0)+HLOOKUP($A30,[2]valeurs_trimestrielles!$A$1:$EJ$1191,923,0)+HLOOKUP($A30,[2]valeurs_trimestrielles!$A$1:$EJ$1191,924,0)+HLOOKUP($A30,[2]valeurs_trimestrielles!$A$1:$EJ$1191,925,0)</f>
        <v>4023</v>
      </c>
      <c r="U30" s="73">
        <f>HLOOKUP($A30,[2]valeurs_trimestrielles!$A$1:$EJ$1191,814,0)+HLOOKUP($A30,[2]valeurs_trimestrielles!$A$1:$EJ$1191,815,0)+HLOOKUP($A30,[2]valeurs_trimestrielles!$A$1:$EJ$1191,816,0)+HLOOKUP($A30,[2]valeurs_trimestrielles!$A$1:$EJ$1191,817,0)+HLOOKUP($A30,[2]valeurs_trimestrielles!$A$1:$EJ$1191,818,0)+HLOOKUP($A30,[2]valeurs_trimestrielles!$A$1:$EJ$1191,821,0)+HLOOKUP($A30,[2]valeurs_trimestrielles!$A$1:$EJ$1191,822,0)+HLOOKUP($A30,[2]valeurs_trimestrielles!$A$1:$EJ$1191,823,0)+HLOOKUP($A30,[2]valeurs_trimestrielles!$A$1:$EJ$1191,824,0)+HLOOKUP($A30,[2]valeurs_trimestrielles!$A$1:$EJ$1191,825,0)+HLOOKUP($A30,[2]valeurs_trimestrielles!$A$1:$EJ$1191,826,0)+HLOOKUP($A30,[2]valeurs_trimestrielles!$A$1:$EJ$1191,827,0)</f>
        <v>2168</v>
      </c>
      <c r="V30" s="73">
        <f>HLOOKUP($A30,[2]valeurs_trimestrielles!$A$1:$EJ$1191,877,0)+HLOOKUP($A30,[2]valeurs_trimestrielles!$A$1:$EJ$1191,878,0)+HLOOKUP($A30,[2]valeurs_trimestrielles!$A$1:$EJ$1191,879,0)+HLOOKUP($A30,[2]valeurs_trimestrielles!$A$1:$EJ$1191,880,0)+HLOOKUP($A30,[2]valeurs_trimestrielles!$A$1:$EJ$1191,881,0)+HLOOKUP($A30,[2]valeurs_trimestrielles!$A$1:$EJ$1191,884,0)+HLOOKUP($A30,[2]valeurs_trimestrielles!$A$1:$EJ$1191,885,0)+HLOOKUP($A30,[2]valeurs_trimestrielles!$A$1:$EJ$1191,886,0)+HLOOKUP($A30,[2]valeurs_trimestrielles!$A$1:$EJ$1191,887,0)+HLOOKUP($A30,[2]valeurs_trimestrielles!$A$1:$EJ$1191,888,0)+HLOOKUP($A30,[2]valeurs_trimestrielles!$A$1:$EJ$1191,889,0)+HLOOKUP($A30,[2]valeurs_trimestrielles!$A$1:$EJ$1191,890,0)</f>
        <v>4148</v>
      </c>
      <c r="W30" s="73">
        <f>HLOOKUP($A30,[2]valeurs_trimestrielles!$A$1:$EJ$1191,639,0)+HLOOKUP($A30,[2]valeurs_trimestrielles!$A$1:$EJ$1191,640,0)+HLOOKUP($A30,[2]valeurs_trimestrielles!$A$1:$EJ$1191,641,0)+HLOOKUP($A30,[2]valeurs_trimestrielles!$A$1:$EJ$1191,642,0)+HLOOKUP($A30,[2]valeurs_trimestrielles!$A$1:$EJ$1191,643,0)+HLOOKUP($A30,[2]valeurs_trimestrielles!$A$1:$EJ$1191,646,0)+HLOOKUP($A30,[2]valeurs_trimestrielles!$A$1:$EJ$1191,648,0)+HLOOKUP($A30,[2]valeurs_trimestrielles!$A$1:$EJ$1191,650,0)+HLOOKUP($A30,[2]valeurs_trimestrielles!$A$1:$EJ$1191,652,0)+HLOOKUP($A30,[2]valeurs_trimestrielles!$A$1:$EJ$1191,654,0)+HLOOKUP($A30,[2]valeurs_trimestrielles!$A$1:$EJ$1191,656,0)+HLOOKUP($A30,[2]valeurs_trimestrielles!$A$1:$EJ$1191,657,0)</f>
        <v>940</v>
      </c>
      <c r="X30" s="73">
        <f>HLOOKUP($A30,[2]valeurs_trimestrielles!$A$1:$EJ$1191,653,0)+HLOOKUP($A30,[2]valeurs_trimestrielles!$A$1:$EJ$1191,654,0)+HLOOKUP($A30,[2]valeurs_trimestrielles!$A$1:$EJ$1191,655,0)+HLOOKUP($A30,[2]valeurs_trimestrielles!$A$1:$EJ$1191,656,0)+HLOOKUP($A30,[2]valeurs_trimestrielles!$A$1:$EJ$1191,657,0)+HLOOKUP($A30,[2]valeurs_trimestrielles!$A$1:$EJ$1191,660,0)+HLOOKUP($A30,[2]valeurs_trimestrielles!$A$1:$EJ$1191,661,0)+HLOOKUP($A30,[2]valeurs_trimestrielles!$A$1:$EJ$1191,662,0)+HLOOKUP($A30,[2]valeurs_trimestrielles!$A$1:$EJ$1191,663,0)+HLOOKUP($A30,[2]valeurs_trimestrielles!$A$1:$EJ$1191,664,0)+HLOOKUP($A30,[2]valeurs_trimestrielles!$A$1:$EJ$1191,665,0)+HLOOKUP($A30,[2]valeurs_trimestrielles!$A$1:$EJ$1191,666,0)</f>
        <v>1519</v>
      </c>
      <c r="Y30" s="73">
        <f>HLOOKUP($A30,[2]valeurs_trimestrielles!$A$1:$EJ$1191,626,0)+HLOOKUP($A30,[2]valeurs_trimestrielles!$A$1:$EJ$1191,627,0)+HLOOKUP($A30,[2]valeurs_trimestrielles!$A$1:$EJ$1191,628,0)+HLOOKUP($A30,[2]valeurs_trimestrielles!$A$1:$EJ$1191,629,0)+HLOOKUP($A30,[2]valeurs_trimestrielles!$A$1:$EJ$1191,630,0)+HLOOKUP($A30,[2]valeurs_trimestrielles!$A$1:$EJ$1191,632,0)+HLOOKUP($A30,[2]valeurs_trimestrielles!$A$1:$EJ$1191,633,0)+HLOOKUP($A30,[2]valeurs_trimestrielles!$A$1:$EJ$1191,634,0)+HLOOKUP($A30,[2]valeurs_trimestrielles!$A$1:$EJ$1191,635,0)+HLOOKUP($A30,[2]valeurs_trimestrielles!$A$1:$EJ$1191,636,0)+HLOOKUP($A30,[2]valeurs_trimestrielles!$A$1:$EJ$1191,637,0)+HLOOKUP($A30,[2]valeurs_trimestrielles!$A$1:$EJ$1191,638,0)</f>
        <v>19048</v>
      </c>
      <c r="Z30" s="73">
        <f>HLOOKUP($A30,[2]valeurs_trimestrielles!$A$1:$EJ$1191,765,0)+HLOOKUP($A30,[2]valeurs_trimestrielles!$A$1:$EJ$1191,766,0)+HLOOKUP($A30,[2]valeurs_trimestrielles!$A$1:$EJ$1191,767,0)+HLOOKUP($A30,[2]valeurs_trimestrielles!$A$1:$EJ$1191,768,0)+HLOOKUP($A30,[2]valeurs_trimestrielles!$A$1:$EJ$1191,769,0)+HLOOKUP($A30,[2]valeurs_trimestrielles!$A$1:$EJ$1191,772,0)+HLOOKUP($A30,[2]valeurs_trimestrielles!$A$1:$EJ$1191,773,0)+HLOOKUP($A30,[2]valeurs_trimestrielles!$A$1:$EJ$1191,774,0)+HLOOKUP($A30,[2]valeurs_trimestrielles!$A$1:$EJ$1191,775,0)+HLOOKUP($A30,[2]valeurs_trimestrielles!$A$1:$EJ$1191,776,0)+HLOOKUP($A30,[2]valeurs_trimestrielles!$A$1:$EJ$1191,777,0)+HLOOKUP($A30,[2]valeurs_trimestrielles!$A$1:$EJ$1191,778,0)</f>
        <v>9075</v>
      </c>
      <c r="AA30" s="75">
        <f>HLOOKUP($A30,[2]valeurs_trimestrielles!$A$1:$EJ$1191,667,0)+HLOOKUP($A30,[2]valeurs_trimestrielles!$A$1:$EJ$1191,668,0)+HLOOKUP($A30,[2]valeurs_trimestrielles!$A$1:$EJ$1191,669,0)+HLOOKUP($A30,[2]valeurs_trimestrielles!$A$1:$EJ$1191,670,0)+HLOOKUP($A30,[2]valeurs_trimestrielles!$A$1:$EJ$1191,671,0)+HLOOKUP($A30,[2]valeurs_trimestrielles!$A$1:$EJ$1191,674,0)+HLOOKUP($A30,[2]valeurs_trimestrielles!$A$1:$EJ$1191,675,0)+HLOOKUP($A30,[2]valeurs_trimestrielles!$A$1:$EJ$1191,676,0)+HLOOKUP($A30,[2]valeurs_trimestrielles!$A$1:$EJ$1191,677,0)+HLOOKUP($A30,[2]valeurs_trimestrielles!$A$1:$EJ$1191,678,0)+HLOOKUP($A30,[2]valeurs_trimestrielles!$A$1:$EJ$1191,679,0)+HLOOKUP($A30,[2]valeurs_trimestrielles!$A$1:$EJ$1191,680,0)</f>
        <v>9580</v>
      </c>
      <c r="AB30" s="72">
        <f t="shared" si="6"/>
        <v>156851</v>
      </c>
      <c r="AC30" s="55">
        <f>HLOOKUP($A30,[2]valeurs_trimestrielles!$A$1:$EJ$1191,560,0)+HLOOKUP($A30,[2]valeurs_trimestrielles!$A$1:$EJ$1191,562,0)+HLOOKUP($A30,[2]valeurs_trimestrielles!$A$1:$EJ$1191,564,0)+HLOOKUP($A30,[2]valeurs_trimestrielles!$A$1:$EJ$1191,566,0)+HLOOKUP($A30,[2]valeurs_trimestrielles!$A$1:$EJ$1191,568,0)+HLOOKUP($A30,[2]valeurs_trimestrielles!$A$1:$EJ$1191,570,0)+HLOOKUP($A30,[2]valeurs_trimestrielles!$A$1:$EJ$1191,574,0)+HLOOKUP($A30,[2]valeurs_trimestrielles!$A$1:$EJ$1191,580,0)+HLOOKUP($A30,[2]valeurs_trimestrielles!$A$1:$EJ$1191,587,0)+HLOOKUP($A30,[2]valeurs_trimestrielles!$A$1:$EJ$1191,589,0)+HLOOKUP($A30,[2]valeurs_trimestrielles!$A$1:$EJ$1191,591,0)+HLOOKUP($A30,[2]valeurs_trimestrielles!$A$1:$EJ$1191,593,0)+HLOOKUP($A30,[2]valeurs_trimestrielles!$A$1:$EJ$1191,595,0)</f>
        <v>6742</v>
      </c>
      <c r="AD30" s="56">
        <f>HLOOKUP($A30,[2]valeurs_trimestrielles!$A$1:$EJ$1191,109,0)+HLOOKUP($A30,[2]valeurs_trimestrielles!$A$1:$EJ$1191,111,0)+HLOOKUP($A30,[2]valeurs_trimestrielles!$A$1:$EJ$1191,113,0)+HLOOKUP($A30,[2]valeurs_trimestrielles!$A$1:$EJ$1191,115,0)+HLOOKUP($A30,[2]valeurs_trimestrielles!$A$1:$EJ$1191,117,0)+HLOOKUP($A30,[2]valeurs_trimestrielles!$A$1:$EJ$1191,119,0)+HLOOKUP($A30,[2]valeurs_trimestrielles!$A$1:$EJ$1191,123,0)+HLOOKUP($A30,[2]valeurs_trimestrielles!$A$1:$EJ$1191,129,0)+HLOOKUP($A30,[2]valeurs_trimestrielles!$A$1:$EJ$1191,136,0)+HLOOKUP($A30,[2]valeurs_trimestrielles!$A$1:$EJ$1191,138,0)+HLOOKUP($A30,[2]valeurs_trimestrielles!$A$1:$EJ$1191,140,0)+HLOOKUP($A30,[2]valeurs_trimestrielles!$A$1:$EJ$1191,142,0)+HLOOKUP($A30,[2]valeurs_trimestrielles!$A$1:$EJ$1191,144,0)</f>
        <v>18120</v>
      </c>
      <c r="AE30" s="56">
        <f t="shared" si="7"/>
        <v>131989</v>
      </c>
      <c r="AF30" s="56">
        <f>HLOOKUP($A30,[2]valeurs_trimestrielles!$A$1:$EJ$1191,58,0)+HLOOKUP($A30,[2]valeurs_trimestrielles!$A$1:$EJ$1191,59,0)+HLOOKUP($A30,[2]valeurs_trimestrielles!$A$1:$EJ$1191,60,0)+HLOOKUP($A30,[2]valeurs_trimestrielles!$A$1:$EJ$1191,61,0)+HLOOKUP($A30,[2]valeurs_trimestrielles!$A$1:$EJ$1191,62,0)+HLOOKUP($A30,[2]valeurs_trimestrielles!$A$1:$EJ$1191,65,0)+HLOOKUP($A30,[2]valeurs_trimestrielles!$A$1:$EJ$1191,66,0)+HLOOKUP($A30,[2]valeurs_trimestrielles!$A$1:$EJ$1191,67,0)+HLOOKUP($A30,[2]valeurs_trimestrielles!$A$1:$EJ$1191,68,0)+HLOOKUP($A30,[2]valeurs_trimestrielles!$A$1:$EJ$1191,69,0)+HLOOKUP($A30,[2]valeurs_trimestrielles!$A$1:$EJ$1191,70,0)+HLOOKUP($A30,[2]valeurs_trimestrielles!$A$1:$EJ$1191,71,0)</f>
        <v>35061</v>
      </c>
      <c r="AG30" s="56">
        <f>HLOOKUP($A30,[2]valeurs_trimestrielles!$A$1:$EJ$1191,968,0)+HLOOKUP($A30,[2]valeurs_trimestrielles!$A$1:$EJ$1191,969,0)+HLOOKUP($A30,[2]valeurs_trimestrielles!$A$1:$EJ$1191,970,0)+HLOOKUP($A30,[2]valeurs_trimestrielles!$A$1:$EJ$1191,971,0)+HLOOKUP($A30,[2]valeurs_trimestrielles!$A$1:$EJ$1191,972,0)+HLOOKUP($A30,[2]valeurs_trimestrielles!$A$1:$EJ$1191,975,0)+HLOOKUP($A30,[2]valeurs_trimestrielles!$A$1:$EJ$1191,976,0)+HLOOKUP($A30,[2]valeurs_trimestrielles!$A$1:$EJ$1191,977,0)+HLOOKUP($A30,[2]valeurs_trimestrielles!$A$1:$EJ$1191,978,0)+HLOOKUP($A30,[2]valeurs_trimestrielles!$A$1:$EJ$1191,979,0)+HLOOKUP($A30,[2]valeurs_trimestrielles!$A$1:$EJ$1191,980,0)+HLOOKUP($A30,[2]valeurs_trimestrielles!$A$1:$EJ$1191,981,0)</f>
        <v>7447</v>
      </c>
      <c r="AH30" s="56">
        <f>HLOOKUP($A30,[2]valeurs_trimestrielles!$A$1:$EJ$1191,235,0)+HLOOKUP($A30,[2]valeurs_trimestrielles!$A$1:$EJ$1191,236,0)+HLOOKUP($A30,[2]valeurs_trimestrielles!$A$1:$EJ$1191,237,0)+HLOOKUP($A30,[2]valeurs_trimestrielles!$A$1:$EJ$1191,238,0)+HLOOKUP($A30,[2]valeurs_trimestrielles!$A$1:$EJ$1191,239,0)+HLOOKUP($A30,[2]valeurs_trimestrielles!$A$1:$EJ$1191,242,0)+HLOOKUP($A30,[2]valeurs_trimestrielles!$A$1:$EJ$1191,243,0)+HLOOKUP($A30,[2]valeurs_trimestrielles!$A$1:$EJ$1191,244,0)+HLOOKUP($A30,[2]valeurs_trimestrielles!$A$1:$EJ$1191,245,0)+HLOOKUP($A30,[2]valeurs_trimestrielles!$A$1:$EJ$1191,246,0)+HLOOKUP($A30,[2]valeurs_trimestrielles!$A$1:$EJ$1191,247,0)+HLOOKUP($A30,[2]valeurs_trimestrielles!$A$1:$EJ$1191,248,0)</f>
        <v>7345</v>
      </c>
      <c r="AI30" s="56">
        <f>HLOOKUP($A30,[2]valeurs_trimestrielles!$A$1:$EJ$1191,611,0)+HLOOKUP($A30,[2]valeurs_trimestrielles!$A$1:$EJ$1191,612,0)+HLOOKUP($A30,[2]valeurs_trimestrielles!$A$1:$EJ$1191,613,0)+HLOOKUP($A30,[2]valeurs_trimestrielles!$A$1:$EJ$1191,614,0)+HLOOKUP($A30,[2]valeurs_trimestrielles!$A$1:$EJ$1191,615,0)+HLOOKUP($A30,[2]valeurs_trimestrielles!$A$1:$EJ$1191,618,0)+HLOOKUP($A30,[2]valeurs_trimestrielles!$A$1:$EJ$1191,619,0)+HLOOKUP($A30,[2]valeurs_trimestrielles!$A$1:$EJ$1191,620,0)+HLOOKUP($A30,[2]valeurs_trimestrielles!$A$1:$EJ$1191,621,0)+HLOOKUP($A30,[2]valeurs_trimestrielles!$A$1:$EJ$1191,622,0)+HLOOKUP($A30,[2]valeurs_trimestrielles!$A$1:$EJ$1191,623,0)+HLOOKUP($A30,[2]valeurs_trimestrielles!$A$1:$EJ$1191,624,0)</f>
        <v>7284</v>
      </c>
      <c r="AJ30" s="56">
        <f>HLOOKUP($A30,[2]valeurs_trimestrielles!$A$1:$EJ$1191,16,0)+HLOOKUP($A30,[2]valeurs_trimestrielles!$A$1:$EJ$1191,17,0)+HLOOKUP($A30,[2]valeurs_trimestrielles!$A$1:$EJ$1191,18,0)+HLOOKUP($A30,[2]valeurs_trimestrielles!$A$1:$EJ$1191,19,0)+HLOOKUP($A30,[2]valeurs_trimestrielles!$A$1:$EJ$1191,20,0)+HLOOKUP($A30,[2]valeurs_trimestrielles!$A$1:$EJ$1191,23,0)+HLOOKUP($A30,[2]valeurs_trimestrielles!$A$1:$EJ$1191,24,0)+HLOOKUP($A30,[2]valeurs_trimestrielles!$A$1:$EJ$1191,25,0)+HLOOKUP($A30,[2]valeurs_trimestrielles!$A$1:$EJ$1191,26,0)+HLOOKUP($A30,[2]valeurs_trimestrielles!$A$1:$EJ$1191,27,0)+HLOOKUP($A30,[2]valeurs_trimestrielles!$A$1:$EJ$1191,28,0)+HLOOKUP($A30,[2]valeurs_trimestrielles!$A$1:$EJ$1191,29,0)</f>
        <v>4576</v>
      </c>
      <c r="AK30" s="56">
        <f>HLOOKUP($A30,[2]valeurs_trimestrielles!$A$1:$EJ$1191,30,0)+HLOOKUP($A30,[2]valeurs_trimestrielles!$A$1:$EJ$1191,31,0)+HLOOKUP($A30,[2]valeurs_trimestrielles!$A$1:$EJ$1191,32,0)+HLOOKUP($A30,[2]valeurs_trimestrielles!$A$1:$EJ$1191,33,0)+HLOOKUP($A30,[2]valeurs_trimestrielles!$A$1:$EJ$1191,34,0)+HLOOKUP($A30,[2]valeurs_trimestrielles!$A$1:$EJ$1191,37,0)+HLOOKUP($A30,[2]valeurs_trimestrielles!$A$1:$EJ$1191,38,0)+HLOOKUP($A30,[2]valeurs_trimestrielles!$A$1:$EJ$1191,39,0)+HLOOKUP($A30,[2]valeurs_trimestrielles!$A$1:$EJ$1191,40,0)+HLOOKUP($A30,[2]valeurs_trimestrielles!$A$1:$EJ$1191,41,0)+HLOOKUP($A30,[2]valeurs_trimestrielles!$A$1:$EJ$1191,42,0)+HLOOKUP($A30,[2]valeurs_trimestrielles!$A$1:$EJ$1191,43,0)</f>
        <v>4636</v>
      </c>
      <c r="AL30" s="56">
        <f>HLOOKUP($A30,[2]valeurs_trimestrielles!$A$1:$EJ$1191,2,0)+HLOOKUP($A30,[2]valeurs_trimestrielles!$A$1:$EJ$1191,3,0)+HLOOKUP($A30,[2]valeurs_trimestrielles!$A$1:$EJ$1191,4,0)+HLOOKUP($A30,[2]valeurs_trimestrielles!$A$1:$EJ$1191,5,0)+HLOOKUP($A30,[2]valeurs_trimestrielles!$A$1:$EJ$1191,6,0)+HLOOKUP($A30,[2]valeurs_trimestrielles!$A$1:$EJ$1191,9,0)+HLOOKUP($A30,[2]valeurs_trimestrielles!$A$1:$EJ$1191,10,0)+HLOOKUP($A30,[2]valeurs_trimestrielles!$A$1:$EJ$1191,11,0)+HLOOKUP($A30,[2]valeurs_trimestrielles!$A$1:$EJ$1191,12,0)+HLOOKUP($A30,[2]valeurs_trimestrielles!$A$1:$EJ$1191,13,0)+HLOOKUP($A30,[2]valeurs_trimestrielles!$A$1:$EJ$1191,14,0)+HLOOKUP($A30,[2]valeurs_trimestrielles!$A$1:$EJ$1191,15,0)</f>
        <v>33576</v>
      </c>
      <c r="AM30" s="56">
        <f>HLOOKUP($A30,[2]valeurs_trimestrielles!$A$1:$EJ$1191,146,0)+HLOOKUP($A30,[2]valeurs_trimestrielles!$A$1:$EJ$1191,147,0)+HLOOKUP($A30,[2]valeurs_trimestrielles!$A$1:$EJ$1191,148,0)+HLOOKUP($A30,[2]valeurs_trimestrielles!$A$1:$EJ$1191,149,0)+HLOOKUP($A30,[2]valeurs_trimestrielles!$A$1:$EJ$1191,150,0)+HLOOKUP($A30,[2]valeurs_trimestrielles!$A$1:$EJ$1191,153,0)+HLOOKUP($A30,[2]valeurs_trimestrielles!$A$1:$EJ$1191,154,0)+HLOOKUP($A30,[2]valeurs_trimestrielles!$A$1:$EJ$1191,155,0)+HLOOKUP($A30,[2]valeurs_trimestrielles!$A$1:$EJ$1191,156,0)+HLOOKUP($A30,[2]valeurs_trimestrielles!$A$1:$EJ$1191,157,0)+HLOOKUP($A30,[2]valeurs_trimestrielles!$A$1:$EJ$1191,158,0)+HLOOKUP($A30,[2]valeurs_trimestrielles!$A$1:$EJ$1191,159,0)</f>
        <v>17408</v>
      </c>
      <c r="AN30" s="57">
        <f>HLOOKUP($A30,[2]valeurs_trimestrielles!$A$1:$EJ$1191,44,0)+HLOOKUP($A30,[2]valeurs_trimestrielles!$A$1:$EJ$1191,45,0)+HLOOKUP($A30,[2]valeurs_trimestrielles!$A$1:$EJ$1191,46,0)+HLOOKUP($A30,[2]valeurs_trimestrielles!$A$1:$EJ$1191,47,0)+HLOOKUP($A30,[2]valeurs_trimestrielles!$A$1:$EJ$1191,48,0)+HLOOKUP($A30,[2]valeurs_trimestrielles!$A$1:$EJ$1191,51,0)+HLOOKUP($A30,[2]valeurs_trimestrielles!$A$1:$EJ$1191,52,0)+HLOOKUP($A30,[2]valeurs_trimestrielles!$A$1:$EJ$1191,53,0)+HLOOKUP($A30,[2]valeurs_trimestrielles!$A$1:$EJ$1191,54,0)+HLOOKUP($A30,[2]valeurs_trimestrielles!$A$1:$EJ$1191,55,0)+HLOOKUP($A30,[2]valeurs_trimestrielles!$A$1:$EJ$1191,56,0)+HLOOKUP($A30,[2]valeurs_trimestrielles!$A$1:$EJ$1191,57,0)</f>
        <v>14656</v>
      </c>
    </row>
    <row r="31" spans="1:40" x14ac:dyDescent="0.2">
      <c r="A31" s="1" t="str">
        <f>'France métro'!A28</f>
        <v>2016-T2</v>
      </c>
      <c r="B31" s="54">
        <f t="shared" ref="B31:B35" si="8">C31+D31+E31</f>
        <v>76462</v>
      </c>
      <c r="C31" s="76">
        <f>HLOOKUP($A31,[2]valeurs_trimestrielles!$A$1:$EJ$1191,458,0)+HLOOKUP($A31,[2]valeurs_trimestrielles!$A$1:$EJ$1191,460,0)+HLOOKUP($A31,[2]valeurs_trimestrielles!$A$1:$EJ$1191,462,0)+HLOOKUP($A31,[2]valeurs_trimestrielles!$A$1:$EJ$1191,464,0)+HLOOKUP($A31,[2]valeurs_trimestrielles!$A$1:$EJ$1191,466,0)+HLOOKUP($A31,[2]valeurs_trimestrielles!$A$1:$EJ$1191,468,0)+HLOOKUP($A31,[2]valeurs_trimestrielles!$A$1:$EJ$1191,472,0)+HLOOKUP($A31,[2]valeurs_trimestrielles!$A$1:$EJ$1191,478,0)+HLOOKUP($A31,[2]valeurs_trimestrielles!$A$1:$EJ$1191,485,0)+HLOOKUP($A31,[2]valeurs_trimestrielles!$A$1:$EJ$1191,487,0)+HLOOKUP($A31,[2]valeurs_trimestrielles!$A$1:$EJ$1191,489,0)+HLOOKUP($A31,[2]valeurs_trimestrielles!$A$1:$EJ$1191,491,0)+HLOOKUP($A31,[2]valeurs_trimestrielles!$A$1:$EJ$1191,493,0)</f>
        <v>2902</v>
      </c>
      <c r="D31" s="73">
        <f>HLOOKUP($A31,[2]valeurs_trimestrielles!$A$1:$EJ$1191,356,0)+HLOOKUP($A31,[2]valeurs_trimestrielles!$A$1:$EJ$1191,358,0)+HLOOKUP($A31,[2]valeurs_trimestrielles!$A$1:$EJ$1191,360,0)+HLOOKUP($A31,[2]valeurs_trimestrielles!$A$1:$EJ$1191,362,0)+HLOOKUP($A31,[2]valeurs_trimestrielles!$A$1:$EJ$1191,364,0)+HLOOKUP($A31,[2]valeurs_trimestrielles!$A$1:$EJ$1191,366,0)+HLOOKUP($A31,[2]valeurs_trimestrielles!$A$1:$EJ$1191,370,0)+HLOOKUP($A31,[2]valeurs_trimestrielles!$A$1:$EJ$1191,376,0)+HLOOKUP($A31,[2]valeurs_trimestrielles!$A$1:$EJ$1191,383,0)+HLOOKUP($A31,[2]valeurs_trimestrielles!$A$1:$EJ$1191,385,0)+HLOOKUP($A31,[2]valeurs_trimestrielles!$A$1:$EJ$1191,387,0)+HLOOKUP($A31,[2]valeurs_trimestrielles!$A$1:$EJ$1191,389,0)+HLOOKUP($A31,[2]valeurs_trimestrielles!$A$1:$EJ$1191,391,0)</f>
        <v>8546</v>
      </c>
      <c r="E31" s="73">
        <f t="shared" ref="E31:E35" si="9">SUM(F31:N31)</f>
        <v>65014</v>
      </c>
      <c r="F31" s="73">
        <f>HLOOKUP($A31,[2]valeurs_trimestrielles!$A$1:$EJ$1191,305,0)+HLOOKUP($A31,[2]valeurs_trimestrielles!$A$1:$EJ$1191,306,0)+HLOOKUP($A31,[2]valeurs_trimestrielles!$A$1:$EJ$1191,307,0)+HLOOKUP($A31,[2]valeurs_trimestrielles!$A$1:$EJ$1191,308,0)+HLOOKUP($A31,[2]valeurs_trimestrielles!$A$1:$EJ$1191,309,0)+HLOOKUP($A31,[2]valeurs_trimestrielles!$A$1:$EJ$1191,312,0)+HLOOKUP($A31,[2]valeurs_trimestrielles!$A$1:$EJ$1191,313,0)+HLOOKUP($A31,[2]valeurs_trimestrielles!$A$1:$EJ$1191,314,0)+HLOOKUP($A31,[2]valeurs_trimestrielles!$A$1:$EJ$1191,315,0)+HLOOKUP($A31,[2]valeurs_trimestrielles!$A$1:$EJ$1191,316,0)+HLOOKUP($A31,[2]valeurs_trimestrielles!$A$1:$EJ$1191,317,0)+HLOOKUP($A31,[2]valeurs_trimestrielles!$A$1:$EJ$1191,318,0)</f>
        <v>20860</v>
      </c>
      <c r="G31" s="73">
        <f>HLOOKUP($A31,[2]valeurs_trimestrielles!$A$1:$EJ$1191,546,0)+HLOOKUP($A31,[2]valeurs_trimestrielles!$A$1:$EJ$1191,547,0)+HLOOKUP($A31,[2]valeurs_trimestrielles!$A$1:$EJ$1191,548,0)+HLOOKUP($A31,[2]valeurs_trimestrielles!$A$1:$EJ$1191,549,0)+HLOOKUP($A31,[2]valeurs_trimestrielles!$A$1:$EJ$1191,550,0)+HLOOKUP($A31,[2]valeurs_trimestrielles!$A$1:$EJ$1191,553,0)+HLOOKUP($A31,[2]valeurs_trimestrielles!$A$1:$EJ$1191,554,0)+HLOOKUP($A31,[2]valeurs_trimestrielles!$A$1:$EJ$1191,555,0)+HLOOKUP($A31,[2]valeurs_trimestrielles!$A$1:$EJ$1191,556,0)+HLOOKUP($A31,[2]valeurs_trimestrielles!$A$1:$EJ$1191,557,0)+HLOOKUP($A31,[2]valeurs_trimestrielles!$A$1:$EJ$1191,558,0)+HLOOKUP($A31,[2]valeurs_trimestrielles!$A$1:$EJ$1191,559,0)</f>
        <v>3372</v>
      </c>
      <c r="H31" s="73">
        <f>HLOOKUP($A31,[2]valeurs_trimestrielles!$A$1:$EJ$1191,444,0)+HLOOKUP($A31,[2]valeurs_trimestrielles!$A$1:$EJ$1191,445,0)+HLOOKUP($A31,[2]valeurs_trimestrielles!$A$1:$EJ$1191,446,0)+HLOOKUP($A31,[2]valeurs_trimestrielles!$A$1:$EJ$1191,447,0)+HLOOKUP($A31,[2]valeurs_trimestrielles!$A$1:$EJ$1191,448,0)+HLOOKUP($A31,[2]valeurs_trimestrielles!$A$1:$EJ$1191,451,0)+HLOOKUP($A31,[2]valeurs_trimestrielles!$A$1:$EJ$1191,452,0)+HLOOKUP($A31,[2]valeurs_trimestrielles!$A$1:$EJ$1191,453,0)+HLOOKUP($A31,[2]valeurs_trimestrielles!$A$1:$EJ$1191,454,0)+HLOOKUP($A31,[2]valeurs_trimestrielles!$A$1:$EJ$1191,455,0)+HLOOKUP($A31,[2]valeurs_trimestrielles!$A$1:$EJ$1191,456,0)+HLOOKUP($A31,[2]valeurs_trimestrielles!$A$1:$EJ$1191,457,0)</f>
        <v>5962</v>
      </c>
      <c r="I31" s="73">
        <f>HLOOKUP($A31,[2]valeurs_trimestrielles!$A$1:$EJ$1191,509,0)+HLOOKUP($A31,[2]valeurs_trimestrielles!$A$1:$EJ$1191,510,0)+HLOOKUP($A31,[2]valeurs_trimestrielles!$A$1:$EJ$1191,511,0)+HLOOKUP($A31,[2]valeurs_trimestrielles!$A$1:$EJ$1191,512,0)+HLOOKUP($A31,[2]valeurs_trimestrielles!$A$1:$EJ$1191,513,0)+HLOOKUP($A31,[2]valeurs_trimestrielles!$A$1:$EJ$1191,516,0)+HLOOKUP($A31,[2]valeurs_trimestrielles!$A$1:$EJ$1191,517,0)+HLOOKUP($A31,[2]valeurs_trimestrielles!$A$1:$EJ$1191,518,0)+HLOOKUP($A31,[2]valeurs_trimestrielles!$A$1:$EJ$1191,519,0)+HLOOKUP($A31,[2]valeurs_trimestrielles!$A$1:$EJ$1191,520,0)+HLOOKUP($A31,[2]valeurs_trimestrielles!$A$1:$EJ$1191,521,0)+HLOOKUP($A31,[2]valeurs_trimestrielles!$A$1:$EJ$1191,522,0)</f>
        <v>3126</v>
      </c>
      <c r="J31" s="73">
        <f>HLOOKUP($A31,[2]valeurs_trimestrielles!$A$1:$EJ$1191,263,0)+HLOOKUP($A31,[2]valeurs_trimestrielles!$A$1:$EJ$1191,264,0)+HLOOKUP($A31,[2]valeurs_trimestrielles!$A$1:$EJ$1191,265,0)+HLOOKUP($A31,[2]valeurs_trimestrielles!$A$1:$EJ$1191,266,0)+HLOOKUP($A31,[2]valeurs_trimestrielles!$A$1:$EJ$1191,267,0)+HLOOKUP($A31,[2]valeurs_trimestrielles!$A$1:$EJ$1191,270,0)+HLOOKUP($A31,[2]valeurs_trimestrielles!$A$1:$EJ$1191,271,0)+HLOOKUP($A31,[2]valeurs_trimestrielles!$A$1:$EJ$1191,272,0)+HLOOKUP($A31,[2]valeurs_trimestrielles!$A$1:$EJ$1191,273,0)+HLOOKUP($A31,[2]valeurs_trimestrielles!$A$1:$EJ$1191,274,0)+HLOOKUP($A31,[2]valeurs_trimestrielles!$A$1:$EJ$1191,275,0)+HLOOKUP($A31,[2]valeurs_trimestrielles!$A$1:$EJ$1191,276,0)</f>
        <v>4015</v>
      </c>
      <c r="K31" s="73">
        <f>HLOOKUP($A31,[2]valeurs_trimestrielles!$A$1:$EJ$1191,277,0)+HLOOKUP($A31,[2]valeurs_trimestrielles!$A$1:$EJ$1191,278,0)+HLOOKUP($A31,[2]valeurs_trimestrielles!$A$1:$EJ$1191,279,0)+HLOOKUP($A31,[2]valeurs_trimestrielles!$A$1:$EJ$1191,280,0)+HLOOKUP($A31,[2]valeurs_trimestrielles!$A$1:$EJ$1191,281,0)+HLOOKUP($A31,[2]valeurs_trimestrielles!$A$1:$EJ$1191,284,0)+HLOOKUP($A31,[2]valeurs_trimestrielles!$A$1:$EJ$1191,285,0)+HLOOKUP($A31,[2]valeurs_trimestrielles!$A$1:$EJ$1191,286,0)+HLOOKUP($A31,[2]valeurs_trimestrielles!$A$1:$EJ$1191,287,0)+HLOOKUP($A31,[2]valeurs_trimestrielles!$A$1:$EJ$1191,288,0)+HLOOKUP($A31,[2]valeurs_trimestrielles!$A$1:$EJ$1191,289,0)+HLOOKUP($A31,[2]valeurs_trimestrielles!$A$1:$EJ$1191,290,0)</f>
        <v>3173</v>
      </c>
      <c r="L31" s="73">
        <f>HLOOKUP($A31,[2]valeurs_trimestrielles!$A$1:$EJ$1191,249,0)+HLOOKUP($A31,[2]valeurs_trimestrielles!$A$1:$EJ$1191,250,0)+HLOOKUP($A31,[2]valeurs_trimestrielles!$A$1:$EJ$1191,251,0)+HLOOKUP($A31,[2]valeurs_trimestrielles!$A$1:$EJ$1191,252,0)+HLOOKUP($A31,[2]valeurs_trimestrielles!$A$1:$EJ$1191,253,0)+HLOOKUP($A31,[2]valeurs_trimestrielles!$A$1:$EJ$1191,256,0)+HLOOKUP($A31,[2]valeurs_trimestrielles!$A$1:$EJ$1191,257,0)+HLOOKUP($A31,[2]valeurs_trimestrielles!$A$1:$EJ$1191,258,0)+HLOOKUP($A31,[2]valeurs_trimestrielles!$A$1:$EJ$1191,259,0)+HLOOKUP($A31,[2]valeurs_trimestrielles!$A$1:$EJ$1191,260,0)+HLOOKUP($A31,[2]valeurs_trimestrielles!$A$1:$EJ$1191,261,0)+HLOOKUP($A31,[2]valeurs_trimestrielles!$A$1:$EJ$1191,262,0)</f>
        <v>12110</v>
      </c>
      <c r="M31" s="73">
        <f>HLOOKUP($A31,[2]valeurs_trimestrielles!$A$1:$EJ$1191,393,0)+HLOOKUP($A31,[2]valeurs_trimestrielles!$A$1:$EJ$1191,394,0)+HLOOKUP($A31,[2]valeurs_trimestrielles!$A$1:$EJ$1191,395,0)+HLOOKUP($A31,[2]valeurs_trimestrielles!$A$1:$EJ$1191,396,0)+HLOOKUP($A31,[2]valeurs_trimestrielles!$A$1:$EJ$1191,397,0)+HLOOKUP($A31,[2]valeurs_trimestrielles!$A$1:$EJ$1191,400,0)+HLOOKUP($A31,[2]valeurs_trimestrielles!$A$1:$EJ$1191,401,0)+HLOOKUP($A31,[2]valeurs_trimestrielles!$A$1:$EJ$1191,402,0)+HLOOKUP($A31,[2]valeurs_trimestrielles!$A$1:$EJ$1191,403,0)+HLOOKUP($A31,[2]valeurs_trimestrielles!$A$1:$EJ$1191,404,0)+HLOOKUP($A31,[2]valeurs_trimestrielles!$A$1:$EJ$1191,405,0)+HLOOKUP($A31,[2]valeurs_trimestrielles!$A$1:$EJ$1191,406,0)</f>
        <v>7325</v>
      </c>
      <c r="N31" s="75">
        <f>HLOOKUP($A31,[2]valeurs_trimestrielles!$A$1:$EJ$1191,291,0)+HLOOKUP($A31,[2]valeurs_trimestrielles!$A$1:$EJ$1191,292,0)+HLOOKUP($A31,[2]valeurs_trimestrielles!$A$1:$EJ$1191,293,0)+HLOOKUP($A31,[2]valeurs_trimestrielles!$A$1:$EJ$1191,294,0)+HLOOKUP($A31,[2]valeurs_trimestrielles!$A$1:$EJ$1191,295,0)+HLOOKUP($A31,[2]valeurs_trimestrielles!$A$1:$EJ$1191,298,0)+HLOOKUP($A31,[2]valeurs_trimestrielles!$A$1:$EJ$1191,299,0)+HLOOKUP($A31,[2]valeurs_trimestrielles!$A$1:$EJ$1191,300,0)+HLOOKUP($A31,[2]valeurs_trimestrielles!$A$1:$EJ$1191,301,0)+HLOOKUP($A31,[2]valeurs_trimestrielles!$A$1:$EJ$1191,302,0)+HLOOKUP($A31,[2]valeurs_trimestrielles!$A$1:$EJ$1191,303,0)+HLOOKUP($A31,[2]valeurs_trimestrielles!$A$1:$EJ$1191,304,0)</f>
        <v>5071</v>
      </c>
      <c r="O31" s="72">
        <f t="shared" si="2"/>
        <v>73151</v>
      </c>
      <c r="P31" s="76">
        <f>HLOOKUP($A31,[2]valeurs_trimestrielles!$A$1:$EJ$1191,828,0)+HLOOKUP($A31,[2]valeurs_trimestrielles!$A$1:$EJ$1191,830,0)+HLOOKUP($A31,[2]valeurs_trimestrielles!$A$1:$EJ$1191,832,0)+HLOOKUP($A31,[2]valeurs_trimestrielles!$A$1:$EJ$1191,834,0)+HLOOKUP($A31,[2]valeurs_trimestrielles!$A$1:$EJ$1191,836,0)+HLOOKUP($A31,[2]valeurs_trimestrielles!$A$1:$EJ$1191,838,0)+HLOOKUP($A31,[2]valeurs_trimestrielles!$A$1:$EJ$1191,842,0)+HLOOKUP($A31,[2]valeurs_trimestrielles!$A$1:$EJ$1191,847,0)+HLOOKUP($A31,[2]valeurs_trimestrielles!$A$1:$EJ$1191,853,0)+HLOOKUP($A31,[2]valeurs_trimestrielles!$A$1:$EJ$1191,855,0)+HLOOKUP($A31,[2]valeurs_trimestrielles!$A$1:$EJ$1191,857,0)+HLOOKUP($A31,[2]valeurs_trimestrielles!$A$1:$EJ$1191,859,0)+HLOOKUP($A31,[2]valeurs_trimestrielles!$A$1:$EJ$1191,861,0)</f>
        <v>3927</v>
      </c>
      <c r="Q31" s="73">
        <f>HLOOKUP($A31,[2]valeurs_trimestrielles!$A$1:$EJ$1191,730,0)+HLOOKUP($A31,[2]valeurs_trimestrielles!$A$1:$EJ$1191,732,0)+HLOOKUP($A31,[2]valeurs_trimestrielles!$A$1:$EJ$1191,734,0)+HLOOKUP($A31,[2]valeurs_trimestrielles!$A$1:$EJ$1191,736,0)+HLOOKUP($A31,[2]valeurs_trimestrielles!$A$1:$EJ$1191,738,0)+HLOOKUP($A31,[2]valeurs_trimestrielles!$A$1:$EJ$1191,740,0)+HLOOKUP($A31,[2]valeurs_trimestrielles!$A$1:$EJ$1191,744,0)+HLOOKUP($A31,[2]valeurs_trimestrielles!$A$1:$EJ$1191,749,0)+HLOOKUP($A31,[2]valeurs_trimestrielles!$A$1:$EJ$1191,755,0)+HLOOKUP($A31,[2]valeurs_trimestrielles!$A$1:$EJ$1191,757,0)+HLOOKUP($A31,[2]valeurs_trimestrielles!$A$1:$EJ$1191,759,0)+HLOOKUP($A31,[2]valeurs_trimestrielles!$A$1:$EJ$1191,761,0)+HLOOKUP($A31,[2]valeurs_trimestrielles!$A$1:$EJ$1191,763,0)</f>
        <v>8400</v>
      </c>
      <c r="R31" s="73">
        <f t="shared" si="3"/>
        <v>60824</v>
      </c>
      <c r="S31" s="73">
        <f>HLOOKUP($A31,[2]valeurs_trimestrielles!$A$1:$EJ$1191,681,0)+HLOOKUP($A31,[2]valeurs_trimestrielles!$A$1:$EJ$1191,682,0)+HLOOKUP($A31,[2]valeurs_trimestrielles!$A$1:$EJ$1191,683,0)+HLOOKUP($A31,[2]valeurs_trimestrielles!$A$1:$EJ$1191,684,0)+HLOOKUP($A31,[2]valeurs_trimestrielles!$A$1:$EJ$1191,685,0)+HLOOKUP($A31,[2]valeurs_trimestrielles!$A$1:$EJ$1191,688,0)+HLOOKUP($A31,[2]valeurs_trimestrielles!$A$1:$EJ$1191,689,0)+HLOOKUP($A31,[2]valeurs_trimestrielles!$A$1:$EJ$1191,690,0)+HLOOKUP($A31,[2]valeurs_trimestrielles!$A$1:$EJ$1191,691,0)+HLOOKUP($A31,[2]valeurs_trimestrielles!$A$1:$EJ$1191,692,0)+HLOOKUP($A31,[2]valeurs_trimestrielles!$A$1:$EJ$1191,693,0)+HLOOKUP($A31,[2]valeurs_trimestrielles!$A$1:$EJ$1191,694,0)</f>
        <v>12079</v>
      </c>
      <c r="T31" s="73">
        <f>HLOOKUP($A31,[2]valeurs_trimestrielles!$A$1:$EJ$1191,912,0)+HLOOKUP($A31,[2]valeurs_trimestrielles!$A$1:$EJ$1191,913,0)+HLOOKUP($A31,[2]valeurs_trimestrielles!$A$1:$EJ$1191,914,0)+HLOOKUP($A31,[2]valeurs_trimestrielles!$A$1:$EJ$1191,915,0)+HLOOKUP($A31,[2]valeurs_trimestrielles!$A$1:$EJ$1191,916,0)+HLOOKUP($A31,[2]valeurs_trimestrielles!$A$1:$EJ$1191,919,0)+HLOOKUP($A31,[2]valeurs_trimestrielles!$A$1:$EJ$1191,920,0)+HLOOKUP($A31,[2]valeurs_trimestrielles!$A$1:$EJ$1191,921,0)+HLOOKUP($A31,[2]valeurs_trimestrielles!$A$1:$EJ$1191,922,0)+HLOOKUP($A31,[2]valeurs_trimestrielles!$A$1:$EJ$1191,923,0)+HLOOKUP($A31,[2]valeurs_trimestrielles!$A$1:$EJ$1191,924,0)+HLOOKUP($A31,[2]valeurs_trimestrielles!$A$1:$EJ$1191,925,0)</f>
        <v>5235</v>
      </c>
      <c r="U31" s="73">
        <f>HLOOKUP($A31,[2]valeurs_trimestrielles!$A$1:$EJ$1191,814,0)+HLOOKUP($A31,[2]valeurs_trimestrielles!$A$1:$EJ$1191,815,0)+HLOOKUP($A31,[2]valeurs_trimestrielles!$A$1:$EJ$1191,816,0)+HLOOKUP($A31,[2]valeurs_trimestrielles!$A$1:$EJ$1191,817,0)+HLOOKUP($A31,[2]valeurs_trimestrielles!$A$1:$EJ$1191,818,0)+HLOOKUP($A31,[2]valeurs_trimestrielles!$A$1:$EJ$1191,821,0)+HLOOKUP($A31,[2]valeurs_trimestrielles!$A$1:$EJ$1191,822,0)+HLOOKUP($A31,[2]valeurs_trimestrielles!$A$1:$EJ$1191,823,0)+HLOOKUP($A31,[2]valeurs_trimestrielles!$A$1:$EJ$1191,824,0)+HLOOKUP($A31,[2]valeurs_trimestrielles!$A$1:$EJ$1191,825,0)+HLOOKUP($A31,[2]valeurs_trimestrielles!$A$1:$EJ$1191,826,0)+HLOOKUP($A31,[2]valeurs_trimestrielles!$A$1:$EJ$1191,827,0)</f>
        <v>3021</v>
      </c>
      <c r="V31" s="73">
        <f>HLOOKUP($A31,[2]valeurs_trimestrielles!$A$1:$EJ$1191,877,0)+HLOOKUP($A31,[2]valeurs_trimestrielles!$A$1:$EJ$1191,878,0)+HLOOKUP($A31,[2]valeurs_trimestrielles!$A$1:$EJ$1191,879,0)+HLOOKUP($A31,[2]valeurs_trimestrielles!$A$1:$EJ$1191,880,0)+HLOOKUP($A31,[2]valeurs_trimestrielles!$A$1:$EJ$1191,881,0)+HLOOKUP($A31,[2]valeurs_trimestrielles!$A$1:$EJ$1191,884,0)+HLOOKUP($A31,[2]valeurs_trimestrielles!$A$1:$EJ$1191,885,0)+HLOOKUP($A31,[2]valeurs_trimestrielles!$A$1:$EJ$1191,886,0)+HLOOKUP($A31,[2]valeurs_trimestrielles!$A$1:$EJ$1191,887,0)+HLOOKUP($A31,[2]valeurs_trimestrielles!$A$1:$EJ$1191,888,0)+HLOOKUP($A31,[2]valeurs_trimestrielles!$A$1:$EJ$1191,889,0)+HLOOKUP($A31,[2]valeurs_trimestrielles!$A$1:$EJ$1191,890,0)</f>
        <v>3770</v>
      </c>
      <c r="W31" s="73">
        <f>HLOOKUP($A31,[2]valeurs_trimestrielles!$A$1:$EJ$1191,639,0)+HLOOKUP($A31,[2]valeurs_trimestrielles!$A$1:$EJ$1191,640,0)+HLOOKUP($A31,[2]valeurs_trimestrielles!$A$1:$EJ$1191,641,0)+HLOOKUP($A31,[2]valeurs_trimestrielles!$A$1:$EJ$1191,642,0)+HLOOKUP($A31,[2]valeurs_trimestrielles!$A$1:$EJ$1191,643,0)+HLOOKUP($A31,[2]valeurs_trimestrielles!$A$1:$EJ$1191,646,0)+HLOOKUP($A31,[2]valeurs_trimestrielles!$A$1:$EJ$1191,648,0)+HLOOKUP($A31,[2]valeurs_trimestrielles!$A$1:$EJ$1191,650,0)+HLOOKUP($A31,[2]valeurs_trimestrielles!$A$1:$EJ$1191,652,0)+HLOOKUP($A31,[2]valeurs_trimestrielles!$A$1:$EJ$1191,654,0)+HLOOKUP($A31,[2]valeurs_trimestrielles!$A$1:$EJ$1191,656,0)+HLOOKUP($A31,[2]valeurs_trimestrielles!$A$1:$EJ$1191,657,0)</f>
        <v>815</v>
      </c>
      <c r="X31" s="73">
        <f>HLOOKUP($A31,[2]valeurs_trimestrielles!$A$1:$EJ$1191,653,0)+HLOOKUP($A31,[2]valeurs_trimestrielles!$A$1:$EJ$1191,654,0)+HLOOKUP($A31,[2]valeurs_trimestrielles!$A$1:$EJ$1191,655,0)+HLOOKUP($A31,[2]valeurs_trimestrielles!$A$1:$EJ$1191,656,0)+HLOOKUP($A31,[2]valeurs_trimestrielles!$A$1:$EJ$1191,657,0)+HLOOKUP($A31,[2]valeurs_trimestrielles!$A$1:$EJ$1191,660,0)+HLOOKUP($A31,[2]valeurs_trimestrielles!$A$1:$EJ$1191,661,0)+HLOOKUP($A31,[2]valeurs_trimestrielles!$A$1:$EJ$1191,662,0)+HLOOKUP($A31,[2]valeurs_trimestrielles!$A$1:$EJ$1191,663,0)+HLOOKUP($A31,[2]valeurs_trimestrielles!$A$1:$EJ$1191,664,0)+HLOOKUP($A31,[2]valeurs_trimestrielles!$A$1:$EJ$1191,665,0)+HLOOKUP($A31,[2]valeurs_trimestrielles!$A$1:$EJ$1191,666,0)</f>
        <v>1448</v>
      </c>
      <c r="Y31" s="73">
        <f>HLOOKUP($A31,[2]valeurs_trimestrielles!$A$1:$EJ$1191,626,0)+HLOOKUP($A31,[2]valeurs_trimestrielles!$A$1:$EJ$1191,627,0)+HLOOKUP($A31,[2]valeurs_trimestrielles!$A$1:$EJ$1191,628,0)+HLOOKUP($A31,[2]valeurs_trimestrielles!$A$1:$EJ$1191,629,0)+HLOOKUP($A31,[2]valeurs_trimestrielles!$A$1:$EJ$1191,630,0)+HLOOKUP($A31,[2]valeurs_trimestrielles!$A$1:$EJ$1191,632,0)+HLOOKUP($A31,[2]valeurs_trimestrielles!$A$1:$EJ$1191,633,0)+HLOOKUP($A31,[2]valeurs_trimestrielles!$A$1:$EJ$1191,634,0)+HLOOKUP($A31,[2]valeurs_trimestrielles!$A$1:$EJ$1191,635,0)+HLOOKUP($A31,[2]valeurs_trimestrielles!$A$1:$EJ$1191,636,0)+HLOOKUP($A31,[2]valeurs_trimestrielles!$A$1:$EJ$1191,637,0)+HLOOKUP($A31,[2]valeurs_trimestrielles!$A$1:$EJ$1191,638,0)</f>
        <v>18053</v>
      </c>
      <c r="Z31" s="73">
        <f>HLOOKUP($A31,[2]valeurs_trimestrielles!$A$1:$EJ$1191,765,0)+HLOOKUP($A31,[2]valeurs_trimestrielles!$A$1:$EJ$1191,766,0)+HLOOKUP($A31,[2]valeurs_trimestrielles!$A$1:$EJ$1191,767,0)+HLOOKUP($A31,[2]valeurs_trimestrielles!$A$1:$EJ$1191,768,0)+HLOOKUP($A31,[2]valeurs_trimestrielles!$A$1:$EJ$1191,769,0)+HLOOKUP($A31,[2]valeurs_trimestrielles!$A$1:$EJ$1191,772,0)+HLOOKUP($A31,[2]valeurs_trimestrielles!$A$1:$EJ$1191,773,0)+HLOOKUP($A31,[2]valeurs_trimestrielles!$A$1:$EJ$1191,774,0)+HLOOKUP($A31,[2]valeurs_trimestrielles!$A$1:$EJ$1191,775,0)+HLOOKUP($A31,[2]valeurs_trimestrielles!$A$1:$EJ$1191,776,0)+HLOOKUP($A31,[2]valeurs_trimestrielles!$A$1:$EJ$1191,777,0)+HLOOKUP($A31,[2]valeurs_trimestrielles!$A$1:$EJ$1191,778,0)</f>
        <v>7452</v>
      </c>
      <c r="AA31" s="75">
        <f>HLOOKUP($A31,[2]valeurs_trimestrielles!$A$1:$EJ$1191,667,0)+HLOOKUP($A31,[2]valeurs_trimestrielles!$A$1:$EJ$1191,668,0)+HLOOKUP($A31,[2]valeurs_trimestrielles!$A$1:$EJ$1191,669,0)+HLOOKUP($A31,[2]valeurs_trimestrielles!$A$1:$EJ$1191,670,0)+HLOOKUP($A31,[2]valeurs_trimestrielles!$A$1:$EJ$1191,671,0)+HLOOKUP($A31,[2]valeurs_trimestrielles!$A$1:$EJ$1191,674,0)+HLOOKUP($A31,[2]valeurs_trimestrielles!$A$1:$EJ$1191,675,0)+HLOOKUP($A31,[2]valeurs_trimestrielles!$A$1:$EJ$1191,676,0)+HLOOKUP($A31,[2]valeurs_trimestrielles!$A$1:$EJ$1191,677,0)+HLOOKUP($A31,[2]valeurs_trimestrielles!$A$1:$EJ$1191,678,0)+HLOOKUP($A31,[2]valeurs_trimestrielles!$A$1:$EJ$1191,679,0)+HLOOKUP($A31,[2]valeurs_trimestrielles!$A$1:$EJ$1191,680,0)</f>
        <v>8951</v>
      </c>
      <c r="AB31" s="72">
        <f t="shared" si="6"/>
        <v>149324</v>
      </c>
      <c r="AC31" s="55">
        <f>HLOOKUP($A31,[2]valeurs_trimestrielles!$A$1:$EJ$1191,560,0)+HLOOKUP($A31,[2]valeurs_trimestrielles!$A$1:$EJ$1191,562,0)+HLOOKUP($A31,[2]valeurs_trimestrielles!$A$1:$EJ$1191,564,0)+HLOOKUP($A31,[2]valeurs_trimestrielles!$A$1:$EJ$1191,566,0)+HLOOKUP($A31,[2]valeurs_trimestrielles!$A$1:$EJ$1191,568,0)+HLOOKUP($A31,[2]valeurs_trimestrielles!$A$1:$EJ$1191,570,0)+HLOOKUP($A31,[2]valeurs_trimestrielles!$A$1:$EJ$1191,574,0)+HLOOKUP($A31,[2]valeurs_trimestrielles!$A$1:$EJ$1191,580,0)+HLOOKUP($A31,[2]valeurs_trimestrielles!$A$1:$EJ$1191,587,0)+HLOOKUP($A31,[2]valeurs_trimestrielles!$A$1:$EJ$1191,589,0)+HLOOKUP($A31,[2]valeurs_trimestrielles!$A$1:$EJ$1191,591,0)+HLOOKUP($A31,[2]valeurs_trimestrielles!$A$1:$EJ$1191,593,0)+HLOOKUP($A31,[2]valeurs_trimestrielles!$A$1:$EJ$1191,595,0)</f>
        <v>6829</v>
      </c>
      <c r="AD31" s="56">
        <f>HLOOKUP($A31,[2]valeurs_trimestrielles!$A$1:$EJ$1191,109,0)+HLOOKUP($A31,[2]valeurs_trimestrielles!$A$1:$EJ$1191,111,0)+HLOOKUP($A31,[2]valeurs_trimestrielles!$A$1:$EJ$1191,113,0)+HLOOKUP($A31,[2]valeurs_trimestrielles!$A$1:$EJ$1191,115,0)+HLOOKUP($A31,[2]valeurs_trimestrielles!$A$1:$EJ$1191,117,0)+HLOOKUP($A31,[2]valeurs_trimestrielles!$A$1:$EJ$1191,119,0)+HLOOKUP($A31,[2]valeurs_trimestrielles!$A$1:$EJ$1191,123,0)+HLOOKUP($A31,[2]valeurs_trimestrielles!$A$1:$EJ$1191,129,0)+HLOOKUP($A31,[2]valeurs_trimestrielles!$A$1:$EJ$1191,136,0)+HLOOKUP($A31,[2]valeurs_trimestrielles!$A$1:$EJ$1191,138,0)+HLOOKUP($A31,[2]valeurs_trimestrielles!$A$1:$EJ$1191,140,0)+HLOOKUP($A31,[2]valeurs_trimestrielles!$A$1:$EJ$1191,142,0)+HLOOKUP($A31,[2]valeurs_trimestrielles!$A$1:$EJ$1191,144,0)</f>
        <v>16946</v>
      </c>
      <c r="AE31" s="56">
        <f t="shared" si="7"/>
        <v>125549</v>
      </c>
      <c r="AF31" s="56">
        <f>HLOOKUP($A31,[2]valeurs_trimestrielles!$A$1:$EJ$1191,58,0)+HLOOKUP($A31,[2]valeurs_trimestrielles!$A$1:$EJ$1191,59,0)+HLOOKUP($A31,[2]valeurs_trimestrielles!$A$1:$EJ$1191,60,0)+HLOOKUP($A31,[2]valeurs_trimestrielles!$A$1:$EJ$1191,61,0)+HLOOKUP($A31,[2]valeurs_trimestrielles!$A$1:$EJ$1191,62,0)+HLOOKUP($A31,[2]valeurs_trimestrielles!$A$1:$EJ$1191,65,0)+HLOOKUP($A31,[2]valeurs_trimestrielles!$A$1:$EJ$1191,66,0)+HLOOKUP($A31,[2]valeurs_trimestrielles!$A$1:$EJ$1191,67,0)+HLOOKUP($A31,[2]valeurs_trimestrielles!$A$1:$EJ$1191,68,0)+HLOOKUP($A31,[2]valeurs_trimestrielles!$A$1:$EJ$1191,69,0)+HLOOKUP($A31,[2]valeurs_trimestrielles!$A$1:$EJ$1191,70,0)+HLOOKUP($A31,[2]valeurs_trimestrielles!$A$1:$EJ$1191,71,0)</f>
        <v>32939</v>
      </c>
      <c r="AG31" s="56">
        <f>HLOOKUP($A31,[2]valeurs_trimestrielles!$A$1:$EJ$1191,968,0)+HLOOKUP($A31,[2]valeurs_trimestrielles!$A$1:$EJ$1191,969,0)+HLOOKUP($A31,[2]valeurs_trimestrielles!$A$1:$EJ$1191,970,0)+HLOOKUP($A31,[2]valeurs_trimestrielles!$A$1:$EJ$1191,971,0)+HLOOKUP($A31,[2]valeurs_trimestrielles!$A$1:$EJ$1191,972,0)+HLOOKUP($A31,[2]valeurs_trimestrielles!$A$1:$EJ$1191,975,0)+HLOOKUP($A31,[2]valeurs_trimestrielles!$A$1:$EJ$1191,976,0)+HLOOKUP($A31,[2]valeurs_trimestrielles!$A$1:$EJ$1191,977,0)+HLOOKUP($A31,[2]valeurs_trimestrielles!$A$1:$EJ$1191,978,0)+HLOOKUP($A31,[2]valeurs_trimestrielles!$A$1:$EJ$1191,979,0)+HLOOKUP($A31,[2]valeurs_trimestrielles!$A$1:$EJ$1191,980,0)+HLOOKUP($A31,[2]valeurs_trimestrielles!$A$1:$EJ$1191,981,0)</f>
        <v>8607</v>
      </c>
      <c r="AH31" s="56">
        <f>HLOOKUP($A31,[2]valeurs_trimestrielles!$A$1:$EJ$1191,235,0)+HLOOKUP($A31,[2]valeurs_trimestrielles!$A$1:$EJ$1191,236,0)+HLOOKUP($A31,[2]valeurs_trimestrielles!$A$1:$EJ$1191,237,0)+HLOOKUP($A31,[2]valeurs_trimestrielles!$A$1:$EJ$1191,238,0)+HLOOKUP($A31,[2]valeurs_trimestrielles!$A$1:$EJ$1191,239,0)+HLOOKUP($A31,[2]valeurs_trimestrielles!$A$1:$EJ$1191,242,0)+HLOOKUP($A31,[2]valeurs_trimestrielles!$A$1:$EJ$1191,243,0)+HLOOKUP($A31,[2]valeurs_trimestrielles!$A$1:$EJ$1191,244,0)+HLOOKUP($A31,[2]valeurs_trimestrielles!$A$1:$EJ$1191,245,0)+HLOOKUP($A31,[2]valeurs_trimestrielles!$A$1:$EJ$1191,246,0)+HLOOKUP($A31,[2]valeurs_trimestrielles!$A$1:$EJ$1191,247,0)+HLOOKUP($A31,[2]valeurs_trimestrielles!$A$1:$EJ$1191,248,0)</f>
        <v>8983</v>
      </c>
      <c r="AI31" s="56">
        <f>HLOOKUP($A31,[2]valeurs_trimestrielles!$A$1:$EJ$1191,611,0)+HLOOKUP($A31,[2]valeurs_trimestrielles!$A$1:$EJ$1191,612,0)+HLOOKUP($A31,[2]valeurs_trimestrielles!$A$1:$EJ$1191,613,0)+HLOOKUP($A31,[2]valeurs_trimestrielles!$A$1:$EJ$1191,614,0)+HLOOKUP($A31,[2]valeurs_trimestrielles!$A$1:$EJ$1191,615,0)+HLOOKUP($A31,[2]valeurs_trimestrielles!$A$1:$EJ$1191,618,0)+HLOOKUP($A31,[2]valeurs_trimestrielles!$A$1:$EJ$1191,619,0)+HLOOKUP($A31,[2]valeurs_trimestrielles!$A$1:$EJ$1191,620,0)+HLOOKUP($A31,[2]valeurs_trimestrielles!$A$1:$EJ$1191,621,0)+HLOOKUP($A31,[2]valeurs_trimestrielles!$A$1:$EJ$1191,622,0)+HLOOKUP($A31,[2]valeurs_trimestrielles!$A$1:$EJ$1191,623,0)+HLOOKUP($A31,[2]valeurs_trimestrielles!$A$1:$EJ$1191,624,0)</f>
        <v>6896</v>
      </c>
      <c r="AJ31" s="56">
        <f>HLOOKUP($A31,[2]valeurs_trimestrielles!$A$1:$EJ$1191,16,0)+HLOOKUP($A31,[2]valeurs_trimestrielles!$A$1:$EJ$1191,17,0)+HLOOKUP($A31,[2]valeurs_trimestrielles!$A$1:$EJ$1191,18,0)+HLOOKUP($A31,[2]valeurs_trimestrielles!$A$1:$EJ$1191,19,0)+HLOOKUP($A31,[2]valeurs_trimestrielles!$A$1:$EJ$1191,20,0)+HLOOKUP($A31,[2]valeurs_trimestrielles!$A$1:$EJ$1191,23,0)+HLOOKUP($A31,[2]valeurs_trimestrielles!$A$1:$EJ$1191,24,0)+HLOOKUP($A31,[2]valeurs_trimestrielles!$A$1:$EJ$1191,25,0)+HLOOKUP($A31,[2]valeurs_trimestrielles!$A$1:$EJ$1191,26,0)+HLOOKUP($A31,[2]valeurs_trimestrielles!$A$1:$EJ$1191,27,0)+HLOOKUP($A31,[2]valeurs_trimestrielles!$A$1:$EJ$1191,28,0)+HLOOKUP($A31,[2]valeurs_trimestrielles!$A$1:$EJ$1191,29,0)</f>
        <v>4541</v>
      </c>
      <c r="AK31" s="56">
        <f>HLOOKUP($A31,[2]valeurs_trimestrielles!$A$1:$EJ$1191,30,0)+HLOOKUP($A31,[2]valeurs_trimestrielles!$A$1:$EJ$1191,31,0)+HLOOKUP($A31,[2]valeurs_trimestrielles!$A$1:$EJ$1191,32,0)+HLOOKUP($A31,[2]valeurs_trimestrielles!$A$1:$EJ$1191,33,0)+HLOOKUP($A31,[2]valeurs_trimestrielles!$A$1:$EJ$1191,34,0)+HLOOKUP($A31,[2]valeurs_trimestrielles!$A$1:$EJ$1191,37,0)+HLOOKUP($A31,[2]valeurs_trimestrielles!$A$1:$EJ$1191,38,0)+HLOOKUP($A31,[2]valeurs_trimestrielles!$A$1:$EJ$1191,39,0)+HLOOKUP($A31,[2]valeurs_trimestrielles!$A$1:$EJ$1191,40,0)+HLOOKUP($A31,[2]valeurs_trimestrielles!$A$1:$EJ$1191,41,0)+HLOOKUP($A31,[2]valeurs_trimestrielles!$A$1:$EJ$1191,42,0)+HLOOKUP($A31,[2]valeurs_trimestrielles!$A$1:$EJ$1191,43,0)</f>
        <v>4621</v>
      </c>
      <c r="AL31" s="56">
        <f>HLOOKUP($A31,[2]valeurs_trimestrielles!$A$1:$EJ$1191,2,0)+HLOOKUP($A31,[2]valeurs_trimestrielles!$A$1:$EJ$1191,3,0)+HLOOKUP($A31,[2]valeurs_trimestrielles!$A$1:$EJ$1191,4,0)+HLOOKUP($A31,[2]valeurs_trimestrielles!$A$1:$EJ$1191,5,0)+HLOOKUP($A31,[2]valeurs_trimestrielles!$A$1:$EJ$1191,6,0)+HLOOKUP($A31,[2]valeurs_trimestrielles!$A$1:$EJ$1191,9,0)+HLOOKUP($A31,[2]valeurs_trimestrielles!$A$1:$EJ$1191,10,0)+HLOOKUP($A31,[2]valeurs_trimestrielles!$A$1:$EJ$1191,11,0)+HLOOKUP($A31,[2]valeurs_trimestrielles!$A$1:$EJ$1191,12,0)+HLOOKUP($A31,[2]valeurs_trimestrielles!$A$1:$EJ$1191,13,0)+HLOOKUP($A31,[2]valeurs_trimestrielles!$A$1:$EJ$1191,14,0)+HLOOKUP($A31,[2]valeurs_trimestrielles!$A$1:$EJ$1191,15,0)</f>
        <v>30163</v>
      </c>
      <c r="AM31" s="56">
        <f>HLOOKUP($A31,[2]valeurs_trimestrielles!$A$1:$EJ$1191,146,0)+HLOOKUP($A31,[2]valeurs_trimestrielles!$A$1:$EJ$1191,147,0)+HLOOKUP($A31,[2]valeurs_trimestrielles!$A$1:$EJ$1191,148,0)+HLOOKUP($A31,[2]valeurs_trimestrielles!$A$1:$EJ$1191,149,0)+HLOOKUP($A31,[2]valeurs_trimestrielles!$A$1:$EJ$1191,150,0)+HLOOKUP($A31,[2]valeurs_trimestrielles!$A$1:$EJ$1191,153,0)+HLOOKUP($A31,[2]valeurs_trimestrielles!$A$1:$EJ$1191,154,0)+HLOOKUP($A31,[2]valeurs_trimestrielles!$A$1:$EJ$1191,155,0)+HLOOKUP($A31,[2]valeurs_trimestrielles!$A$1:$EJ$1191,156,0)+HLOOKUP($A31,[2]valeurs_trimestrielles!$A$1:$EJ$1191,157,0)+HLOOKUP($A31,[2]valeurs_trimestrielles!$A$1:$EJ$1191,158,0)+HLOOKUP($A31,[2]valeurs_trimestrielles!$A$1:$EJ$1191,159,0)</f>
        <v>14777</v>
      </c>
      <c r="AN31" s="57">
        <f>HLOOKUP($A31,[2]valeurs_trimestrielles!$A$1:$EJ$1191,44,0)+HLOOKUP($A31,[2]valeurs_trimestrielles!$A$1:$EJ$1191,45,0)+HLOOKUP($A31,[2]valeurs_trimestrielles!$A$1:$EJ$1191,46,0)+HLOOKUP($A31,[2]valeurs_trimestrielles!$A$1:$EJ$1191,47,0)+HLOOKUP($A31,[2]valeurs_trimestrielles!$A$1:$EJ$1191,48,0)+HLOOKUP($A31,[2]valeurs_trimestrielles!$A$1:$EJ$1191,51,0)+HLOOKUP($A31,[2]valeurs_trimestrielles!$A$1:$EJ$1191,52,0)+HLOOKUP($A31,[2]valeurs_trimestrielles!$A$1:$EJ$1191,53,0)+HLOOKUP($A31,[2]valeurs_trimestrielles!$A$1:$EJ$1191,54,0)+HLOOKUP($A31,[2]valeurs_trimestrielles!$A$1:$EJ$1191,55,0)+HLOOKUP($A31,[2]valeurs_trimestrielles!$A$1:$EJ$1191,56,0)+HLOOKUP($A31,[2]valeurs_trimestrielles!$A$1:$EJ$1191,57,0)</f>
        <v>14022</v>
      </c>
    </row>
    <row r="32" spans="1:40" x14ac:dyDescent="0.2">
      <c r="A32" s="1" t="str">
        <f>'France métro'!A29</f>
        <v>2016-T3</v>
      </c>
      <c r="B32" s="54">
        <f t="shared" si="8"/>
        <v>65360</v>
      </c>
      <c r="C32" s="76">
        <f>HLOOKUP($A32,[2]valeurs_trimestrielles!$A$1:$EJ$1191,458,0)+HLOOKUP($A32,[2]valeurs_trimestrielles!$A$1:$EJ$1191,460,0)+HLOOKUP($A32,[2]valeurs_trimestrielles!$A$1:$EJ$1191,462,0)+HLOOKUP($A32,[2]valeurs_trimestrielles!$A$1:$EJ$1191,464,0)+HLOOKUP($A32,[2]valeurs_trimestrielles!$A$1:$EJ$1191,466,0)+HLOOKUP($A32,[2]valeurs_trimestrielles!$A$1:$EJ$1191,468,0)+HLOOKUP($A32,[2]valeurs_trimestrielles!$A$1:$EJ$1191,472,0)+HLOOKUP($A32,[2]valeurs_trimestrielles!$A$1:$EJ$1191,478,0)+HLOOKUP($A32,[2]valeurs_trimestrielles!$A$1:$EJ$1191,485,0)+HLOOKUP($A32,[2]valeurs_trimestrielles!$A$1:$EJ$1191,487,0)+HLOOKUP($A32,[2]valeurs_trimestrielles!$A$1:$EJ$1191,489,0)+HLOOKUP($A32,[2]valeurs_trimestrielles!$A$1:$EJ$1191,491,0)+HLOOKUP($A32,[2]valeurs_trimestrielles!$A$1:$EJ$1191,493,0)</f>
        <v>2423</v>
      </c>
      <c r="D32" s="73">
        <f>HLOOKUP($A32,[2]valeurs_trimestrielles!$A$1:$EJ$1191,356,0)+HLOOKUP($A32,[2]valeurs_trimestrielles!$A$1:$EJ$1191,358,0)+HLOOKUP($A32,[2]valeurs_trimestrielles!$A$1:$EJ$1191,360,0)+HLOOKUP($A32,[2]valeurs_trimestrielles!$A$1:$EJ$1191,362,0)+HLOOKUP($A32,[2]valeurs_trimestrielles!$A$1:$EJ$1191,364,0)+HLOOKUP($A32,[2]valeurs_trimestrielles!$A$1:$EJ$1191,366,0)+HLOOKUP($A32,[2]valeurs_trimestrielles!$A$1:$EJ$1191,370,0)+HLOOKUP($A32,[2]valeurs_trimestrielles!$A$1:$EJ$1191,376,0)+HLOOKUP($A32,[2]valeurs_trimestrielles!$A$1:$EJ$1191,383,0)+HLOOKUP($A32,[2]valeurs_trimestrielles!$A$1:$EJ$1191,385,0)+HLOOKUP($A32,[2]valeurs_trimestrielles!$A$1:$EJ$1191,387,0)+HLOOKUP($A32,[2]valeurs_trimestrielles!$A$1:$EJ$1191,389,0)+HLOOKUP($A32,[2]valeurs_trimestrielles!$A$1:$EJ$1191,391,0)</f>
        <v>6782</v>
      </c>
      <c r="E32" s="73">
        <f t="shared" si="9"/>
        <v>56155</v>
      </c>
      <c r="F32" s="73">
        <f>HLOOKUP($A32,[2]valeurs_trimestrielles!$A$1:$EJ$1191,305,0)+HLOOKUP($A32,[2]valeurs_trimestrielles!$A$1:$EJ$1191,306,0)+HLOOKUP($A32,[2]valeurs_trimestrielles!$A$1:$EJ$1191,307,0)+HLOOKUP($A32,[2]valeurs_trimestrielles!$A$1:$EJ$1191,308,0)+HLOOKUP($A32,[2]valeurs_trimestrielles!$A$1:$EJ$1191,309,0)+HLOOKUP($A32,[2]valeurs_trimestrielles!$A$1:$EJ$1191,312,0)+HLOOKUP($A32,[2]valeurs_trimestrielles!$A$1:$EJ$1191,313,0)+HLOOKUP($A32,[2]valeurs_trimestrielles!$A$1:$EJ$1191,314,0)+HLOOKUP($A32,[2]valeurs_trimestrielles!$A$1:$EJ$1191,315,0)+HLOOKUP($A32,[2]valeurs_trimestrielles!$A$1:$EJ$1191,316,0)+HLOOKUP($A32,[2]valeurs_trimestrielles!$A$1:$EJ$1191,317,0)+HLOOKUP($A32,[2]valeurs_trimestrielles!$A$1:$EJ$1191,318,0)</f>
        <v>15262</v>
      </c>
      <c r="G32" s="73">
        <f>HLOOKUP($A32,[2]valeurs_trimestrielles!$A$1:$EJ$1191,546,0)+HLOOKUP($A32,[2]valeurs_trimestrielles!$A$1:$EJ$1191,547,0)+HLOOKUP($A32,[2]valeurs_trimestrielles!$A$1:$EJ$1191,548,0)+HLOOKUP($A32,[2]valeurs_trimestrielles!$A$1:$EJ$1191,549,0)+HLOOKUP($A32,[2]valeurs_trimestrielles!$A$1:$EJ$1191,550,0)+HLOOKUP($A32,[2]valeurs_trimestrielles!$A$1:$EJ$1191,553,0)+HLOOKUP($A32,[2]valeurs_trimestrielles!$A$1:$EJ$1191,554,0)+HLOOKUP($A32,[2]valeurs_trimestrielles!$A$1:$EJ$1191,555,0)+HLOOKUP($A32,[2]valeurs_trimestrielles!$A$1:$EJ$1191,556,0)+HLOOKUP($A32,[2]valeurs_trimestrielles!$A$1:$EJ$1191,557,0)+HLOOKUP($A32,[2]valeurs_trimestrielles!$A$1:$EJ$1191,558,0)+HLOOKUP($A32,[2]valeurs_trimestrielles!$A$1:$EJ$1191,559,0)</f>
        <v>2761</v>
      </c>
      <c r="H32" s="73">
        <f>HLOOKUP($A32,[2]valeurs_trimestrielles!$A$1:$EJ$1191,444,0)+HLOOKUP($A32,[2]valeurs_trimestrielles!$A$1:$EJ$1191,445,0)+HLOOKUP($A32,[2]valeurs_trimestrielles!$A$1:$EJ$1191,446,0)+HLOOKUP($A32,[2]valeurs_trimestrielles!$A$1:$EJ$1191,447,0)+HLOOKUP($A32,[2]valeurs_trimestrielles!$A$1:$EJ$1191,448,0)+HLOOKUP($A32,[2]valeurs_trimestrielles!$A$1:$EJ$1191,451,0)+HLOOKUP($A32,[2]valeurs_trimestrielles!$A$1:$EJ$1191,452,0)+HLOOKUP($A32,[2]valeurs_trimestrielles!$A$1:$EJ$1191,453,0)+HLOOKUP($A32,[2]valeurs_trimestrielles!$A$1:$EJ$1191,454,0)+HLOOKUP($A32,[2]valeurs_trimestrielles!$A$1:$EJ$1191,455,0)+HLOOKUP($A32,[2]valeurs_trimestrielles!$A$1:$EJ$1191,456,0)+HLOOKUP($A32,[2]valeurs_trimestrielles!$A$1:$EJ$1191,457,0)</f>
        <v>4469</v>
      </c>
      <c r="I32" s="73">
        <f>HLOOKUP($A32,[2]valeurs_trimestrielles!$A$1:$EJ$1191,509,0)+HLOOKUP($A32,[2]valeurs_trimestrielles!$A$1:$EJ$1191,510,0)+HLOOKUP($A32,[2]valeurs_trimestrielles!$A$1:$EJ$1191,511,0)+HLOOKUP($A32,[2]valeurs_trimestrielles!$A$1:$EJ$1191,512,0)+HLOOKUP($A32,[2]valeurs_trimestrielles!$A$1:$EJ$1191,513,0)+HLOOKUP($A32,[2]valeurs_trimestrielles!$A$1:$EJ$1191,516,0)+HLOOKUP($A32,[2]valeurs_trimestrielles!$A$1:$EJ$1191,517,0)+HLOOKUP($A32,[2]valeurs_trimestrielles!$A$1:$EJ$1191,518,0)+HLOOKUP($A32,[2]valeurs_trimestrielles!$A$1:$EJ$1191,519,0)+HLOOKUP($A32,[2]valeurs_trimestrielles!$A$1:$EJ$1191,520,0)+HLOOKUP($A32,[2]valeurs_trimestrielles!$A$1:$EJ$1191,521,0)+HLOOKUP($A32,[2]valeurs_trimestrielles!$A$1:$EJ$1191,522,0)</f>
        <v>2708</v>
      </c>
      <c r="J32" s="73">
        <f>HLOOKUP($A32,[2]valeurs_trimestrielles!$A$1:$EJ$1191,263,0)+HLOOKUP($A32,[2]valeurs_trimestrielles!$A$1:$EJ$1191,264,0)+HLOOKUP($A32,[2]valeurs_trimestrielles!$A$1:$EJ$1191,265,0)+HLOOKUP($A32,[2]valeurs_trimestrielles!$A$1:$EJ$1191,266,0)+HLOOKUP($A32,[2]valeurs_trimestrielles!$A$1:$EJ$1191,267,0)+HLOOKUP($A32,[2]valeurs_trimestrielles!$A$1:$EJ$1191,270,0)+HLOOKUP($A32,[2]valeurs_trimestrielles!$A$1:$EJ$1191,271,0)+HLOOKUP($A32,[2]valeurs_trimestrielles!$A$1:$EJ$1191,272,0)+HLOOKUP($A32,[2]valeurs_trimestrielles!$A$1:$EJ$1191,273,0)+HLOOKUP($A32,[2]valeurs_trimestrielles!$A$1:$EJ$1191,274,0)+HLOOKUP($A32,[2]valeurs_trimestrielles!$A$1:$EJ$1191,275,0)+HLOOKUP($A32,[2]valeurs_trimestrielles!$A$1:$EJ$1191,276,0)</f>
        <v>3353</v>
      </c>
      <c r="K32" s="73">
        <f>HLOOKUP($A32,[2]valeurs_trimestrielles!$A$1:$EJ$1191,277,0)+HLOOKUP($A32,[2]valeurs_trimestrielles!$A$1:$EJ$1191,278,0)+HLOOKUP($A32,[2]valeurs_trimestrielles!$A$1:$EJ$1191,279,0)+HLOOKUP($A32,[2]valeurs_trimestrielles!$A$1:$EJ$1191,280,0)+HLOOKUP($A32,[2]valeurs_trimestrielles!$A$1:$EJ$1191,281,0)+HLOOKUP($A32,[2]valeurs_trimestrielles!$A$1:$EJ$1191,284,0)+HLOOKUP($A32,[2]valeurs_trimestrielles!$A$1:$EJ$1191,285,0)+HLOOKUP($A32,[2]valeurs_trimestrielles!$A$1:$EJ$1191,286,0)+HLOOKUP($A32,[2]valeurs_trimestrielles!$A$1:$EJ$1191,287,0)+HLOOKUP($A32,[2]valeurs_trimestrielles!$A$1:$EJ$1191,288,0)+HLOOKUP($A32,[2]valeurs_trimestrielles!$A$1:$EJ$1191,289,0)+HLOOKUP($A32,[2]valeurs_trimestrielles!$A$1:$EJ$1191,290,0)</f>
        <v>2812</v>
      </c>
      <c r="L32" s="73">
        <f>HLOOKUP($A32,[2]valeurs_trimestrielles!$A$1:$EJ$1191,249,0)+HLOOKUP($A32,[2]valeurs_trimestrielles!$A$1:$EJ$1191,250,0)+HLOOKUP($A32,[2]valeurs_trimestrielles!$A$1:$EJ$1191,251,0)+HLOOKUP($A32,[2]valeurs_trimestrielles!$A$1:$EJ$1191,252,0)+HLOOKUP($A32,[2]valeurs_trimestrielles!$A$1:$EJ$1191,253,0)+HLOOKUP($A32,[2]valeurs_trimestrielles!$A$1:$EJ$1191,256,0)+HLOOKUP($A32,[2]valeurs_trimestrielles!$A$1:$EJ$1191,257,0)+HLOOKUP($A32,[2]valeurs_trimestrielles!$A$1:$EJ$1191,258,0)+HLOOKUP($A32,[2]valeurs_trimestrielles!$A$1:$EJ$1191,259,0)+HLOOKUP($A32,[2]valeurs_trimestrielles!$A$1:$EJ$1191,260,0)+HLOOKUP($A32,[2]valeurs_trimestrielles!$A$1:$EJ$1191,261,0)+HLOOKUP($A32,[2]valeurs_trimestrielles!$A$1:$EJ$1191,262,0)</f>
        <v>10448</v>
      </c>
      <c r="M32" s="73">
        <f>HLOOKUP($A32,[2]valeurs_trimestrielles!$A$1:$EJ$1191,393,0)+HLOOKUP($A32,[2]valeurs_trimestrielles!$A$1:$EJ$1191,394,0)+HLOOKUP($A32,[2]valeurs_trimestrielles!$A$1:$EJ$1191,395,0)+HLOOKUP($A32,[2]valeurs_trimestrielles!$A$1:$EJ$1191,396,0)+HLOOKUP($A32,[2]valeurs_trimestrielles!$A$1:$EJ$1191,397,0)+HLOOKUP($A32,[2]valeurs_trimestrielles!$A$1:$EJ$1191,400,0)+HLOOKUP($A32,[2]valeurs_trimestrielles!$A$1:$EJ$1191,401,0)+HLOOKUP($A32,[2]valeurs_trimestrielles!$A$1:$EJ$1191,402,0)+HLOOKUP($A32,[2]valeurs_trimestrielles!$A$1:$EJ$1191,403,0)+HLOOKUP($A32,[2]valeurs_trimestrielles!$A$1:$EJ$1191,404,0)+HLOOKUP($A32,[2]valeurs_trimestrielles!$A$1:$EJ$1191,405,0)+HLOOKUP($A32,[2]valeurs_trimestrielles!$A$1:$EJ$1191,406,0)</f>
        <v>9866</v>
      </c>
      <c r="N32" s="75">
        <f>HLOOKUP($A32,[2]valeurs_trimestrielles!$A$1:$EJ$1191,291,0)+HLOOKUP($A32,[2]valeurs_trimestrielles!$A$1:$EJ$1191,292,0)+HLOOKUP($A32,[2]valeurs_trimestrielles!$A$1:$EJ$1191,293,0)+HLOOKUP($A32,[2]valeurs_trimestrielles!$A$1:$EJ$1191,294,0)+HLOOKUP($A32,[2]valeurs_trimestrielles!$A$1:$EJ$1191,295,0)+HLOOKUP($A32,[2]valeurs_trimestrielles!$A$1:$EJ$1191,298,0)+HLOOKUP($A32,[2]valeurs_trimestrielles!$A$1:$EJ$1191,299,0)+HLOOKUP($A32,[2]valeurs_trimestrielles!$A$1:$EJ$1191,300,0)+HLOOKUP($A32,[2]valeurs_trimestrielles!$A$1:$EJ$1191,301,0)+HLOOKUP($A32,[2]valeurs_trimestrielles!$A$1:$EJ$1191,302,0)+HLOOKUP($A32,[2]valeurs_trimestrielles!$A$1:$EJ$1191,303,0)+HLOOKUP($A32,[2]valeurs_trimestrielles!$A$1:$EJ$1191,304,0)</f>
        <v>4476</v>
      </c>
      <c r="O32" s="72">
        <f t="shared" si="2"/>
        <v>64013</v>
      </c>
      <c r="P32" s="76">
        <f>HLOOKUP($A32,[2]valeurs_trimestrielles!$A$1:$EJ$1191,828,0)+HLOOKUP($A32,[2]valeurs_trimestrielles!$A$1:$EJ$1191,830,0)+HLOOKUP($A32,[2]valeurs_trimestrielles!$A$1:$EJ$1191,832,0)+HLOOKUP($A32,[2]valeurs_trimestrielles!$A$1:$EJ$1191,834,0)+HLOOKUP($A32,[2]valeurs_trimestrielles!$A$1:$EJ$1191,836,0)+HLOOKUP($A32,[2]valeurs_trimestrielles!$A$1:$EJ$1191,838,0)+HLOOKUP($A32,[2]valeurs_trimestrielles!$A$1:$EJ$1191,842,0)+HLOOKUP($A32,[2]valeurs_trimestrielles!$A$1:$EJ$1191,847,0)+HLOOKUP($A32,[2]valeurs_trimestrielles!$A$1:$EJ$1191,853,0)+HLOOKUP($A32,[2]valeurs_trimestrielles!$A$1:$EJ$1191,855,0)+HLOOKUP($A32,[2]valeurs_trimestrielles!$A$1:$EJ$1191,857,0)+HLOOKUP($A32,[2]valeurs_trimestrielles!$A$1:$EJ$1191,859,0)+HLOOKUP($A32,[2]valeurs_trimestrielles!$A$1:$EJ$1191,861,0)</f>
        <v>2934</v>
      </c>
      <c r="Q32" s="73">
        <f>HLOOKUP($A32,[2]valeurs_trimestrielles!$A$1:$EJ$1191,730,0)+HLOOKUP($A32,[2]valeurs_trimestrielles!$A$1:$EJ$1191,732,0)+HLOOKUP($A32,[2]valeurs_trimestrielles!$A$1:$EJ$1191,734,0)+HLOOKUP($A32,[2]valeurs_trimestrielles!$A$1:$EJ$1191,736,0)+HLOOKUP($A32,[2]valeurs_trimestrielles!$A$1:$EJ$1191,738,0)+HLOOKUP($A32,[2]valeurs_trimestrielles!$A$1:$EJ$1191,740,0)+HLOOKUP($A32,[2]valeurs_trimestrielles!$A$1:$EJ$1191,744,0)+HLOOKUP($A32,[2]valeurs_trimestrielles!$A$1:$EJ$1191,749,0)+HLOOKUP($A32,[2]valeurs_trimestrielles!$A$1:$EJ$1191,755,0)+HLOOKUP($A32,[2]valeurs_trimestrielles!$A$1:$EJ$1191,757,0)+HLOOKUP($A32,[2]valeurs_trimestrielles!$A$1:$EJ$1191,759,0)+HLOOKUP($A32,[2]valeurs_trimestrielles!$A$1:$EJ$1191,761,0)+HLOOKUP($A32,[2]valeurs_trimestrielles!$A$1:$EJ$1191,763,0)</f>
        <v>6277</v>
      </c>
      <c r="R32" s="73">
        <f t="shared" si="3"/>
        <v>54802</v>
      </c>
      <c r="S32" s="73">
        <f>HLOOKUP($A32,[2]valeurs_trimestrielles!$A$1:$EJ$1191,681,0)+HLOOKUP($A32,[2]valeurs_trimestrielles!$A$1:$EJ$1191,682,0)+HLOOKUP($A32,[2]valeurs_trimestrielles!$A$1:$EJ$1191,683,0)+HLOOKUP($A32,[2]valeurs_trimestrielles!$A$1:$EJ$1191,684,0)+HLOOKUP($A32,[2]valeurs_trimestrielles!$A$1:$EJ$1191,685,0)+HLOOKUP($A32,[2]valeurs_trimestrielles!$A$1:$EJ$1191,688,0)+HLOOKUP($A32,[2]valeurs_trimestrielles!$A$1:$EJ$1191,689,0)+HLOOKUP($A32,[2]valeurs_trimestrielles!$A$1:$EJ$1191,690,0)+HLOOKUP($A32,[2]valeurs_trimestrielles!$A$1:$EJ$1191,691,0)+HLOOKUP($A32,[2]valeurs_trimestrielles!$A$1:$EJ$1191,692,0)+HLOOKUP($A32,[2]valeurs_trimestrielles!$A$1:$EJ$1191,693,0)+HLOOKUP($A32,[2]valeurs_trimestrielles!$A$1:$EJ$1191,694,0)</f>
        <v>8830</v>
      </c>
      <c r="T32" s="73">
        <f>HLOOKUP($A32,[2]valeurs_trimestrielles!$A$1:$EJ$1191,912,0)+HLOOKUP($A32,[2]valeurs_trimestrielles!$A$1:$EJ$1191,913,0)+HLOOKUP($A32,[2]valeurs_trimestrielles!$A$1:$EJ$1191,914,0)+HLOOKUP($A32,[2]valeurs_trimestrielles!$A$1:$EJ$1191,915,0)+HLOOKUP($A32,[2]valeurs_trimestrielles!$A$1:$EJ$1191,916,0)+HLOOKUP($A32,[2]valeurs_trimestrielles!$A$1:$EJ$1191,919,0)+HLOOKUP($A32,[2]valeurs_trimestrielles!$A$1:$EJ$1191,920,0)+HLOOKUP($A32,[2]valeurs_trimestrielles!$A$1:$EJ$1191,921,0)+HLOOKUP($A32,[2]valeurs_trimestrielles!$A$1:$EJ$1191,922,0)+HLOOKUP($A32,[2]valeurs_trimestrielles!$A$1:$EJ$1191,923,0)+HLOOKUP($A32,[2]valeurs_trimestrielles!$A$1:$EJ$1191,924,0)+HLOOKUP($A32,[2]valeurs_trimestrielles!$A$1:$EJ$1191,925,0)</f>
        <v>4616</v>
      </c>
      <c r="U32" s="73">
        <f>HLOOKUP($A32,[2]valeurs_trimestrielles!$A$1:$EJ$1191,814,0)+HLOOKUP($A32,[2]valeurs_trimestrielles!$A$1:$EJ$1191,815,0)+HLOOKUP($A32,[2]valeurs_trimestrielles!$A$1:$EJ$1191,816,0)+HLOOKUP($A32,[2]valeurs_trimestrielles!$A$1:$EJ$1191,817,0)+HLOOKUP($A32,[2]valeurs_trimestrielles!$A$1:$EJ$1191,818,0)+HLOOKUP($A32,[2]valeurs_trimestrielles!$A$1:$EJ$1191,821,0)+HLOOKUP($A32,[2]valeurs_trimestrielles!$A$1:$EJ$1191,822,0)+HLOOKUP($A32,[2]valeurs_trimestrielles!$A$1:$EJ$1191,823,0)+HLOOKUP($A32,[2]valeurs_trimestrielles!$A$1:$EJ$1191,824,0)+HLOOKUP($A32,[2]valeurs_trimestrielles!$A$1:$EJ$1191,825,0)+HLOOKUP($A32,[2]valeurs_trimestrielles!$A$1:$EJ$1191,826,0)+HLOOKUP($A32,[2]valeurs_trimestrielles!$A$1:$EJ$1191,827,0)</f>
        <v>1951</v>
      </c>
      <c r="V32" s="73">
        <f>HLOOKUP($A32,[2]valeurs_trimestrielles!$A$1:$EJ$1191,877,0)+HLOOKUP($A32,[2]valeurs_trimestrielles!$A$1:$EJ$1191,878,0)+HLOOKUP($A32,[2]valeurs_trimestrielles!$A$1:$EJ$1191,879,0)+HLOOKUP($A32,[2]valeurs_trimestrielles!$A$1:$EJ$1191,880,0)+HLOOKUP($A32,[2]valeurs_trimestrielles!$A$1:$EJ$1191,881,0)+HLOOKUP($A32,[2]valeurs_trimestrielles!$A$1:$EJ$1191,884,0)+HLOOKUP($A32,[2]valeurs_trimestrielles!$A$1:$EJ$1191,885,0)+HLOOKUP($A32,[2]valeurs_trimestrielles!$A$1:$EJ$1191,886,0)+HLOOKUP($A32,[2]valeurs_trimestrielles!$A$1:$EJ$1191,887,0)+HLOOKUP($A32,[2]valeurs_trimestrielles!$A$1:$EJ$1191,888,0)+HLOOKUP($A32,[2]valeurs_trimestrielles!$A$1:$EJ$1191,889,0)+HLOOKUP($A32,[2]valeurs_trimestrielles!$A$1:$EJ$1191,890,0)</f>
        <v>3465</v>
      </c>
      <c r="W32" s="73">
        <f>HLOOKUP($A32,[2]valeurs_trimestrielles!$A$1:$EJ$1191,639,0)+HLOOKUP($A32,[2]valeurs_trimestrielles!$A$1:$EJ$1191,640,0)+HLOOKUP($A32,[2]valeurs_trimestrielles!$A$1:$EJ$1191,641,0)+HLOOKUP($A32,[2]valeurs_trimestrielles!$A$1:$EJ$1191,642,0)+HLOOKUP($A32,[2]valeurs_trimestrielles!$A$1:$EJ$1191,643,0)+HLOOKUP($A32,[2]valeurs_trimestrielles!$A$1:$EJ$1191,646,0)+HLOOKUP($A32,[2]valeurs_trimestrielles!$A$1:$EJ$1191,648,0)+HLOOKUP($A32,[2]valeurs_trimestrielles!$A$1:$EJ$1191,650,0)+HLOOKUP($A32,[2]valeurs_trimestrielles!$A$1:$EJ$1191,652,0)+HLOOKUP($A32,[2]valeurs_trimestrielles!$A$1:$EJ$1191,654,0)+HLOOKUP($A32,[2]valeurs_trimestrielles!$A$1:$EJ$1191,656,0)+HLOOKUP($A32,[2]valeurs_trimestrielles!$A$1:$EJ$1191,657,0)</f>
        <v>643</v>
      </c>
      <c r="X32" s="73">
        <f>HLOOKUP($A32,[2]valeurs_trimestrielles!$A$1:$EJ$1191,653,0)+HLOOKUP($A32,[2]valeurs_trimestrielles!$A$1:$EJ$1191,654,0)+HLOOKUP($A32,[2]valeurs_trimestrielles!$A$1:$EJ$1191,655,0)+HLOOKUP($A32,[2]valeurs_trimestrielles!$A$1:$EJ$1191,656,0)+HLOOKUP($A32,[2]valeurs_trimestrielles!$A$1:$EJ$1191,657,0)+HLOOKUP($A32,[2]valeurs_trimestrielles!$A$1:$EJ$1191,660,0)+HLOOKUP($A32,[2]valeurs_trimestrielles!$A$1:$EJ$1191,661,0)+HLOOKUP($A32,[2]valeurs_trimestrielles!$A$1:$EJ$1191,662,0)+HLOOKUP($A32,[2]valeurs_trimestrielles!$A$1:$EJ$1191,663,0)+HLOOKUP($A32,[2]valeurs_trimestrielles!$A$1:$EJ$1191,664,0)+HLOOKUP($A32,[2]valeurs_trimestrielles!$A$1:$EJ$1191,665,0)+HLOOKUP($A32,[2]valeurs_trimestrielles!$A$1:$EJ$1191,666,0)</f>
        <v>1184</v>
      </c>
      <c r="Y32" s="73">
        <f>HLOOKUP($A32,[2]valeurs_trimestrielles!$A$1:$EJ$1191,626,0)+HLOOKUP($A32,[2]valeurs_trimestrielles!$A$1:$EJ$1191,627,0)+HLOOKUP($A32,[2]valeurs_trimestrielles!$A$1:$EJ$1191,628,0)+HLOOKUP($A32,[2]valeurs_trimestrielles!$A$1:$EJ$1191,629,0)+HLOOKUP($A32,[2]valeurs_trimestrielles!$A$1:$EJ$1191,630,0)+HLOOKUP($A32,[2]valeurs_trimestrielles!$A$1:$EJ$1191,632,0)+HLOOKUP($A32,[2]valeurs_trimestrielles!$A$1:$EJ$1191,633,0)+HLOOKUP($A32,[2]valeurs_trimestrielles!$A$1:$EJ$1191,634,0)+HLOOKUP($A32,[2]valeurs_trimestrielles!$A$1:$EJ$1191,635,0)+HLOOKUP($A32,[2]valeurs_trimestrielles!$A$1:$EJ$1191,636,0)+HLOOKUP($A32,[2]valeurs_trimestrielles!$A$1:$EJ$1191,637,0)+HLOOKUP($A32,[2]valeurs_trimestrielles!$A$1:$EJ$1191,638,0)</f>
        <v>15806</v>
      </c>
      <c r="Z32" s="73">
        <f>HLOOKUP($A32,[2]valeurs_trimestrielles!$A$1:$EJ$1191,765,0)+HLOOKUP($A32,[2]valeurs_trimestrielles!$A$1:$EJ$1191,766,0)+HLOOKUP($A32,[2]valeurs_trimestrielles!$A$1:$EJ$1191,767,0)+HLOOKUP($A32,[2]valeurs_trimestrielles!$A$1:$EJ$1191,768,0)+HLOOKUP($A32,[2]valeurs_trimestrielles!$A$1:$EJ$1191,769,0)+HLOOKUP($A32,[2]valeurs_trimestrielles!$A$1:$EJ$1191,772,0)+HLOOKUP($A32,[2]valeurs_trimestrielles!$A$1:$EJ$1191,773,0)+HLOOKUP($A32,[2]valeurs_trimestrielles!$A$1:$EJ$1191,774,0)+HLOOKUP($A32,[2]valeurs_trimestrielles!$A$1:$EJ$1191,775,0)+HLOOKUP($A32,[2]valeurs_trimestrielles!$A$1:$EJ$1191,776,0)+HLOOKUP($A32,[2]valeurs_trimestrielles!$A$1:$EJ$1191,777,0)+HLOOKUP($A32,[2]valeurs_trimestrielles!$A$1:$EJ$1191,778,0)</f>
        <v>9868</v>
      </c>
      <c r="AA32" s="75">
        <f>HLOOKUP($A32,[2]valeurs_trimestrielles!$A$1:$EJ$1191,667,0)+HLOOKUP($A32,[2]valeurs_trimestrielles!$A$1:$EJ$1191,668,0)+HLOOKUP($A32,[2]valeurs_trimestrielles!$A$1:$EJ$1191,669,0)+HLOOKUP($A32,[2]valeurs_trimestrielles!$A$1:$EJ$1191,670,0)+HLOOKUP($A32,[2]valeurs_trimestrielles!$A$1:$EJ$1191,671,0)+HLOOKUP($A32,[2]valeurs_trimestrielles!$A$1:$EJ$1191,674,0)+HLOOKUP($A32,[2]valeurs_trimestrielles!$A$1:$EJ$1191,675,0)+HLOOKUP($A32,[2]valeurs_trimestrielles!$A$1:$EJ$1191,676,0)+HLOOKUP($A32,[2]valeurs_trimestrielles!$A$1:$EJ$1191,677,0)+HLOOKUP($A32,[2]valeurs_trimestrielles!$A$1:$EJ$1191,678,0)+HLOOKUP($A32,[2]valeurs_trimestrielles!$A$1:$EJ$1191,679,0)+HLOOKUP($A32,[2]valeurs_trimestrielles!$A$1:$EJ$1191,680,0)</f>
        <v>8439</v>
      </c>
      <c r="AB32" s="72">
        <f t="shared" si="6"/>
        <v>129122</v>
      </c>
      <c r="AC32" s="55">
        <f>HLOOKUP($A32,[2]valeurs_trimestrielles!$A$1:$EJ$1191,560,0)+HLOOKUP($A32,[2]valeurs_trimestrielles!$A$1:$EJ$1191,562,0)+HLOOKUP($A32,[2]valeurs_trimestrielles!$A$1:$EJ$1191,564,0)+HLOOKUP($A32,[2]valeurs_trimestrielles!$A$1:$EJ$1191,566,0)+HLOOKUP($A32,[2]valeurs_trimestrielles!$A$1:$EJ$1191,568,0)+HLOOKUP($A32,[2]valeurs_trimestrielles!$A$1:$EJ$1191,570,0)+HLOOKUP($A32,[2]valeurs_trimestrielles!$A$1:$EJ$1191,574,0)+HLOOKUP($A32,[2]valeurs_trimestrielles!$A$1:$EJ$1191,580,0)+HLOOKUP($A32,[2]valeurs_trimestrielles!$A$1:$EJ$1191,587,0)+HLOOKUP($A32,[2]valeurs_trimestrielles!$A$1:$EJ$1191,589,0)+HLOOKUP($A32,[2]valeurs_trimestrielles!$A$1:$EJ$1191,591,0)+HLOOKUP($A32,[2]valeurs_trimestrielles!$A$1:$EJ$1191,593,0)+HLOOKUP($A32,[2]valeurs_trimestrielles!$A$1:$EJ$1191,595,0)</f>
        <v>5357</v>
      </c>
      <c r="AD32" s="56">
        <f>HLOOKUP($A32,[2]valeurs_trimestrielles!$A$1:$EJ$1191,109,0)+HLOOKUP($A32,[2]valeurs_trimestrielles!$A$1:$EJ$1191,111,0)+HLOOKUP($A32,[2]valeurs_trimestrielles!$A$1:$EJ$1191,113,0)+HLOOKUP($A32,[2]valeurs_trimestrielles!$A$1:$EJ$1191,115,0)+HLOOKUP($A32,[2]valeurs_trimestrielles!$A$1:$EJ$1191,117,0)+HLOOKUP($A32,[2]valeurs_trimestrielles!$A$1:$EJ$1191,119,0)+HLOOKUP($A32,[2]valeurs_trimestrielles!$A$1:$EJ$1191,123,0)+HLOOKUP($A32,[2]valeurs_trimestrielles!$A$1:$EJ$1191,129,0)+HLOOKUP($A32,[2]valeurs_trimestrielles!$A$1:$EJ$1191,136,0)+HLOOKUP($A32,[2]valeurs_trimestrielles!$A$1:$EJ$1191,138,0)+HLOOKUP($A32,[2]valeurs_trimestrielles!$A$1:$EJ$1191,140,0)+HLOOKUP($A32,[2]valeurs_trimestrielles!$A$1:$EJ$1191,142,0)+HLOOKUP($A32,[2]valeurs_trimestrielles!$A$1:$EJ$1191,144,0)</f>
        <v>13059</v>
      </c>
      <c r="AE32" s="56">
        <f t="shared" si="7"/>
        <v>110706</v>
      </c>
      <c r="AF32" s="56">
        <f>HLOOKUP($A32,[2]valeurs_trimestrielles!$A$1:$EJ$1191,58,0)+HLOOKUP($A32,[2]valeurs_trimestrielles!$A$1:$EJ$1191,59,0)+HLOOKUP($A32,[2]valeurs_trimestrielles!$A$1:$EJ$1191,60,0)+HLOOKUP($A32,[2]valeurs_trimestrielles!$A$1:$EJ$1191,61,0)+HLOOKUP($A32,[2]valeurs_trimestrielles!$A$1:$EJ$1191,62,0)+HLOOKUP($A32,[2]valeurs_trimestrielles!$A$1:$EJ$1191,65,0)+HLOOKUP($A32,[2]valeurs_trimestrielles!$A$1:$EJ$1191,66,0)+HLOOKUP($A32,[2]valeurs_trimestrielles!$A$1:$EJ$1191,67,0)+HLOOKUP($A32,[2]valeurs_trimestrielles!$A$1:$EJ$1191,68,0)+HLOOKUP($A32,[2]valeurs_trimestrielles!$A$1:$EJ$1191,69,0)+HLOOKUP($A32,[2]valeurs_trimestrielles!$A$1:$EJ$1191,70,0)+HLOOKUP($A32,[2]valeurs_trimestrielles!$A$1:$EJ$1191,71,0)</f>
        <v>24092</v>
      </c>
      <c r="AG32" s="56">
        <f>HLOOKUP($A32,[2]valeurs_trimestrielles!$A$1:$EJ$1191,968,0)+HLOOKUP($A32,[2]valeurs_trimestrielles!$A$1:$EJ$1191,969,0)+HLOOKUP($A32,[2]valeurs_trimestrielles!$A$1:$EJ$1191,970,0)+HLOOKUP($A32,[2]valeurs_trimestrielles!$A$1:$EJ$1191,971,0)+HLOOKUP($A32,[2]valeurs_trimestrielles!$A$1:$EJ$1191,972,0)+HLOOKUP($A32,[2]valeurs_trimestrielles!$A$1:$EJ$1191,975,0)+HLOOKUP($A32,[2]valeurs_trimestrielles!$A$1:$EJ$1191,976,0)+HLOOKUP($A32,[2]valeurs_trimestrielles!$A$1:$EJ$1191,977,0)+HLOOKUP($A32,[2]valeurs_trimestrielles!$A$1:$EJ$1191,978,0)+HLOOKUP($A32,[2]valeurs_trimestrielles!$A$1:$EJ$1191,979,0)+HLOOKUP($A32,[2]valeurs_trimestrielles!$A$1:$EJ$1191,980,0)+HLOOKUP($A32,[2]valeurs_trimestrielles!$A$1:$EJ$1191,981,0)</f>
        <v>7377</v>
      </c>
      <c r="AH32" s="56">
        <f>HLOOKUP($A32,[2]valeurs_trimestrielles!$A$1:$EJ$1191,235,0)+HLOOKUP($A32,[2]valeurs_trimestrielles!$A$1:$EJ$1191,236,0)+HLOOKUP($A32,[2]valeurs_trimestrielles!$A$1:$EJ$1191,237,0)+HLOOKUP($A32,[2]valeurs_trimestrielles!$A$1:$EJ$1191,238,0)+HLOOKUP($A32,[2]valeurs_trimestrielles!$A$1:$EJ$1191,239,0)+HLOOKUP($A32,[2]valeurs_trimestrielles!$A$1:$EJ$1191,242,0)+HLOOKUP($A32,[2]valeurs_trimestrielles!$A$1:$EJ$1191,243,0)+HLOOKUP($A32,[2]valeurs_trimestrielles!$A$1:$EJ$1191,244,0)+HLOOKUP($A32,[2]valeurs_trimestrielles!$A$1:$EJ$1191,245,0)+HLOOKUP($A32,[2]valeurs_trimestrielles!$A$1:$EJ$1191,246,0)+HLOOKUP($A32,[2]valeurs_trimestrielles!$A$1:$EJ$1191,247,0)+HLOOKUP($A32,[2]valeurs_trimestrielles!$A$1:$EJ$1191,248,0)</f>
        <v>6420</v>
      </c>
      <c r="AI32" s="56">
        <f>HLOOKUP($A32,[2]valeurs_trimestrielles!$A$1:$EJ$1191,611,0)+HLOOKUP($A32,[2]valeurs_trimestrielles!$A$1:$EJ$1191,612,0)+HLOOKUP($A32,[2]valeurs_trimestrielles!$A$1:$EJ$1191,613,0)+HLOOKUP($A32,[2]valeurs_trimestrielles!$A$1:$EJ$1191,614,0)+HLOOKUP($A32,[2]valeurs_trimestrielles!$A$1:$EJ$1191,615,0)+HLOOKUP($A32,[2]valeurs_trimestrielles!$A$1:$EJ$1191,618,0)+HLOOKUP($A32,[2]valeurs_trimestrielles!$A$1:$EJ$1191,619,0)+HLOOKUP($A32,[2]valeurs_trimestrielles!$A$1:$EJ$1191,620,0)+HLOOKUP($A32,[2]valeurs_trimestrielles!$A$1:$EJ$1191,621,0)+HLOOKUP($A32,[2]valeurs_trimestrielles!$A$1:$EJ$1191,622,0)+HLOOKUP($A32,[2]valeurs_trimestrielles!$A$1:$EJ$1191,623,0)+HLOOKUP($A32,[2]valeurs_trimestrielles!$A$1:$EJ$1191,624,0)</f>
        <v>6173</v>
      </c>
      <c r="AJ32" s="56">
        <f>HLOOKUP($A32,[2]valeurs_trimestrielles!$A$1:$EJ$1191,16,0)+HLOOKUP($A32,[2]valeurs_trimestrielles!$A$1:$EJ$1191,17,0)+HLOOKUP($A32,[2]valeurs_trimestrielles!$A$1:$EJ$1191,18,0)+HLOOKUP($A32,[2]valeurs_trimestrielles!$A$1:$EJ$1191,19,0)+HLOOKUP($A32,[2]valeurs_trimestrielles!$A$1:$EJ$1191,20,0)+HLOOKUP($A32,[2]valeurs_trimestrielles!$A$1:$EJ$1191,23,0)+HLOOKUP($A32,[2]valeurs_trimestrielles!$A$1:$EJ$1191,24,0)+HLOOKUP($A32,[2]valeurs_trimestrielles!$A$1:$EJ$1191,25,0)+HLOOKUP($A32,[2]valeurs_trimestrielles!$A$1:$EJ$1191,26,0)+HLOOKUP($A32,[2]valeurs_trimestrielles!$A$1:$EJ$1191,27,0)+HLOOKUP($A32,[2]valeurs_trimestrielles!$A$1:$EJ$1191,28,0)+HLOOKUP($A32,[2]valeurs_trimestrielles!$A$1:$EJ$1191,29,0)</f>
        <v>3745</v>
      </c>
      <c r="AK32" s="56">
        <f>HLOOKUP($A32,[2]valeurs_trimestrielles!$A$1:$EJ$1191,30,0)+HLOOKUP($A32,[2]valeurs_trimestrielles!$A$1:$EJ$1191,31,0)+HLOOKUP($A32,[2]valeurs_trimestrielles!$A$1:$EJ$1191,32,0)+HLOOKUP($A32,[2]valeurs_trimestrielles!$A$1:$EJ$1191,33,0)+HLOOKUP($A32,[2]valeurs_trimestrielles!$A$1:$EJ$1191,34,0)+HLOOKUP($A32,[2]valeurs_trimestrielles!$A$1:$EJ$1191,37,0)+HLOOKUP($A32,[2]valeurs_trimestrielles!$A$1:$EJ$1191,38,0)+HLOOKUP($A32,[2]valeurs_trimestrielles!$A$1:$EJ$1191,39,0)+HLOOKUP($A32,[2]valeurs_trimestrielles!$A$1:$EJ$1191,40,0)+HLOOKUP($A32,[2]valeurs_trimestrielles!$A$1:$EJ$1191,41,0)+HLOOKUP($A32,[2]valeurs_trimestrielles!$A$1:$EJ$1191,42,0)+HLOOKUP($A32,[2]valeurs_trimestrielles!$A$1:$EJ$1191,43,0)</f>
        <v>3996</v>
      </c>
      <c r="AL32" s="56">
        <f>HLOOKUP($A32,[2]valeurs_trimestrielles!$A$1:$EJ$1191,2,0)+HLOOKUP($A32,[2]valeurs_trimestrielles!$A$1:$EJ$1191,3,0)+HLOOKUP($A32,[2]valeurs_trimestrielles!$A$1:$EJ$1191,4,0)+HLOOKUP($A32,[2]valeurs_trimestrielles!$A$1:$EJ$1191,5,0)+HLOOKUP($A32,[2]valeurs_trimestrielles!$A$1:$EJ$1191,6,0)+HLOOKUP($A32,[2]valeurs_trimestrielles!$A$1:$EJ$1191,9,0)+HLOOKUP($A32,[2]valeurs_trimestrielles!$A$1:$EJ$1191,10,0)+HLOOKUP($A32,[2]valeurs_trimestrielles!$A$1:$EJ$1191,11,0)+HLOOKUP($A32,[2]valeurs_trimestrielles!$A$1:$EJ$1191,12,0)+HLOOKUP($A32,[2]valeurs_trimestrielles!$A$1:$EJ$1191,13,0)+HLOOKUP($A32,[2]valeurs_trimestrielles!$A$1:$EJ$1191,14,0)+HLOOKUP($A32,[2]valeurs_trimestrielles!$A$1:$EJ$1191,15,0)</f>
        <v>26254</v>
      </c>
      <c r="AM32" s="56">
        <f>HLOOKUP($A32,[2]valeurs_trimestrielles!$A$1:$EJ$1191,146,0)+HLOOKUP($A32,[2]valeurs_trimestrielles!$A$1:$EJ$1191,147,0)+HLOOKUP($A32,[2]valeurs_trimestrielles!$A$1:$EJ$1191,148,0)+HLOOKUP($A32,[2]valeurs_trimestrielles!$A$1:$EJ$1191,149,0)+HLOOKUP($A32,[2]valeurs_trimestrielles!$A$1:$EJ$1191,150,0)+HLOOKUP($A32,[2]valeurs_trimestrielles!$A$1:$EJ$1191,153,0)+HLOOKUP($A32,[2]valeurs_trimestrielles!$A$1:$EJ$1191,154,0)+HLOOKUP($A32,[2]valeurs_trimestrielles!$A$1:$EJ$1191,155,0)+HLOOKUP($A32,[2]valeurs_trimestrielles!$A$1:$EJ$1191,156,0)+HLOOKUP($A32,[2]valeurs_trimestrielles!$A$1:$EJ$1191,157,0)+HLOOKUP($A32,[2]valeurs_trimestrielles!$A$1:$EJ$1191,158,0)+HLOOKUP($A32,[2]valeurs_trimestrielles!$A$1:$EJ$1191,159,0)</f>
        <v>19734</v>
      </c>
      <c r="AN32" s="57">
        <f>HLOOKUP($A32,[2]valeurs_trimestrielles!$A$1:$EJ$1191,44,0)+HLOOKUP($A32,[2]valeurs_trimestrielles!$A$1:$EJ$1191,45,0)+HLOOKUP($A32,[2]valeurs_trimestrielles!$A$1:$EJ$1191,46,0)+HLOOKUP($A32,[2]valeurs_trimestrielles!$A$1:$EJ$1191,47,0)+HLOOKUP($A32,[2]valeurs_trimestrielles!$A$1:$EJ$1191,48,0)+HLOOKUP($A32,[2]valeurs_trimestrielles!$A$1:$EJ$1191,51,0)+HLOOKUP($A32,[2]valeurs_trimestrielles!$A$1:$EJ$1191,52,0)+HLOOKUP($A32,[2]valeurs_trimestrielles!$A$1:$EJ$1191,53,0)+HLOOKUP($A32,[2]valeurs_trimestrielles!$A$1:$EJ$1191,54,0)+HLOOKUP($A32,[2]valeurs_trimestrielles!$A$1:$EJ$1191,55,0)+HLOOKUP($A32,[2]valeurs_trimestrielles!$A$1:$EJ$1191,56,0)+HLOOKUP($A32,[2]valeurs_trimestrielles!$A$1:$EJ$1191,57,0)</f>
        <v>12915</v>
      </c>
    </row>
    <row r="33" spans="1:40" s="85" customFormat="1" x14ac:dyDescent="0.2">
      <c r="A33" s="61" t="str">
        <f>'France métro'!A30</f>
        <v>2016-T4</v>
      </c>
      <c r="B33" s="78">
        <f t="shared" si="8"/>
        <v>78706</v>
      </c>
      <c r="C33" s="79">
        <f>HLOOKUP($A33,[2]valeurs_trimestrielles!$A$1:$EJ$1191,458,0)+HLOOKUP($A33,[2]valeurs_trimestrielles!$A$1:$EJ$1191,460,0)+HLOOKUP($A33,[2]valeurs_trimestrielles!$A$1:$EJ$1191,462,0)+HLOOKUP($A33,[2]valeurs_trimestrielles!$A$1:$EJ$1191,464,0)+HLOOKUP($A33,[2]valeurs_trimestrielles!$A$1:$EJ$1191,466,0)+HLOOKUP($A33,[2]valeurs_trimestrielles!$A$1:$EJ$1191,468,0)+HLOOKUP($A33,[2]valeurs_trimestrielles!$A$1:$EJ$1191,472,0)+HLOOKUP($A33,[2]valeurs_trimestrielles!$A$1:$EJ$1191,478,0)+HLOOKUP($A33,[2]valeurs_trimestrielles!$A$1:$EJ$1191,485,0)+HLOOKUP($A33,[2]valeurs_trimestrielles!$A$1:$EJ$1191,487,0)+HLOOKUP($A33,[2]valeurs_trimestrielles!$A$1:$EJ$1191,489,0)+HLOOKUP($A33,[2]valeurs_trimestrielles!$A$1:$EJ$1191,491,0)+HLOOKUP($A33,[2]valeurs_trimestrielles!$A$1:$EJ$1191,493,0)</f>
        <v>3174</v>
      </c>
      <c r="D33" s="80">
        <f>HLOOKUP($A33,[2]valeurs_trimestrielles!$A$1:$EJ$1191,356,0)+HLOOKUP($A33,[2]valeurs_trimestrielles!$A$1:$EJ$1191,358,0)+HLOOKUP($A33,[2]valeurs_trimestrielles!$A$1:$EJ$1191,360,0)+HLOOKUP($A33,[2]valeurs_trimestrielles!$A$1:$EJ$1191,362,0)+HLOOKUP($A33,[2]valeurs_trimestrielles!$A$1:$EJ$1191,364,0)+HLOOKUP($A33,[2]valeurs_trimestrielles!$A$1:$EJ$1191,366,0)+HLOOKUP($A33,[2]valeurs_trimestrielles!$A$1:$EJ$1191,370,0)+HLOOKUP($A33,[2]valeurs_trimestrielles!$A$1:$EJ$1191,376,0)+HLOOKUP($A33,[2]valeurs_trimestrielles!$A$1:$EJ$1191,383,0)+HLOOKUP($A33,[2]valeurs_trimestrielles!$A$1:$EJ$1191,385,0)+HLOOKUP($A33,[2]valeurs_trimestrielles!$A$1:$EJ$1191,387,0)+HLOOKUP($A33,[2]valeurs_trimestrielles!$A$1:$EJ$1191,389,0)+HLOOKUP($A33,[2]valeurs_trimestrielles!$A$1:$EJ$1191,391,0)</f>
        <v>8808</v>
      </c>
      <c r="E33" s="61">
        <f t="shared" si="9"/>
        <v>66724</v>
      </c>
      <c r="F33" s="80">
        <f>HLOOKUP($A33,[2]valeurs_trimestrielles!$A$1:$EJ$1191,305,0)+HLOOKUP($A33,[2]valeurs_trimestrielles!$A$1:$EJ$1191,306,0)+HLOOKUP($A33,[2]valeurs_trimestrielles!$A$1:$EJ$1191,307,0)+HLOOKUP($A33,[2]valeurs_trimestrielles!$A$1:$EJ$1191,308,0)+HLOOKUP($A33,[2]valeurs_trimestrielles!$A$1:$EJ$1191,309,0)+HLOOKUP($A33,[2]valeurs_trimestrielles!$A$1:$EJ$1191,312,0)+HLOOKUP($A33,[2]valeurs_trimestrielles!$A$1:$EJ$1191,313,0)+HLOOKUP($A33,[2]valeurs_trimestrielles!$A$1:$EJ$1191,314,0)+HLOOKUP($A33,[2]valeurs_trimestrielles!$A$1:$EJ$1191,315,0)+HLOOKUP($A33,[2]valeurs_trimestrielles!$A$1:$EJ$1191,316,0)+HLOOKUP($A33,[2]valeurs_trimestrielles!$A$1:$EJ$1191,317,0)+HLOOKUP($A33,[2]valeurs_trimestrielles!$A$1:$EJ$1191,318,0)</f>
        <v>19726</v>
      </c>
      <c r="G33" s="80">
        <f>HLOOKUP($A33,[2]valeurs_trimestrielles!$A$1:$EJ$1191,546,0)+HLOOKUP($A33,[2]valeurs_trimestrielles!$A$1:$EJ$1191,547,0)+HLOOKUP($A33,[2]valeurs_trimestrielles!$A$1:$EJ$1191,548,0)+HLOOKUP($A33,[2]valeurs_trimestrielles!$A$1:$EJ$1191,549,0)+HLOOKUP($A33,[2]valeurs_trimestrielles!$A$1:$EJ$1191,550,0)+HLOOKUP($A33,[2]valeurs_trimestrielles!$A$1:$EJ$1191,553,0)+HLOOKUP($A33,[2]valeurs_trimestrielles!$A$1:$EJ$1191,554,0)+HLOOKUP($A33,[2]valeurs_trimestrielles!$A$1:$EJ$1191,555,0)+HLOOKUP($A33,[2]valeurs_trimestrielles!$A$1:$EJ$1191,556,0)+HLOOKUP($A33,[2]valeurs_trimestrielles!$A$1:$EJ$1191,557,0)+HLOOKUP($A33,[2]valeurs_trimestrielles!$A$1:$EJ$1191,558,0)+HLOOKUP($A33,[2]valeurs_trimestrielles!$A$1:$EJ$1191,559,0)</f>
        <v>3387</v>
      </c>
      <c r="H33" s="80">
        <f>HLOOKUP($A33,[2]valeurs_trimestrielles!$A$1:$EJ$1191,444,0)+HLOOKUP($A33,[2]valeurs_trimestrielles!$A$1:$EJ$1191,445,0)+HLOOKUP($A33,[2]valeurs_trimestrielles!$A$1:$EJ$1191,446,0)+HLOOKUP($A33,[2]valeurs_trimestrielles!$A$1:$EJ$1191,447,0)+HLOOKUP($A33,[2]valeurs_trimestrielles!$A$1:$EJ$1191,448,0)+HLOOKUP($A33,[2]valeurs_trimestrielles!$A$1:$EJ$1191,451,0)+HLOOKUP($A33,[2]valeurs_trimestrielles!$A$1:$EJ$1191,452,0)+HLOOKUP($A33,[2]valeurs_trimestrielles!$A$1:$EJ$1191,453,0)+HLOOKUP($A33,[2]valeurs_trimestrielles!$A$1:$EJ$1191,454,0)+HLOOKUP($A33,[2]valeurs_trimestrielles!$A$1:$EJ$1191,455,0)+HLOOKUP($A33,[2]valeurs_trimestrielles!$A$1:$EJ$1191,456,0)+HLOOKUP($A33,[2]valeurs_trimestrielles!$A$1:$EJ$1191,457,0)</f>
        <v>4660</v>
      </c>
      <c r="I33" s="80">
        <f>HLOOKUP($A33,[2]valeurs_trimestrielles!$A$1:$EJ$1191,509,0)+HLOOKUP($A33,[2]valeurs_trimestrielles!$A$1:$EJ$1191,510,0)+HLOOKUP($A33,[2]valeurs_trimestrielles!$A$1:$EJ$1191,511,0)+HLOOKUP($A33,[2]valeurs_trimestrielles!$A$1:$EJ$1191,512,0)+HLOOKUP($A33,[2]valeurs_trimestrielles!$A$1:$EJ$1191,513,0)+HLOOKUP($A33,[2]valeurs_trimestrielles!$A$1:$EJ$1191,516,0)+HLOOKUP($A33,[2]valeurs_trimestrielles!$A$1:$EJ$1191,517,0)+HLOOKUP($A33,[2]valeurs_trimestrielles!$A$1:$EJ$1191,518,0)+HLOOKUP($A33,[2]valeurs_trimestrielles!$A$1:$EJ$1191,519,0)+HLOOKUP($A33,[2]valeurs_trimestrielles!$A$1:$EJ$1191,520,0)+HLOOKUP($A33,[2]valeurs_trimestrielles!$A$1:$EJ$1191,521,0)+HLOOKUP($A33,[2]valeurs_trimestrielles!$A$1:$EJ$1191,522,0)</f>
        <v>3017</v>
      </c>
      <c r="J33" s="80">
        <f>HLOOKUP($A33,[2]valeurs_trimestrielles!$A$1:$EJ$1191,263,0)+HLOOKUP($A33,[2]valeurs_trimestrielles!$A$1:$EJ$1191,264,0)+HLOOKUP($A33,[2]valeurs_trimestrielles!$A$1:$EJ$1191,265,0)+HLOOKUP($A33,[2]valeurs_trimestrielles!$A$1:$EJ$1191,266,0)+HLOOKUP($A33,[2]valeurs_trimestrielles!$A$1:$EJ$1191,267,0)+HLOOKUP($A33,[2]valeurs_trimestrielles!$A$1:$EJ$1191,270,0)+HLOOKUP($A33,[2]valeurs_trimestrielles!$A$1:$EJ$1191,271,0)+HLOOKUP($A33,[2]valeurs_trimestrielles!$A$1:$EJ$1191,272,0)+HLOOKUP($A33,[2]valeurs_trimestrielles!$A$1:$EJ$1191,273,0)+HLOOKUP($A33,[2]valeurs_trimestrielles!$A$1:$EJ$1191,274,0)+HLOOKUP($A33,[2]valeurs_trimestrielles!$A$1:$EJ$1191,275,0)+HLOOKUP($A33,[2]valeurs_trimestrielles!$A$1:$EJ$1191,276,0)</f>
        <v>4722</v>
      </c>
      <c r="K33" s="80">
        <f>HLOOKUP($A33,[2]valeurs_trimestrielles!$A$1:$EJ$1191,277,0)+HLOOKUP($A33,[2]valeurs_trimestrielles!$A$1:$EJ$1191,278,0)+HLOOKUP($A33,[2]valeurs_trimestrielles!$A$1:$EJ$1191,279,0)+HLOOKUP($A33,[2]valeurs_trimestrielles!$A$1:$EJ$1191,280,0)+HLOOKUP($A33,[2]valeurs_trimestrielles!$A$1:$EJ$1191,281,0)+HLOOKUP($A33,[2]valeurs_trimestrielles!$A$1:$EJ$1191,284,0)+HLOOKUP($A33,[2]valeurs_trimestrielles!$A$1:$EJ$1191,285,0)+HLOOKUP($A33,[2]valeurs_trimestrielles!$A$1:$EJ$1191,286,0)+HLOOKUP($A33,[2]valeurs_trimestrielles!$A$1:$EJ$1191,287,0)+HLOOKUP($A33,[2]valeurs_trimestrielles!$A$1:$EJ$1191,288,0)+HLOOKUP($A33,[2]valeurs_trimestrielles!$A$1:$EJ$1191,289,0)+HLOOKUP($A33,[2]valeurs_trimestrielles!$A$1:$EJ$1191,290,0)</f>
        <v>3491</v>
      </c>
      <c r="L33" s="80">
        <f>HLOOKUP($A33,[2]valeurs_trimestrielles!$A$1:$EJ$1191,249,0)+HLOOKUP($A33,[2]valeurs_trimestrielles!$A$1:$EJ$1191,250,0)+HLOOKUP($A33,[2]valeurs_trimestrielles!$A$1:$EJ$1191,251,0)+HLOOKUP($A33,[2]valeurs_trimestrielles!$A$1:$EJ$1191,252,0)+HLOOKUP($A33,[2]valeurs_trimestrielles!$A$1:$EJ$1191,253,0)+HLOOKUP($A33,[2]valeurs_trimestrielles!$A$1:$EJ$1191,256,0)+HLOOKUP($A33,[2]valeurs_trimestrielles!$A$1:$EJ$1191,257,0)+HLOOKUP($A33,[2]valeurs_trimestrielles!$A$1:$EJ$1191,258,0)+HLOOKUP($A33,[2]valeurs_trimestrielles!$A$1:$EJ$1191,259,0)+HLOOKUP($A33,[2]valeurs_trimestrielles!$A$1:$EJ$1191,260,0)+HLOOKUP($A33,[2]valeurs_trimestrielles!$A$1:$EJ$1191,261,0)+HLOOKUP($A33,[2]valeurs_trimestrielles!$A$1:$EJ$1191,262,0)</f>
        <v>13780</v>
      </c>
      <c r="M33" s="80">
        <f>HLOOKUP($A33,[2]valeurs_trimestrielles!$A$1:$EJ$1191,393,0)+HLOOKUP($A33,[2]valeurs_trimestrielles!$A$1:$EJ$1191,394,0)+HLOOKUP($A33,[2]valeurs_trimestrielles!$A$1:$EJ$1191,395,0)+HLOOKUP($A33,[2]valeurs_trimestrielles!$A$1:$EJ$1191,396,0)+HLOOKUP($A33,[2]valeurs_trimestrielles!$A$1:$EJ$1191,397,0)+HLOOKUP($A33,[2]valeurs_trimestrielles!$A$1:$EJ$1191,400,0)+HLOOKUP($A33,[2]valeurs_trimestrielles!$A$1:$EJ$1191,401,0)+HLOOKUP($A33,[2]valeurs_trimestrielles!$A$1:$EJ$1191,402,0)+HLOOKUP($A33,[2]valeurs_trimestrielles!$A$1:$EJ$1191,403,0)+HLOOKUP($A33,[2]valeurs_trimestrielles!$A$1:$EJ$1191,404,0)+HLOOKUP($A33,[2]valeurs_trimestrielles!$A$1:$EJ$1191,405,0)+HLOOKUP($A33,[2]valeurs_trimestrielles!$A$1:$EJ$1191,406,0)</f>
        <v>8731</v>
      </c>
      <c r="N33" s="81">
        <f>HLOOKUP($A33,[2]valeurs_trimestrielles!$A$1:$EJ$1191,291,0)+HLOOKUP($A33,[2]valeurs_trimestrielles!$A$1:$EJ$1191,292,0)+HLOOKUP($A33,[2]valeurs_trimestrielles!$A$1:$EJ$1191,293,0)+HLOOKUP($A33,[2]valeurs_trimestrielles!$A$1:$EJ$1191,294,0)+HLOOKUP($A33,[2]valeurs_trimestrielles!$A$1:$EJ$1191,295,0)+HLOOKUP($A33,[2]valeurs_trimestrielles!$A$1:$EJ$1191,298,0)+HLOOKUP($A33,[2]valeurs_trimestrielles!$A$1:$EJ$1191,299,0)+HLOOKUP($A33,[2]valeurs_trimestrielles!$A$1:$EJ$1191,300,0)+HLOOKUP($A33,[2]valeurs_trimestrielles!$A$1:$EJ$1191,301,0)+HLOOKUP($A33,[2]valeurs_trimestrielles!$A$1:$EJ$1191,302,0)+HLOOKUP($A33,[2]valeurs_trimestrielles!$A$1:$EJ$1191,303,0)+HLOOKUP($A33,[2]valeurs_trimestrielles!$A$1:$EJ$1191,304,0)</f>
        <v>5210</v>
      </c>
      <c r="O33" s="77">
        <f t="shared" si="2"/>
        <v>68565</v>
      </c>
      <c r="P33" s="79">
        <f>HLOOKUP($A33,[2]valeurs_trimestrielles!$A$1:$EJ$1191,828,0)+HLOOKUP($A33,[2]valeurs_trimestrielles!$A$1:$EJ$1191,830,0)+HLOOKUP($A33,[2]valeurs_trimestrielles!$A$1:$EJ$1191,832,0)+HLOOKUP($A33,[2]valeurs_trimestrielles!$A$1:$EJ$1191,834,0)+HLOOKUP($A33,[2]valeurs_trimestrielles!$A$1:$EJ$1191,836,0)+HLOOKUP($A33,[2]valeurs_trimestrielles!$A$1:$EJ$1191,838,0)+HLOOKUP($A33,[2]valeurs_trimestrielles!$A$1:$EJ$1191,842,0)+HLOOKUP($A33,[2]valeurs_trimestrielles!$A$1:$EJ$1191,847,0)+HLOOKUP($A33,[2]valeurs_trimestrielles!$A$1:$EJ$1191,853,0)+HLOOKUP($A33,[2]valeurs_trimestrielles!$A$1:$EJ$1191,855,0)+HLOOKUP($A33,[2]valeurs_trimestrielles!$A$1:$EJ$1191,857,0)+HLOOKUP($A33,[2]valeurs_trimestrielles!$A$1:$EJ$1191,859,0)+HLOOKUP($A33,[2]valeurs_trimestrielles!$A$1:$EJ$1191,861,0)</f>
        <v>3031</v>
      </c>
      <c r="Q33" s="80">
        <f>HLOOKUP($A33,[2]valeurs_trimestrielles!$A$1:$EJ$1191,730,0)+HLOOKUP($A33,[2]valeurs_trimestrielles!$A$1:$EJ$1191,732,0)+HLOOKUP($A33,[2]valeurs_trimestrielles!$A$1:$EJ$1191,734,0)+HLOOKUP($A33,[2]valeurs_trimestrielles!$A$1:$EJ$1191,736,0)+HLOOKUP($A33,[2]valeurs_trimestrielles!$A$1:$EJ$1191,738,0)+HLOOKUP($A33,[2]valeurs_trimestrielles!$A$1:$EJ$1191,740,0)+HLOOKUP($A33,[2]valeurs_trimestrielles!$A$1:$EJ$1191,744,0)+HLOOKUP($A33,[2]valeurs_trimestrielles!$A$1:$EJ$1191,749,0)+HLOOKUP($A33,[2]valeurs_trimestrielles!$A$1:$EJ$1191,755,0)+HLOOKUP($A33,[2]valeurs_trimestrielles!$A$1:$EJ$1191,757,0)+HLOOKUP($A33,[2]valeurs_trimestrielles!$A$1:$EJ$1191,759,0)+HLOOKUP($A33,[2]valeurs_trimestrielles!$A$1:$EJ$1191,761,0)+HLOOKUP($A33,[2]valeurs_trimestrielles!$A$1:$EJ$1191,763,0)</f>
        <v>5551</v>
      </c>
      <c r="R33" s="61">
        <f t="shared" si="3"/>
        <v>59983</v>
      </c>
      <c r="S33" s="80">
        <f>HLOOKUP($A33,[2]valeurs_trimestrielles!$A$1:$EJ$1191,681,0)+HLOOKUP($A33,[2]valeurs_trimestrielles!$A$1:$EJ$1191,682,0)+HLOOKUP($A33,[2]valeurs_trimestrielles!$A$1:$EJ$1191,683,0)+HLOOKUP($A33,[2]valeurs_trimestrielles!$A$1:$EJ$1191,684,0)+HLOOKUP($A33,[2]valeurs_trimestrielles!$A$1:$EJ$1191,685,0)+HLOOKUP($A33,[2]valeurs_trimestrielles!$A$1:$EJ$1191,688,0)+HLOOKUP($A33,[2]valeurs_trimestrielles!$A$1:$EJ$1191,689,0)+HLOOKUP($A33,[2]valeurs_trimestrielles!$A$1:$EJ$1191,690,0)+HLOOKUP($A33,[2]valeurs_trimestrielles!$A$1:$EJ$1191,691,0)+HLOOKUP($A33,[2]valeurs_trimestrielles!$A$1:$EJ$1191,692,0)+HLOOKUP($A33,[2]valeurs_trimestrielles!$A$1:$EJ$1191,693,0)+HLOOKUP($A33,[2]valeurs_trimestrielles!$A$1:$EJ$1191,694,0)</f>
        <v>9480</v>
      </c>
      <c r="T33" s="80">
        <f>HLOOKUP($A33,[2]valeurs_trimestrielles!$A$1:$EJ$1191,912,0)+HLOOKUP($A33,[2]valeurs_trimestrielles!$A$1:$EJ$1191,913,0)+HLOOKUP($A33,[2]valeurs_trimestrielles!$A$1:$EJ$1191,914,0)+HLOOKUP($A33,[2]valeurs_trimestrielles!$A$1:$EJ$1191,915,0)+HLOOKUP($A33,[2]valeurs_trimestrielles!$A$1:$EJ$1191,916,0)+HLOOKUP($A33,[2]valeurs_trimestrielles!$A$1:$EJ$1191,919,0)+HLOOKUP($A33,[2]valeurs_trimestrielles!$A$1:$EJ$1191,920,0)+HLOOKUP($A33,[2]valeurs_trimestrielles!$A$1:$EJ$1191,921,0)+HLOOKUP($A33,[2]valeurs_trimestrielles!$A$1:$EJ$1191,922,0)+HLOOKUP($A33,[2]valeurs_trimestrielles!$A$1:$EJ$1191,923,0)+HLOOKUP($A33,[2]valeurs_trimestrielles!$A$1:$EJ$1191,924,0)+HLOOKUP($A33,[2]valeurs_trimestrielles!$A$1:$EJ$1191,925,0)</f>
        <v>5788</v>
      </c>
      <c r="U33" s="80">
        <f>HLOOKUP($A33,[2]valeurs_trimestrielles!$A$1:$EJ$1191,814,0)+HLOOKUP($A33,[2]valeurs_trimestrielles!$A$1:$EJ$1191,815,0)+HLOOKUP($A33,[2]valeurs_trimestrielles!$A$1:$EJ$1191,816,0)+HLOOKUP($A33,[2]valeurs_trimestrielles!$A$1:$EJ$1191,817,0)+HLOOKUP($A33,[2]valeurs_trimestrielles!$A$1:$EJ$1191,818,0)+HLOOKUP($A33,[2]valeurs_trimestrielles!$A$1:$EJ$1191,821,0)+HLOOKUP($A33,[2]valeurs_trimestrielles!$A$1:$EJ$1191,822,0)+HLOOKUP($A33,[2]valeurs_trimestrielles!$A$1:$EJ$1191,823,0)+HLOOKUP($A33,[2]valeurs_trimestrielles!$A$1:$EJ$1191,824,0)+HLOOKUP($A33,[2]valeurs_trimestrielles!$A$1:$EJ$1191,825,0)+HLOOKUP($A33,[2]valeurs_trimestrielles!$A$1:$EJ$1191,826,0)+HLOOKUP($A33,[2]valeurs_trimestrielles!$A$1:$EJ$1191,827,0)</f>
        <v>2156</v>
      </c>
      <c r="V33" s="80">
        <f>HLOOKUP($A33,[2]valeurs_trimestrielles!$A$1:$EJ$1191,877,0)+HLOOKUP($A33,[2]valeurs_trimestrielles!$A$1:$EJ$1191,878,0)+HLOOKUP($A33,[2]valeurs_trimestrielles!$A$1:$EJ$1191,879,0)+HLOOKUP($A33,[2]valeurs_trimestrielles!$A$1:$EJ$1191,880,0)+HLOOKUP($A33,[2]valeurs_trimestrielles!$A$1:$EJ$1191,881,0)+HLOOKUP($A33,[2]valeurs_trimestrielles!$A$1:$EJ$1191,884,0)+HLOOKUP($A33,[2]valeurs_trimestrielles!$A$1:$EJ$1191,885,0)+HLOOKUP($A33,[2]valeurs_trimestrielles!$A$1:$EJ$1191,886,0)+HLOOKUP($A33,[2]valeurs_trimestrielles!$A$1:$EJ$1191,887,0)+HLOOKUP($A33,[2]valeurs_trimestrielles!$A$1:$EJ$1191,888,0)+HLOOKUP($A33,[2]valeurs_trimestrielles!$A$1:$EJ$1191,889,0)+HLOOKUP($A33,[2]valeurs_trimestrielles!$A$1:$EJ$1191,890,0)</f>
        <v>3733</v>
      </c>
      <c r="W33" s="80">
        <f>HLOOKUP($A33,[2]valeurs_trimestrielles!$A$1:$EJ$1191,639,0)+HLOOKUP($A33,[2]valeurs_trimestrielles!$A$1:$EJ$1191,640,0)+HLOOKUP($A33,[2]valeurs_trimestrielles!$A$1:$EJ$1191,641,0)+HLOOKUP($A33,[2]valeurs_trimestrielles!$A$1:$EJ$1191,642,0)+HLOOKUP($A33,[2]valeurs_trimestrielles!$A$1:$EJ$1191,643,0)+HLOOKUP($A33,[2]valeurs_trimestrielles!$A$1:$EJ$1191,646,0)+HLOOKUP($A33,[2]valeurs_trimestrielles!$A$1:$EJ$1191,648,0)+HLOOKUP($A33,[2]valeurs_trimestrielles!$A$1:$EJ$1191,650,0)+HLOOKUP($A33,[2]valeurs_trimestrielles!$A$1:$EJ$1191,652,0)+HLOOKUP($A33,[2]valeurs_trimestrielles!$A$1:$EJ$1191,654,0)+HLOOKUP($A33,[2]valeurs_trimestrielles!$A$1:$EJ$1191,656,0)+HLOOKUP($A33,[2]valeurs_trimestrielles!$A$1:$EJ$1191,657,0)</f>
        <v>882</v>
      </c>
      <c r="X33" s="80">
        <f>HLOOKUP($A33,[2]valeurs_trimestrielles!$A$1:$EJ$1191,653,0)+HLOOKUP($A33,[2]valeurs_trimestrielles!$A$1:$EJ$1191,654,0)+HLOOKUP($A33,[2]valeurs_trimestrielles!$A$1:$EJ$1191,655,0)+HLOOKUP($A33,[2]valeurs_trimestrielles!$A$1:$EJ$1191,656,0)+HLOOKUP($A33,[2]valeurs_trimestrielles!$A$1:$EJ$1191,657,0)+HLOOKUP($A33,[2]valeurs_trimestrielles!$A$1:$EJ$1191,660,0)+HLOOKUP($A33,[2]valeurs_trimestrielles!$A$1:$EJ$1191,661,0)+HLOOKUP($A33,[2]valeurs_trimestrielles!$A$1:$EJ$1191,662,0)+HLOOKUP($A33,[2]valeurs_trimestrielles!$A$1:$EJ$1191,663,0)+HLOOKUP($A33,[2]valeurs_trimestrielles!$A$1:$EJ$1191,664,0)+HLOOKUP($A33,[2]valeurs_trimestrielles!$A$1:$EJ$1191,665,0)+HLOOKUP($A33,[2]valeurs_trimestrielles!$A$1:$EJ$1191,666,0)</f>
        <v>1483</v>
      </c>
      <c r="Y33" s="80">
        <f>HLOOKUP($A33,[2]valeurs_trimestrielles!$A$1:$EJ$1191,626,0)+HLOOKUP($A33,[2]valeurs_trimestrielles!$A$1:$EJ$1191,627,0)+HLOOKUP($A33,[2]valeurs_trimestrielles!$A$1:$EJ$1191,628,0)+HLOOKUP($A33,[2]valeurs_trimestrielles!$A$1:$EJ$1191,629,0)+HLOOKUP($A33,[2]valeurs_trimestrielles!$A$1:$EJ$1191,630,0)+HLOOKUP($A33,[2]valeurs_trimestrielles!$A$1:$EJ$1191,632,0)+HLOOKUP($A33,[2]valeurs_trimestrielles!$A$1:$EJ$1191,633,0)+HLOOKUP($A33,[2]valeurs_trimestrielles!$A$1:$EJ$1191,634,0)+HLOOKUP($A33,[2]valeurs_trimestrielles!$A$1:$EJ$1191,635,0)+HLOOKUP($A33,[2]valeurs_trimestrielles!$A$1:$EJ$1191,636,0)+HLOOKUP($A33,[2]valeurs_trimestrielles!$A$1:$EJ$1191,637,0)+HLOOKUP($A33,[2]valeurs_trimestrielles!$A$1:$EJ$1191,638,0)</f>
        <v>18043</v>
      </c>
      <c r="Z33" s="80">
        <f>HLOOKUP($A33,[2]valeurs_trimestrielles!$A$1:$EJ$1191,765,0)+HLOOKUP($A33,[2]valeurs_trimestrielles!$A$1:$EJ$1191,766,0)+HLOOKUP($A33,[2]valeurs_trimestrielles!$A$1:$EJ$1191,767,0)+HLOOKUP($A33,[2]valeurs_trimestrielles!$A$1:$EJ$1191,768,0)+HLOOKUP($A33,[2]valeurs_trimestrielles!$A$1:$EJ$1191,769,0)+HLOOKUP($A33,[2]valeurs_trimestrielles!$A$1:$EJ$1191,772,0)+HLOOKUP($A33,[2]valeurs_trimestrielles!$A$1:$EJ$1191,773,0)+HLOOKUP($A33,[2]valeurs_trimestrielles!$A$1:$EJ$1191,774,0)+HLOOKUP($A33,[2]valeurs_trimestrielles!$A$1:$EJ$1191,775,0)+HLOOKUP($A33,[2]valeurs_trimestrielles!$A$1:$EJ$1191,776,0)+HLOOKUP($A33,[2]valeurs_trimestrielles!$A$1:$EJ$1191,777,0)+HLOOKUP($A33,[2]valeurs_trimestrielles!$A$1:$EJ$1191,778,0)</f>
        <v>9920</v>
      </c>
      <c r="AA33" s="81">
        <f>HLOOKUP($A33,[2]valeurs_trimestrielles!$A$1:$EJ$1191,667,0)+HLOOKUP($A33,[2]valeurs_trimestrielles!$A$1:$EJ$1191,668,0)+HLOOKUP($A33,[2]valeurs_trimestrielles!$A$1:$EJ$1191,669,0)+HLOOKUP($A33,[2]valeurs_trimestrielles!$A$1:$EJ$1191,670,0)+HLOOKUP($A33,[2]valeurs_trimestrielles!$A$1:$EJ$1191,671,0)+HLOOKUP($A33,[2]valeurs_trimestrielles!$A$1:$EJ$1191,674,0)+HLOOKUP($A33,[2]valeurs_trimestrielles!$A$1:$EJ$1191,675,0)+HLOOKUP($A33,[2]valeurs_trimestrielles!$A$1:$EJ$1191,676,0)+HLOOKUP($A33,[2]valeurs_trimestrielles!$A$1:$EJ$1191,677,0)+HLOOKUP($A33,[2]valeurs_trimestrielles!$A$1:$EJ$1191,678,0)+HLOOKUP($A33,[2]valeurs_trimestrielles!$A$1:$EJ$1191,679,0)+HLOOKUP($A33,[2]valeurs_trimestrielles!$A$1:$EJ$1191,680,0)</f>
        <v>8498</v>
      </c>
      <c r="AB33" s="77">
        <f t="shared" si="6"/>
        <v>146921</v>
      </c>
      <c r="AC33" s="82">
        <f>HLOOKUP($A33,[2]valeurs_trimestrielles!$A$1:$EJ$1191,560,0)+HLOOKUP($A33,[2]valeurs_trimestrielles!$A$1:$EJ$1191,562,0)+HLOOKUP($A33,[2]valeurs_trimestrielles!$A$1:$EJ$1191,564,0)+HLOOKUP($A33,[2]valeurs_trimestrielles!$A$1:$EJ$1191,566,0)+HLOOKUP($A33,[2]valeurs_trimestrielles!$A$1:$EJ$1191,568,0)+HLOOKUP($A33,[2]valeurs_trimestrielles!$A$1:$EJ$1191,570,0)+HLOOKUP($A33,[2]valeurs_trimestrielles!$A$1:$EJ$1191,574,0)+HLOOKUP($A33,[2]valeurs_trimestrielles!$A$1:$EJ$1191,580,0)+HLOOKUP($A33,[2]valeurs_trimestrielles!$A$1:$EJ$1191,587,0)+HLOOKUP($A33,[2]valeurs_trimestrielles!$A$1:$EJ$1191,589,0)+HLOOKUP($A33,[2]valeurs_trimestrielles!$A$1:$EJ$1191,591,0)+HLOOKUP($A33,[2]valeurs_trimestrielles!$A$1:$EJ$1191,593,0)+HLOOKUP($A33,[2]valeurs_trimestrielles!$A$1:$EJ$1191,595,0)</f>
        <v>6205</v>
      </c>
      <c r="AD33" s="83">
        <f>HLOOKUP($A33,[2]valeurs_trimestrielles!$A$1:$EJ$1191,109,0)+HLOOKUP($A33,[2]valeurs_trimestrielles!$A$1:$EJ$1191,111,0)+HLOOKUP($A33,[2]valeurs_trimestrielles!$A$1:$EJ$1191,113,0)+HLOOKUP($A33,[2]valeurs_trimestrielles!$A$1:$EJ$1191,115,0)+HLOOKUP($A33,[2]valeurs_trimestrielles!$A$1:$EJ$1191,117,0)+HLOOKUP($A33,[2]valeurs_trimestrielles!$A$1:$EJ$1191,119,0)+HLOOKUP($A33,[2]valeurs_trimestrielles!$A$1:$EJ$1191,123,0)+HLOOKUP($A33,[2]valeurs_trimestrielles!$A$1:$EJ$1191,129,0)+HLOOKUP($A33,[2]valeurs_trimestrielles!$A$1:$EJ$1191,136,0)+HLOOKUP($A33,[2]valeurs_trimestrielles!$A$1:$EJ$1191,138,0)+HLOOKUP($A33,[2]valeurs_trimestrielles!$A$1:$EJ$1191,140,0)+HLOOKUP($A33,[2]valeurs_trimestrielles!$A$1:$EJ$1191,142,0)+HLOOKUP($A33,[2]valeurs_trimestrielles!$A$1:$EJ$1191,144,0)</f>
        <v>14359</v>
      </c>
      <c r="AE33" s="61">
        <f t="shared" si="7"/>
        <v>126357</v>
      </c>
      <c r="AF33" s="83">
        <f>HLOOKUP($A33,[2]valeurs_trimestrielles!$A$1:$EJ$1191,58,0)+HLOOKUP($A33,[2]valeurs_trimestrielles!$A$1:$EJ$1191,59,0)+HLOOKUP($A33,[2]valeurs_trimestrielles!$A$1:$EJ$1191,60,0)+HLOOKUP($A33,[2]valeurs_trimestrielles!$A$1:$EJ$1191,61,0)+HLOOKUP($A33,[2]valeurs_trimestrielles!$A$1:$EJ$1191,62,0)+HLOOKUP($A33,[2]valeurs_trimestrielles!$A$1:$EJ$1191,65,0)+HLOOKUP($A33,[2]valeurs_trimestrielles!$A$1:$EJ$1191,66,0)+HLOOKUP($A33,[2]valeurs_trimestrielles!$A$1:$EJ$1191,67,0)+HLOOKUP($A33,[2]valeurs_trimestrielles!$A$1:$EJ$1191,68,0)+HLOOKUP($A33,[2]valeurs_trimestrielles!$A$1:$EJ$1191,69,0)+HLOOKUP($A33,[2]valeurs_trimestrielles!$A$1:$EJ$1191,70,0)+HLOOKUP($A33,[2]valeurs_trimestrielles!$A$1:$EJ$1191,71,0)</f>
        <v>29206</v>
      </c>
      <c r="AG33" s="83">
        <f>HLOOKUP($A33,[2]valeurs_trimestrielles!$A$1:$EJ$1191,968,0)+HLOOKUP($A33,[2]valeurs_trimestrielles!$A$1:$EJ$1191,969,0)+HLOOKUP($A33,[2]valeurs_trimestrielles!$A$1:$EJ$1191,970,0)+HLOOKUP($A33,[2]valeurs_trimestrielles!$A$1:$EJ$1191,971,0)+HLOOKUP($A33,[2]valeurs_trimestrielles!$A$1:$EJ$1191,972,0)+HLOOKUP($A33,[2]valeurs_trimestrielles!$A$1:$EJ$1191,975,0)+HLOOKUP($A33,[2]valeurs_trimestrielles!$A$1:$EJ$1191,976,0)+HLOOKUP($A33,[2]valeurs_trimestrielles!$A$1:$EJ$1191,977,0)+HLOOKUP($A33,[2]valeurs_trimestrielles!$A$1:$EJ$1191,978,0)+HLOOKUP($A33,[2]valeurs_trimestrielles!$A$1:$EJ$1191,979,0)+HLOOKUP($A33,[2]valeurs_trimestrielles!$A$1:$EJ$1191,980,0)+HLOOKUP($A33,[2]valeurs_trimestrielles!$A$1:$EJ$1191,981,0)</f>
        <v>9175</v>
      </c>
      <c r="AH33" s="83">
        <f>HLOOKUP($A33,[2]valeurs_trimestrielles!$A$1:$EJ$1191,235,0)+HLOOKUP($A33,[2]valeurs_trimestrielles!$A$1:$EJ$1191,236,0)+HLOOKUP($A33,[2]valeurs_trimestrielles!$A$1:$EJ$1191,237,0)+HLOOKUP($A33,[2]valeurs_trimestrielles!$A$1:$EJ$1191,238,0)+HLOOKUP($A33,[2]valeurs_trimestrielles!$A$1:$EJ$1191,239,0)+HLOOKUP($A33,[2]valeurs_trimestrielles!$A$1:$EJ$1191,242,0)+HLOOKUP($A33,[2]valeurs_trimestrielles!$A$1:$EJ$1191,243,0)+HLOOKUP($A33,[2]valeurs_trimestrielles!$A$1:$EJ$1191,244,0)+HLOOKUP($A33,[2]valeurs_trimestrielles!$A$1:$EJ$1191,245,0)+HLOOKUP($A33,[2]valeurs_trimestrielles!$A$1:$EJ$1191,246,0)+HLOOKUP($A33,[2]valeurs_trimestrielles!$A$1:$EJ$1191,247,0)+HLOOKUP($A33,[2]valeurs_trimestrielles!$A$1:$EJ$1191,248,0)</f>
        <v>6816</v>
      </c>
      <c r="AI33" s="83">
        <f>HLOOKUP($A33,[2]valeurs_trimestrielles!$A$1:$EJ$1191,611,0)+HLOOKUP($A33,[2]valeurs_trimestrielles!$A$1:$EJ$1191,612,0)+HLOOKUP($A33,[2]valeurs_trimestrielles!$A$1:$EJ$1191,613,0)+HLOOKUP($A33,[2]valeurs_trimestrielles!$A$1:$EJ$1191,614,0)+HLOOKUP($A33,[2]valeurs_trimestrielles!$A$1:$EJ$1191,615,0)+HLOOKUP($A33,[2]valeurs_trimestrielles!$A$1:$EJ$1191,618,0)+HLOOKUP($A33,[2]valeurs_trimestrielles!$A$1:$EJ$1191,619,0)+HLOOKUP($A33,[2]valeurs_trimestrielles!$A$1:$EJ$1191,620,0)+HLOOKUP($A33,[2]valeurs_trimestrielles!$A$1:$EJ$1191,621,0)+HLOOKUP($A33,[2]valeurs_trimestrielles!$A$1:$EJ$1191,622,0)+HLOOKUP($A33,[2]valeurs_trimestrielles!$A$1:$EJ$1191,623,0)+HLOOKUP($A33,[2]valeurs_trimestrielles!$A$1:$EJ$1191,624,0)</f>
        <v>6750</v>
      </c>
      <c r="AJ33" s="83">
        <f>HLOOKUP($A33,[2]valeurs_trimestrielles!$A$1:$EJ$1191,16,0)+HLOOKUP($A33,[2]valeurs_trimestrielles!$A$1:$EJ$1191,17,0)+HLOOKUP($A33,[2]valeurs_trimestrielles!$A$1:$EJ$1191,18,0)+HLOOKUP($A33,[2]valeurs_trimestrielles!$A$1:$EJ$1191,19,0)+HLOOKUP($A33,[2]valeurs_trimestrielles!$A$1:$EJ$1191,20,0)+HLOOKUP($A33,[2]valeurs_trimestrielles!$A$1:$EJ$1191,23,0)+HLOOKUP($A33,[2]valeurs_trimestrielles!$A$1:$EJ$1191,24,0)+HLOOKUP($A33,[2]valeurs_trimestrielles!$A$1:$EJ$1191,25,0)+HLOOKUP($A33,[2]valeurs_trimestrielles!$A$1:$EJ$1191,26,0)+HLOOKUP($A33,[2]valeurs_trimestrielles!$A$1:$EJ$1191,27,0)+HLOOKUP($A33,[2]valeurs_trimestrielles!$A$1:$EJ$1191,28,0)+HLOOKUP($A33,[2]valeurs_trimestrielles!$A$1:$EJ$1191,29,0)</f>
        <v>5254</v>
      </c>
      <c r="AK33" s="83">
        <f>HLOOKUP($A33,[2]valeurs_trimestrielles!$A$1:$EJ$1191,30,0)+HLOOKUP($A33,[2]valeurs_trimestrielles!$A$1:$EJ$1191,31,0)+HLOOKUP($A33,[2]valeurs_trimestrielles!$A$1:$EJ$1191,32,0)+HLOOKUP($A33,[2]valeurs_trimestrielles!$A$1:$EJ$1191,33,0)+HLOOKUP($A33,[2]valeurs_trimestrielles!$A$1:$EJ$1191,34,0)+HLOOKUP($A33,[2]valeurs_trimestrielles!$A$1:$EJ$1191,37,0)+HLOOKUP($A33,[2]valeurs_trimestrielles!$A$1:$EJ$1191,38,0)+HLOOKUP($A33,[2]valeurs_trimestrielles!$A$1:$EJ$1191,39,0)+HLOOKUP($A33,[2]valeurs_trimestrielles!$A$1:$EJ$1191,40,0)+HLOOKUP($A33,[2]valeurs_trimestrielles!$A$1:$EJ$1191,41,0)+HLOOKUP($A33,[2]valeurs_trimestrielles!$A$1:$EJ$1191,42,0)+HLOOKUP($A33,[2]valeurs_trimestrielles!$A$1:$EJ$1191,43,0)</f>
        <v>4974</v>
      </c>
      <c r="AL33" s="83">
        <f>HLOOKUP($A33,[2]valeurs_trimestrielles!$A$1:$EJ$1191,2,0)+HLOOKUP($A33,[2]valeurs_trimestrielles!$A$1:$EJ$1191,3,0)+HLOOKUP($A33,[2]valeurs_trimestrielles!$A$1:$EJ$1191,4,0)+HLOOKUP($A33,[2]valeurs_trimestrielles!$A$1:$EJ$1191,5,0)+HLOOKUP($A33,[2]valeurs_trimestrielles!$A$1:$EJ$1191,6,0)+HLOOKUP($A33,[2]valeurs_trimestrielles!$A$1:$EJ$1191,9,0)+HLOOKUP($A33,[2]valeurs_trimestrielles!$A$1:$EJ$1191,10,0)+HLOOKUP($A33,[2]valeurs_trimestrielles!$A$1:$EJ$1191,11,0)+HLOOKUP($A33,[2]valeurs_trimestrielles!$A$1:$EJ$1191,12,0)+HLOOKUP($A33,[2]valeurs_trimestrielles!$A$1:$EJ$1191,13,0)+HLOOKUP($A33,[2]valeurs_trimestrielles!$A$1:$EJ$1191,14,0)+HLOOKUP($A33,[2]valeurs_trimestrielles!$A$1:$EJ$1191,15,0)</f>
        <v>31823</v>
      </c>
      <c r="AM33" s="83">
        <f>HLOOKUP($A33,[2]valeurs_trimestrielles!$A$1:$EJ$1191,146,0)+HLOOKUP($A33,[2]valeurs_trimestrielles!$A$1:$EJ$1191,147,0)+HLOOKUP($A33,[2]valeurs_trimestrielles!$A$1:$EJ$1191,148,0)+HLOOKUP($A33,[2]valeurs_trimestrielles!$A$1:$EJ$1191,149,0)+HLOOKUP($A33,[2]valeurs_trimestrielles!$A$1:$EJ$1191,150,0)+HLOOKUP($A33,[2]valeurs_trimestrielles!$A$1:$EJ$1191,153,0)+HLOOKUP($A33,[2]valeurs_trimestrielles!$A$1:$EJ$1191,154,0)+HLOOKUP($A33,[2]valeurs_trimestrielles!$A$1:$EJ$1191,155,0)+HLOOKUP($A33,[2]valeurs_trimestrielles!$A$1:$EJ$1191,156,0)+HLOOKUP($A33,[2]valeurs_trimestrielles!$A$1:$EJ$1191,157,0)+HLOOKUP($A33,[2]valeurs_trimestrielles!$A$1:$EJ$1191,158,0)+HLOOKUP($A33,[2]valeurs_trimestrielles!$A$1:$EJ$1191,159,0)</f>
        <v>18651</v>
      </c>
      <c r="AN33" s="84">
        <f>HLOOKUP($A33,[2]valeurs_trimestrielles!$A$1:$EJ$1191,44,0)+HLOOKUP($A33,[2]valeurs_trimestrielles!$A$1:$EJ$1191,45,0)+HLOOKUP($A33,[2]valeurs_trimestrielles!$A$1:$EJ$1191,46,0)+HLOOKUP($A33,[2]valeurs_trimestrielles!$A$1:$EJ$1191,47,0)+HLOOKUP($A33,[2]valeurs_trimestrielles!$A$1:$EJ$1191,48,0)+HLOOKUP($A33,[2]valeurs_trimestrielles!$A$1:$EJ$1191,51,0)+HLOOKUP($A33,[2]valeurs_trimestrielles!$A$1:$EJ$1191,52,0)+HLOOKUP($A33,[2]valeurs_trimestrielles!$A$1:$EJ$1191,53,0)+HLOOKUP($A33,[2]valeurs_trimestrielles!$A$1:$EJ$1191,54,0)+HLOOKUP($A33,[2]valeurs_trimestrielles!$A$1:$EJ$1191,55,0)+HLOOKUP($A33,[2]valeurs_trimestrielles!$A$1:$EJ$1191,56,0)+HLOOKUP($A33,[2]valeurs_trimestrielles!$A$1:$EJ$1191,57,0)</f>
        <v>13708</v>
      </c>
    </row>
    <row r="34" spans="1:40" x14ac:dyDescent="0.2">
      <c r="A34" s="1" t="str">
        <f>'France métro'!A31</f>
        <v>2017-T1</v>
      </c>
      <c r="B34" s="54">
        <f t="shared" si="8"/>
        <v>87835</v>
      </c>
      <c r="C34" s="76">
        <f>HLOOKUP($A34,[2]valeurs_trimestrielles!$A$1:$EJ$1191,458,0)+HLOOKUP($A34,[2]valeurs_trimestrielles!$A$1:$EJ$1191,460,0)+HLOOKUP($A34,[2]valeurs_trimestrielles!$A$1:$EJ$1191,462,0)+HLOOKUP($A34,[2]valeurs_trimestrielles!$A$1:$EJ$1191,464,0)+HLOOKUP($A34,[2]valeurs_trimestrielles!$A$1:$EJ$1191,466,0)+HLOOKUP($A34,[2]valeurs_trimestrielles!$A$1:$EJ$1191,468,0)+HLOOKUP($A34,[2]valeurs_trimestrielles!$A$1:$EJ$1191,472,0)+HLOOKUP($A34,[2]valeurs_trimestrielles!$A$1:$EJ$1191,478,0)+HLOOKUP($A34,[2]valeurs_trimestrielles!$A$1:$EJ$1191,485,0)+HLOOKUP($A34,[2]valeurs_trimestrielles!$A$1:$EJ$1191,487,0)+HLOOKUP($A34,[2]valeurs_trimestrielles!$A$1:$EJ$1191,489,0)+HLOOKUP($A34,[2]valeurs_trimestrielles!$A$1:$EJ$1191,491,0)+HLOOKUP($A34,[2]valeurs_trimestrielles!$A$1:$EJ$1191,493,0)</f>
        <v>3194</v>
      </c>
      <c r="D34" s="73">
        <f>HLOOKUP($A34,[2]valeurs_trimestrielles!$A$1:$EJ$1191,356,0)+HLOOKUP($A34,[2]valeurs_trimestrielles!$A$1:$EJ$1191,358,0)+HLOOKUP($A34,[2]valeurs_trimestrielles!$A$1:$EJ$1191,360,0)+HLOOKUP($A34,[2]valeurs_trimestrielles!$A$1:$EJ$1191,362,0)+HLOOKUP($A34,[2]valeurs_trimestrielles!$A$1:$EJ$1191,364,0)+HLOOKUP($A34,[2]valeurs_trimestrielles!$A$1:$EJ$1191,366,0)+HLOOKUP($A34,[2]valeurs_trimestrielles!$A$1:$EJ$1191,370,0)+HLOOKUP($A34,[2]valeurs_trimestrielles!$A$1:$EJ$1191,376,0)+HLOOKUP($A34,[2]valeurs_trimestrielles!$A$1:$EJ$1191,383,0)+HLOOKUP($A34,[2]valeurs_trimestrielles!$A$1:$EJ$1191,385,0)+HLOOKUP($A34,[2]valeurs_trimestrielles!$A$1:$EJ$1191,387,0)+HLOOKUP($A34,[2]valeurs_trimestrielles!$A$1:$EJ$1191,389,0)+HLOOKUP($A34,[2]valeurs_trimestrielles!$A$1:$EJ$1191,391,0)</f>
        <v>10242</v>
      </c>
      <c r="E34" s="73">
        <f t="shared" si="9"/>
        <v>74399</v>
      </c>
      <c r="F34" s="73">
        <f>HLOOKUP($A34,[2]valeurs_trimestrielles!$A$1:$EJ$1191,305,0)+HLOOKUP($A34,[2]valeurs_trimestrielles!$A$1:$EJ$1191,306,0)+HLOOKUP($A34,[2]valeurs_trimestrielles!$A$1:$EJ$1191,307,0)+HLOOKUP($A34,[2]valeurs_trimestrielles!$A$1:$EJ$1191,308,0)+HLOOKUP($A34,[2]valeurs_trimestrielles!$A$1:$EJ$1191,309,0)+HLOOKUP($A34,[2]valeurs_trimestrielles!$A$1:$EJ$1191,312,0)+HLOOKUP($A34,[2]valeurs_trimestrielles!$A$1:$EJ$1191,313,0)+HLOOKUP($A34,[2]valeurs_trimestrielles!$A$1:$EJ$1191,314,0)+HLOOKUP($A34,[2]valeurs_trimestrielles!$A$1:$EJ$1191,315,0)+HLOOKUP($A34,[2]valeurs_trimestrielles!$A$1:$EJ$1191,316,0)+HLOOKUP($A34,[2]valeurs_trimestrielles!$A$1:$EJ$1191,317,0)+HLOOKUP($A34,[2]valeurs_trimestrielles!$A$1:$EJ$1191,318,0)</f>
        <v>23882</v>
      </c>
      <c r="G34" s="73">
        <f>HLOOKUP($A34,[2]valeurs_trimestrielles!$A$1:$EJ$1191,546,0)+HLOOKUP($A34,[2]valeurs_trimestrielles!$A$1:$EJ$1191,547,0)+HLOOKUP($A34,[2]valeurs_trimestrielles!$A$1:$EJ$1191,548,0)+HLOOKUP($A34,[2]valeurs_trimestrielles!$A$1:$EJ$1191,549,0)+HLOOKUP($A34,[2]valeurs_trimestrielles!$A$1:$EJ$1191,550,0)+HLOOKUP($A34,[2]valeurs_trimestrielles!$A$1:$EJ$1191,553,0)+HLOOKUP($A34,[2]valeurs_trimestrielles!$A$1:$EJ$1191,554,0)+HLOOKUP($A34,[2]valeurs_trimestrielles!$A$1:$EJ$1191,555,0)+HLOOKUP($A34,[2]valeurs_trimestrielles!$A$1:$EJ$1191,556,0)+HLOOKUP($A34,[2]valeurs_trimestrielles!$A$1:$EJ$1191,557,0)+HLOOKUP($A34,[2]valeurs_trimestrielles!$A$1:$EJ$1191,558,0)+HLOOKUP($A34,[2]valeurs_trimestrielles!$A$1:$EJ$1191,559,0)</f>
        <v>3532</v>
      </c>
      <c r="H34" s="73">
        <f>HLOOKUP($A34,[2]valeurs_trimestrielles!$A$1:$EJ$1191,444,0)+HLOOKUP($A34,[2]valeurs_trimestrielles!$A$1:$EJ$1191,445,0)+HLOOKUP($A34,[2]valeurs_trimestrielles!$A$1:$EJ$1191,446,0)+HLOOKUP($A34,[2]valeurs_trimestrielles!$A$1:$EJ$1191,447,0)+HLOOKUP($A34,[2]valeurs_trimestrielles!$A$1:$EJ$1191,448,0)+HLOOKUP($A34,[2]valeurs_trimestrielles!$A$1:$EJ$1191,451,0)+HLOOKUP($A34,[2]valeurs_trimestrielles!$A$1:$EJ$1191,452,0)+HLOOKUP($A34,[2]valeurs_trimestrielles!$A$1:$EJ$1191,453,0)+HLOOKUP($A34,[2]valeurs_trimestrielles!$A$1:$EJ$1191,454,0)+HLOOKUP($A34,[2]valeurs_trimestrielles!$A$1:$EJ$1191,455,0)+HLOOKUP($A34,[2]valeurs_trimestrielles!$A$1:$EJ$1191,456,0)+HLOOKUP($A34,[2]valeurs_trimestrielles!$A$1:$EJ$1191,457,0)</f>
        <v>5475</v>
      </c>
      <c r="I34" s="73">
        <f>HLOOKUP($A34,[2]valeurs_trimestrielles!$A$1:$EJ$1191,509,0)+HLOOKUP($A34,[2]valeurs_trimestrielles!$A$1:$EJ$1191,510,0)+HLOOKUP($A34,[2]valeurs_trimestrielles!$A$1:$EJ$1191,511,0)+HLOOKUP($A34,[2]valeurs_trimestrielles!$A$1:$EJ$1191,512,0)+HLOOKUP($A34,[2]valeurs_trimestrielles!$A$1:$EJ$1191,513,0)+HLOOKUP($A34,[2]valeurs_trimestrielles!$A$1:$EJ$1191,516,0)+HLOOKUP($A34,[2]valeurs_trimestrielles!$A$1:$EJ$1191,517,0)+HLOOKUP($A34,[2]valeurs_trimestrielles!$A$1:$EJ$1191,518,0)+HLOOKUP($A34,[2]valeurs_trimestrielles!$A$1:$EJ$1191,519,0)+HLOOKUP($A34,[2]valeurs_trimestrielles!$A$1:$EJ$1191,520,0)+HLOOKUP($A34,[2]valeurs_trimestrielles!$A$1:$EJ$1191,521,0)+HLOOKUP($A34,[2]valeurs_trimestrielles!$A$1:$EJ$1191,522,0)</f>
        <v>3462</v>
      </c>
      <c r="J34" s="73">
        <f>HLOOKUP($A34,[2]valeurs_trimestrielles!$A$1:$EJ$1191,263,0)+HLOOKUP($A34,[2]valeurs_trimestrielles!$A$1:$EJ$1191,264,0)+HLOOKUP($A34,[2]valeurs_trimestrielles!$A$1:$EJ$1191,265,0)+HLOOKUP($A34,[2]valeurs_trimestrielles!$A$1:$EJ$1191,266,0)+HLOOKUP($A34,[2]valeurs_trimestrielles!$A$1:$EJ$1191,267,0)+HLOOKUP($A34,[2]valeurs_trimestrielles!$A$1:$EJ$1191,270,0)+HLOOKUP($A34,[2]valeurs_trimestrielles!$A$1:$EJ$1191,271,0)+HLOOKUP($A34,[2]valeurs_trimestrielles!$A$1:$EJ$1191,272,0)+HLOOKUP($A34,[2]valeurs_trimestrielles!$A$1:$EJ$1191,273,0)+HLOOKUP($A34,[2]valeurs_trimestrielles!$A$1:$EJ$1191,274,0)+HLOOKUP($A34,[2]valeurs_trimestrielles!$A$1:$EJ$1191,275,0)+HLOOKUP($A34,[2]valeurs_trimestrielles!$A$1:$EJ$1191,276,0)</f>
        <v>4329</v>
      </c>
      <c r="K34" s="73">
        <f>HLOOKUP($A34,[2]valeurs_trimestrielles!$A$1:$EJ$1191,277,0)+HLOOKUP($A34,[2]valeurs_trimestrielles!$A$1:$EJ$1191,278,0)+HLOOKUP($A34,[2]valeurs_trimestrielles!$A$1:$EJ$1191,279,0)+HLOOKUP($A34,[2]valeurs_trimestrielles!$A$1:$EJ$1191,280,0)+HLOOKUP($A34,[2]valeurs_trimestrielles!$A$1:$EJ$1191,281,0)+HLOOKUP($A34,[2]valeurs_trimestrielles!$A$1:$EJ$1191,284,0)+HLOOKUP($A34,[2]valeurs_trimestrielles!$A$1:$EJ$1191,285,0)+HLOOKUP($A34,[2]valeurs_trimestrielles!$A$1:$EJ$1191,286,0)+HLOOKUP($A34,[2]valeurs_trimestrielles!$A$1:$EJ$1191,287,0)+HLOOKUP($A34,[2]valeurs_trimestrielles!$A$1:$EJ$1191,288,0)+HLOOKUP($A34,[2]valeurs_trimestrielles!$A$1:$EJ$1191,289,0)+HLOOKUP($A34,[2]valeurs_trimestrielles!$A$1:$EJ$1191,290,0)</f>
        <v>3674</v>
      </c>
      <c r="L34" s="73">
        <f>HLOOKUP($A34,[2]valeurs_trimestrielles!$A$1:$EJ$1191,249,0)+HLOOKUP($A34,[2]valeurs_trimestrielles!$A$1:$EJ$1191,250,0)+HLOOKUP($A34,[2]valeurs_trimestrielles!$A$1:$EJ$1191,251,0)+HLOOKUP($A34,[2]valeurs_trimestrielles!$A$1:$EJ$1191,252,0)+HLOOKUP($A34,[2]valeurs_trimestrielles!$A$1:$EJ$1191,253,0)+HLOOKUP($A34,[2]valeurs_trimestrielles!$A$1:$EJ$1191,256,0)+HLOOKUP($A34,[2]valeurs_trimestrielles!$A$1:$EJ$1191,257,0)+HLOOKUP($A34,[2]valeurs_trimestrielles!$A$1:$EJ$1191,258,0)+HLOOKUP($A34,[2]valeurs_trimestrielles!$A$1:$EJ$1191,259,0)+HLOOKUP($A34,[2]valeurs_trimestrielles!$A$1:$EJ$1191,260,0)+HLOOKUP($A34,[2]valeurs_trimestrielles!$A$1:$EJ$1191,261,0)+HLOOKUP($A34,[2]valeurs_trimestrielles!$A$1:$EJ$1191,262,0)</f>
        <v>15652</v>
      </c>
      <c r="M34" s="73">
        <f>HLOOKUP($A34,[2]valeurs_trimestrielles!$A$1:$EJ$1191,393,0)+HLOOKUP($A34,[2]valeurs_trimestrielles!$A$1:$EJ$1191,394,0)+HLOOKUP($A34,[2]valeurs_trimestrielles!$A$1:$EJ$1191,395,0)+HLOOKUP($A34,[2]valeurs_trimestrielles!$A$1:$EJ$1191,396,0)+HLOOKUP($A34,[2]valeurs_trimestrielles!$A$1:$EJ$1191,397,0)+HLOOKUP($A34,[2]valeurs_trimestrielles!$A$1:$EJ$1191,400,0)+HLOOKUP($A34,[2]valeurs_trimestrielles!$A$1:$EJ$1191,401,0)+HLOOKUP($A34,[2]valeurs_trimestrielles!$A$1:$EJ$1191,402,0)+HLOOKUP($A34,[2]valeurs_trimestrielles!$A$1:$EJ$1191,403,0)+HLOOKUP($A34,[2]valeurs_trimestrielles!$A$1:$EJ$1191,404,0)+HLOOKUP($A34,[2]valeurs_trimestrielles!$A$1:$EJ$1191,405,0)+HLOOKUP($A34,[2]valeurs_trimestrielles!$A$1:$EJ$1191,406,0)</f>
        <v>8730</v>
      </c>
      <c r="N34" s="75">
        <f>HLOOKUP($A34,[2]valeurs_trimestrielles!$A$1:$EJ$1191,291,0)+HLOOKUP($A34,[2]valeurs_trimestrielles!$A$1:$EJ$1191,292,0)+HLOOKUP($A34,[2]valeurs_trimestrielles!$A$1:$EJ$1191,293,0)+HLOOKUP($A34,[2]valeurs_trimestrielles!$A$1:$EJ$1191,294,0)+HLOOKUP($A34,[2]valeurs_trimestrielles!$A$1:$EJ$1191,295,0)+HLOOKUP($A34,[2]valeurs_trimestrielles!$A$1:$EJ$1191,298,0)+HLOOKUP($A34,[2]valeurs_trimestrielles!$A$1:$EJ$1191,299,0)+HLOOKUP($A34,[2]valeurs_trimestrielles!$A$1:$EJ$1191,300,0)+HLOOKUP($A34,[2]valeurs_trimestrielles!$A$1:$EJ$1191,301,0)+HLOOKUP($A34,[2]valeurs_trimestrielles!$A$1:$EJ$1191,302,0)+HLOOKUP($A34,[2]valeurs_trimestrielles!$A$1:$EJ$1191,303,0)+HLOOKUP($A34,[2]valeurs_trimestrielles!$A$1:$EJ$1191,304,0)</f>
        <v>5663</v>
      </c>
      <c r="O34" s="72">
        <f t="shared" si="2"/>
        <v>81382</v>
      </c>
      <c r="P34" s="76">
        <f>HLOOKUP($A34,[2]valeurs_trimestrielles!$A$1:$EJ$1191,828,0)+HLOOKUP($A34,[2]valeurs_trimestrielles!$A$1:$EJ$1191,830,0)+HLOOKUP($A34,[2]valeurs_trimestrielles!$A$1:$EJ$1191,832,0)+HLOOKUP($A34,[2]valeurs_trimestrielles!$A$1:$EJ$1191,834,0)+HLOOKUP($A34,[2]valeurs_trimestrielles!$A$1:$EJ$1191,836,0)+HLOOKUP($A34,[2]valeurs_trimestrielles!$A$1:$EJ$1191,838,0)+HLOOKUP($A34,[2]valeurs_trimestrielles!$A$1:$EJ$1191,842,0)+HLOOKUP($A34,[2]valeurs_trimestrielles!$A$1:$EJ$1191,847,0)+HLOOKUP($A34,[2]valeurs_trimestrielles!$A$1:$EJ$1191,853,0)+HLOOKUP($A34,[2]valeurs_trimestrielles!$A$1:$EJ$1191,855,0)+HLOOKUP($A34,[2]valeurs_trimestrielles!$A$1:$EJ$1191,857,0)+HLOOKUP($A34,[2]valeurs_trimestrielles!$A$1:$EJ$1191,859,0)+HLOOKUP($A34,[2]valeurs_trimestrielles!$A$1:$EJ$1191,861,0)</f>
        <v>3793</v>
      </c>
      <c r="Q34" s="73">
        <f>HLOOKUP($A34,[2]valeurs_trimestrielles!$A$1:$EJ$1191,730,0)+HLOOKUP($A34,[2]valeurs_trimestrielles!$A$1:$EJ$1191,732,0)+HLOOKUP($A34,[2]valeurs_trimestrielles!$A$1:$EJ$1191,734,0)+HLOOKUP($A34,[2]valeurs_trimestrielles!$A$1:$EJ$1191,736,0)+HLOOKUP($A34,[2]valeurs_trimestrielles!$A$1:$EJ$1191,738,0)+HLOOKUP($A34,[2]valeurs_trimestrielles!$A$1:$EJ$1191,740,0)+HLOOKUP($A34,[2]valeurs_trimestrielles!$A$1:$EJ$1191,744,0)+HLOOKUP($A34,[2]valeurs_trimestrielles!$A$1:$EJ$1191,749,0)+HLOOKUP($A34,[2]valeurs_trimestrielles!$A$1:$EJ$1191,755,0)+HLOOKUP($A34,[2]valeurs_trimestrielles!$A$1:$EJ$1191,757,0)+HLOOKUP($A34,[2]valeurs_trimestrielles!$A$1:$EJ$1191,759,0)+HLOOKUP($A34,[2]valeurs_trimestrielles!$A$1:$EJ$1191,761,0)+HLOOKUP($A34,[2]valeurs_trimestrielles!$A$1:$EJ$1191,763,0)</f>
        <v>8247</v>
      </c>
      <c r="R34" s="73">
        <f t="shared" si="3"/>
        <v>69342</v>
      </c>
      <c r="S34" s="73">
        <f>HLOOKUP($A34,[2]valeurs_trimestrielles!$A$1:$EJ$1191,681,0)+HLOOKUP($A34,[2]valeurs_trimestrielles!$A$1:$EJ$1191,682,0)+HLOOKUP($A34,[2]valeurs_trimestrielles!$A$1:$EJ$1191,683,0)+HLOOKUP($A34,[2]valeurs_trimestrielles!$A$1:$EJ$1191,684,0)+HLOOKUP($A34,[2]valeurs_trimestrielles!$A$1:$EJ$1191,685,0)+HLOOKUP($A34,[2]valeurs_trimestrielles!$A$1:$EJ$1191,688,0)+HLOOKUP($A34,[2]valeurs_trimestrielles!$A$1:$EJ$1191,689,0)+HLOOKUP($A34,[2]valeurs_trimestrielles!$A$1:$EJ$1191,690,0)+HLOOKUP($A34,[2]valeurs_trimestrielles!$A$1:$EJ$1191,691,0)+HLOOKUP($A34,[2]valeurs_trimestrielles!$A$1:$EJ$1191,692,0)+HLOOKUP($A34,[2]valeurs_trimestrielles!$A$1:$EJ$1191,693,0)+HLOOKUP($A34,[2]valeurs_trimestrielles!$A$1:$EJ$1191,694,0)</f>
        <v>11698</v>
      </c>
      <c r="T34" s="73">
        <f>HLOOKUP($A34,[2]valeurs_trimestrielles!$A$1:$EJ$1191,912,0)+HLOOKUP($A34,[2]valeurs_trimestrielles!$A$1:$EJ$1191,913,0)+HLOOKUP($A34,[2]valeurs_trimestrielles!$A$1:$EJ$1191,914,0)+HLOOKUP($A34,[2]valeurs_trimestrielles!$A$1:$EJ$1191,915,0)+HLOOKUP($A34,[2]valeurs_trimestrielles!$A$1:$EJ$1191,916,0)+HLOOKUP($A34,[2]valeurs_trimestrielles!$A$1:$EJ$1191,919,0)+HLOOKUP($A34,[2]valeurs_trimestrielles!$A$1:$EJ$1191,920,0)+HLOOKUP($A34,[2]valeurs_trimestrielles!$A$1:$EJ$1191,921,0)+HLOOKUP($A34,[2]valeurs_trimestrielles!$A$1:$EJ$1191,922,0)+HLOOKUP($A34,[2]valeurs_trimestrielles!$A$1:$EJ$1191,923,0)+HLOOKUP($A34,[2]valeurs_trimestrielles!$A$1:$EJ$1191,924,0)+HLOOKUP($A34,[2]valeurs_trimestrielles!$A$1:$EJ$1191,925,0)</f>
        <v>6787</v>
      </c>
      <c r="U34" s="73">
        <f>HLOOKUP($A34,[2]valeurs_trimestrielles!$A$1:$EJ$1191,814,0)+HLOOKUP($A34,[2]valeurs_trimestrielles!$A$1:$EJ$1191,815,0)+HLOOKUP($A34,[2]valeurs_trimestrielles!$A$1:$EJ$1191,816,0)+HLOOKUP($A34,[2]valeurs_trimestrielles!$A$1:$EJ$1191,817,0)+HLOOKUP($A34,[2]valeurs_trimestrielles!$A$1:$EJ$1191,818,0)+HLOOKUP($A34,[2]valeurs_trimestrielles!$A$1:$EJ$1191,821,0)+HLOOKUP($A34,[2]valeurs_trimestrielles!$A$1:$EJ$1191,822,0)+HLOOKUP($A34,[2]valeurs_trimestrielles!$A$1:$EJ$1191,823,0)+HLOOKUP($A34,[2]valeurs_trimestrielles!$A$1:$EJ$1191,824,0)+HLOOKUP($A34,[2]valeurs_trimestrielles!$A$1:$EJ$1191,825,0)+HLOOKUP($A34,[2]valeurs_trimestrielles!$A$1:$EJ$1191,826,0)+HLOOKUP($A34,[2]valeurs_trimestrielles!$A$1:$EJ$1191,827,0)</f>
        <v>2548</v>
      </c>
      <c r="V34" s="73">
        <f>HLOOKUP($A34,[2]valeurs_trimestrielles!$A$1:$EJ$1191,877,0)+HLOOKUP($A34,[2]valeurs_trimestrielles!$A$1:$EJ$1191,878,0)+HLOOKUP($A34,[2]valeurs_trimestrielles!$A$1:$EJ$1191,879,0)+HLOOKUP($A34,[2]valeurs_trimestrielles!$A$1:$EJ$1191,880,0)+HLOOKUP($A34,[2]valeurs_trimestrielles!$A$1:$EJ$1191,881,0)+HLOOKUP($A34,[2]valeurs_trimestrielles!$A$1:$EJ$1191,884,0)+HLOOKUP($A34,[2]valeurs_trimestrielles!$A$1:$EJ$1191,885,0)+HLOOKUP($A34,[2]valeurs_trimestrielles!$A$1:$EJ$1191,886,0)+HLOOKUP($A34,[2]valeurs_trimestrielles!$A$1:$EJ$1191,887,0)+HLOOKUP($A34,[2]valeurs_trimestrielles!$A$1:$EJ$1191,888,0)+HLOOKUP($A34,[2]valeurs_trimestrielles!$A$1:$EJ$1191,889,0)+HLOOKUP($A34,[2]valeurs_trimestrielles!$A$1:$EJ$1191,890,0)</f>
        <v>4376</v>
      </c>
      <c r="W34" s="73">
        <f>HLOOKUP($A34,[2]valeurs_trimestrielles!$A$1:$EJ$1191,639,0)+HLOOKUP($A34,[2]valeurs_trimestrielles!$A$1:$EJ$1191,640,0)+HLOOKUP($A34,[2]valeurs_trimestrielles!$A$1:$EJ$1191,641,0)+HLOOKUP($A34,[2]valeurs_trimestrielles!$A$1:$EJ$1191,642,0)+HLOOKUP($A34,[2]valeurs_trimestrielles!$A$1:$EJ$1191,643,0)+HLOOKUP($A34,[2]valeurs_trimestrielles!$A$1:$EJ$1191,646,0)+HLOOKUP($A34,[2]valeurs_trimestrielles!$A$1:$EJ$1191,648,0)+HLOOKUP($A34,[2]valeurs_trimestrielles!$A$1:$EJ$1191,650,0)+HLOOKUP($A34,[2]valeurs_trimestrielles!$A$1:$EJ$1191,652,0)+HLOOKUP($A34,[2]valeurs_trimestrielles!$A$1:$EJ$1191,654,0)+HLOOKUP($A34,[2]valeurs_trimestrielles!$A$1:$EJ$1191,656,0)+HLOOKUP($A34,[2]valeurs_trimestrielles!$A$1:$EJ$1191,657,0)</f>
        <v>1032</v>
      </c>
      <c r="X34" s="73">
        <f>HLOOKUP($A34,[2]valeurs_trimestrielles!$A$1:$EJ$1191,653,0)+HLOOKUP($A34,[2]valeurs_trimestrielles!$A$1:$EJ$1191,654,0)+HLOOKUP($A34,[2]valeurs_trimestrielles!$A$1:$EJ$1191,655,0)+HLOOKUP($A34,[2]valeurs_trimestrielles!$A$1:$EJ$1191,656,0)+HLOOKUP($A34,[2]valeurs_trimestrielles!$A$1:$EJ$1191,657,0)+HLOOKUP($A34,[2]valeurs_trimestrielles!$A$1:$EJ$1191,660,0)+HLOOKUP($A34,[2]valeurs_trimestrielles!$A$1:$EJ$1191,661,0)+HLOOKUP($A34,[2]valeurs_trimestrielles!$A$1:$EJ$1191,662,0)+HLOOKUP($A34,[2]valeurs_trimestrielles!$A$1:$EJ$1191,663,0)+HLOOKUP($A34,[2]valeurs_trimestrielles!$A$1:$EJ$1191,664,0)+HLOOKUP($A34,[2]valeurs_trimestrielles!$A$1:$EJ$1191,665,0)+HLOOKUP($A34,[2]valeurs_trimestrielles!$A$1:$EJ$1191,666,0)</f>
        <v>1837</v>
      </c>
      <c r="Y34" s="73">
        <f>HLOOKUP($A34,[2]valeurs_trimestrielles!$A$1:$EJ$1191,626,0)+HLOOKUP($A34,[2]valeurs_trimestrielles!$A$1:$EJ$1191,627,0)+HLOOKUP($A34,[2]valeurs_trimestrielles!$A$1:$EJ$1191,628,0)+HLOOKUP($A34,[2]valeurs_trimestrielles!$A$1:$EJ$1191,629,0)+HLOOKUP($A34,[2]valeurs_trimestrielles!$A$1:$EJ$1191,630,0)+HLOOKUP($A34,[2]valeurs_trimestrielles!$A$1:$EJ$1191,632,0)+HLOOKUP($A34,[2]valeurs_trimestrielles!$A$1:$EJ$1191,633,0)+HLOOKUP($A34,[2]valeurs_trimestrielles!$A$1:$EJ$1191,634,0)+HLOOKUP($A34,[2]valeurs_trimestrielles!$A$1:$EJ$1191,635,0)+HLOOKUP($A34,[2]valeurs_trimestrielles!$A$1:$EJ$1191,636,0)+HLOOKUP($A34,[2]valeurs_trimestrielles!$A$1:$EJ$1191,637,0)+HLOOKUP($A34,[2]valeurs_trimestrielles!$A$1:$EJ$1191,638,0)</f>
        <v>21232</v>
      </c>
      <c r="Z34" s="73">
        <f>HLOOKUP($A34,[2]valeurs_trimestrielles!$A$1:$EJ$1191,765,0)+HLOOKUP($A34,[2]valeurs_trimestrielles!$A$1:$EJ$1191,766,0)+HLOOKUP($A34,[2]valeurs_trimestrielles!$A$1:$EJ$1191,767,0)+HLOOKUP($A34,[2]valeurs_trimestrielles!$A$1:$EJ$1191,768,0)+HLOOKUP($A34,[2]valeurs_trimestrielles!$A$1:$EJ$1191,769,0)+HLOOKUP($A34,[2]valeurs_trimestrielles!$A$1:$EJ$1191,772,0)+HLOOKUP($A34,[2]valeurs_trimestrielles!$A$1:$EJ$1191,773,0)+HLOOKUP($A34,[2]valeurs_trimestrielles!$A$1:$EJ$1191,774,0)+HLOOKUP($A34,[2]valeurs_trimestrielles!$A$1:$EJ$1191,775,0)+HLOOKUP($A34,[2]valeurs_trimestrielles!$A$1:$EJ$1191,776,0)+HLOOKUP($A34,[2]valeurs_trimestrielles!$A$1:$EJ$1191,777,0)+HLOOKUP($A34,[2]valeurs_trimestrielles!$A$1:$EJ$1191,778,0)</f>
        <v>10197</v>
      </c>
      <c r="AA34" s="75">
        <f>HLOOKUP($A34,[2]valeurs_trimestrielles!$A$1:$EJ$1191,667,0)+HLOOKUP($A34,[2]valeurs_trimestrielles!$A$1:$EJ$1191,668,0)+HLOOKUP($A34,[2]valeurs_trimestrielles!$A$1:$EJ$1191,669,0)+HLOOKUP($A34,[2]valeurs_trimestrielles!$A$1:$EJ$1191,670,0)+HLOOKUP($A34,[2]valeurs_trimestrielles!$A$1:$EJ$1191,671,0)+HLOOKUP($A34,[2]valeurs_trimestrielles!$A$1:$EJ$1191,674,0)+HLOOKUP($A34,[2]valeurs_trimestrielles!$A$1:$EJ$1191,675,0)+HLOOKUP($A34,[2]valeurs_trimestrielles!$A$1:$EJ$1191,676,0)+HLOOKUP($A34,[2]valeurs_trimestrielles!$A$1:$EJ$1191,677,0)+HLOOKUP($A34,[2]valeurs_trimestrielles!$A$1:$EJ$1191,678,0)+HLOOKUP($A34,[2]valeurs_trimestrielles!$A$1:$EJ$1191,679,0)+HLOOKUP($A34,[2]valeurs_trimestrielles!$A$1:$EJ$1191,680,0)</f>
        <v>9635</v>
      </c>
      <c r="AB34" s="72">
        <f t="shared" si="6"/>
        <v>168782</v>
      </c>
      <c r="AC34" s="55">
        <f>HLOOKUP($A34,[2]valeurs_trimestrielles!$A$1:$EJ$1191,560,0)+HLOOKUP($A34,[2]valeurs_trimestrielles!$A$1:$EJ$1191,562,0)+HLOOKUP($A34,[2]valeurs_trimestrielles!$A$1:$EJ$1191,564,0)+HLOOKUP($A34,[2]valeurs_trimestrielles!$A$1:$EJ$1191,566,0)+HLOOKUP($A34,[2]valeurs_trimestrielles!$A$1:$EJ$1191,568,0)+HLOOKUP($A34,[2]valeurs_trimestrielles!$A$1:$EJ$1191,570,0)+HLOOKUP($A34,[2]valeurs_trimestrielles!$A$1:$EJ$1191,574,0)+HLOOKUP($A34,[2]valeurs_trimestrielles!$A$1:$EJ$1191,580,0)+HLOOKUP($A34,[2]valeurs_trimestrielles!$A$1:$EJ$1191,587,0)+HLOOKUP($A34,[2]valeurs_trimestrielles!$A$1:$EJ$1191,589,0)+HLOOKUP($A34,[2]valeurs_trimestrielles!$A$1:$EJ$1191,591,0)+HLOOKUP($A34,[2]valeurs_trimestrielles!$A$1:$EJ$1191,593,0)+HLOOKUP($A34,[2]valeurs_trimestrielles!$A$1:$EJ$1191,595,0)</f>
        <v>6987</v>
      </c>
      <c r="AD34" s="56">
        <f>HLOOKUP($A34,[2]valeurs_trimestrielles!$A$1:$EJ$1191,109,0)+HLOOKUP($A34,[2]valeurs_trimestrielles!$A$1:$EJ$1191,111,0)+HLOOKUP($A34,[2]valeurs_trimestrielles!$A$1:$EJ$1191,113,0)+HLOOKUP($A34,[2]valeurs_trimestrielles!$A$1:$EJ$1191,115,0)+HLOOKUP($A34,[2]valeurs_trimestrielles!$A$1:$EJ$1191,117,0)+HLOOKUP($A34,[2]valeurs_trimestrielles!$A$1:$EJ$1191,119,0)+HLOOKUP($A34,[2]valeurs_trimestrielles!$A$1:$EJ$1191,123,0)+HLOOKUP($A34,[2]valeurs_trimestrielles!$A$1:$EJ$1191,129,0)+HLOOKUP($A34,[2]valeurs_trimestrielles!$A$1:$EJ$1191,136,0)+HLOOKUP($A34,[2]valeurs_trimestrielles!$A$1:$EJ$1191,138,0)+HLOOKUP($A34,[2]valeurs_trimestrielles!$A$1:$EJ$1191,140,0)+HLOOKUP($A34,[2]valeurs_trimestrielles!$A$1:$EJ$1191,142,0)+HLOOKUP($A34,[2]valeurs_trimestrielles!$A$1:$EJ$1191,144,0)</f>
        <v>18489</v>
      </c>
      <c r="AE34" s="56">
        <f t="shared" si="7"/>
        <v>143306</v>
      </c>
      <c r="AF34" s="56">
        <f>HLOOKUP($A34,[2]valeurs_trimestrielles!$A$1:$EJ$1191,58,0)+HLOOKUP($A34,[2]valeurs_trimestrielles!$A$1:$EJ$1191,59,0)+HLOOKUP($A34,[2]valeurs_trimestrielles!$A$1:$EJ$1191,60,0)+HLOOKUP($A34,[2]valeurs_trimestrielles!$A$1:$EJ$1191,61,0)+HLOOKUP($A34,[2]valeurs_trimestrielles!$A$1:$EJ$1191,62,0)+HLOOKUP($A34,[2]valeurs_trimestrielles!$A$1:$EJ$1191,65,0)+HLOOKUP($A34,[2]valeurs_trimestrielles!$A$1:$EJ$1191,66,0)+HLOOKUP($A34,[2]valeurs_trimestrielles!$A$1:$EJ$1191,67,0)+HLOOKUP($A34,[2]valeurs_trimestrielles!$A$1:$EJ$1191,68,0)+HLOOKUP($A34,[2]valeurs_trimestrielles!$A$1:$EJ$1191,69,0)+HLOOKUP($A34,[2]valeurs_trimestrielles!$A$1:$EJ$1191,70,0)+HLOOKUP($A34,[2]valeurs_trimestrielles!$A$1:$EJ$1191,71,0)</f>
        <v>35580</v>
      </c>
      <c r="AG34" s="56">
        <f>HLOOKUP($A34,[2]valeurs_trimestrielles!$A$1:$EJ$1191,968,0)+HLOOKUP($A34,[2]valeurs_trimestrielles!$A$1:$EJ$1191,969,0)+HLOOKUP($A34,[2]valeurs_trimestrielles!$A$1:$EJ$1191,970,0)+HLOOKUP($A34,[2]valeurs_trimestrielles!$A$1:$EJ$1191,971,0)+HLOOKUP($A34,[2]valeurs_trimestrielles!$A$1:$EJ$1191,972,0)+HLOOKUP($A34,[2]valeurs_trimestrielles!$A$1:$EJ$1191,975,0)+HLOOKUP($A34,[2]valeurs_trimestrielles!$A$1:$EJ$1191,976,0)+HLOOKUP($A34,[2]valeurs_trimestrielles!$A$1:$EJ$1191,977,0)+HLOOKUP($A34,[2]valeurs_trimestrielles!$A$1:$EJ$1191,978,0)+HLOOKUP($A34,[2]valeurs_trimestrielles!$A$1:$EJ$1191,979,0)+HLOOKUP($A34,[2]valeurs_trimestrielles!$A$1:$EJ$1191,980,0)+HLOOKUP($A34,[2]valeurs_trimestrielles!$A$1:$EJ$1191,981,0)</f>
        <v>10319</v>
      </c>
      <c r="AH34" s="56">
        <f>HLOOKUP($A34,[2]valeurs_trimestrielles!$A$1:$EJ$1191,235,0)+HLOOKUP($A34,[2]valeurs_trimestrielles!$A$1:$EJ$1191,236,0)+HLOOKUP($A34,[2]valeurs_trimestrielles!$A$1:$EJ$1191,237,0)+HLOOKUP($A34,[2]valeurs_trimestrielles!$A$1:$EJ$1191,238,0)+HLOOKUP($A34,[2]valeurs_trimestrielles!$A$1:$EJ$1191,239,0)+HLOOKUP($A34,[2]valeurs_trimestrielles!$A$1:$EJ$1191,242,0)+HLOOKUP($A34,[2]valeurs_trimestrielles!$A$1:$EJ$1191,243,0)+HLOOKUP($A34,[2]valeurs_trimestrielles!$A$1:$EJ$1191,244,0)+HLOOKUP($A34,[2]valeurs_trimestrielles!$A$1:$EJ$1191,245,0)+HLOOKUP($A34,[2]valeurs_trimestrielles!$A$1:$EJ$1191,246,0)+HLOOKUP($A34,[2]valeurs_trimestrielles!$A$1:$EJ$1191,247,0)+HLOOKUP($A34,[2]valeurs_trimestrielles!$A$1:$EJ$1191,248,0)</f>
        <v>8023</v>
      </c>
      <c r="AI34" s="56">
        <f>HLOOKUP($A34,[2]valeurs_trimestrielles!$A$1:$EJ$1191,611,0)+HLOOKUP($A34,[2]valeurs_trimestrielles!$A$1:$EJ$1191,612,0)+HLOOKUP($A34,[2]valeurs_trimestrielles!$A$1:$EJ$1191,613,0)+HLOOKUP($A34,[2]valeurs_trimestrielles!$A$1:$EJ$1191,614,0)+HLOOKUP($A34,[2]valeurs_trimestrielles!$A$1:$EJ$1191,615,0)+HLOOKUP($A34,[2]valeurs_trimestrielles!$A$1:$EJ$1191,618,0)+HLOOKUP($A34,[2]valeurs_trimestrielles!$A$1:$EJ$1191,619,0)+HLOOKUP($A34,[2]valeurs_trimestrielles!$A$1:$EJ$1191,620,0)+HLOOKUP($A34,[2]valeurs_trimestrielles!$A$1:$EJ$1191,621,0)+HLOOKUP($A34,[2]valeurs_trimestrielles!$A$1:$EJ$1191,622,0)+HLOOKUP($A34,[2]valeurs_trimestrielles!$A$1:$EJ$1191,623,0)+HLOOKUP($A34,[2]valeurs_trimestrielles!$A$1:$EJ$1191,624,0)</f>
        <v>7838</v>
      </c>
      <c r="AJ34" s="56">
        <f>HLOOKUP($A34,[2]valeurs_trimestrielles!$A$1:$EJ$1191,16,0)+HLOOKUP($A34,[2]valeurs_trimestrielles!$A$1:$EJ$1191,17,0)+HLOOKUP($A34,[2]valeurs_trimestrielles!$A$1:$EJ$1191,18,0)+HLOOKUP($A34,[2]valeurs_trimestrielles!$A$1:$EJ$1191,19,0)+HLOOKUP($A34,[2]valeurs_trimestrielles!$A$1:$EJ$1191,20,0)+HLOOKUP($A34,[2]valeurs_trimestrielles!$A$1:$EJ$1191,23,0)+HLOOKUP($A34,[2]valeurs_trimestrielles!$A$1:$EJ$1191,24,0)+HLOOKUP($A34,[2]valeurs_trimestrielles!$A$1:$EJ$1191,25,0)+HLOOKUP($A34,[2]valeurs_trimestrielles!$A$1:$EJ$1191,26,0)+HLOOKUP($A34,[2]valeurs_trimestrielles!$A$1:$EJ$1191,27,0)+HLOOKUP($A34,[2]valeurs_trimestrielles!$A$1:$EJ$1191,28,0)+HLOOKUP($A34,[2]valeurs_trimestrielles!$A$1:$EJ$1191,29,0)</f>
        <v>4926</v>
      </c>
      <c r="AK34" s="56">
        <f>HLOOKUP($A34,[2]valeurs_trimestrielles!$A$1:$EJ$1191,30,0)+HLOOKUP($A34,[2]valeurs_trimestrielles!$A$1:$EJ$1191,31,0)+HLOOKUP($A34,[2]valeurs_trimestrielles!$A$1:$EJ$1191,32,0)+HLOOKUP($A34,[2]valeurs_trimestrielles!$A$1:$EJ$1191,33,0)+HLOOKUP($A34,[2]valeurs_trimestrielles!$A$1:$EJ$1191,34,0)+HLOOKUP($A34,[2]valeurs_trimestrielles!$A$1:$EJ$1191,37,0)+HLOOKUP($A34,[2]valeurs_trimestrielles!$A$1:$EJ$1191,38,0)+HLOOKUP($A34,[2]valeurs_trimestrielles!$A$1:$EJ$1191,39,0)+HLOOKUP($A34,[2]valeurs_trimestrielles!$A$1:$EJ$1191,40,0)+HLOOKUP($A34,[2]valeurs_trimestrielles!$A$1:$EJ$1191,41,0)+HLOOKUP($A34,[2]valeurs_trimestrielles!$A$1:$EJ$1191,42,0)+HLOOKUP($A34,[2]valeurs_trimestrielles!$A$1:$EJ$1191,43,0)</f>
        <v>5511</v>
      </c>
      <c r="AL34" s="56">
        <f>HLOOKUP($A34,[2]valeurs_trimestrielles!$A$1:$EJ$1191,2,0)+HLOOKUP($A34,[2]valeurs_trimestrielles!$A$1:$EJ$1191,3,0)+HLOOKUP($A34,[2]valeurs_trimestrielles!$A$1:$EJ$1191,4,0)+HLOOKUP($A34,[2]valeurs_trimestrielles!$A$1:$EJ$1191,5,0)+HLOOKUP($A34,[2]valeurs_trimestrielles!$A$1:$EJ$1191,6,0)+HLOOKUP($A34,[2]valeurs_trimestrielles!$A$1:$EJ$1191,9,0)+HLOOKUP($A34,[2]valeurs_trimestrielles!$A$1:$EJ$1191,10,0)+HLOOKUP($A34,[2]valeurs_trimestrielles!$A$1:$EJ$1191,11,0)+HLOOKUP($A34,[2]valeurs_trimestrielles!$A$1:$EJ$1191,12,0)+HLOOKUP($A34,[2]valeurs_trimestrielles!$A$1:$EJ$1191,13,0)+HLOOKUP($A34,[2]valeurs_trimestrielles!$A$1:$EJ$1191,14,0)+HLOOKUP($A34,[2]valeurs_trimestrielles!$A$1:$EJ$1191,15,0)</f>
        <v>36884</v>
      </c>
      <c r="AM34" s="56">
        <f>HLOOKUP($A34,[2]valeurs_trimestrielles!$A$1:$EJ$1191,146,0)+HLOOKUP($A34,[2]valeurs_trimestrielles!$A$1:$EJ$1191,147,0)+HLOOKUP($A34,[2]valeurs_trimestrielles!$A$1:$EJ$1191,148,0)+HLOOKUP($A34,[2]valeurs_trimestrielles!$A$1:$EJ$1191,149,0)+HLOOKUP($A34,[2]valeurs_trimestrielles!$A$1:$EJ$1191,150,0)+HLOOKUP($A34,[2]valeurs_trimestrielles!$A$1:$EJ$1191,153,0)+HLOOKUP($A34,[2]valeurs_trimestrielles!$A$1:$EJ$1191,154,0)+HLOOKUP($A34,[2]valeurs_trimestrielles!$A$1:$EJ$1191,155,0)+HLOOKUP($A34,[2]valeurs_trimestrielles!$A$1:$EJ$1191,156,0)+HLOOKUP($A34,[2]valeurs_trimestrielles!$A$1:$EJ$1191,157,0)+HLOOKUP($A34,[2]valeurs_trimestrielles!$A$1:$EJ$1191,158,0)+HLOOKUP($A34,[2]valeurs_trimestrielles!$A$1:$EJ$1191,159,0)</f>
        <v>18927</v>
      </c>
      <c r="AN34" s="57">
        <f>HLOOKUP($A34,[2]valeurs_trimestrielles!$A$1:$EJ$1191,44,0)+HLOOKUP($A34,[2]valeurs_trimestrielles!$A$1:$EJ$1191,45,0)+HLOOKUP($A34,[2]valeurs_trimestrielles!$A$1:$EJ$1191,46,0)+HLOOKUP($A34,[2]valeurs_trimestrielles!$A$1:$EJ$1191,47,0)+HLOOKUP($A34,[2]valeurs_trimestrielles!$A$1:$EJ$1191,48,0)+HLOOKUP($A34,[2]valeurs_trimestrielles!$A$1:$EJ$1191,51,0)+HLOOKUP($A34,[2]valeurs_trimestrielles!$A$1:$EJ$1191,52,0)+HLOOKUP($A34,[2]valeurs_trimestrielles!$A$1:$EJ$1191,53,0)+HLOOKUP($A34,[2]valeurs_trimestrielles!$A$1:$EJ$1191,54,0)+HLOOKUP($A34,[2]valeurs_trimestrielles!$A$1:$EJ$1191,55,0)+HLOOKUP($A34,[2]valeurs_trimestrielles!$A$1:$EJ$1191,56,0)+HLOOKUP($A34,[2]valeurs_trimestrielles!$A$1:$EJ$1191,57,0)</f>
        <v>15298</v>
      </c>
    </row>
    <row r="35" spans="1:40" x14ac:dyDescent="0.2">
      <c r="A35" s="1" t="str">
        <f>'France métro'!A32</f>
        <v>2017-T2</v>
      </c>
      <c r="B35" s="54">
        <f t="shared" si="8"/>
        <v>79123</v>
      </c>
      <c r="C35" s="76">
        <f>HLOOKUP($A35,[2]valeurs_trimestrielles!$A$1:$EJ$1191,458,0)+HLOOKUP($A35,[2]valeurs_trimestrielles!$A$1:$EJ$1191,460,0)+HLOOKUP($A35,[2]valeurs_trimestrielles!$A$1:$EJ$1191,462,0)+HLOOKUP($A35,[2]valeurs_trimestrielles!$A$1:$EJ$1191,464,0)+HLOOKUP($A35,[2]valeurs_trimestrielles!$A$1:$EJ$1191,466,0)+HLOOKUP($A35,[2]valeurs_trimestrielles!$A$1:$EJ$1191,468,0)+HLOOKUP($A35,[2]valeurs_trimestrielles!$A$1:$EJ$1191,472,0)+HLOOKUP($A35,[2]valeurs_trimestrielles!$A$1:$EJ$1191,478,0)+HLOOKUP($A35,[2]valeurs_trimestrielles!$A$1:$EJ$1191,485,0)+HLOOKUP($A35,[2]valeurs_trimestrielles!$A$1:$EJ$1191,487,0)+HLOOKUP($A35,[2]valeurs_trimestrielles!$A$1:$EJ$1191,489,0)+HLOOKUP($A35,[2]valeurs_trimestrielles!$A$1:$EJ$1191,491,0)+HLOOKUP($A35,[2]valeurs_trimestrielles!$A$1:$EJ$1191,493,0)</f>
        <v>2894</v>
      </c>
      <c r="D35" s="73">
        <f>HLOOKUP($A35,[2]valeurs_trimestrielles!$A$1:$EJ$1191,356,0)+HLOOKUP($A35,[2]valeurs_trimestrielles!$A$1:$EJ$1191,358,0)+HLOOKUP($A35,[2]valeurs_trimestrielles!$A$1:$EJ$1191,360,0)+HLOOKUP($A35,[2]valeurs_trimestrielles!$A$1:$EJ$1191,362,0)+HLOOKUP($A35,[2]valeurs_trimestrielles!$A$1:$EJ$1191,364,0)+HLOOKUP($A35,[2]valeurs_trimestrielles!$A$1:$EJ$1191,366,0)+HLOOKUP($A35,[2]valeurs_trimestrielles!$A$1:$EJ$1191,370,0)+HLOOKUP($A35,[2]valeurs_trimestrielles!$A$1:$EJ$1191,376,0)+HLOOKUP($A35,[2]valeurs_trimestrielles!$A$1:$EJ$1191,383,0)+HLOOKUP($A35,[2]valeurs_trimestrielles!$A$1:$EJ$1191,385,0)+HLOOKUP($A35,[2]valeurs_trimestrielles!$A$1:$EJ$1191,387,0)+HLOOKUP($A35,[2]valeurs_trimestrielles!$A$1:$EJ$1191,389,0)+HLOOKUP($A35,[2]valeurs_trimestrielles!$A$1:$EJ$1191,391,0)</f>
        <v>8980</v>
      </c>
      <c r="E35" s="73">
        <f t="shared" si="9"/>
        <v>67249</v>
      </c>
      <c r="F35" s="73">
        <f>HLOOKUP($A35,[2]valeurs_trimestrielles!$A$1:$EJ$1191,305,0)+HLOOKUP($A35,[2]valeurs_trimestrielles!$A$1:$EJ$1191,306,0)+HLOOKUP($A35,[2]valeurs_trimestrielles!$A$1:$EJ$1191,307,0)+HLOOKUP($A35,[2]valeurs_trimestrielles!$A$1:$EJ$1191,308,0)+HLOOKUP($A35,[2]valeurs_trimestrielles!$A$1:$EJ$1191,309,0)+HLOOKUP($A35,[2]valeurs_trimestrielles!$A$1:$EJ$1191,312,0)+HLOOKUP($A35,[2]valeurs_trimestrielles!$A$1:$EJ$1191,313,0)+HLOOKUP($A35,[2]valeurs_trimestrielles!$A$1:$EJ$1191,314,0)+HLOOKUP($A35,[2]valeurs_trimestrielles!$A$1:$EJ$1191,315,0)+HLOOKUP($A35,[2]valeurs_trimestrielles!$A$1:$EJ$1191,316,0)+HLOOKUP($A35,[2]valeurs_trimestrielles!$A$1:$EJ$1191,317,0)+HLOOKUP($A35,[2]valeurs_trimestrielles!$A$1:$EJ$1191,318,0)</f>
        <v>21910</v>
      </c>
      <c r="G35" s="73">
        <f>HLOOKUP($A35,[2]valeurs_trimestrielles!$A$1:$EJ$1191,546,0)+HLOOKUP($A35,[2]valeurs_trimestrielles!$A$1:$EJ$1191,547,0)+HLOOKUP($A35,[2]valeurs_trimestrielles!$A$1:$EJ$1191,548,0)+HLOOKUP($A35,[2]valeurs_trimestrielles!$A$1:$EJ$1191,549,0)+HLOOKUP($A35,[2]valeurs_trimestrielles!$A$1:$EJ$1191,550,0)+HLOOKUP($A35,[2]valeurs_trimestrielles!$A$1:$EJ$1191,553,0)+HLOOKUP($A35,[2]valeurs_trimestrielles!$A$1:$EJ$1191,554,0)+HLOOKUP($A35,[2]valeurs_trimestrielles!$A$1:$EJ$1191,555,0)+HLOOKUP($A35,[2]valeurs_trimestrielles!$A$1:$EJ$1191,556,0)+HLOOKUP($A35,[2]valeurs_trimestrielles!$A$1:$EJ$1191,557,0)+HLOOKUP($A35,[2]valeurs_trimestrielles!$A$1:$EJ$1191,558,0)+HLOOKUP($A35,[2]valeurs_trimestrielles!$A$1:$EJ$1191,559,0)</f>
        <v>2993</v>
      </c>
      <c r="H35" s="73">
        <f>HLOOKUP($A35,[2]valeurs_trimestrielles!$A$1:$EJ$1191,444,0)+HLOOKUP($A35,[2]valeurs_trimestrielles!$A$1:$EJ$1191,445,0)+HLOOKUP($A35,[2]valeurs_trimestrielles!$A$1:$EJ$1191,446,0)+HLOOKUP($A35,[2]valeurs_trimestrielles!$A$1:$EJ$1191,447,0)+HLOOKUP($A35,[2]valeurs_trimestrielles!$A$1:$EJ$1191,448,0)+HLOOKUP($A35,[2]valeurs_trimestrielles!$A$1:$EJ$1191,451,0)+HLOOKUP($A35,[2]valeurs_trimestrielles!$A$1:$EJ$1191,452,0)+HLOOKUP($A35,[2]valeurs_trimestrielles!$A$1:$EJ$1191,453,0)+HLOOKUP($A35,[2]valeurs_trimestrielles!$A$1:$EJ$1191,454,0)+HLOOKUP($A35,[2]valeurs_trimestrielles!$A$1:$EJ$1191,455,0)+HLOOKUP($A35,[2]valeurs_trimestrielles!$A$1:$EJ$1191,456,0)+HLOOKUP($A35,[2]valeurs_trimestrielles!$A$1:$EJ$1191,457,0)</f>
        <v>6205</v>
      </c>
      <c r="I35" s="73">
        <f>HLOOKUP($A35,[2]valeurs_trimestrielles!$A$1:$EJ$1191,509,0)+HLOOKUP($A35,[2]valeurs_trimestrielles!$A$1:$EJ$1191,510,0)+HLOOKUP($A35,[2]valeurs_trimestrielles!$A$1:$EJ$1191,511,0)+HLOOKUP($A35,[2]valeurs_trimestrielles!$A$1:$EJ$1191,512,0)+HLOOKUP($A35,[2]valeurs_trimestrielles!$A$1:$EJ$1191,513,0)+HLOOKUP($A35,[2]valeurs_trimestrielles!$A$1:$EJ$1191,516,0)+HLOOKUP($A35,[2]valeurs_trimestrielles!$A$1:$EJ$1191,517,0)+HLOOKUP($A35,[2]valeurs_trimestrielles!$A$1:$EJ$1191,518,0)+HLOOKUP($A35,[2]valeurs_trimestrielles!$A$1:$EJ$1191,519,0)+HLOOKUP($A35,[2]valeurs_trimestrielles!$A$1:$EJ$1191,520,0)+HLOOKUP($A35,[2]valeurs_trimestrielles!$A$1:$EJ$1191,521,0)+HLOOKUP($A35,[2]valeurs_trimestrielles!$A$1:$EJ$1191,522,0)</f>
        <v>3144</v>
      </c>
      <c r="J35" s="73">
        <f>HLOOKUP($A35,[2]valeurs_trimestrielles!$A$1:$EJ$1191,263,0)+HLOOKUP($A35,[2]valeurs_trimestrielles!$A$1:$EJ$1191,264,0)+HLOOKUP($A35,[2]valeurs_trimestrielles!$A$1:$EJ$1191,265,0)+HLOOKUP($A35,[2]valeurs_trimestrielles!$A$1:$EJ$1191,266,0)+HLOOKUP($A35,[2]valeurs_trimestrielles!$A$1:$EJ$1191,267,0)+HLOOKUP($A35,[2]valeurs_trimestrielles!$A$1:$EJ$1191,270,0)+HLOOKUP($A35,[2]valeurs_trimestrielles!$A$1:$EJ$1191,271,0)+HLOOKUP($A35,[2]valeurs_trimestrielles!$A$1:$EJ$1191,272,0)+HLOOKUP($A35,[2]valeurs_trimestrielles!$A$1:$EJ$1191,273,0)+HLOOKUP($A35,[2]valeurs_trimestrielles!$A$1:$EJ$1191,274,0)+HLOOKUP($A35,[2]valeurs_trimestrielles!$A$1:$EJ$1191,275,0)+HLOOKUP($A35,[2]valeurs_trimestrielles!$A$1:$EJ$1191,276,0)</f>
        <v>4054</v>
      </c>
      <c r="K35" s="73">
        <f>HLOOKUP($A35,[2]valeurs_trimestrielles!$A$1:$EJ$1191,277,0)+HLOOKUP($A35,[2]valeurs_trimestrielles!$A$1:$EJ$1191,278,0)+HLOOKUP($A35,[2]valeurs_trimestrielles!$A$1:$EJ$1191,279,0)+HLOOKUP($A35,[2]valeurs_trimestrielles!$A$1:$EJ$1191,280,0)+HLOOKUP($A35,[2]valeurs_trimestrielles!$A$1:$EJ$1191,281,0)+HLOOKUP($A35,[2]valeurs_trimestrielles!$A$1:$EJ$1191,284,0)+HLOOKUP($A35,[2]valeurs_trimestrielles!$A$1:$EJ$1191,285,0)+HLOOKUP($A35,[2]valeurs_trimestrielles!$A$1:$EJ$1191,286,0)+HLOOKUP($A35,[2]valeurs_trimestrielles!$A$1:$EJ$1191,287,0)+HLOOKUP($A35,[2]valeurs_trimestrielles!$A$1:$EJ$1191,288,0)+HLOOKUP($A35,[2]valeurs_trimestrielles!$A$1:$EJ$1191,289,0)+HLOOKUP($A35,[2]valeurs_trimestrielles!$A$1:$EJ$1191,290,0)</f>
        <v>3476</v>
      </c>
      <c r="L35" s="73">
        <f>HLOOKUP($A35,[2]valeurs_trimestrielles!$A$1:$EJ$1191,249,0)+HLOOKUP($A35,[2]valeurs_trimestrielles!$A$1:$EJ$1191,250,0)+HLOOKUP($A35,[2]valeurs_trimestrielles!$A$1:$EJ$1191,251,0)+HLOOKUP($A35,[2]valeurs_trimestrielles!$A$1:$EJ$1191,252,0)+HLOOKUP($A35,[2]valeurs_trimestrielles!$A$1:$EJ$1191,253,0)+HLOOKUP($A35,[2]valeurs_trimestrielles!$A$1:$EJ$1191,256,0)+HLOOKUP($A35,[2]valeurs_trimestrielles!$A$1:$EJ$1191,257,0)+HLOOKUP($A35,[2]valeurs_trimestrielles!$A$1:$EJ$1191,258,0)+HLOOKUP($A35,[2]valeurs_trimestrielles!$A$1:$EJ$1191,259,0)+HLOOKUP($A35,[2]valeurs_trimestrielles!$A$1:$EJ$1191,260,0)+HLOOKUP($A35,[2]valeurs_trimestrielles!$A$1:$EJ$1191,261,0)+HLOOKUP($A35,[2]valeurs_trimestrielles!$A$1:$EJ$1191,262,0)</f>
        <v>12984</v>
      </c>
      <c r="M35" s="73">
        <f>HLOOKUP($A35,[2]valeurs_trimestrielles!$A$1:$EJ$1191,393,0)+HLOOKUP($A35,[2]valeurs_trimestrielles!$A$1:$EJ$1191,394,0)+HLOOKUP($A35,[2]valeurs_trimestrielles!$A$1:$EJ$1191,395,0)+HLOOKUP($A35,[2]valeurs_trimestrielles!$A$1:$EJ$1191,396,0)+HLOOKUP($A35,[2]valeurs_trimestrielles!$A$1:$EJ$1191,397,0)+HLOOKUP($A35,[2]valeurs_trimestrielles!$A$1:$EJ$1191,400,0)+HLOOKUP($A35,[2]valeurs_trimestrielles!$A$1:$EJ$1191,401,0)+HLOOKUP($A35,[2]valeurs_trimestrielles!$A$1:$EJ$1191,402,0)+HLOOKUP($A35,[2]valeurs_trimestrielles!$A$1:$EJ$1191,403,0)+HLOOKUP($A35,[2]valeurs_trimestrielles!$A$1:$EJ$1191,404,0)+HLOOKUP($A35,[2]valeurs_trimestrielles!$A$1:$EJ$1191,405,0)+HLOOKUP($A35,[2]valeurs_trimestrielles!$A$1:$EJ$1191,406,0)</f>
        <v>7169</v>
      </c>
      <c r="N35" s="75">
        <f>HLOOKUP($A35,[2]valeurs_trimestrielles!$A$1:$EJ$1191,291,0)+HLOOKUP($A35,[2]valeurs_trimestrielles!$A$1:$EJ$1191,292,0)+HLOOKUP($A35,[2]valeurs_trimestrielles!$A$1:$EJ$1191,293,0)+HLOOKUP($A35,[2]valeurs_trimestrielles!$A$1:$EJ$1191,294,0)+HLOOKUP($A35,[2]valeurs_trimestrielles!$A$1:$EJ$1191,295,0)+HLOOKUP($A35,[2]valeurs_trimestrielles!$A$1:$EJ$1191,298,0)+HLOOKUP($A35,[2]valeurs_trimestrielles!$A$1:$EJ$1191,299,0)+HLOOKUP($A35,[2]valeurs_trimestrielles!$A$1:$EJ$1191,300,0)+HLOOKUP($A35,[2]valeurs_trimestrielles!$A$1:$EJ$1191,301,0)+HLOOKUP($A35,[2]valeurs_trimestrielles!$A$1:$EJ$1191,302,0)+HLOOKUP($A35,[2]valeurs_trimestrielles!$A$1:$EJ$1191,303,0)+HLOOKUP($A35,[2]valeurs_trimestrielles!$A$1:$EJ$1191,304,0)</f>
        <v>5314</v>
      </c>
      <c r="O35" s="72">
        <f t="shared" si="2"/>
        <v>73672</v>
      </c>
      <c r="P35" s="76">
        <f>HLOOKUP($A35,[2]valeurs_trimestrielles!$A$1:$EJ$1191,828,0)+HLOOKUP($A35,[2]valeurs_trimestrielles!$A$1:$EJ$1191,830,0)+HLOOKUP($A35,[2]valeurs_trimestrielles!$A$1:$EJ$1191,832,0)+HLOOKUP($A35,[2]valeurs_trimestrielles!$A$1:$EJ$1191,834,0)+HLOOKUP($A35,[2]valeurs_trimestrielles!$A$1:$EJ$1191,836,0)+HLOOKUP($A35,[2]valeurs_trimestrielles!$A$1:$EJ$1191,838,0)+HLOOKUP($A35,[2]valeurs_trimestrielles!$A$1:$EJ$1191,842,0)+HLOOKUP($A35,[2]valeurs_trimestrielles!$A$1:$EJ$1191,847,0)+HLOOKUP($A35,[2]valeurs_trimestrielles!$A$1:$EJ$1191,853,0)+HLOOKUP($A35,[2]valeurs_trimestrielles!$A$1:$EJ$1191,855,0)+HLOOKUP($A35,[2]valeurs_trimestrielles!$A$1:$EJ$1191,857,0)+HLOOKUP($A35,[2]valeurs_trimestrielles!$A$1:$EJ$1191,859,0)+HLOOKUP($A35,[2]valeurs_trimestrielles!$A$1:$EJ$1191,861,0)</f>
        <v>3368</v>
      </c>
      <c r="Q35" s="73">
        <f>HLOOKUP($A35,[2]valeurs_trimestrielles!$A$1:$EJ$1191,730,0)+HLOOKUP($A35,[2]valeurs_trimestrielles!$A$1:$EJ$1191,732,0)+HLOOKUP($A35,[2]valeurs_trimestrielles!$A$1:$EJ$1191,734,0)+HLOOKUP($A35,[2]valeurs_trimestrielles!$A$1:$EJ$1191,736,0)+HLOOKUP($A35,[2]valeurs_trimestrielles!$A$1:$EJ$1191,738,0)+HLOOKUP($A35,[2]valeurs_trimestrielles!$A$1:$EJ$1191,740,0)+HLOOKUP($A35,[2]valeurs_trimestrielles!$A$1:$EJ$1191,744,0)+HLOOKUP($A35,[2]valeurs_trimestrielles!$A$1:$EJ$1191,749,0)+HLOOKUP($A35,[2]valeurs_trimestrielles!$A$1:$EJ$1191,755,0)+HLOOKUP($A35,[2]valeurs_trimestrielles!$A$1:$EJ$1191,757,0)+HLOOKUP($A35,[2]valeurs_trimestrielles!$A$1:$EJ$1191,759,0)+HLOOKUP($A35,[2]valeurs_trimestrielles!$A$1:$EJ$1191,761,0)+HLOOKUP($A35,[2]valeurs_trimestrielles!$A$1:$EJ$1191,763,0)</f>
        <v>7035</v>
      </c>
      <c r="R35" s="73">
        <f t="shared" si="3"/>
        <v>63269</v>
      </c>
      <c r="S35" s="73">
        <f>HLOOKUP($A35,[2]valeurs_trimestrielles!$A$1:$EJ$1191,681,0)+HLOOKUP($A35,[2]valeurs_trimestrielles!$A$1:$EJ$1191,682,0)+HLOOKUP($A35,[2]valeurs_trimestrielles!$A$1:$EJ$1191,683,0)+HLOOKUP($A35,[2]valeurs_trimestrielles!$A$1:$EJ$1191,684,0)+HLOOKUP($A35,[2]valeurs_trimestrielles!$A$1:$EJ$1191,685,0)+HLOOKUP($A35,[2]valeurs_trimestrielles!$A$1:$EJ$1191,688,0)+HLOOKUP($A35,[2]valeurs_trimestrielles!$A$1:$EJ$1191,689,0)+HLOOKUP($A35,[2]valeurs_trimestrielles!$A$1:$EJ$1191,690,0)+HLOOKUP($A35,[2]valeurs_trimestrielles!$A$1:$EJ$1191,691,0)+HLOOKUP($A35,[2]valeurs_trimestrielles!$A$1:$EJ$1191,692,0)+HLOOKUP($A35,[2]valeurs_trimestrielles!$A$1:$EJ$1191,693,0)+HLOOKUP($A35,[2]valeurs_trimestrielles!$A$1:$EJ$1191,694,0)</f>
        <v>11345</v>
      </c>
      <c r="T35" s="73">
        <f>HLOOKUP($A35,[2]valeurs_trimestrielles!$A$1:$EJ$1191,912,0)+HLOOKUP($A35,[2]valeurs_trimestrielles!$A$1:$EJ$1191,913,0)+HLOOKUP($A35,[2]valeurs_trimestrielles!$A$1:$EJ$1191,914,0)+HLOOKUP($A35,[2]valeurs_trimestrielles!$A$1:$EJ$1191,915,0)+HLOOKUP($A35,[2]valeurs_trimestrielles!$A$1:$EJ$1191,916,0)+HLOOKUP($A35,[2]valeurs_trimestrielles!$A$1:$EJ$1191,919,0)+HLOOKUP($A35,[2]valeurs_trimestrielles!$A$1:$EJ$1191,920,0)+HLOOKUP($A35,[2]valeurs_trimestrielles!$A$1:$EJ$1191,921,0)+HLOOKUP($A35,[2]valeurs_trimestrielles!$A$1:$EJ$1191,922,0)+HLOOKUP($A35,[2]valeurs_trimestrielles!$A$1:$EJ$1191,923,0)+HLOOKUP($A35,[2]valeurs_trimestrielles!$A$1:$EJ$1191,924,0)+HLOOKUP($A35,[2]valeurs_trimestrielles!$A$1:$EJ$1191,925,0)</f>
        <v>6467</v>
      </c>
      <c r="U35" s="73">
        <f>HLOOKUP($A35,[2]valeurs_trimestrielles!$A$1:$EJ$1191,814,0)+HLOOKUP($A35,[2]valeurs_trimestrielles!$A$1:$EJ$1191,815,0)+HLOOKUP($A35,[2]valeurs_trimestrielles!$A$1:$EJ$1191,816,0)+HLOOKUP($A35,[2]valeurs_trimestrielles!$A$1:$EJ$1191,817,0)+HLOOKUP($A35,[2]valeurs_trimestrielles!$A$1:$EJ$1191,818,0)+HLOOKUP($A35,[2]valeurs_trimestrielles!$A$1:$EJ$1191,821,0)+HLOOKUP($A35,[2]valeurs_trimestrielles!$A$1:$EJ$1191,822,0)+HLOOKUP($A35,[2]valeurs_trimestrielles!$A$1:$EJ$1191,823,0)+HLOOKUP($A35,[2]valeurs_trimestrielles!$A$1:$EJ$1191,824,0)+HLOOKUP($A35,[2]valeurs_trimestrielles!$A$1:$EJ$1191,825,0)+HLOOKUP($A35,[2]valeurs_trimestrielles!$A$1:$EJ$1191,826,0)+HLOOKUP($A35,[2]valeurs_trimestrielles!$A$1:$EJ$1191,827,0)</f>
        <v>2906</v>
      </c>
      <c r="V35" s="73">
        <f>HLOOKUP($A35,[2]valeurs_trimestrielles!$A$1:$EJ$1191,877,0)+HLOOKUP($A35,[2]valeurs_trimestrielles!$A$1:$EJ$1191,878,0)+HLOOKUP($A35,[2]valeurs_trimestrielles!$A$1:$EJ$1191,879,0)+HLOOKUP($A35,[2]valeurs_trimestrielles!$A$1:$EJ$1191,880,0)+HLOOKUP($A35,[2]valeurs_trimestrielles!$A$1:$EJ$1191,881,0)+HLOOKUP($A35,[2]valeurs_trimestrielles!$A$1:$EJ$1191,884,0)+HLOOKUP($A35,[2]valeurs_trimestrielles!$A$1:$EJ$1191,885,0)+HLOOKUP($A35,[2]valeurs_trimestrielles!$A$1:$EJ$1191,886,0)+HLOOKUP($A35,[2]valeurs_trimestrielles!$A$1:$EJ$1191,887,0)+HLOOKUP($A35,[2]valeurs_trimestrielles!$A$1:$EJ$1191,888,0)+HLOOKUP($A35,[2]valeurs_trimestrielles!$A$1:$EJ$1191,889,0)+HLOOKUP($A35,[2]valeurs_trimestrielles!$A$1:$EJ$1191,890,0)</f>
        <v>3705</v>
      </c>
      <c r="W35" s="73">
        <f>HLOOKUP($A35,[2]valeurs_trimestrielles!$A$1:$EJ$1191,639,0)+HLOOKUP($A35,[2]valeurs_trimestrielles!$A$1:$EJ$1191,640,0)+HLOOKUP($A35,[2]valeurs_trimestrielles!$A$1:$EJ$1191,641,0)+HLOOKUP($A35,[2]valeurs_trimestrielles!$A$1:$EJ$1191,642,0)+HLOOKUP($A35,[2]valeurs_trimestrielles!$A$1:$EJ$1191,643,0)+HLOOKUP($A35,[2]valeurs_trimestrielles!$A$1:$EJ$1191,646,0)+HLOOKUP($A35,[2]valeurs_trimestrielles!$A$1:$EJ$1191,648,0)+HLOOKUP($A35,[2]valeurs_trimestrielles!$A$1:$EJ$1191,650,0)+HLOOKUP($A35,[2]valeurs_trimestrielles!$A$1:$EJ$1191,652,0)+HLOOKUP($A35,[2]valeurs_trimestrielles!$A$1:$EJ$1191,654,0)+HLOOKUP($A35,[2]valeurs_trimestrielles!$A$1:$EJ$1191,656,0)+HLOOKUP($A35,[2]valeurs_trimestrielles!$A$1:$EJ$1191,657,0)</f>
        <v>905</v>
      </c>
      <c r="X35" s="73">
        <f>HLOOKUP($A35,[2]valeurs_trimestrielles!$A$1:$EJ$1191,653,0)+HLOOKUP($A35,[2]valeurs_trimestrielles!$A$1:$EJ$1191,654,0)+HLOOKUP($A35,[2]valeurs_trimestrielles!$A$1:$EJ$1191,655,0)+HLOOKUP($A35,[2]valeurs_trimestrielles!$A$1:$EJ$1191,656,0)+HLOOKUP($A35,[2]valeurs_trimestrielles!$A$1:$EJ$1191,657,0)+HLOOKUP($A35,[2]valeurs_trimestrielles!$A$1:$EJ$1191,660,0)+HLOOKUP($A35,[2]valeurs_trimestrielles!$A$1:$EJ$1191,661,0)+HLOOKUP($A35,[2]valeurs_trimestrielles!$A$1:$EJ$1191,662,0)+HLOOKUP($A35,[2]valeurs_trimestrielles!$A$1:$EJ$1191,663,0)+HLOOKUP($A35,[2]valeurs_trimestrielles!$A$1:$EJ$1191,664,0)+HLOOKUP($A35,[2]valeurs_trimestrielles!$A$1:$EJ$1191,665,0)+HLOOKUP($A35,[2]valeurs_trimestrielles!$A$1:$EJ$1191,666,0)</f>
        <v>1924</v>
      </c>
      <c r="Y35" s="73">
        <f>HLOOKUP($A35,[2]valeurs_trimestrielles!$A$1:$EJ$1191,626,0)+HLOOKUP($A35,[2]valeurs_trimestrielles!$A$1:$EJ$1191,627,0)+HLOOKUP($A35,[2]valeurs_trimestrielles!$A$1:$EJ$1191,628,0)+HLOOKUP($A35,[2]valeurs_trimestrielles!$A$1:$EJ$1191,629,0)+HLOOKUP($A35,[2]valeurs_trimestrielles!$A$1:$EJ$1191,630,0)+HLOOKUP($A35,[2]valeurs_trimestrielles!$A$1:$EJ$1191,632,0)+HLOOKUP($A35,[2]valeurs_trimestrielles!$A$1:$EJ$1191,633,0)+HLOOKUP($A35,[2]valeurs_trimestrielles!$A$1:$EJ$1191,634,0)+HLOOKUP($A35,[2]valeurs_trimestrielles!$A$1:$EJ$1191,635,0)+HLOOKUP($A35,[2]valeurs_trimestrielles!$A$1:$EJ$1191,636,0)+HLOOKUP($A35,[2]valeurs_trimestrielles!$A$1:$EJ$1191,637,0)+HLOOKUP($A35,[2]valeurs_trimestrielles!$A$1:$EJ$1191,638,0)</f>
        <v>19535</v>
      </c>
      <c r="Z35" s="73">
        <f>HLOOKUP($A35,[2]valeurs_trimestrielles!$A$1:$EJ$1191,765,0)+HLOOKUP($A35,[2]valeurs_trimestrielles!$A$1:$EJ$1191,766,0)+HLOOKUP($A35,[2]valeurs_trimestrielles!$A$1:$EJ$1191,767,0)+HLOOKUP($A35,[2]valeurs_trimestrielles!$A$1:$EJ$1191,768,0)+HLOOKUP($A35,[2]valeurs_trimestrielles!$A$1:$EJ$1191,769,0)+HLOOKUP($A35,[2]valeurs_trimestrielles!$A$1:$EJ$1191,772,0)+HLOOKUP($A35,[2]valeurs_trimestrielles!$A$1:$EJ$1191,773,0)+HLOOKUP($A35,[2]valeurs_trimestrielles!$A$1:$EJ$1191,774,0)+HLOOKUP($A35,[2]valeurs_trimestrielles!$A$1:$EJ$1191,775,0)+HLOOKUP($A35,[2]valeurs_trimestrielles!$A$1:$EJ$1191,776,0)+HLOOKUP($A35,[2]valeurs_trimestrielles!$A$1:$EJ$1191,777,0)+HLOOKUP($A35,[2]valeurs_trimestrielles!$A$1:$EJ$1191,778,0)</f>
        <v>7362</v>
      </c>
      <c r="AA35" s="75">
        <f>HLOOKUP($A35,[2]valeurs_trimestrielles!$A$1:$EJ$1191,667,0)+HLOOKUP($A35,[2]valeurs_trimestrielles!$A$1:$EJ$1191,668,0)+HLOOKUP($A35,[2]valeurs_trimestrielles!$A$1:$EJ$1191,669,0)+HLOOKUP($A35,[2]valeurs_trimestrielles!$A$1:$EJ$1191,670,0)+HLOOKUP($A35,[2]valeurs_trimestrielles!$A$1:$EJ$1191,671,0)+HLOOKUP($A35,[2]valeurs_trimestrielles!$A$1:$EJ$1191,674,0)+HLOOKUP($A35,[2]valeurs_trimestrielles!$A$1:$EJ$1191,675,0)+HLOOKUP($A35,[2]valeurs_trimestrielles!$A$1:$EJ$1191,676,0)+HLOOKUP($A35,[2]valeurs_trimestrielles!$A$1:$EJ$1191,677,0)+HLOOKUP($A35,[2]valeurs_trimestrielles!$A$1:$EJ$1191,678,0)+HLOOKUP($A35,[2]valeurs_trimestrielles!$A$1:$EJ$1191,679,0)+HLOOKUP($A35,[2]valeurs_trimestrielles!$A$1:$EJ$1191,680,0)</f>
        <v>9120</v>
      </c>
      <c r="AB35" s="72">
        <f t="shared" si="6"/>
        <v>152423</v>
      </c>
      <c r="AC35" s="55">
        <f>HLOOKUP($A35,[2]valeurs_trimestrielles!$A$1:$EJ$1191,560,0)+HLOOKUP($A35,[2]valeurs_trimestrielles!$A$1:$EJ$1191,562,0)+HLOOKUP($A35,[2]valeurs_trimestrielles!$A$1:$EJ$1191,564,0)+HLOOKUP($A35,[2]valeurs_trimestrielles!$A$1:$EJ$1191,566,0)+HLOOKUP($A35,[2]valeurs_trimestrielles!$A$1:$EJ$1191,568,0)+HLOOKUP($A35,[2]valeurs_trimestrielles!$A$1:$EJ$1191,570,0)+HLOOKUP($A35,[2]valeurs_trimestrielles!$A$1:$EJ$1191,574,0)+HLOOKUP($A35,[2]valeurs_trimestrielles!$A$1:$EJ$1191,580,0)+HLOOKUP($A35,[2]valeurs_trimestrielles!$A$1:$EJ$1191,587,0)+HLOOKUP($A35,[2]valeurs_trimestrielles!$A$1:$EJ$1191,589,0)+HLOOKUP($A35,[2]valeurs_trimestrielles!$A$1:$EJ$1191,591,0)+HLOOKUP($A35,[2]valeurs_trimestrielles!$A$1:$EJ$1191,593,0)+HLOOKUP($A35,[2]valeurs_trimestrielles!$A$1:$EJ$1191,595,0)</f>
        <v>6262</v>
      </c>
      <c r="AD35" s="56">
        <f>HLOOKUP($A35,[2]valeurs_trimestrielles!$A$1:$EJ$1191,109,0)+HLOOKUP($A35,[2]valeurs_trimestrielles!$A$1:$EJ$1191,111,0)+HLOOKUP($A35,[2]valeurs_trimestrielles!$A$1:$EJ$1191,113,0)+HLOOKUP($A35,[2]valeurs_trimestrielles!$A$1:$EJ$1191,115,0)+HLOOKUP($A35,[2]valeurs_trimestrielles!$A$1:$EJ$1191,117,0)+HLOOKUP($A35,[2]valeurs_trimestrielles!$A$1:$EJ$1191,119,0)+HLOOKUP($A35,[2]valeurs_trimestrielles!$A$1:$EJ$1191,123,0)+HLOOKUP($A35,[2]valeurs_trimestrielles!$A$1:$EJ$1191,129,0)+HLOOKUP($A35,[2]valeurs_trimestrielles!$A$1:$EJ$1191,136,0)+HLOOKUP($A35,[2]valeurs_trimestrielles!$A$1:$EJ$1191,138,0)+HLOOKUP($A35,[2]valeurs_trimestrielles!$A$1:$EJ$1191,140,0)+HLOOKUP($A35,[2]valeurs_trimestrielles!$A$1:$EJ$1191,142,0)+HLOOKUP($A35,[2]valeurs_trimestrielles!$A$1:$EJ$1191,144,0)</f>
        <v>16015</v>
      </c>
      <c r="AE35" s="56">
        <f t="shared" si="7"/>
        <v>130146</v>
      </c>
      <c r="AF35" s="56">
        <f>HLOOKUP($A35,[2]valeurs_trimestrielles!$A$1:$EJ$1191,58,0)+HLOOKUP($A35,[2]valeurs_trimestrielles!$A$1:$EJ$1191,59,0)+HLOOKUP($A35,[2]valeurs_trimestrielles!$A$1:$EJ$1191,60,0)+HLOOKUP($A35,[2]valeurs_trimestrielles!$A$1:$EJ$1191,61,0)+HLOOKUP($A35,[2]valeurs_trimestrielles!$A$1:$EJ$1191,62,0)+HLOOKUP($A35,[2]valeurs_trimestrielles!$A$1:$EJ$1191,65,0)+HLOOKUP($A35,[2]valeurs_trimestrielles!$A$1:$EJ$1191,66,0)+HLOOKUP($A35,[2]valeurs_trimestrielles!$A$1:$EJ$1191,67,0)+HLOOKUP($A35,[2]valeurs_trimestrielles!$A$1:$EJ$1191,68,0)+HLOOKUP($A35,[2]valeurs_trimestrielles!$A$1:$EJ$1191,69,0)+HLOOKUP($A35,[2]valeurs_trimestrielles!$A$1:$EJ$1191,70,0)+HLOOKUP($A35,[2]valeurs_trimestrielles!$A$1:$EJ$1191,71,0)</f>
        <v>33255</v>
      </c>
      <c r="AG35" s="56">
        <f>HLOOKUP($A35,[2]valeurs_trimestrielles!$A$1:$EJ$1191,968,0)+HLOOKUP($A35,[2]valeurs_trimestrielles!$A$1:$EJ$1191,969,0)+HLOOKUP($A35,[2]valeurs_trimestrielles!$A$1:$EJ$1191,970,0)+HLOOKUP($A35,[2]valeurs_trimestrielles!$A$1:$EJ$1191,971,0)+HLOOKUP($A35,[2]valeurs_trimestrielles!$A$1:$EJ$1191,972,0)+HLOOKUP($A35,[2]valeurs_trimestrielles!$A$1:$EJ$1191,975,0)+HLOOKUP($A35,[2]valeurs_trimestrielles!$A$1:$EJ$1191,976,0)+HLOOKUP($A35,[2]valeurs_trimestrielles!$A$1:$EJ$1191,977,0)+HLOOKUP($A35,[2]valeurs_trimestrielles!$A$1:$EJ$1191,978,0)+HLOOKUP($A35,[2]valeurs_trimestrielles!$A$1:$EJ$1191,979,0)+HLOOKUP($A35,[2]valeurs_trimestrielles!$A$1:$EJ$1191,980,0)+HLOOKUP($A35,[2]valeurs_trimestrielles!$A$1:$EJ$1191,981,0)</f>
        <v>9460</v>
      </c>
      <c r="AH35" s="56">
        <f>HLOOKUP($A35,[2]valeurs_trimestrielles!$A$1:$EJ$1191,235,0)+HLOOKUP($A35,[2]valeurs_trimestrielles!$A$1:$EJ$1191,236,0)+HLOOKUP($A35,[2]valeurs_trimestrielles!$A$1:$EJ$1191,237,0)+HLOOKUP($A35,[2]valeurs_trimestrielles!$A$1:$EJ$1191,238,0)+HLOOKUP($A35,[2]valeurs_trimestrielles!$A$1:$EJ$1191,239,0)+HLOOKUP($A35,[2]valeurs_trimestrielles!$A$1:$EJ$1191,242,0)+HLOOKUP($A35,[2]valeurs_trimestrielles!$A$1:$EJ$1191,243,0)+HLOOKUP($A35,[2]valeurs_trimestrielles!$A$1:$EJ$1191,244,0)+HLOOKUP($A35,[2]valeurs_trimestrielles!$A$1:$EJ$1191,245,0)+HLOOKUP($A35,[2]valeurs_trimestrielles!$A$1:$EJ$1191,246,0)+HLOOKUP($A35,[2]valeurs_trimestrielles!$A$1:$EJ$1191,247,0)+HLOOKUP($A35,[2]valeurs_trimestrielles!$A$1:$EJ$1191,248,0)</f>
        <v>9111</v>
      </c>
      <c r="AI35" s="56">
        <f>HLOOKUP($A35,[2]valeurs_trimestrielles!$A$1:$EJ$1191,611,0)+HLOOKUP($A35,[2]valeurs_trimestrielles!$A$1:$EJ$1191,612,0)+HLOOKUP($A35,[2]valeurs_trimestrielles!$A$1:$EJ$1191,613,0)+HLOOKUP($A35,[2]valeurs_trimestrielles!$A$1:$EJ$1191,614,0)+HLOOKUP($A35,[2]valeurs_trimestrielles!$A$1:$EJ$1191,615,0)+HLOOKUP($A35,[2]valeurs_trimestrielles!$A$1:$EJ$1191,618,0)+HLOOKUP($A35,[2]valeurs_trimestrielles!$A$1:$EJ$1191,619,0)+HLOOKUP($A35,[2]valeurs_trimestrielles!$A$1:$EJ$1191,620,0)+HLOOKUP($A35,[2]valeurs_trimestrielles!$A$1:$EJ$1191,621,0)+HLOOKUP($A35,[2]valeurs_trimestrielles!$A$1:$EJ$1191,622,0)+HLOOKUP($A35,[2]valeurs_trimestrielles!$A$1:$EJ$1191,623,0)+HLOOKUP($A35,[2]valeurs_trimestrielles!$A$1:$EJ$1191,624,0)</f>
        <v>6849</v>
      </c>
      <c r="AJ35" s="56">
        <f>HLOOKUP($A35,[2]valeurs_trimestrielles!$A$1:$EJ$1191,16,0)+HLOOKUP($A35,[2]valeurs_trimestrielles!$A$1:$EJ$1191,17,0)+HLOOKUP($A35,[2]valeurs_trimestrielles!$A$1:$EJ$1191,18,0)+HLOOKUP($A35,[2]valeurs_trimestrielles!$A$1:$EJ$1191,19,0)+HLOOKUP($A35,[2]valeurs_trimestrielles!$A$1:$EJ$1191,20,0)+HLOOKUP($A35,[2]valeurs_trimestrielles!$A$1:$EJ$1191,23,0)+HLOOKUP($A35,[2]valeurs_trimestrielles!$A$1:$EJ$1191,24,0)+HLOOKUP($A35,[2]valeurs_trimestrielles!$A$1:$EJ$1191,25,0)+HLOOKUP($A35,[2]valeurs_trimestrielles!$A$1:$EJ$1191,26,0)+HLOOKUP($A35,[2]valeurs_trimestrielles!$A$1:$EJ$1191,27,0)+HLOOKUP($A35,[2]valeurs_trimestrielles!$A$1:$EJ$1191,28,0)+HLOOKUP($A35,[2]valeurs_trimestrielles!$A$1:$EJ$1191,29,0)</f>
        <v>4587</v>
      </c>
      <c r="AK35" s="56">
        <f>HLOOKUP($A35,[2]valeurs_trimestrielles!$A$1:$EJ$1191,30,0)+HLOOKUP($A35,[2]valeurs_trimestrielles!$A$1:$EJ$1191,31,0)+HLOOKUP($A35,[2]valeurs_trimestrielles!$A$1:$EJ$1191,32,0)+HLOOKUP($A35,[2]valeurs_trimestrielles!$A$1:$EJ$1191,33,0)+HLOOKUP($A35,[2]valeurs_trimestrielles!$A$1:$EJ$1191,34,0)+HLOOKUP($A35,[2]valeurs_trimestrielles!$A$1:$EJ$1191,37,0)+HLOOKUP($A35,[2]valeurs_trimestrielles!$A$1:$EJ$1191,38,0)+HLOOKUP($A35,[2]valeurs_trimestrielles!$A$1:$EJ$1191,39,0)+HLOOKUP($A35,[2]valeurs_trimestrielles!$A$1:$EJ$1191,40,0)+HLOOKUP($A35,[2]valeurs_trimestrielles!$A$1:$EJ$1191,41,0)+HLOOKUP($A35,[2]valeurs_trimestrielles!$A$1:$EJ$1191,42,0)+HLOOKUP($A35,[2]valeurs_trimestrielles!$A$1:$EJ$1191,43,0)</f>
        <v>5400</v>
      </c>
      <c r="AL35" s="56">
        <f>HLOOKUP($A35,[2]valeurs_trimestrielles!$A$1:$EJ$1191,2,0)+HLOOKUP($A35,[2]valeurs_trimestrielles!$A$1:$EJ$1191,3,0)+HLOOKUP($A35,[2]valeurs_trimestrielles!$A$1:$EJ$1191,4,0)+HLOOKUP($A35,[2]valeurs_trimestrielles!$A$1:$EJ$1191,5,0)+HLOOKUP($A35,[2]valeurs_trimestrielles!$A$1:$EJ$1191,6,0)+HLOOKUP($A35,[2]valeurs_trimestrielles!$A$1:$EJ$1191,9,0)+HLOOKUP($A35,[2]valeurs_trimestrielles!$A$1:$EJ$1191,10,0)+HLOOKUP($A35,[2]valeurs_trimestrielles!$A$1:$EJ$1191,11,0)+HLOOKUP($A35,[2]valeurs_trimestrielles!$A$1:$EJ$1191,12,0)+HLOOKUP($A35,[2]valeurs_trimestrielles!$A$1:$EJ$1191,13,0)+HLOOKUP($A35,[2]valeurs_trimestrielles!$A$1:$EJ$1191,14,0)+HLOOKUP($A35,[2]valeurs_trimestrielles!$A$1:$EJ$1191,15,0)</f>
        <v>32519</v>
      </c>
      <c r="AM35" s="56">
        <f>HLOOKUP($A35,[2]valeurs_trimestrielles!$A$1:$EJ$1191,146,0)+HLOOKUP($A35,[2]valeurs_trimestrielles!$A$1:$EJ$1191,147,0)+HLOOKUP($A35,[2]valeurs_trimestrielles!$A$1:$EJ$1191,148,0)+HLOOKUP($A35,[2]valeurs_trimestrielles!$A$1:$EJ$1191,149,0)+HLOOKUP($A35,[2]valeurs_trimestrielles!$A$1:$EJ$1191,150,0)+HLOOKUP($A35,[2]valeurs_trimestrielles!$A$1:$EJ$1191,153,0)+HLOOKUP($A35,[2]valeurs_trimestrielles!$A$1:$EJ$1191,154,0)+HLOOKUP($A35,[2]valeurs_trimestrielles!$A$1:$EJ$1191,155,0)+HLOOKUP($A35,[2]valeurs_trimestrielles!$A$1:$EJ$1191,156,0)+HLOOKUP($A35,[2]valeurs_trimestrielles!$A$1:$EJ$1191,157,0)+HLOOKUP($A35,[2]valeurs_trimestrielles!$A$1:$EJ$1191,158,0)+HLOOKUP($A35,[2]valeurs_trimestrielles!$A$1:$EJ$1191,159,0)</f>
        <v>14531</v>
      </c>
      <c r="AN35" s="57">
        <f>HLOOKUP($A35,[2]valeurs_trimestrielles!$A$1:$EJ$1191,44,0)+HLOOKUP($A35,[2]valeurs_trimestrielles!$A$1:$EJ$1191,45,0)+HLOOKUP($A35,[2]valeurs_trimestrielles!$A$1:$EJ$1191,46,0)+HLOOKUP($A35,[2]valeurs_trimestrielles!$A$1:$EJ$1191,47,0)+HLOOKUP($A35,[2]valeurs_trimestrielles!$A$1:$EJ$1191,48,0)+HLOOKUP($A35,[2]valeurs_trimestrielles!$A$1:$EJ$1191,51,0)+HLOOKUP($A35,[2]valeurs_trimestrielles!$A$1:$EJ$1191,52,0)+HLOOKUP($A35,[2]valeurs_trimestrielles!$A$1:$EJ$1191,53,0)+HLOOKUP($A35,[2]valeurs_trimestrielles!$A$1:$EJ$1191,54,0)+HLOOKUP($A35,[2]valeurs_trimestrielles!$A$1:$EJ$1191,55,0)+HLOOKUP($A35,[2]valeurs_trimestrielles!$A$1:$EJ$1191,56,0)+HLOOKUP($A35,[2]valeurs_trimestrielles!$A$1:$EJ$1191,57,0)</f>
        <v>14434</v>
      </c>
    </row>
    <row r="36" spans="1:40" x14ac:dyDescent="0.2">
      <c r="A36" s="1" t="str">
        <f>'France métro'!A33</f>
        <v>2017-T3</v>
      </c>
      <c r="B36" s="54">
        <f t="shared" ref="B36" si="10">C36+D36+E36</f>
        <v>72340</v>
      </c>
      <c r="C36" s="76">
        <f>HLOOKUP($A36,[2]valeurs_trimestrielles!$A$1:$EJ$1191,458,0)+HLOOKUP($A36,[2]valeurs_trimestrielles!$A$1:$EJ$1191,460,0)+HLOOKUP($A36,[2]valeurs_trimestrielles!$A$1:$EJ$1191,462,0)+HLOOKUP($A36,[2]valeurs_trimestrielles!$A$1:$EJ$1191,464,0)+HLOOKUP($A36,[2]valeurs_trimestrielles!$A$1:$EJ$1191,466,0)+HLOOKUP($A36,[2]valeurs_trimestrielles!$A$1:$EJ$1191,468,0)+HLOOKUP($A36,[2]valeurs_trimestrielles!$A$1:$EJ$1191,472,0)+HLOOKUP($A36,[2]valeurs_trimestrielles!$A$1:$EJ$1191,478,0)+HLOOKUP($A36,[2]valeurs_trimestrielles!$A$1:$EJ$1191,485,0)+HLOOKUP($A36,[2]valeurs_trimestrielles!$A$1:$EJ$1191,487,0)+HLOOKUP($A36,[2]valeurs_trimestrielles!$A$1:$EJ$1191,489,0)+HLOOKUP($A36,[2]valeurs_trimestrielles!$A$1:$EJ$1191,491,0)+HLOOKUP($A36,[2]valeurs_trimestrielles!$A$1:$EJ$1191,493,0)</f>
        <v>2704</v>
      </c>
      <c r="D36" s="73">
        <f>HLOOKUP($A36,[2]valeurs_trimestrielles!$A$1:$EJ$1191,356,0)+HLOOKUP($A36,[2]valeurs_trimestrielles!$A$1:$EJ$1191,358,0)+HLOOKUP($A36,[2]valeurs_trimestrielles!$A$1:$EJ$1191,360,0)+HLOOKUP($A36,[2]valeurs_trimestrielles!$A$1:$EJ$1191,362,0)+HLOOKUP($A36,[2]valeurs_trimestrielles!$A$1:$EJ$1191,364,0)+HLOOKUP($A36,[2]valeurs_trimestrielles!$A$1:$EJ$1191,366,0)+HLOOKUP($A36,[2]valeurs_trimestrielles!$A$1:$EJ$1191,370,0)+HLOOKUP($A36,[2]valeurs_trimestrielles!$A$1:$EJ$1191,376,0)+HLOOKUP($A36,[2]valeurs_trimestrielles!$A$1:$EJ$1191,383,0)+HLOOKUP($A36,[2]valeurs_trimestrielles!$A$1:$EJ$1191,385,0)+HLOOKUP($A36,[2]valeurs_trimestrielles!$A$1:$EJ$1191,387,0)+HLOOKUP($A36,[2]valeurs_trimestrielles!$A$1:$EJ$1191,389,0)+HLOOKUP($A36,[2]valeurs_trimestrielles!$A$1:$EJ$1191,391,0)</f>
        <v>7467</v>
      </c>
      <c r="E36" s="73">
        <f t="shared" ref="E36" si="11">SUM(F36:N36)</f>
        <v>62169</v>
      </c>
      <c r="F36" s="73">
        <f>HLOOKUP($A36,[2]valeurs_trimestrielles!$A$1:$EJ$1191,305,0)+HLOOKUP($A36,[2]valeurs_trimestrielles!$A$1:$EJ$1191,306,0)+HLOOKUP($A36,[2]valeurs_trimestrielles!$A$1:$EJ$1191,307,0)+HLOOKUP($A36,[2]valeurs_trimestrielles!$A$1:$EJ$1191,308,0)+HLOOKUP($A36,[2]valeurs_trimestrielles!$A$1:$EJ$1191,309,0)+HLOOKUP($A36,[2]valeurs_trimestrielles!$A$1:$EJ$1191,312,0)+HLOOKUP($A36,[2]valeurs_trimestrielles!$A$1:$EJ$1191,313,0)+HLOOKUP($A36,[2]valeurs_trimestrielles!$A$1:$EJ$1191,314,0)+HLOOKUP($A36,[2]valeurs_trimestrielles!$A$1:$EJ$1191,315,0)+HLOOKUP($A36,[2]valeurs_trimestrielles!$A$1:$EJ$1191,316,0)+HLOOKUP($A36,[2]valeurs_trimestrielles!$A$1:$EJ$1191,317,0)+HLOOKUP($A36,[2]valeurs_trimestrielles!$A$1:$EJ$1191,318,0)</f>
        <v>18544</v>
      </c>
      <c r="G36" s="73">
        <f>HLOOKUP($A36,[2]valeurs_trimestrielles!$A$1:$EJ$1191,546,0)+HLOOKUP($A36,[2]valeurs_trimestrielles!$A$1:$EJ$1191,547,0)+HLOOKUP($A36,[2]valeurs_trimestrielles!$A$1:$EJ$1191,548,0)+HLOOKUP($A36,[2]valeurs_trimestrielles!$A$1:$EJ$1191,549,0)+HLOOKUP($A36,[2]valeurs_trimestrielles!$A$1:$EJ$1191,550,0)+HLOOKUP($A36,[2]valeurs_trimestrielles!$A$1:$EJ$1191,553,0)+HLOOKUP($A36,[2]valeurs_trimestrielles!$A$1:$EJ$1191,554,0)+HLOOKUP($A36,[2]valeurs_trimestrielles!$A$1:$EJ$1191,555,0)+HLOOKUP($A36,[2]valeurs_trimestrielles!$A$1:$EJ$1191,556,0)+HLOOKUP($A36,[2]valeurs_trimestrielles!$A$1:$EJ$1191,557,0)+HLOOKUP($A36,[2]valeurs_trimestrielles!$A$1:$EJ$1191,558,0)+HLOOKUP($A36,[2]valeurs_trimestrielles!$A$1:$EJ$1191,559,0)</f>
        <v>2452</v>
      </c>
      <c r="H36" s="73">
        <f>HLOOKUP($A36,[2]valeurs_trimestrielles!$A$1:$EJ$1191,444,0)+HLOOKUP($A36,[2]valeurs_trimestrielles!$A$1:$EJ$1191,445,0)+HLOOKUP($A36,[2]valeurs_trimestrielles!$A$1:$EJ$1191,446,0)+HLOOKUP($A36,[2]valeurs_trimestrielles!$A$1:$EJ$1191,447,0)+HLOOKUP($A36,[2]valeurs_trimestrielles!$A$1:$EJ$1191,448,0)+HLOOKUP($A36,[2]valeurs_trimestrielles!$A$1:$EJ$1191,451,0)+HLOOKUP($A36,[2]valeurs_trimestrielles!$A$1:$EJ$1191,452,0)+HLOOKUP($A36,[2]valeurs_trimestrielles!$A$1:$EJ$1191,453,0)+HLOOKUP($A36,[2]valeurs_trimestrielles!$A$1:$EJ$1191,454,0)+HLOOKUP($A36,[2]valeurs_trimestrielles!$A$1:$EJ$1191,455,0)+HLOOKUP($A36,[2]valeurs_trimestrielles!$A$1:$EJ$1191,456,0)+HLOOKUP($A36,[2]valeurs_trimestrielles!$A$1:$EJ$1191,457,0)</f>
        <v>4764</v>
      </c>
      <c r="I36" s="73">
        <f>HLOOKUP($A36,[2]valeurs_trimestrielles!$A$1:$EJ$1191,509,0)+HLOOKUP($A36,[2]valeurs_trimestrielles!$A$1:$EJ$1191,510,0)+HLOOKUP($A36,[2]valeurs_trimestrielles!$A$1:$EJ$1191,511,0)+HLOOKUP($A36,[2]valeurs_trimestrielles!$A$1:$EJ$1191,512,0)+HLOOKUP($A36,[2]valeurs_trimestrielles!$A$1:$EJ$1191,513,0)+HLOOKUP($A36,[2]valeurs_trimestrielles!$A$1:$EJ$1191,516,0)+HLOOKUP($A36,[2]valeurs_trimestrielles!$A$1:$EJ$1191,517,0)+HLOOKUP($A36,[2]valeurs_trimestrielles!$A$1:$EJ$1191,518,0)+HLOOKUP($A36,[2]valeurs_trimestrielles!$A$1:$EJ$1191,519,0)+HLOOKUP($A36,[2]valeurs_trimestrielles!$A$1:$EJ$1191,520,0)+HLOOKUP($A36,[2]valeurs_trimestrielles!$A$1:$EJ$1191,521,0)+HLOOKUP($A36,[2]valeurs_trimestrielles!$A$1:$EJ$1191,522,0)</f>
        <v>2928</v>
      </c>
      <c r="J36" s="73">
        <f>HLOOKUP($A36,[2]valeurs_trimestrielles!$A$1:$EJ$1191,263,0)+HLOOKUP($A36,[2]valeurs_trimestrielles!$A$1:$EJ$1191,264,0)+HLOOKUP($A36,[2]valeurs_trimestrielles!$A$1:$EJ$1191,265,0)+HLOOKUP($A36,[2]valeurs_trimestrielles!$A$1:$EJ$1191,266,0)+HLOOKUP($A36,[2]valeurs_trimestrielles!$A$1:$EJ$1191,267,0)+HLOOKUP($A36,[2]valeurs_trimestrielles!$A$1:$EJ$1191,270,0)+HLOOKUP($A36,[2]valeurs_trimestrielles!$A$1:$EJ$1191,271,0)+HLOOKUP($A36,[2]valeurs_trimestrielles!$A$1:$EJ$1191,272,0)+HLOOKUP($A36,[2]valeurs_trimestrielles!$A$1:$EJ$1191,273,0)+HLOOKUP($A36,[2]valeurs_trimestrielles!$A$1:$EJ$1191,274,0)+HLOOKUP($A36,[2]valeurs_trimestrielles!$A$1:$EJ$1191,275,0)+HLOOKUP($A36,[2]valeurs_trimestrielles!$A$1:$EJ$1191,276,0)</f>
        <v>3790</v>
      </c>
      <c r="K36" s="73">
        <f>HLOOKUP($A36,[2]valeurs_trimestrielles!$A$1:$EJ$1191,277,0)+HLOOKUP($A36,[2]valeurs_trimestrielles!$A$1:$EJ$1191,278,0)+HLOOKUP($A36,[2]valeurs_trimestrielles!$A$1:$EJ$1191,279,0)+HLOOKUP($A36,[2]valeurs_trimestrielles!$A$1:$EJ$1191,280,0)+HLOOKUP($A36,[2]valeurs_trimestrielles!$A$1:$EJ$1191,281,0)+HLOOKUP($A36,[2]valeurs_trimestrielles!$A$1:$EJ$1191,284,0)+HLOOKUP($A36,[2]valeurs_trimestrielles!$A$1:$EJ$1191,285,0)+HLOOKUP($A36,[2]valeurs_trimestrielles!$A$1:$EJ$1191,286,0)+HLOOKUP($A36,[2]valeurs_trimestrielles!$A$1:$EJ$1191,287,0)+HLOOKUP($A36,[2]valeurs_trimestrielles!$A$1:$EJ$1191,288,0)+HLOOKUP($A36,[2]valeurs_trimestrielles!$A$1:$EJ$1191,289,0)+HLOOKUP($A36,[2]valeurs_trimestrielles!$A$1:$EJ$1191,290,0)</f>
        <v>3245</v>
      </c>
      <c r="L36" s="73">
        <f>HLOOKUP($A36,[2]valeurs_trimestrielles!$A$1:$EJ$1191,249,0)+HLOOKUP($A36,[2]valeurs_trimestrielles!$A$1:$EJ$1191,250,0)+HLOOKUP($A36,[2]valeurs_trimestrielles!$A$1:$EJ$1191,251,0)+HLOOKUP($A36,[2]valeurs_trimestrielles!$A$1:$EJ$1191,252,0)+HLOOKUP($A36,[2]valeurs_trimestrielles!$A$1:$EJ$1191,253,0)+HLOOKUP($A36,[2]valeurs_trimestrielles!$A$1:$EJ$1191,256,0)+HLOOKUP($A36,[2]valeurs_trimestrielles!$A$1:$EJ$1191,257,0)+HLOOKUP($A36,[2]valeurs_trimestrielles!$A$1:$EJ$1191,258,0)+HLOOKUP($A36,[2]valeurs_trimestrielles!$A$1:$EJ$1191,259,0)+HLOOKUP($A36,[2]valeurs_trimestrielles!$A$1:$EJ$1191,260,0)+HLOOKUP($A36,[2]valeurs_trimestrielles!$A$1:$EJ$1191,261,0)+HLOOKUP($A36,[2]valeurs_trimestrielles!$A$1:$EJ$1191,262,0)</f>
        <v>11676</v>
      </c>
      <c r="M36" s="73">
        <f>HLOOKUP($A36,[2]valeurs_trimestrielles!$A$1:$EJ$1191,393,0)+HLOOKUP($A36,[2]valeurs_trimestrielles!$A$1:$EJ$1191,394,0)+HLOOKUP($A36,[2]valeurs_trimestrielles!$A$1:$EJ$1191,395,0)+HLOOKUP($A36,[2]valeurs_trimestrielles!$A$1:$EJ$1191,396,0)+HLOOKUP($A36,[2]valeurs_trimestrielles!$A$1:$EJ$1191,397,0)+HLOOKUP($A36,[2]valeurs_trimestrielles!$A$1:$EJ$1191,400,0)+HLOOKUP($A36,[2]valeurs_trimestrielles!$A$1:$EJ$1191,401,0)+HLOOKUP($A36,[2]valeurs_trimestrielles!$A$1:$EJ$1191,402,0)+HLOOKUP($A36,[2]valeurs_trimestrielles!$A$1:$EJ$1191,403,0)+HLOOKUP($A36,[2]valeurs_trimestrielles!$A$1:$EJ$1191,404,0)+HLOOKUP($A36,[2]valeurs_trimestrielles!$A$1:$EJ$1191,405,0)+HLOOKUP($A36,[2]valeurs_trimestrielles!$A$1:$EJ$1191,406,0)</f>
        <v>9885</v>
      </c>
      <c r="N36" s="75">
        <f>HLOOKUP($A36,[2]valeurs_trimestrielles!$A$1:$EJ$1191,291,0)+HLOOKUP($A36,[2]valeurs_trimestrielles!$A$1:$EJ$1191,292,0)+HLOOKUP($A36,[2]valeurs_trimestrielles!$A$1:$EJ$1191,293,0)+HLOOKUP($A36,[2]valeurs_trimestrielles!$A$1:$EJ$1191,294,0)+HLOOKUP($A36,[2]valeurs_trimestrielles!$A$1:$EJ$1191,295,0)+HLOOKUP($A36,[2]valeurs_trimestrielles!$A$1:$EJ$1191,298,0)+HLOOKUP($A36,[2]valeurs_trimestrielles!$A$1:$EJ$1191,299,0)+HLOOKUP($A36,[2]valeurs_trimestrielles!$A$1:$EJ$1191,300,0)+HLOOKUP($A36,[2]valeurs_trimestrielles!$A$1:$EJ$1191,301,0)+HLOOKUP($A36,[2]valeurs_trimestrielles!$A$1:$EJ$1191,302,0)+HLOOKUP($A36,[2]valeurs_trimestrielles!$A$1:$EJ$1191,303,0)+HLOOKUP($A36,[2]valeurs_trimestrielles!$A$1:$EJ$1191,304,0)</f>
        <v>4885</v>
      </c>
      <c r="O36" s="72">
        <f t="shared" ref="O36" si="12">P36+Q36+R36</f>
        <v>73869</v>
      </c>
      <c r="P36" s="76">
        <f>HLOOKUP($A36,[2]valeurs_trimestrielles!$A$1:$EJ$1191,828,0)+HLOOKUP($A36,[2]valeurs_trimestrielles!$A$1:$EJ$1191,830,0)+HLOOKUP($A36,[2]valeurs_trimestrielles!$A$1:$EJ$1191,832,0)+HLOOKUP($A36,[2]valeurs_trimestrielles!$A$1:$EJ$1191,834,0)+HLOOKUP($A36,[2]valeurs_trimestrielles!$A$1:$EJ$1191,836,0)+HLOOKUP($A36,[2]valeurs_trimestrielles!$A$1:$EJ$1191,838,0)+HLOOKUP($A36,[2]valeurs_trimestrielles!$A$1:$EJ$1191,842,0)+HLOOKUP($A36,[2]valeurs_trimestrielles!$A$1:$EJ$1191,847,0)+HLOOKUP($A36,[2]valeurs_trimestrielles!$A$1:$EJ$1191,853,0)+HLOOKUP($A36,[2]valeurs_trimestrielles!$A$1:$EJ$1191,855,0)+HLOOKUP($A36,[2]valeurs_trimestrielles!$A$1:$EJ$1191,857,0)+HLOOKUP($A36,[2]valeurs_trimestrielles!$A$1:$EJ$1191,859,0)+HLOOKUP($A36,[2]valeurs_trimestrielles!$A$1:$EJ$1191,861,0)</f>
        <v>3197</v>
      </c>
      <c r="Q36" s="73">
        <f>HLOOKUP($A36,[2]valeurs_trimestrielles!$A$1:$EJ$1191,730,0)+HLOOKUP($A36,[2]valeurs_trimestrielles!$A$1:$EJ$1191,732,0)+HLOOKUP($A36,[2]valeurs_trimestrielles!$A$1:$EJ$1191,734,0)+HLOOKUP($A36,[2]valeurs_trimestrielles!$A$1:$EJ$1191,736,0)+HLOOKUP($A36,[2]valeurs_trimestrielles!$A$1:$EJ$1191,738,0)+HLOOKUP($A36,[2]valeurs_trimestrielles!$A$1:$EJ$1191,740,0)+HLOOKUP($A36,[2]valeurs_trimestrielles!$A$1:$EJ$1191,744,0)+HLOOKUP($A36,[2]valeurs_trimestrielles!$A$1:$EJ$1191,749,0)+HLOOKUP($A36,[2]valeurs_trimestrielles!$A$1:$EJ$1191,755,0)+HLOOKUP($A36,[2]valeurs_trimestrielles!$A$1:$EJ$1191,757,0)+HLOOKUP($A36,[2]valeurs_trimestrielles!$A$1:$EJ$1191,759,0)+HLOOKUP($A36,[2]valeurs_trimestrielles!$A$1:$EJ$1191,761,0)+HLOOKUP($A36,[2]valeurs_trimestrielles!$A$1:$EJ$1191,763,0)</f>
        <v>5960</v>
      </c>
      <c r="R36" s="73">
        <f t="shared" ref="R36" si="13">SUM(S36:AA36)</f>
        <v>64712</v>
      </c>
      <c r="S36" s="73">
        <f>HLOOKUP($A36,[2]valeurs_trimestrielles!$A$1:$EJ$1191,681,0)+HLOOKUP($A36,[2]valeurs_trimestrielles!$A$1:$EJ$1191,682,0)+HLOOKUP($A36,[2]valeurs_trimestrielles!$A$1:$EJ$1191,683,0)+HLOOKUP($A36,[2]valeurs_trimestrielles!$A$1:$EJ$1191,684,0)+HLOOKUP($A36,[2]valeurs_trimestrielles!$A$1:$EJ$1191,685,0)+HLOOKUP($A36,[2]valeurs_trimestrielles!$A$1:$EJ$1191,688,0)+HLOOKUP($A36,[2]valeurs_trimestrielles!$A$1:$EJ$1191,689,0)+HLOOKUP($A36,[2]valeurs_trimestrielles!$A$1:$EJ$1191,690,0)+HLOOKUP($A36,[2]valeurs_trimestrielles!$A$1:$EJ$1191,691,0)+HLOOKUP($A36,[2]valeurs_trimestrielles!$A$1:$EJ$1191,692,0)+HLOOKUP($A36,[2]valeurs_trimestrielles!$A$1:$EJ$1191,693,0)+HLOOKUP($A36,[2]valeurs_trimestrielles!$A$1:$EJ$1191,694,0)</f>
        <v>9846</v>
      </c>
      <c r="T36" s="73">
        <f>HLOOKUP($A36,[2]valeurs_trimestrielles!$A$1:$EJ$1191,912,0)+HLOOKUP($A36,[2]valeurs_trimestrielles!$A$1:$EJ$1191,913,0)+HLOOKUP($A36,[2]valeurs_trimestrielles!$A$1:$EJ$1191,914,0)+HLOOKUP($A36,[2]valeurs_trimestrielles!$A$1:$EJ$1191,915,0)+HLOOKUP($A36,[2]valeurs_trimestrielles!$A$1:$EJ$1191,916,0)+HLOOKUP($A36,[2]valeurs_trimestrielles!$A$1:$EJ$1191,919,0)+HLOOKUP($A36,[2]valeurs_trimestrielles!$A$1:$EJ$1191,920,0)+HLOOKUP($A36,[2]valeurs_trimestrielles!$A$1:$EJ$1191,921,0)+HLOOKUP($A36,[2]valeurs_trimestrielles!$A$1:$EJ$1191,922,0)+HLOOKUP($A36,[2]valeurs_trimestrielles!$A$1:$EJ$1191,923,0)+HLOOKUP($A36,[2]valeurs_trimestrielles!$A$1:$EJ$1191,924,0)+HLOOKUP($A36,[2]valeurs_trimestrielles!$A$1:$EJ$1191,925,0)</f>
        <v>6088</v>
      </c>
      <c r="U36" s="73">
        <f>HLOOKUP($A36,[2]valeurs_trimestrielles!$A$1:$EJ$1191,814,0)+HLOOKUP($A36,[2]valeurs_trimestrielles!$A$1:$EJ$1191,815,0)+HLOOKUP($A36,[2]valeurs_trimestrielles!$A$1:$EJ$1191,816,0)+HLOOKUP($A36,[2]valeurs_trimestrielles!$A$1:$EJ$1191,817,0)+HLOOKUP($A36,[2]valeurs_trimestrielles!$A$1:$EJ$1191,818,0)+HLOOKUP($A36,[2]valeurs_trimestrielles!$A$1:$EJ$1191,821,0)+HLOOKUP($A36,[2]valeurs_trimestrielles!$A$1:$EJ$1191,822,0)+HLOOKUP($A36,[2]valeurs_trimestrielles!$A$1:$EJ$1191,823,0)+HLOOKUP($A36,[2]valeurs_trimestrielles!$A$1:$EJ$1191,824,0)+HLOOKUP($A36,[2]valeurs_trimestrielles!$A$1:$EJ$1191,825,0)+HLOOKUP($A36,[2]valeurs_trimestrielles!$A$1:$EJ$1191,826,0)+HLOOKUP($A36,[2]valeurs_trimestrielles!$A$1:$EJ$1191,827,0)</f>
        <v>2125</v>
      </c>
      <c r="V36" s="73">
        <f>HLOOKUP($A36,[2]valeurs_trimestrielles!$A$1:$EJ$1191,877,0)+HLOOKUP($A36,[2]valeurs_trimestrielles!$A$1:$EJ$1191,878,0)+HLOOKUP($A36,[2]valeurs_trimestrielles!$A$1:$EJ$1191,879,0)+HLOOKUP($A36,[2]valeurs_trimestrielles!$A$1:$EJ$1191,880,0)+HLOOKUP($A36,[2]valeurs_trimestrielles!$A$1:$EJ$1191,881,0)+HLOOKUP($A36,[2]valeurs_trimestrielles!$A$1:$EJ$1191,884,0)+HLOOKUP($A36,[2]valeurs_trimestrielles!$A$1:$EJ$1191,885,0)+HLOOKUP($A36,[2]valeurs_trimestrielles!$A$1:$EJ$1191,886,0)+HLOOKUP($A36,[2]valeurs_trimestrielles!$A$1:$EJ$1191,887,0)+HLOOKUP($A36,[2]valeurs_trimestrielles!$A$1:$EJ$1191,888,0)+HLOOKUP($A36,[2]valeurs_trimestrielles!$A$1:$EJ$1191,889,0)+HLOOKUP($A36,[2]valeurs_trimestrielles!$A$1:$EJ$1191,890,0)</f>
        <v>4049</v>
      </c>
      <c r="W36" s="73">
        <f>HLOOKUP($A36,[2]valeurs_trimestrielles!$A$1:$EJ$1191,639,0)+HLOOKUP($A36,[2]valeurs_trimestrielles!$A$1:$EJ$1191,640,0)+HLOOKUP($A36,[2]valeurs_trimestrielles!$A$1:$EJ$1191,641,0)+HLOOKUP($A36,[2]valeurs_trimestrielles!$A$1:$EJ$1191,642,0)+HLOOKUP($A36,[2]valeurs_trimestrielles!$A$1:$EJ$1191,643,0)+HLOOKUP($A36,[2]valeurs_trimestrielles!$A$1:$EJ$1191,646,0)+HLOOKUP($A36,[2]valeurs_trimestrielles!$A$1:$EJ$1191,648,0)+HLOOKUP($A36,[2]valeurs_trimestrielles!$A$1:$EJ$1191,650,0)+HLOOKUP($A36,[2]valeurs_trimestrielles!$A$1:$EJ$1191,652,0)+HLOOKUP($A36,[2]valeurs_trimestrielles!$A$1:$EJ$1191,654,0)+HLOOKUP($A36,[2]valeurs_trimestrielles!$A$1:$EJ$1191,656,0)+HLOOKUP($A36,[2]valeurs_trimestrielles!$A$1:$EJ$1191,657,0)</f>
        <v>855</v>
      </c>
      <c r="X36" s="73">
        <f>HLOOKUP($A36,[2]valeurs_trimestrielles!$A$1:$EJ$1191,653,0)+HLOOKUP($A36,[2]valeurs_trimestrielles!$A$1:$EJ$1191,654,0)+HLOOKUP($A36,[2]valeurs_trimestrielles!$A$1:$EJ$1191,655,0)+HLOOKUP($A36,[2]valeurs_trimestrielles!$A$1:$EJ$1191,656,0)+HLOOKUP($A36,[2]valeurs_trimestrielles!$A$1:$EJ$1191,657,0)+HLOOKUP($A36,[2]valeurs_trimestrielles!$A$1:$EJ$1191,660,0)+HLOOKUP($A36,[2]valeurs_trimestrielles!$A$1:$EJ$1191,661,0)+HLOOKUP($A36,[2]valeurs_trimestrielles!$A$1:$EJ$1191,662,0)+HLOOKUP($A36,[2]valeurs_trimestrielles!$A$1:$EJ$1191,663,0)+HLOOKUP($A36,[2]valeurs_trimestrielles!$A$1:$EJ$1191,664,0)+HLOOKUP($A36,[2]valeurs_trimestrielles!$A$1:$EJ$1191,665,0)+HLOOKUP($A36,[2]valeurs_trimestrielles!$A$1:$EJ$1191,666,0)</f>
        <v>1801</v>
      </c>
      <c r="Y36" s="73">
        <f>HLOOKUP($A36,[2]valeurs_trimestrielles!$A$1:$EJ$1191,626,0)+HLOOKUP($A36,[2]valeurs_trimestrielles!$A$1:$EJ$1191,627,0)+HLOOKUP($A36,[2]valeurs_trimestrielles!$A$1:$EJ$1191,628,0)+HLOOKUP($A36,[2]valeurs_trimestrielles!$A$1:$EJ$1191,629,0)+HLOOKUP($A36,[2]valeurs_trimestrielles!$A$1:$EJ$1191,630,0)+HLOOKUP($A36,[2]valeurs_trimestrielles!$A$1:$EJ$1191,632,0)+HLOOKUP($A36,[2]valeurs_trimestrielles!$A$1:$EJ$1191,633,0)+HLOOKUP($A36,[2]valeurs_trimestrielles!$A$1:$EJ$1191,634,0)+HLOOKUP($A36,[2]valeurs_trimestrielles!$A$1:$EJ$1191,635,0)+HLOOKUP($A36,[2]valeurs_trimestrielles!$A$1:$EJ$1191,636,0)+HLOOKUP($A36,[2]valeurs_trimestrielles!$A$1:$EJ$1191,637,0)+HLOOKUP($A36,[2]valeurs_trimestrielles!$A$1:$EJ$1191,638,0)</f>
        <v>19517</v>
      </c>
      <c r="Z36" s="73">
        <f>HLOOKUP($A36,[2]valeurs_trimestrielles!$A$1:$EJ$1191,765,0)+HLOOKUP($A36,[2]valeurs_trimestrielles!$A$1:$EJ$1191,766,0)+HLOOKUP($A36,[2]valeurs_trimestrielles!$A$1:$EJ$1191,767,0)+HLOOKUP($A36,[2]valeurs_trimestrielles!$A$1:$EJ$1191,768,0)+HLOOKUP($A36,[2]valeurs_trimestrielles!$A$1:$EJ$1191,769,0)+HLOOKUP($A36,[2]valeurs_trimestrielles!$A$1:$EJ$1191,772,0)+HLOOKUP($A36,[2]valeurs_trimestrielles!$A$1:$EJ$1191,773,0)+HLOOKUP($A36,[2]valeurs_trimestrielles!$A$1:$EJ$1191,774,0)+HLOOKUP($A36,[2]valeurs_trimestrielles!$A$1:$EJ$1191,775,0)+HLOOKUP($A36,[2]valeurs_trimestrielles!$A$1:$EJ$1191,776,0)+HLOOKUP($A36,[2]valeurs_trimestrielles!$A$1:$EJ$1191,777,0)+HLOOKUP($A36,[2]valeurs_trimestrielles!$A$1:$EJ$1191,778,0)</f>
        <v>10808</v>
      </c>
      <c r="AA36" s="75">
        <f>HLOOKUP($A36,[2]valeurs_trimestrielles!$A$1:$EJ$1191,667,0)+HLOOKUP($A36,[2]valeurs_trimestrielles!$A$1:$EJ$1191,668,0)+HLOOKUP($A36,[2]valeurs_trimestrielles!$A$1:$EJ$1191,669,0)+HLOOKUP($A36,[2]valeurs_trimestrielles!$A$1:$EJ$1191,670,0)+HLOOKUP($A36,[2]valeurs_trimestrielles!$A$1:$EJ$1191,671,0)+HLOOKUP($A36,[2]valeurs_trimestrielles!$A$1:$EJ$1191,674,0)+HLOOKUP($A36,[2]valeurs_trimestrielles!$A$1:$EJ$1191,675,0)+HLOOKUP($A36,[2]valeurs_trimestrielles!$A$1:$EJ$1191,676,0)+HLOOKUP($A36,[2]valeurs_trimestrielles!$A$1:$EJ$1191,677,0)+HLOOKUP($A36,[2]valeurs_trimestrielles!$A$1:$EJ$1191,678,0)+HLOOKUP($A36,[2]valeurs_trimestrielles!$A$1:$EJ$1191,679,0)+HLOOKUP($A36,[2]valeurs_trimestrielles!$A$1:$EJ$1191,680,0)</f>
        <v>9623</v>
      </c>
      <c r="AB36" s="72">
        <f t="shared" si="6"/>
        <v>145782</v>
      </c>
      <c r="AC36" s="55">
        <f>HLOOKUP($A36,[2]valeurs_trimestrielles!$A$1:$EJ$1191,560,0)+HLOOKUP($A36,[2]valeurs_trimestrielles!$A$1:$EJ$1191,562,0)+HLOOKUP($A36,[2]valeurs_trimestrielles!$A$1:$EJ$1191,564,0)+HLOOKUP($A36,[2]valeurs_trimestrielles!$A$1:$EJ$1191,566,0)+HLOOKUP($A36,[2]valeurs_trimestrielles!$A$1:$EJ$1191,568,0)+HLOOKUP($A36,[2]valeurs_trimestrielles!$A$1:$EJ$1191,570,0)+HLOOKUP($A36,[2]valeurs_trimestrielles!$A$1:$EJ$1191,574,0)+HLOOKUP($A36,[2]valeurs_trimestrielles!$A$1:$EJ$1191,580,0)+HLOOKUP($A36,[2]valeurs_trimestrielles!$A$1:$EJ$1191,587,0)+HLOOKUP($A36,[2]valeurs_trimestrielles!$A$1:$EJ$1191,589,0)+HLOOKUP($A36,[2]valeurs_trimestrielles!$A$1:$EJ$1191,591,0)+HLOOKUP($A36,[2]valeurs_trimestrielles!$A$1:$EJ$1191,593,0)+HLOOKUP($A36,[2]valeurs_trimestrielles!$A$1:$EJ$1191,595,0)</f>
        <v>5901</v>
      </c>
      <c r="AD36" s="56">
        <f>HLOOKUP($A36,[2]valeurs_trimestrielles!$A$1:$EJ$1191,109,0)+HLOOKUP($A36,[2]valeurs_trimestrielles!$A$1:$EJ$1191,111,0)+HLOOKUP($A36,[2]valeurs_trimestrielles!$A$1:$EJ$1191,113,0)+HLOOKUP($A36,[2]valeurs_trimestrielles!$A$1:$EJ$1191,115,0)+HLOOKUP($A36,[2]valeurs_trimestrielles!$A$1:$EJ$1191,117,0)+HLOOKUP($A36,[2]valeurs_trimestrielles!$A$1:$EJ$1191,119,0)+HLOOKUP($A36,[2]valeurs_trimestrielles!$A$1:$EJ$1191,123,0)+HLOOKUP($A36,[2]valeurs_trimestrielles!$A$1:$EJ$1191,129,0)+HLOOKUP($A36,[2]valeurs_trimestrielles!$A$1:$EJ$1191,136,0)+HLOOKUP($A36,[2]valeurs_trimestrielles!$A$1:$EJ$1191,138,0)+HLOOKUP($A36,[2]valeurs_trimestrielles!$A$1:$EJ$1191,140,0)+HLOOKUP($A36,[2]valeurs_trimestrielles!$A$1:$EJ$1191,142,0)+HLOOKUP($A36,[2]valeurs_trimestrielles!$A$1:$EJ$1191,144,0)</f>
        <v>13427</v>
      </c>
      <c r="AE36" s="56">
        <f t="shared" si="7"/>
        <v>126454</v>
      </c>
      <c r="AF36" s="56">
        <f>HLOOKUP($A36,[2]valeurs_trimestrielles!$A$1:$EJ$1191,58,0)+HLOOKUP($A36,[2]valeurs_trimestrielles!$A$1:$EJ$1191,59,0)+HLOOKUP($A36,[2]valeurs_trimestrielles!$A$1:$EJ$1191,60,0)+HLOOKUP($A36,[2]valeurs_trimestrielles!$A$1:$EJ$1191,61,0)+HLOOKUP($A36,[2]valeurs_trimestrielles!$A$1:$EJ$1191,62,0)+HLOOKUP($A36,[2]valeurs_trimestrielles!$A$1:$EJ$1191,65,0)+HLOOKUP($A36,[2]valeurs_trimestrielles!$A$1:$EJ$1191,66,0)+HLOOKUP($A36,[2]valeurs_trimestrielles!$A$1:$EJ$1191,67,0)+HLOOKUP($A36,[2]valeurs_trimestrielles!$A$1:$EJ$1191,68,0)+HLOOKUP($A36,[2]valeurs_trimestrielles!$A$1:$EJ$1191,69,0)+HLOOKUP($A36,[2]valeurs_trimestrielles!$A$1:$EJ$1191,70,0)+HLOOKUP($A36,[2]valeurs_trimestrielles!$A$1:$EJ$1191,71,0)</f>
        <v>28390</v>
      </c>
      <c r="AG36" s="56">
        <f>HLOOKUP($A36,[2]valeurs_trimestrielles!$A$1:$EJ$1191,968,0)+HLOOKUP($A36,[2]valeurs_trimestrielles!$A$1:$EJ$1191,969,0)+HLOOKUP($A36,[2]valeurs_trimestrielles!$A$1:$EJ$1191,970,0)+HLOOKUP($A36,[2]valeurs_trimestrielles!$A$1:$EJ$1191,971,0)+HLOOKUP($A36,[2]valeurs_trimestrielles!$A$1:$EJ$1191,972,0)+HLOOKUP($A36,[2]valeurs_trimestrielles!$A$1:$EJ$1191,975,0)+HLOOKUP($A36,[2]valeurs_trimestrielles!$A$1:$EJ$1191,976,0)+HLOOKUP($A36,[2]valeurs_trimestrielles!$A$1:$EJ$1191,977,0)+HLOOKUP($A36,[2]valeurs_trimestrielles!$A$1:$EJ$1191,978,0)+HLOOKUP($A36,[2]valeurs_trimestrielles!$A$1:$EJ$1191,979,0)+HLOOKUP($A36,[2]valeurs_trimestrielles!$A$1:$EJ$1191,980,0)+HLOOKUP($A36,[2]valeurs_trimestrielles!$A$1:$EJ$1191,981,0)</f>
        <v>8540</v>
      </c>
      <c r="AH36" s="56">
        <f>HLOOKUP($A36,[2]valeurs_trimestrielles!$A$1:$EJ$1191,235,0)+HLOOKUP($A36,[2]valeurs_trimestrielles!$A$1:$EJ$1191,236,0)+HLOOKUP($A36,[2]valeurs_trimestrielles!$A$1:$EJ$1191,237,0)+HLOOKUP($A36,[2]valeurs_trimestrielles!$A$1:$EJ$1191,238,0)+HLOOKUP($A36,[2]valeurs_trimestrielles!$A$1:$EJ$1191,239,0)+HLOOKUP($A36,[2]valeurs_trimestrielles!$A$1:$EJ$1191,242,0)+HLOOKUP($A36,[2]valeurs_trimestrielles!$A$1:$EJ$1191,243,0)+HLOOKUP($A36,[2]valeurs_trimestrielles!$A$1:$EJ$1191,244,0)+HLOOKUP($A36,[2]valeurs_trimestrielles!$A$1:$EJ$1191,245,0)+HLOOKUP($A36,[2]valeurs_trimestrielles!$A$1:$EJ$1191,246,0)+HLOOKUP($A36,[2]valeurs_trimestrielles!$A$1:$EJ$1191,247,0)+HLOOKUP($A36,[2]valeurs_trimestrielles!$A$1:$EJ$1191,248,0)</f>
        <v>6889</v>
      </c>
      <c r="AI36" s="56">
        <f>HLOOKUP($A36,[2]valeurs_trimestrielles!$A$1:$EJ$1191,611,0)+HLOOKUP($A36,[2]valeurs_trimestrielles!$A$1:$EJ$1191,612,0)+HLOOKUP($A36,[2]valeurs_trimestrielles!$A$1:$EJ$1191,613,0)+HLOOKUP($A36,[2]valeurs_trimestrielles!$A$1:$EJ$1191,614,0)+HLOOKUP($A36,[2]valeurs_trimestrielles!$A$1:$EJ$1191,615,0)+HLOOKUP($A36,[2]valeurs_trimestrielles!$A$1:$EJ$1191,618,0)+HLOOKUP($A36,[2]valeurs_trimestrielles!$A$1:$EJ$1191,619,0)+HLOOKUP($A36,[2]valeurs_trimestrielles!$A$1:$EJ$1191,620,0)+HLOOKUP($A36,[2]valeurs_trimestrielles!$A$1:$EJ$1191,621,0)+HLOOKUP($A36,[2]valeurs_trimestrielles!$A$1:$EJ$1191,622,0)+HLOOKUP($A36,[2]valeurs_trimestrielles!$A$1:$EJ$1191,623,0)+HLOOKUP($A36,[2]valeurs_trimestrielles!$A$1:$EJ$1191,624,0)</f>
        <v>6977</v>
      </c>
      <c r="AJ36" s="56">
        <f>HLOOKUP($A36,[2]valeurs_trimestrielles!$A$1:$EJ$1191,16,0)+HLOOKUP($A36,[2]valeurs_trimestrielles!$A$1:$EJ$1191,17,0)+HLOOKUP($A36,[2]valeurs_trimestrielles!$A$1:$EJ$1191,18,0)+HLOOKUP($A36,[2]valeurs_trimestrielles!$A$1:$EJ$1191,19,0)+HLOOKUP($A36,[2]valeurs_trimestrielles!$A$1:$EJ$1191,20,0)+HLOOKUP($A36,[2]valeurs_trimestrielles!$A$1:$EJ$1191,23,0)+HLOOKUP($A36,[2]valeurs_trimestrielles!$A$1:$EJ$1191,24,0)+HLOOKUP($A36,[2]valeurs_trimestrielles!$A$1:$EJ$1191,25,0)+HLOOKUP($A36,[2]valeurs_trimestrielles!$A$1:$EJ$1191,26,0)+HLOOKUP($A36,[2]valeurs_trimestrielles!$A$1:$EJ$1191,27,0)+HLOOKUP($A36,[2]valeurs_trimestrielles!$A$1:$EJ$1191,28,0)+HLOOKUP($A36,[2]valeurs_trimestrielles!$A$1:$EJ$1191,29,0)</f>
        <v>4218</v>
      </c>
      <c r="AK36" s="56">
        <f>HLOOKUP($A36,[2]valeurs_trimestrielles!$A$1:$EJ$1191,30,0)+HLOOKUP($A36,[2]valeurs_trimestrielles!$A$1:$EJ$1191,31,0)+HLOOKUP($A36,[2]valeurs_trimestrielles!$A$1:$EJ$1191,32,0)+HLOOKUP($A36,[2]valeurs_trimestrielles!$A$1:$EJ$1191,33,0)+HLOOKUP($A36,[2]valeurs_trimestrielles!$A$1:$EJ$1191,34,0)+HLOOKUP($A36,[2]valeurs_trimestrielles!$A$1:$EJ$1191,37,0)+HLOOKUP($A36,[2]valeurs_trimestrielles!$A$1:$EJ$1191,38,0)+HLOOKUP($A36,[2]valeurs_trimestrielles!$A$1:$EJ$1191,39,0)+HLOOKUP($A36,[2]valeurs_trimestrielles!$A$1:$EJ$1191,40,0)+HLOOKUP($A36,[2]valeurs_trimestrielles!$A$1:$EJ$1191,41,0)+HLOOKUP($A36,[2]valeurs_trimestrielles!$A$1:$EJ$1191,42,0)+HLOOKUP($A36,[2]valeurs_trimestrielles!$A$1:$EJ$1191,43,0)</f>
        <v>5046</v>
      </c>
      <c r="AL36" s="56">
        <f>HLOOKUP($A36,[2]valeurs_trimestrielles!$A$1:$EJ$1191,2,0)+HLOOKUP($A36,[2]valeurs_trimestrielles!$A$1:$EJ$1191,3,0)+HLOOKUP($A36,[2]valeurs_trimestrielles!$A$1:$EJ$1191,4,0)+HLOOKUP($A36,[2]valeurs_trimestrielles!$A$1:$EJ$1191,5,0)+HLOOKUP($A36,[2]valeurs_trimestrielles!$A$1:$EJ$1191,6,0)+HLOOKUP($A36,[2]valeurs_trimestrielles!$A$1:$EJ$1191,9,0)+HLOOKUP($A36,[2]valeurs_trimestrielles!$A$1:$EJ$1191,10,0)+HLOOKUP($A36,[2]valeurs_trimestrielles!$A$1:$EJ$1191,11,0)+HLOOKUP($A36,[2]valeurs_trimestrielles!$A$1:$EJ$1191,12,0)+HLOOKUP($A36,[2]valeurs_trimestrielles!$A$1:$EJ$1191,13,0)+HLOOKUP($A36,[2]valeurs_trimestrielles!$A$1:$EJ$1191,14,0)+HLOOKUP($A36,[2]valeurs_trimestrielles!$A$1:$EJ$1191,15,0)</f>
        <v>31193</v>
      </c>
      <c r="AM36" s="56">
        <f>HLOOKUP($A36,[2]valeurs_trimestrielles!$A$1:$EJ$1191,146,0)+HLOOKUP($A36,[2]valeurs_trimestrielles!$A$1:$EJ$1191,147,0)+HLOOKUP($A36,[2]valeurs_trimestrielles!$A$1:$EJ$1191,148,0)+HLOOKUP($A36,[2]valeurs_trimestrielles!$A$1:$EJ$1191,149,0)+HLOOKUP($A36,[2]valeurs_trimestrielles!$A$1:$EJ$1191,150,0)+HLOOKUP($A36,[2]valeurs_trimestrielles!$A$1:$EJ$1191,153,0)+HLOOKUP($A36,[2]valeurs_trimestrielles!$A$1:$EJ$1191,154,0)+HLOOKUP($A36,[2]valeurs_trimestrielles!$A$1:$EJ$1191,155,0)+HLOOKUP($A36,[2]valeurs_trimestrielles!$A$1:$EJ$1191,156,0)+HLOOKUP($A36,[2]valeurs_trimestrielles!$A$1:$EJ$1191,157,0)+HLOOKUP($A36,[2]valeurs_trimestrielles!$A$1:$EJ$1191,158,0)+HLOOKUP($A36,[2]valeurs_trimestrielles!$A$1:$EJ$1191,159,0)</f>
        <v>20693</v>
      </c>
      <c r="AN36" s="57">
        <f>HLOOKUP($A36,[2]valeurs_trimestrielles!$A$1:$EJ$1191,44,0)+HLOOKUP($A36,[2]valeurs_trimestrielles!$A$1:$EJ$1191,45,0)+HLOOKUP($A36,[2]valeurs_trimestrielles!$A$1:$EJ$1191,46,0)+HLOOKUP($A36,[2]valeurs_trimestrielles!$A$1:$EJ$1191,47,0)+HLOOKUP($A36,[2]valeurs_trimestrielles!$A$1:$EJ$1191,48,0)+HLOOKUP($A36,[2]valeurs_trimestrielles!$A$1:$EJ$1191,51,0)+HLOOKUP($A36,[2]valeurs_trimestrielles!$A$1:$EJ$1191,52,0)+HLOOKUP($A36,[2]valeurs_trimestrielles!$A$1:$EJ$1191,53,0)+HLOOKUP($A36,[2]valeurs_trimestrielles!$A$1:$EJ$1191,54,0)+HLOOKUP($A36,[2]valeurs_trimestrielles!$A$1:$EJ$1191,55,0)+HLOOKUP($A36,[2]valeurs_trimestrielles!$A$1:$EJ$1191,56,0)+HLOOKUP($A36,[2]valeurs_trimestrielles!$A$1:$EJ$1191,57,0)</f>
        <v>14508</v>
      </c>
    </row>
    <row r="37" spans="1:40" s="85" customFormat="1" x14ac:dyDescent="0.2">
      <c r="A37" s="61" t="str">
        <f>'France métro'!A34</f>
        <v>2017-T4</v>
      </c>
      <c r="B37" s="78">
        <f t="shared" ref="B37" si="14">C37+D37+E37</f>
        <v>84283</v>
      </c>
      <c r="C37" s="79">
        <f>HLOOKUP($A37,[2]valeurs_trimestrielles!$A$1:$EJ$1191,458,0)+HLOOKUP($A37,[2]valeurs_trimestrielles!$A$1:$EJ$1191,460,0)+HLOOKUP($A37,[2]valeurs_trimestrielles!$A$1:$EJ$1191,462,0)+HLOOKUP($A37,[2]valeurs_trimestrielles!$A$1:$EJ$1191,464,0)+HLOOKUP($A37,[2]valeurs_trimestrielles!$A$1:$EJ$1191,466,0)+HLOOKUP($A37,[2]valeurs_trimestrielles!$A$1:$EJ$1191,468,0)+HLOOKUP($A37,[2]valeurs_trimestrielles!$A$1:$EJ$1191,472,0)+HLOOKUP($A37,[2]valeurs_trimestrielles!$A$1:$EJ$1191,478,0)+HLOOKUP($A37,[2]valeurs_trimestrielles!$A$1:$EJ$1191,485,0)+HLOOKUP($A37,[2]valeurs_trimestrielles!$A$1:$EJ$1191,487,0)+HLOOKUP($A37,[2]valeurs_trimestrielles!$A$1:$EJ$1191,489,0)+HLOOKUP($A37,[2]valeurs_trimestrielles!$A$1:$EJ$1191,491,0)+HLOOKUP($A37,[2]valeurs_trimestrielles!$A$1:$EJ$1191,493,0)</f>
        <v>3181</v>
      </c>
      <c r="D37" s="80">
        <f>HLOOKUP($A37,[2]valeurs_trimestrielles!$A$1:$EJ$1191,356,0)+HLOOKUP($A37,[2]valeurs_trimestrielles!$A$1:$EJ$1191,358,0)+HLOOKUP($A37,[2]valeurs_trimestrielles!$A$1:$EJ$1191,360,0)+HLOOKUP($A37,[2]valeurs_trimestrielles!$A$1:$EJ$1191,362,0)+HLOOKUP($A37,[2]valeurs_trimestrielles!$A$1:$EJ$1191,364,0)+HLOOKUP($A37,[2]valeurs_trimestrielles!$A$1:$EJ$1191,366,0)+HLOOKUP($A37,[2]valeurs_trimestrielles!$A$1:$EJ$1191,370,0)+HLOOKUP($A37,[2]valeurs_trimestrielles!$A$1:$EJ$1191,376,0)+HLOOKUP($A37,[2]valeurs_trimestrielles!$A$1:$EJ$1191,383,0)+HLOOKUP($A37,[2]valeurs_trimestrielles!$A$1:$EJ$1191,385,0)+HLOOKUP($A37,[2]valeurs_trimestrielles!$A$1:$EJ$1191,387,0)+HLOOKUP($A37,[2]valeurs_trimestrielles!$A$1:$EJ$1191,389,0)+HLOOKUP($A37,[2]valeurs_trimestrielles!$A$1:$EJ$1191,391,0)</f>
        <v>9198</v>
      </c>
      <c r="E37" s="61">
        <f t="shared" ref="E37" si="15">SUM(F37:N37)</f>
        <v>71904</v>
      </c>
      <c r="F37" s="80">
        <f>HLOOKUP($A37,[2]valeurs_trimestrielles!$A$1:$EJ$1191,305,0)+HLOOKUP($A37,[2]valeurs_trimestrielles!$A$1:$EJ$1191,306,0)+HLOOKUP($A37,[2]valeurs_trimestrielles!$A$1:$EJ$1191,307,0)+HLOOKUP($A37,[2]valeurs_trimestrielles!$A$1:$EJ$1191,308,0)+HLOOKUP($A37,[2]valeurs_trimestrielles!$A$1:$EJ$1191,309,0)+HLOOKUP($A37,[2]valeurs_trimestrielles!$A$1:$EJ$1191,312,0)+HLOOKUP($A37,[2]valeurs_trimestrielles!$A$1:$EJ$1191,313,0)+HLOOKUP($A37,[2]valeurs_trimestrielles!$A$1:$EJ$1191,314,0)+HLOOKUP($A37,[2]valeurs_trimestrielles!$A$1:$EJ$1191,315,0)+HLOOKUP($A37,[2]valeurs_trimestrielles!$A$1:$EJ$1191,316,0)+HLOOKUP($A37,[2]valeurs_trimestrielles!$A$1:$EJ$1191,317,0)+HLOOKUP($A37,[2]valeurs_trimestrielles!$A$1:$EJ$1191,318,0)</f>
        <v>22222</v>
      </c>
      <c r="G37" s="80">
        <f>HLOOKUP($A37,[2]valeurs_trimestrielles!$A$1:$EJ$1191,546,0)+HLOOKUP($A37,[2]valeurs_trimestrielles!$A$1:$EJ$1191,547,0)+HLOOKUP($A37,[2]valeurs_trimestrielles!$A$1:$EJ$1191,548,0)+HLOOKUP($A37,[2]valeurs_trimestrielles!$A$1:$EJ$1191,549,0)+HLOOKUP($A37,[2]valeurs_trimestrielles!$A$1:$EJ$1191,550,0)+HLOOKUP($A37,[2]valeurs_trimestrielles!$A$1:$EJ$1191,553,0)+HLOOKUP($A37,[2]valeurs_trimestrielles!$A$1:$EJ$1191,554,0)+HLOOKUP($A37,[2]valeurs_trimestrielles!$A$1:$EJ$1191,555,0)+HLOOKUP($A37,[2]valeurs_trimestrielles!$A$1:$EJ$1191,556,0)+HLOOKUP($A37,[2]valeurs_trimestrielles!$A$1:$EJ$1191,557,0)+HLOOKUP($A37,[2]valeurs_trimestrielles!$A$1:$EJ$1191,558,0)+HLOOKUP($A37,[2]valeurs_trimestrielles!$A$1:$EJ$1191,559,0)</f>
        <v>3231</v>
      </c>
      <c r="H37" s="80">
        <f>HLOOKUP($A37,[2]valeurs_trimestrielles!$A$1:$EJ$1191,444,0)+HLOOKUP($A37,[2]valeurs_trimestrielles!$A$1:$EJ$1191,445,0)+HLOOKUP($A37,[2]valeurs_trimestrielles!$A$1:$EJ$1191,446,0)+HLOOKUP($A37,[2]valeurs_trimestrielles!$A$1:$EJ$1191,447,0)+HLOOKUP($A37,[2]valeurs_trimestrielles!$A$1:$EJ$1191,448,0)+HLOOKUP($A37,[2]valeurs_trimestrielles!$A$1:$EJ$1191,451,0)+HLOOKUP($A37,[2]valeurs_trimestrielles!$A$1:$EJ$1191,452,0)+HLOOKUP($A37,[2]valeurs_trimestrielles!$A$1:$EJ$1191,453,0)+HLOOKUP($A37,[2]valeurs_trimestrielles!$A$1:$EJ$1191,454,0)+HLOOKUP($A37,[2]valeurs_trimestrielles!$A$1:$EJ$1191,455,0)+HLOOKUP($A37,[2]valeurs_trimestrielles!$A$1:$EJ$1191,456,0)+HLOOKUP($A37,[2]valeurs_trimestrielles!$A$1:$EJ$1191,457,0)</f>
        <v>4914</v>
      </c>
      <c r="I37" s="80">
        <f>HLOOKUP($A37,[2]valeurs_trimestrielles!$A$1:$EJ$1191,509,0)+HLOOKUP($A37,[2]valeurs_trimestrielles!$A$1:$EJ$1191,510,0)+HLOOKUP($A37,[2]valeurs_trimestrielles!$A$1:$EJ$1191,511,0)+HLOOKUP($A37,[2]valeurs_trimestrielles!$A$1:$EJ$1191,512,0)+HLOOKUP($A37,[2]valeurs_trimestrielles!$A$1:$EJ$1191,513,0)+HLOOKUP($A37,[2]valeurs_trimestrielles!$A$1:$EJ$1191,516,0)+HLOOKUP($A37,[2]valeurs_trimestrielles!$A$1:$EJ$1191,517,0)+HLOOKUP($A37,[2]valeurs_trimestrielles!$A$1:$EJ$1191,518,0)+HLOOKUP($A37,[2]valeurs_trimestrielles!$A$1:$EJ$1191,519,0)+HLOOKUP($A37,[2]valeurs_trimestrielles!$A$1:$EJ$1191,520,0)+HLOOKUP($A37,[2]valeurs_trimestrielles!$A$1:$EJ$1191,521,0)+HLOOKUP($A37,[2]valeurs_trimestrielles!$A$1:$EJ$1191,522,0)</f>
        <v>3391</v>
      </c>
      <c r="J37" s="80">
        <f>HLOOKUP($A37,[2]valeurs_trimestrielles!$A$1:$EJ$1191,263,0)+HLOOKUP($A37,[2]valeurs_trimestrielles!$A$1:$EJ$1191,264,0)+HLOOKUP($A37,[2]valeurs_trimestrielles!$A$1:$EJ$1191,265,0)+HLOOKUP($A37,[2]valeurs_trimestrielles!$A$1:$EJ$1191,266,0)+HLOOKUP($A37,[2]valeurs_trimestrielles!$A$1:$EJ$1191,267,0)+HLOOKUP($A37,[2]valeurs_trimestrielles!$A$1:$EJ$1191,270,0)+HLOOKUP($A37,[2]valeurs_trimestrielles!$A$1:$EJ$1191,271,0)+HLOOKUP($A37,[2]valeurs_trimestrielles!$A$1:$EJ$1191,272,0)+HLOOKUP($A37,[2]valeurs_trimestrielles!$A$1:$EJ$1191,273,0)+HLOOKUP($A37,[2]valeurs_trimestrielles!$A$1:$EJ$1191,274,0)+HLOOKUP($A37,[2]valeurs_trimestrielles!$A$1:$EJ$1191,275,0)+HLOOKUP($A37,[2]valeurs_trimestrielles!$A$1:$EJ$1191,276,0)</f>
        <v>5175</v>
      </c>
      <c r="K37" s="80">
        <f>HLOOKUP($A37,[2]valeurs_trimestrielles!$A$1:$EJ$1191,277,0)+HLOOKUP($A37,[2]valeurs_trimestrielles!$A$1:$EJ$1191,278,0)+HLOOKUP($A37,[2]valeurs_trimestrielles!$A$1:$EJ$1191,279,0)+HLOOKUP($A37,[2]valeurs_trimestrielles!$A$1:$EJ$1191,280,0)+HLOOKUP($A37,[2]valeurs_trimestrielles!$A$1:$EJ$1191,281,0)+HLOOKUP($A37,[2]valeurs_trimestrielles!$A$1:$EJ$1191,284,0)+HLOOKUP($A37,[2]valeurs_trimestrielles!$A$1:$EJ$1191,285,0)+HLOOKUP($A37,[2]valeurs_trimestrielles!$A$1:$EJ$1191,286,0)+HLOOKUP($A37,[2]valeurs_trimestrielles!$A$1:$EJ$1191,287,0)+HLOOKUP($A37,[2]valeurs_trimestrielles!$A$1:$EJ$1191,288,0)+HLOOKUP($A37,[2]valeurs_trimestrielles!$A$1:$EJ$1191,289,0)+HLOOKUP($A37,[2]valeurs_trimestrielles!$A$1:$EJ$1191,290,0)</f>
        <v>3890</v>
      </c>
      <c r="L37" s="80">
        <f>HLOOKUP($A37,[2]valeurs_trimestrielles!$A$1:$EJ$1191,249,0)+HLOOKUP($A37,[2]valeurs_trimestrielles!$A$1:$EJ$1191,250,0)+HLOOKUP($A37,[2]valeurs_trimestrielles!$A$1:$EJ$1191,251,0)+HLOOKUP($A37,[2]valeurs_trimestrielles!$A$1:$EJ$1191,252,0)+HLOOKUP($A37,[2]valeurs_trimestrielles!$A$1:$EJ$1191,253,0)+HLOOKUP($A37,[2]valeurs_trimestrielles!$A$1:$EJ$1191,256,0)+HLOOKUP($A37,[2]valeurs_trimestrielles!$A$1:$EJ$1191,257,0)+HLOOKUP($A37,[2]valeurs_trimestrielles!$A$1:$EJ$1191,258,0)+HLOOKUP($A37,[2]valeurs_trimestrielles!$A$1:$EJ$1191,259,0)+HLOOKUP($A37,[2]valeurs_trimestrielles!$A$1:$EJ$1191,260,0)+HLOOKUP($A37,[2]valeurs_trimestrielles!$A$1:$EJ$1191,261,0)+HLOOKUP($A37,[2]valeurs_trimestrielles!$A$1:$EJ$1191,262,0)</f>
        <v>14611</v>
      </c>
      <c r="M37" s="80">
        <f>HLOOKUP($A37,[2]valeurs_trimestrielles!$A$1:$EJ$1191,393,0)+HLOOKUP($A37,[2]valeurs_trimestrielles!$A$1:$EJ$1191,394,0)+HLOOKUP($A37,[2]valeurs_trimestrielles!$A$1:$EJ$1191,395,0)+HLOOKUP($A37,[2]valeurs_trimestrielles!$A$1:$EJ$1191,396,0)+HLOOKUP($A37,[2]valeurs_trimestrielles!$A$1:$EJ$1191,397,0)+HLOOKUP($A37,[2]valeurs_trimestrielles!$A$1:$EJ$1191,400,0)+HLOOKUP($A37,[2]valeurs_trimestrielles!$A$1:$EJ$1191,401,0)+HLOOKUP($A37,[2]valeurs_trimestrielles!$A$1:$EJ$1191,402,0)+HLOOKUP($A37,[2]valeurs_trimestrielles!$A$1:$EJ$1191,403,0)+HLOOKUP($A37,[2]valeurs_trimestrielles!$A$1:$EJ$1191,404,0)+HLOOKUP($A37,[2]valeurs_trimestrielles!$A$1:$EJ$1191,405,0)+HLOOKUP($A37,[2]valeurs_trimestrielles!$A$1:$EJ$1191,406,0)</f>
        <v>8632</v>
      </c>
      <c r="N37" s="81">
        <f>HLOOKUP($A37,[2]valeurs_trimestrielles!$A$1:$EJ$1191,291,0)+HLOOKUP($A37,[2]valeurs_trimestrielles!$A$1:$EJ$1191,292,0)+HLOOKUP($A37,[2]valeurs_trimestrielles!$A$1:$EJ$1191,293,0)+HLOOKUP($A37,[2]valeurs_trimestrielles!$A$1:$EJ$1191,294,0)+HLOOKUP($A37,[2]valeurs_trimestrielles!$A$1:$EJ$1191,295,0)+HLOOKUP($A37,[2]valeurs_trimestrielles!$A$1:$EJ$1191,298,0)+HLOOKUP($A37,[2]valeurs_trimestrielles!$A$1:$EJ$1191,299,0)+HLOOKUP($A37,[2]valeurs_trimestrielles!$A$1:$EJ$1191,300,0)+HLOOKUP($A37,[2]valeurs_trimestrielles!$A$1:$EJ$1191,301,0)+HLOOKUP($A37,[2]valeurs_trimestrielles!$A$1:$EJ$1191,302,0)+HLOOKUP($A37,[2]valeurs_trimestrielles!$A$1:$EJ$1191,303,0)+HLOOKUP($A37,[2]valeurs_trimestrielles!$A$1:$EJ$1191,304,0)</f>
        <v>5838</v>
      </c>
      <c r="O37" s="77">
        <f t="shared" ref="O37" si="16">P37+Q37+R37</f>
        <v>84218</v>
      </c>
      <c r="P37" s="79">
        <f>HLOOKUP($A37,[2]valeurs_trimestrielles!$A$1:$EJ$1191,828,0)+HLOOKUP($A37,[2]valeurs_trimestrielles!$A$1:$EJ$1191,830,0)+HLOOKUP($A37,[2]valeurs_trimestrielles!$A$1:$EJ$1191,832,0)+HLOOKUP($A37,[2]valeurs_trimestrielles!$A$1:$EJ$1191,834,0)+HLOOKUP($A37,[2]valeurs_trimestrielles!$A$1:$EJ$1191,836,0)+HLOOKUP($A37,[2]valeurs_trimestrielles!$A$1:$EJ$1191,838,0)+HLOOKUP($A37,[2]valeurs_trimestrielles!$A$1:$EJ$1191,842,0)+HLOOKUP($A37,[2]valeurs_trimestrielles!$A$1:$EJ$1191,847,0)+HLOOKUP($A37,[2]valeurs_trimestrielles!$A$1:$EJ$1191,853,0)+HLOOKUP($A37,[2]valeurs_trimestrielles!$A$1:$EJ$1191,855,0)+HLOOKUP($A37,[2]valeurs_trimestrielles!$A$1:$EJ$1191,857,0)+HLOOKUP($A37,[2]valeurs_trimestrielles!$A$1:$EJ$1191,859,0)+HLOOKUP($A37,[2]valeurs_trimestrielles!$A$1:$EJ$1191,861,0)</f>
        <v>3365</v>
      </c>
      <c r="Q37" s="80">
        <f>HLOOKUP($A37,[2]valeurs_trimestrielles!$A$1:$EJ$1191,730,0)+HLOOKUP($A37,[2]valeurs_trimestrielles!$A$1:$EJ$1191,732,0)+HLOOKUP($A37,[2]valeurs_trimestrielles!$A$1:$EJ$1191,734,0)+HLOOKUP($A37,[2]valeurs_trimestrielles!$A$1:$EJ$1191,736,0)+HLOOKUP($A37,[2]valeurs_trimestrielles!$A$1:$EJ$1191,738,0)+HLOOKUP($A37,[2]valeurs_trimestrielles!$A$1:$EJ$1191,740,0)+HLOOKUP($A37,[2]valeurs_trimestrielles!$A$1:$EJ$1191,744,0)+HLOOKUP($A37,[2]valeurs_trimestrielles!$A$1:$EJ$1191,749,0)+HLOOKUP($A37,[2]valeurs_trimestrielles!$A$1:$EJ$1191,755,0)+HLOOKUP($A37,[2]valeurs_trimestrielles!$A$1:$EJ$1191,757,0)+HLOOKUP($A37,[2]valeurs_trimestrielles!$A$1:$EJ$1191,759,0)+HLOOKUP($A37,[2]valeurs_trimestrielles!$A$1:$EJ$1191,761,0)+HLOOKUP($A37,[2]valeurs_trimestrielles!$A$1:$EJ$1191,763,0)</f>
        <v>6470</v>
      </c>
      <c r="R37" s="61">
        <f t="shared" ref="R37" si="17">SUM(S37:AA37)</f>
        <v>74383</v>
      </c>
      <c r="S37" s="80">
        <f>HLOOKUP($A37,[2]valeurs_trimestrielles!$A$1:$EJ$1191,681,0)+HLOOKUP($A37,[2]valeurs_trimestrielles!$A$1:$EJ$1191,682,0)+HLOOKUP($A37,[2]valeurs_trimestrielles!$A$1:$EJ$1191,683,0)+HLOOKUP($A37,[2]valeurs_trimestrielles!$A$1:$EJ$1191,684,0)+HLOOKUP($A37,[2]valeurs_trimestrielles!$A$1:$EJ$1191,685,0)+HLOOKUP($A37,[2]valeurs_trimestrielles!$A$1:$EJ$1191,688,0)+HLOOKUP($A37,[2]valeurs_trimestrielles!$A$1:$EJ$1191,689,0)+HLOOKUP($A37,[2]valeurs_trimestrielles!$A$1:$EJ$1191,690,0)+HLOOKUP($A37,[2]valeurs_trimestrielles!$A$1:$EJ$1191,691,0)+HLOOKUP($A37,[2]valeurs_trimestrielles!$A$1:$EJ$1191,692,0)+HLOOKUP($A37,[2]valeurs_trimestrielles!$A$1:$EJ$1191,693,0)+HLOOKUP($A37,[2]valeurs_trimestrielles!$A$1:$EJ$1191,694,0)</f>
        <v>11816</v>
      </c>
      <c r="T37" s="80">
        <f>HLOOKUP($A37,[2]valeurs_trimestrielles!$A$1:$EJ$1191,912,0)+HLOOKUP($A37,[2]valeurs_trimestrielles!$A$1:$EJ$1191,913,0)+HLOOKUP($A37,[2]valeurs_trimestrielles!$A$1:$EJ$1191,914,0)+HLOOKUP($A37,[2]valeurs_trimestrielles!$A$1:$EJ$1191,915,0)+HLOOKUP($A37,[2]valeurs_trimestrielles!$A$1:$EJ$1191,916,0)+HLOOKUP($A37,[2]valeurs_trimestrielles!$A$1:$EJ$1191,919,0)+HLOOKUP($A37,[2]valeurs_trimestrielles!$A$1:$EJ$1191,920,0)+HLOOKUP($A37,[2]valeurs_trimestrielles!$A$1:$EJ$1191,921,0)+HLOOKUP($A37,[2]valeurs_trimestrielles!$A$1:$EJ$1191,922,0)+HLOOKUP($A37,[2]valeurs_trimestrielles!$A$1:$EJ$1191,923,0)+HLOOKUP($A37,[2]valeurs_trimestrielles!$A$1:$EJ$1191,924,0)+HLOOKUP($A37,[2]valeurs_trimestrielles!$A$1:$EJ$1191,925,0)</f>
        <v>9122</v>
      </c>
      <c r="U37" s="80">
        <f>HLOOKUP($A37,[2]valeurs_trimestrielles!$A$1:$EJ$1191,814,0)+HLOOKUP($A37,[2]valeurs_trimestrielles!$A$1:$EJ$1191,815,0)+HLOOKUP($A37,[2]valeurs_trimestrielles!$A$1:$EJ$1191,816,0)+HLOOKUP($A37,[2]valeurs_trimestrielles!$A$1:$EJ$1191,817,0)+HLOOKUP($A37,[2]valeurs_trimestrielles!$A$1:$EJ$1191,818,0)+HLOOKUP($A37,[2]valeurs_trimestrielles!$A$1:$EJ$1191,821,0)+HLOOKUP($A37,[2]valeurs_trimestrielles!$A$1:$EJ$1191,822,0)+HLOOKUP($A37,[2]valeurs_trimestrielles!$A$1:$EJ$1191,823,0)+HLOOKUP($A37,[2]valeurs_trimestrielles!$A$1:$EJ$1191,824,0)+HLOOKUP($A37,[2]valeurs_trimestrielles!$A$1:$EJ$1191,825,0)+HLOOKUP($A37,[2]valeurs_trimestrielles!$A$1:$EJ$1191,826,0)+HLOOKUP($A37,[2]valeurs_trimestrielles!$A$1:$EJ$1191,827,0)</f>
        <v>1950</v>
      </c>
      <c r="V37" s="80">
        <f>HLOOKUP($A37,[2]valeurs_trimestrielles!$A$1:$EJ$1191,877,0)+HLOOKUP($A37,[2]valeurs_trimestrielles!$A$1:$EJ$1191,878,0)+HLOOKUP($A37,[2]valeurs_trimestrielles!$A$1:$EJ$1191,879,0)+HLOOKUP($A37,[2]valeurs_trimestrielles!$A$1:$EJ$1191,880,0)+HLOOKUP($A37,[2]valeurs_trimestrielles!$A$1:$EJ$1191,881,0)+HLOOKUP($A37,[2]valeurs_trimestrielles!$A$1:$EJ$1191,884,0)+HLOOKUP($A37,[2]valeurs_trimestrielles!$A$1:$EJ$1191,885,0)+HLOOKUP($A37,[2]valeurs_trimestrielles!$A$1:$EJ$1191,886,0)+HLOOKUP($A37,[2]valeurs_trimestrielles!$A$1:$EJ$1191,887,0)+HLOOKUP($A37,[2]valeurs_trimestrielles!$A$1:$EJ$1191,888,0)+HLOOKUP($A37,[2]valeurs_trimestrielles!$A$1:$EJ$1191,889,0)+HLOOKUP($A37,[2]valeurs_trimestrielles!$A$1:$EJ$1191,890,0)</f>
        <v>4470</v>
      </c>
      <c r="W37" s="80">
        <f>HLOOKUP($A37,[2]valeurs_trimestrielles!$A$1:$EJ$1191,639,0)+HLOOKUP($A37,[2]valeurs_trimestrielles!$A$1:$EJ$1191,640,0)+HLOOKUP($A37,[2]valeurs_trimestrielles!$A$1:$EJ$1191,641,0)+HLOOKUP($A37,[2]valeurs_trimestrielles!$A$1:$EJ$1191,642,0)+HLOOKUP($A37,[2]valeurs_trimestrielles!$A$1:$EJ$1191,643,0)+HLOOKUP($A37,[2]valeurs_trimestrielles!$A$1:$EJ$1191,646,0)+HLOOKUP($A37,[2]valeurs_trimestrielles!$A$1:$EJ$1191,648,0)+HLOOKUP($A37,[2]valeurs_trimestrielles!$A$1:$EJ$1191,650,0)+HLOOKUP($A37,[2]valeurs_trimestrielles!$A$1:$EJ$1191,652,0)+HLOOKUP($A37,[2]valeurs_trimestrielles!$A$1:$EJ$1191,654,0)+HLOOKUP($A37,[2]valeurs_trimestrielles!$A$1:$EJ$1191,656,0)+HLOOKUP($A37,[2]valeurs_trimestrielles!$A$1:$EJ$1191,657,0)</f>
        <v>1219</v>
      </c>
      <c r="X37" s="80">
        <f>HLOOKUP($A37,[2]valeurs_trimestrielles!$A$1:$EJ$1191,653,0)+HLOOKUP($A37,[2]valeurs_trimestrielles!$A$1:$EJ$1191,654,0)+HLOOKUP($A37,[2]valeurs_trimestrielles!$A$1:$EJ$1191,655,0)+HLOOKUP($A37,[2]valeurs_trimestrielles!$A$1:$EJ$1191,656,0)+HLOOKUP($A37,[2]valeurs_trimestrielles!$A$1:$EJ$1191,657,0)+HLOOKUP($A37,[2]valeurs_trimestrielles!$A$1:$EJ$1191,660,0)+HLOOKUP($A37,[2]valeurs_trimestrielles!$A$1:$EJ$1191,661,0)+HLOOKUP($A37,[2]valeurs_trimestrielles!$A$1:$EJ$1191,662,0)+HLOOKUP($A37,[2]valeurs_trimestrielles!$A$1:$EJ$1191,663,0)+HLOOKUP($A37,[2]valeurs_trimestrielles!$A$1:$EJ$1191,664,0)+HLOOKUP($A37,[2]valeurs_trimestrielles!$A$1:$EJ$1191,665,0)+HLOOKUP($A37,[2]valeurs_trimestrielles!$A$1:$EJ$1191,666,0)</f>
        <v>2197</v>
      </c>
      <c r="Y37" s="80">
        <f>HLOOKUP($A37,[2]valeurs_trimestrielles!$A$1:$EJ$1191,626,0)+HLOOKUP($A37,[2]valeurs_trimestrielles!$A$1:$EJ$1191,627,0)+HLOOKUP($A37,[2]valeurs_trimestrielles!$A$1:$EJ$1191,628,0)+HLOOKUP($A37,[2]valeurs_trimestrielles!$A$1:$EJ$1191,629,0)+HLOOKUP($A37,[2]valeurs_trimestrielles!$A$1:$EJ$1191,630,0)+HLOOKUP($A37,[2]valeurs_trimestrielles!$A$1:$EJ$1191,632,0)+HLOOKUP($A37,[2]valeurs_trimestrielles!$A$1:$EJ$1191,633,0)+HLOOKUP($A37,[2]valeurs_trimestrielles!$A$1:$EJ$1191,634,0)+HLOOKUP($A37,[2]valeurs_trimestrielles!$A$1:$EJ$1191,635,0)+HLOOKUP($A37,[2]valeurs_trimestrielles!$A$1:$EJ$1191,636,0)+HLOOKUP($A37,[2]valeurs_trimestrielles!$A$1:$EJ$1191,637,0)+HLOOKUP($A37,[2]valeurs_trimestrielles!$A$1:$EJ$1191,638,0)</f>
        <v>22765</v>
      </c>
      <c r="Z37" s="80">
        <f>HLOOKUP($A37,[2]valeurs_trimestrielles!$A$1:$EJ$1191,765,0)+HLOOKUP($A37,[2]valeurs_trimestrielles!$A$1:$EJ$1191,766,0)+HLOOKUP($A37,[2]valeurs_trimestrielles!$A$1:$EJ$1191,767,0)+HLOOKUP($A37,[2]valeurs_trimestrielles!$A$1:$EJ$1191,768,0)+HLOOKUP($A37,[2]valeurs_trimestrielles!$A$1:$EJ$1191,769,0)+HLOOKUP($A37,[2]valeurs_trimestrielles!$A$1:$EJ$1191,772,0)+HLOOKUP($A37,[2]valeurs_trimestrielles!$A$1:$EJ$1191,773,0)+HLOOKUP($A37,[2]valeurs_trimestrielles!$A$1:$EJ$1191,774,0)+HLOOKUP($A37,[2]valeurs_trimestrielles!$A$1:$EJ$1191,775,0)+HLOOKUP($A37,[2]valeurs_trimestrielles!$A$1:$EJ$1191,776,0)+HLOOKUP($A37,[2]valeurs_trimestrielles!$A$1:$EJ$1191,777,0)+HLOOKUP($A37,[2]valeurs_trimestrielles!$A$1:$EJ$1191,778,0)</f>
        <v>10743</v>
      </c>
      <c r="AA37" s="81">
        <f>HLOOKUP($A37,[2]valeurs_trimestrielles!$A$1:$EJ$1191,667,0)+HLOOKUP($A37,[2]valeurs_trimestrielles!$A$1:$EJ$1191,668,0)+HLOOKUP($A37,[2]valeurs_trimestrielles!$A$1:$EJ$1191,669,0)+HLOOKUP($A37,[2]valeurs_trimestrielles!$A$1:$EJ$1191,670,0)+HLOOKUP($A37,[2]valeurs_trimestrielles!$A$1:$EJ$1191,671,0)+HLOOKUP($A37,[2]valeurs_trimestrielles!$A$1:$EJ$1191,674,0)+HLOOKUP($A37,[2]valeurs_trimestrielles!$A$1:$EJ$1191,675,0)+HLOOKUP($A37,[2]valeurs_trimestrielles!$A$1:$EJ$1191,676,0)+HLOOKUP($A37,[2]valeurs_trimestrielles!$A$1:$EJ$1191,677,0)+HLOOKUP($A37,[2]valeurs_trimestrielles!$A$1:$EJ$1191,678,0)+HLOOKUP($A37,[2]valeurs_trimestrielles!$A$1:$EJ$1191,679,0)+HLOOKUP($A37,[2]valeurs_trimestrielles!$A$1:$EJ$1191,680,0)</f>
        <v>10101</v>
      </c>
      <c r="AB37" s="77">
        <f t="shared" si="6"/>
        <v>167958</v>
      </c>
      <c r="AC37" s="82">
        <f>HLOOKUP($A37,[2]valeurs_trimestrielles!$A$1:$EJ$1191,560,0)+HLOOKUP($A37,[2]valeurs_trimestrielles!$A$1:$EJ$1191,562,0)+HLOOKUP($A37,[2]valeurs_trimestrielles!$A$1:$EJ$1191,564,0)+HLOOKUP($A37,[2]valeurs_trimestrielles!$A$1:$EJ$1191,566,0)+HLOOKUP($A37,[2]valeurs_trimestrielles!$A$1:$EJ$1191,568,0)+HLOOKUP($A37,[2]valeurs_trimestrielles!$A$1:$EJ$1191,570,0)+HLOOKUP($A37,[2]valeurs_trimestrielles!$A$1:$EJ$1191,574,0)+HLOOKUP($A37,[2]valeurs_trimestrielles!$A$1:$EJ$1191,580,0)+HLOOKUP($A37,[2]valeurs_trimestrielles!$A$1:$EJ$1191,587,0)+HLOOKUP($A37,[2]valeurs_trimestrielles!$A$1:$EJ$1191,589,0)+HLOOKUP($A37,[2]valeurs_trimestrielles!$A$1:$EJ$1191,591,0)+HLOOKUP($A37,[2]valeurs_trimestrielles!$A$1:$EJ$1191,593,0)+HLOOKUP($A37,[2]valeurs_trimestrielles!$A$1:$EJ$1191,595,0)</f>
        <v>6546</v>
      </c>
      <c r="AD37" s="83">
        <f>HLOOKUP($A37,[2]valeurs_trimestrielles!$A$1:$EJ$1191,109,0)+HLOOKUP($A37,[2]valeurs_trimestrielles!$A$1:$EJ$1191,111,0)+HLOOKUP($A37,[2]valeurs_trimestrielles!$A$1:$EJ$1191,113,0)+HLOOKUP($A37,[2]valeurs_trimestrielles!$A$1:$EJ$1191,115,0)+HLOOKUP($A37,[2]valeurs_trimestrielles!$A$1:$EJ$1191,117,0)+HLOOKUP($A37,[2]valeurs_trimestrielles!$A$1:$EJ$1191,119,0)+HLOOKUP($A37,[2]valeurs_trimestrielles!$A$1:$EJ$1191,123,0)+HLOOKUP($A37,[2]valeurs_trimestrielles!$A$1:$EJ$1191,129,0)+HLOOKUP($A37,[2]valeurs_trimestrielles!$A$1:$EJ$1191,136,0)+HLOOKUP($A37,[2]valeurs_trimestrielles!$A$1:$EJ$1191,138,0)+HLOOKUP($A37,[2]valeurs_trimestrielles!$A$1:$EJ$1191,140,0)+HLOOKUP($A37,[2]valeurs_trimestrielles!$A$1:$EJ$1191,142,0)+HLOOKUP($A37,[2]valeurs_trimestrielles!$A$1:$EJ$1191,144,0)</f>
        <v>15668</v>
      </c>
      <c r="AE37" s="61">
        <f t="shared" si="7"/>
        <v>145744</v>
      </c>
      <c r="AF37" s="83">
        <f>HLOOKUP($A37,[2]valeurs_trimestrielles!$A$1:$EJ$1191,58,0)+HLOOKUP($A37,[2]valeurs_trimestrielles!$A$1:$EJ$1191,59,0)+HLOOKUP($A37,[2]valeurs_trimestrielles!$A$1:$EJ$1191,60,0)+HLOOKUP($A37,[2]valeurs_trimestrielles!$A$1:$EJ$1191,61,0)+HLOOKUP($A37,[2]valeurs_trimestrielles!$A$1:$EJ$1191,62,0)+HLOOKUP($A37,[2]valeurs_trimestrielles!$A$1:$EJ$1191,65,0)+HLOOKUP($A37,[2]valeurs_trimestrielles!$A$1:$EJ$1191,66,0)+HLOOKUP($A37,[2]valeurs_trimestrielles!$A$1:$EJ$1191,67,0)+HLOOKUP($A37,[2]valeurs_trimestrielles!$A$1:$EJ$1191,68,0)+HLOOKUP($A37,[2]valeurs_trimestrielles!$A$1:$EJ$1191,69,0)+HLOOKUP($A37,[2]valeurs_trimestrielles!$A$1:$EJ$1191,70,0)+HLOOKUP($A37,[2]valeurs_trimestrielles!$A$1:$EJ$1191,71,0)</f>
        <v>34038</v>
      </c>
      <c r="AG37" s="83">
        <f>HLOOKUP($A37,[2]valeurs_trimestrielles!$A$1:$EJ$1191,968,0)+HLOOKUP($A37,[2]valeurs_trimestrielles!$A$1:$EJ$1191,969,0)+HLOOKUP($A37,[2]valeurs_trimestrielles!$A$1:$EJ$1191,970,0)+HLOOKUP($A37,[2]valeurs_trimestrielles!$A$1:$EJ$1191,971,0)+HLOOKUP($A37,[2]valeurs_trimestrielles!$A$1:$EJ$1191,972,0)+HLOOKUP($A37,[2]valeurs_trimestrielles!$A$1:$EJ$1191,975,0)+HLOOKUP($A37,[2]valeurs_trimestrielles!$A$1:$EJ$1191,976,0)+HLOOKUP($A37,[2]valeurs_trimestrielles!$A$1:$EJ$1191,977,0)+HLOOKUP($A37,[2]valeurs_trimestrielles!$A$1:$EJ$1191,978,0)+HLOOKUP($A37,[2]valeurs_trimestrielles!$A$1:$EJ$1191,979,0)+HLOOKUP($A37,[2]valeurs_trimestrielles!$A$1:$EJ$1191,980,0)+HLOOKUP($A37,[2]valeurs_trimestrielles!$A$1:$EJ$1191,981,0)</f>
        <v>12353</v>
      </c>
      <c r="AH37" s="83">
        <f>HLOOKUP($A37,[2]valeurs_trimestrielles!$A$1:$EJ$1191,235,0)+HLOOKUP($A37,[2]valeurs_trimestrielles!$A$1:$EJ$1191,236,0)+HLOOKUP($A37,[2]valeurs_trimestrielles!$A$1:$EJ$1191,237,0)+HLOOKUP($A37,[2]valeurs_trimestrielles!$A$1:$EJ$1191,238,0)+HLOOKUP($A37,[2]valeurs_trimestrielles!$A$1:$EJ$1191,239,0)+HLOOKUP($A37,[2]valeurs_trimestrielles!$A$1:$EJ$1191,242,0)+HLOOKUP($A37,[2]valeurs_trimestrielles!$A$1:$EJ$1191,243,0)+HLOOKUP($A37,[2]valeurs_trimestrielles!$A$1:$EJ$1191,244,0)+HLOOKUP($A37,[2]valeurs_trimestrielles!$A$1:$EJ$1191,245,0)+HLOOKUP($A37,[2]valeurs_trimestrielles!$A$1:$EJ$1191,246,0)+HLOOKUP($A37,[2]valeurs_trimestrielles!$A$1:$EJ$1191,247,0)+HLOOKUP($A37,[2]valeurs_trimestrielles!$A$1:$EJ$1191,248,0)</f>
        <v>6864</v>
      </c>
      <c r="AI37" s="83">
        <f>HLOOKUP($A37,[2]valeurs_trimestrielles!$A$1:$EJ$1191,611,0)+HLOOKUP($A37,[2]valeurs_trimestrielles!$A$1:$EJ$1191,612,0)+HLOOKUP($A37,[2]valeurs_trimestrielles!$A$1:$EJ$1191,613,0)+HLOOKUP($A37,[2]valeurs_trimestrielles!$A$1:$EJ$1191,614,0)+HLOOKUP($A37,[2]valeurs_trimestrielles!$A$1:$EJ$1191,615,0)+HLOOKUP($A37,[2]valeurs_trimestrielles!$A$1:$EJ$1191,618,0)+HLOOKUP($A37,[2]valeurs_trimestrielles!$A$1:$EJ$1191,619,0)+HLOOKUP($A37,[2]valeurs_trimestrielles!$A$1:$EJ$1191,620,0)+HLOOKUP($A37,[2]valeurs_trimestrielles!$A$1:$EJ$1191,621,0)+HLOOKUP($A37,[2]valeurs_trimestrielles!$A$1:$EJ$1191,622,0)+HLOOKUP($A37,[2]valeurs_trimestrielles!$A$1:$EJ$1191,623,0)+HLOOKUP($A37,[2]valeurs_trimestrielles!$A$1:$EJ$1191,624,0)</f>
        <v>7861</v>
      </c>
      <c r="AJ37" s="83">
        <f>HLOOKUP($A37,[2]valeurs_trimestrielles!$A$1:$EJ$1191,16,0)+HLOOKUP($A37,[2]valeurs_trimestrielles!$A$1:$EJ$1191,17,0)+HLOOKUP($A37,[2]valeurs_trimestrielles!$A$1:$EJ$1191,18,0)+HLOOKUP($A37,[2]valeurs_trimestrielles!$A$1:$EJ$1191,19,0)+HLOOKUP($A37,[2]valeurs_trimestrielles!$A$1:$EJ$1191,20,0)+HLOOKUP($A37,[2]valeurs_trimestrielles!$A$1:$EJ$1191,23,0)+HLOOKUP($A37,[2]valeurs_trimestrielles!$A$1:$EJ$1191,24,0)+HLOOKUP($A37,[2]valeurs_trimestrielles!$A$1:$EJ$1191,25,0)+HLOOKUP($A37,[2]valeurs_trimestrielles!$A$1:$EJ$1191,26,0)+HLOOKUP($A37,[2]valeurs_trimestrielles!$A$1:$EJ$1191,27,0)+HLOOKUP($A37,[2]valeurs_trimestrielles!$A$1:$EJ$1191,28,0)+HLOOKUP($A37,[2]valeurs_trimestrielles!$A$1:$EJ$1191,29,0)</f>
        <v>5851</v>
      </c>
      <c r="AK37" s="83">
        <f>HLOOKUP($A37,[2]valeurs_trimestrielles!$A$1:$EJ$1191,30,0)+HLOOKUP($A37,[2]valeurs_trimestrielles!$A$1:$EJ$1191,31,0)+HLOOKUP($A37,[2]valeurs_trimestrielles!$A$1:$EJ$1191,32,0)+HLOOKUP($A37,[2]valeurs_trimestrielles!$A$1:$EJ$1191,33,0)+HLOOKUP($A37,[2]valeurs_trimestrielles!$A$1:$EJ$1191,34,0)+HLOOKUP($A37,[2]valeurs_trimestrielles!$A$1:$EJ$1191,37,0)+HLOOKUP($A37,[2]valeurs_trimestrielles!$A$1:$EJ$1191,38,0)+HLOOKUP($A37,[2]valeurs_trimestrielles!$A$1:$EJ$1191,39,0)+HLOOKUP($A37,[2]valeurs_trimestrielles!$A$1:$EJ$1191,40,0)+HLOOKUP($A37,[2]valeurs_trimestrielles!$A$1:$EJ$1191,41,0)+HLOOKUP($A37,[2]valeurs_trimestrielles!$A$1:$EJ$1191,42,0)+HLOOKUP($A37,[2]valeurs_trimestrielles!$A$1:$EJ$1191,43,0)</f>
        <v>6087</v>
      </c>
      <c r="AL37" s="83">
        <f>HLOOKUP($A37,[2]valeurs_trimestrielles!$A$1:$EJ$1191,2,0)+HLOOKUP($A37,[2]valeurs_trimestrielles!$A$1:$EJ$1191,3,0)+HLOOKUP($A37,[2]valeurs_trimestrielles!$A$1:$EJ$1191,4,0)+HLOOKUP($A37,[2]valeurs_trimestrielles!$A$1:$EJ$1191,5,0)+HLOOKUP($A37,[2]valeurs_trimestrielles!$A$1:$EJ$1191,6,0)+HLOOKUP($A37,[2]valeurs_trimestrielles!$A$1:$EJ$1191,9,0)+HLOOKUP($A37,[2]valeurs_trimestrielles!$A$1:$EJ$1191,10,0)+HLOOKUP($A37,[2]valeurs_trimestrielles!$A$1:$EJ$1191,11,0)+HLOOKUP($A37,[2]valeurs_trimestrielles!$A$1:$EJ$1191,12,0)+HLOOKUP($A37,[2]valeurs_trimestrielles!$A$1:$EJ$1191,13,0)+HLOOKUP($A37,[2]valeurs_trimestrielles!$A$1:$EJ$1191,14,0)+HLOOKUP($A37,[2]valeurs_trimestrielles!$A$1:$EJ$1191,15,0)</f>
        <v>37376</v>
      </c>
      <c r="AM37" s="83">
        <f>HLOOKUP($A37,[2]valeurs_trimestrielles!$A$1:$EJ$1191,146,0)+HLOOKUP($A37,[2]valeurs_trimestrielles!$A$1:$EJ$1191,147,0)+HLOOKUP($A37,[2]valeurs_trimestrielles!$A$1:$EJ$1191,148,0)+HLOOKUP($A37,[2]valeurs_trimestrielles!$A$1:$EJ$1191,149,0)+HLOOKUP($A37,[2]valeurs_trimestrielles!$A$1:$EJ$1191,150,0)+HLOOKUP($A37,[2]valeurs_trimestrielles!$A$1:$EJ$1191,153,0)+HLOOKUP($A37,[2]valeurs_trimestrielles!$A$1:$EJ$1191,154,0)+HLOOKUP($A37,[2]valeurs_trimestrielles!$A$1:$EJ$1191,155,0)+HLOOKUP($A37,[2]valeurs_trimestrielles!$A$1:$EJ$1191,156,0)+HLOOKUP($A37,[2]valeurs_trimestrielles!$A$1:$EJ$1191,157,0)+HLOOKUP($A37,[2]valeurs_trimestrielles!$A$1:$EJ$1191,158,0)+HLOOKUP($A37,[2]valeurs_trimestrielles!$A$1:$EJ$1191,159,0)</f>
        <v>19375</v>
      </c>
      <c r="AN37" s="84">
        <f>HLOOKUP($A37,[2]valeurs_trimestrielles!$A$1:$EJ$1191,44,0)+HLOOKUP($A37,[2]valeurs_trimestrielles!$A$1:$EJ$1191,45,0)+HLOOKUP($A37,[2]valeurs_trimestrielles!$A$1:$EJ$1191,46,0)+HLOOKUP($A37,[2]valeurs_trimestrielles!$A$1:$EJ$1191,47,0)+HLOOKUP($A37,[2]valeurs_trimestrielles!$A$1:$EJ$1191,48,0)+HLOOKUP($A37,[2]valeurs_trimestrielles!$A$1:$EJ$1191,51,0)+HLOOKUP($A37,[2]valeurs_trimestrielles!$A$1:$EJ$1191,52,0)+HLOOKUP($A37,[2]valeurs_trimestrielles!$A$1:$EJ$1191,53,0)+HLOOKUP($A37,[2]valeurs_trimestrielles!$A$1:$EJ$1191,54,0)+HLOOKUP($A37,[2]valeurs_trimestrielles!$A$1:$EJ$1191,55,0)+HLOOKUP($A37,[2]valeurs_trimestrielles!$A$1:$EJ$1191,56,0)+HLOOKUP($A37,[2]valeurs_trimestrielles!$A$1:$EJ$1191,57,0)</f>
        <v>15939</v>
      </c>
    </row>
    <row r="38" spans="1:40" x14ac:dyDescent="0.2">
      <c r="A38" s="1" t="str">
        <f>'France métro'!A35</f>
        <v>2018-T1</v>
      </c>
      <c r="B38" s="54">
        <f t="shared" ref="B38" si="18">C38+D38+E38</f>
        <v>90406</v>
      </c>
      <c r="C38" s="76">
        <f>HLOOKUP($A38,[2]valeurs_trimestrielles!$A$1:$EJ$1191,458,0)+HLOOKUP($A38,[2]valeurs_trimestrielles!$A$1:$EJ$1191,460,0)+HLOOKUP($A38,[2]valeurs_trimestrielles!$A$1:$EJ$1191,462,0)+HLOOKUP($A38,[2]valeurs_trimestrielles!$A$1:$EJ$1191,464,0)+HLOOKUP($A38,[2]valeurs_trimestrielles!$A$1:$EJ$1191,466,0)+HLOOKUP($A38,[2]valeurs_trimestrielles!$A$1:$EJ$1191,468,0)+HLOOKUP($A38,[2]valeurs_trimestrielles!$A$1:$EJ$1191,472,0)+HLOOKUP($A38,[2]valeurs_trimestrielles!$A$1:$EJ$1191,478,0)+HLOOKUP($A38,[2]valeurs_trimestrielles!$A$1:$EJ$1191,485,0)+HLOOKUP($A38,[2]valeurs_trimestrielles!$A$1:$EJ$1191,487,0)+HLOOKUP($A38,[2]valeurs_trimestrielles!$A$1:$EJ$1191,489,0)+HLOOKUP($A38,[2]valeurs_trimestrielles!$A$1:$EJ$1191,491,0)+HLOOKUP($A38,[2]valeurs_trimestrielles!$A$1:$EJ$1191,493,0)</f>
        <v>3263</v>
      </c>
      <c r="D38" s="73">
        <f>HLOOKUP($A38,[2]valeurs_trimestrielles!$A$1:$EJ$1191,356,0)+HLOOKUP($A38,[2]valeurs_trimestrielles!$A$1:$EJ$1191,358,0)+HLOOKUP($A38,[2]valeurs_trimestrielles!$A$1:$EJ$1191,360,0)+HLOOKUP($A38,[2]valeurs_trimestrielles!$A$1:$EJ$1191,362,0)+HLOOKUP($A38,[2]valeurs_trimestrielles!$A$1:$EJ$1191,364,0)+HLOOKUP($A38,[2]valeurs_trimestrielles!$A$1:$EJ$1191,366,0)+HLOOKUP($A38,[2]valeurs_trimestrielles!$A$1:$EJ$1191,370,0)+HLOOKUP($A38,[2]valeurs_trimestrielles!$A$1:$EJ$1191,376,0)+HLOOKUP($A38,[2]valeurs_trimestrielles!$A$1:$EJ$1191,383,0)+HLOOKUP($A38,[2]valeurs_trimestrielles!$A$1:$EJ$1191,385,0)+HLOOKUP($A38,[2]valeurs_trimestrielles!$A$1:$EJ$1191,387,0)+HLOOKUP($A38,[2]valeurs_trimestrielles!$A$1:$EJ$1191,389,0)+HLOOKUP($A38,[2]valeurs_trimestrielles!$A$1:$EJ$1191,391,0)</f>
        <v>10394</v>
      </c>
      <c r="E38" s="73">
        <f t="shared" ref="E38" si="19">SUM(F38:N38)</f>
        <v>76749</v>
      </c>
      <c r="F38" s="73">
        <f>HLOOKUP($A38,[2]valeurs_trimestrielles!$A$1:$EJ$1191,305,0)+HLOOKUP($A38,[2]valeurs_trimestrielles!$A$1:$EJ$1191,306,0)+HLOOKUP($A38,[2]valeurs_trimestrielles!$A$1:$EJ$1191,307,0)+HLOOKUP($A38,[2]valeurs_trimestrielles!$A$1:$EJ$1191,308,0)+HLOOKUP($A38,[2]valeurs_trimestrielles!$A$1:$EJ$1191,309,0)+HLOOKUP($A38,[2]valeurs_trimestrielles!$A$1:$EJ$1191,312,0)+HLOOKUP($A38,[2]valeurs_trimestrielles!$A$1:$EJ$1191,313,0)+HLOOKUP($A38,[2]valeurs_trimestrielles!$A$1:$EJ$1191,314,0)+HLOOKUP($A38,[2]valeurs_trimestrielles!$A$1:$EJ$1191,315,0)+HLOOKUP($A38,[2]valeurs_trimestrielles!$A$1:$EJ$1191,316,0)+HLOOKUP($A38,[2]valeurs_trimestrielles!$A$1:$EJ$1191,317,0)+HLOOKUP($A38,[2]valeurs_trimestrielles!$A$1:$EJ$1191,318,0)</f>
        <v>23538</v>
      </c>
      <c r="G38" s="73">
        <f>HLOOKUP($A38,[2]valeurs_trimestrielles!$A$1:$EJ$1191,546,0)+HLOOKUP($A38,[2]valeurs_trimestrielles!$A$1:$EJ$1191,547,0)+HLOOKUP($A38,[2]valeurs_trimestrielles!$A$1:$EJ$1191,548,0)+HLOOKUP($A38,[2]valeurs_trimestrielles!$A$1:$EJ$1191,549,0)+HLOOKUP($A38,[2]valeurs_trimestrielles!$A$1:$EJ$1191,550,0)+HLOOKUP($A38,[2]valeurs_trimestrielles!$A$1:$EJ$1191,553,0)+HLOOKUP($A38,[2]valeurs_trimestrielles!$A$1:$EJ$1191,554,0)+HLOOKUP($A38,[2]valeurs_trimestrielles!$A$1:$EJ$1191,555,0)+HLOOKUP($A38,[2]valeurs_trimestrielles!$A$1:$EJ$1191,556,0)+HLOOKUP($A38,[2]valeurs_trimestrielles!$A$1:$EJ$1191,557,0)+HLOOKUP($A38,[2]valeurs_trimestrielles!$A$1:$EJ$1191,558,0)+HLOOKUP($A38,[2]valeurs_trimestrielles!$A$1:$EJ$1191,559,0)</f>
        <v>3937</v>
      </c>
      <c r="H38" s="73">
        <f>HLOOKUP($A38,[2]valeurs_trimestrielles!$A$1:$EJ$1191,444,0)+HLOOKUP($A38,[2]valeurs_trimestrielles!$A$1:$EJ$1191,445,0)+HLOOKUP($A38,[2]valeurs_trimestrielles!$A$1:$EJ$1191,446,0)+HLOOKUP($A38,[2]valeurs_trimestrielles!$A$1:$EJ$1191,447,0)+HLOOKUP($A38,[2]valeurs_trimestrielles!$A$1:$EJ$1191,448,0)+HLOOKUP($A38,[2]valeurs_trimestrielles!$A$1:$EJ$1191,451,0)+HLOOKUP($A38,[2]valeurs_trimestrielles!$A$1:$EJ$1191,452,0)+HLOOKUP($A38,[2]valeurs_trimestrielles!$A$1:$EJ$1191,453,0)+HLOOKUP($A38,[2]valeurs_trimestrielles!$A$1:$EJ$1191,454,0)+HLOOKUP($A38,[2]valeurs_trimestrielles!$A$1:$EJ$1191,455,0)+HLOOKUP($A38,[2]valeurs_trimestrielles!$A$1:$EJ$1191,456,0)+HLOOKUP($A38,[2]valeurs_trimestrielles!$A$1:$EJ$1191,457,0)</f>
        <v>5060</v>
      </c>
      <c r="I38" s="73">
        <f>HLOOKUP($A38,[2]valeurs_trimestrielles!$A$1:$EJ$1191,509,0)+HLOOKUP($A38,[2]valeurs_trimestrielles!$A$1:$EJ$1191,510,0)+HLOOKUP($A38,[2]valeurs_trimestrielles!$A$1:$EJ$1191,511,0)+HLOOKUP($A38,[2]valeurs_trimestrielles!$A$1:$EJ$1191,512,0)+HLOOKUP($A38,[2]valeurs_trimestrielles!$A$1:$EJ$1191,513,0)+HLOOKUP($A38,[2]valeurs_trimestrielles!$A$1:$EJ$1191,516,0)+HLOOKUP($A38,[2]valeurs_trimestrielles!$A$1:$EJ$1191,517,0)+HLOOKUP($A38,[2]valeurs_trimestrielles!$A$1:$EJ$1191,518,0)+HLOOKUP($A38,[2]valeurs_trimestrielles!$A$1:$EJ$1191,519,0)+HLOOKUP($A38,[2]valeurs_trimestrielles!$A$1:$EJ$1191,520,0)+HLOOKUP($A38,[2]valeurs_trimestrielles!$A$1:$EJ$1191,521,0)+HLOOKUP($A38,[2]valeurs_trimestrielles!$A$1:$EJ$1191,522,0)</f>
        <v>3836</v>
      </c>
      <c r="J38" s="73">
        <f>HLOOKUP($A38,[2]valeurs_trimestrielles!$A$1:$EJ$1191,263,0)+HLOOKUP($A38,[2]valeurs_trimestrielles!$A$1:$EJ$1191,264,0)+HLOOKUP($A38,[2]valeurs_trimestrielles!$A$1:$EJ$1191,265,0)+HLOOKUP($A38,[2]valeurs_trimestrielles!$A$1:$EJ$1191,266,0)+HLOOKUP($A38,[2]valeurs_trimestrielles!$A$1:$EJ$1191,267,0)+HLOOKUP($A38,[2]valeurs_trimestrielles!$A$1:$EJ$1191,270,0)+HLOOKUP($A38,[2]valeurs_trimestrielles!$A$1:$EJ$1191,271,0)+HLOOKUP($A38,[2]valeurs_trimestrielles!$A$1:$EJ$1191,272,0)+HLOOKUP($A38,[2]valeurs_trimestrielles!$A$1:$EJ$1191,273,0)+HLOOKUP($A38,[2]valeurs_trimestrielles!$A$1:$EJ$1191,274,0)+HLOOKUP($A38,[2]valeurs_trimestrielles!$A$1:$EJ$1191,275,0)+HLOOKUP($A38,[2]valeurs_trimestrielles!$A$1:$EJ$1191,276,0)</f>
        <v>4357</v>
      </c>
      <c r="K38" s="73">
        <f>HLOOKUP($A38,[2]valeurs_trimestrielles!$A$1:$EJ$1191,277,0)+HLOOKUP($A38,[2]valeurs_trimestrielles!$A$1:$EJ$1191,278,0)+HLOOKUP($A38,[2]valeurs_trimestrielles!$A$1:$EJ$1191,279,0)+HLOOKUP($A38,[2]valeurs_trimestrielles!$A$1:$EJ$1191,280,0)+HLOOKUP($A38,[2]valeurs_trimestrielles!$A$1:$EJ$1191,281,0)+HLOOKUP($A38,[2]valeurs_trimestrielles!$A$1:$EJ$1191,284,0)+HLOOKUP($A38,[2]valeurs_trimestrielles!$A$1:$EJ$1191,285,0)+HLOOKUP($A38,[2]valeurs_trimestrielles!$A$1:$EJ$1191,286,0)+HLOOKUP($A38,[2]valeurs_trimestrielles!$A$1:$EJ$1191,287,0)+HLOOKUP($A38,[2]valeurs_trimestrielles!$A$1:$EJ$1191,288,0)+HLOOKUP($A38,[2]valeurs_trimestrielles!$A$1:$EJ$1191,289,0)+HLOOKUP($A38,[2]valeurs_trimestrielles!$A$1:$EJ$1191,290,0)</f>
        <v>3845</v>
      </c>
      <c r="L38" s="73">
        <f>HLOOKUP($A38,[2]valeurs_trimestrielles!$A$1:$EJ$1191,249,0)+HLOOKUP($A38,[2]valeurs_trimestrielles!$A$1:$EJ$1191,250,0)+HLOOKUP($A38,[2]valeurs_trimestrielles!$A$1:$EJ$1191,251,0)+HLOOKUP($A38,[2]valeurs_trimestrielles!$A$1:$EJ$1191,252,0)+HLOOKUP($A38,[2]valeurs_trimestrielles!$A$1:$EJ$1191,253,0)+HLOOKUP($A38,[2]valeurs_trimestrielles!$A$1:$EJ$1191,256,0)+HLOOKUP($A38,[2]valeurs_trimestrielles!$A$1:$EJ$1191,257,0)+HLOOKUP($A38,[2]valeurs_trimestrielles!$A$1:$EJ$1191,258,0)+HLOOKUP($A38,[2]valeurs_trimestrielles!$A$1:$EJ$1191,259,0)+HLOOKUP($A38,[2]valeurs_trimestrielles!$A$1:$EJ$1191,260,0)+HLOOKUP($A38,[2]valeurs_trimestrielles!$A$1:$EJ$1191,261,0)+HLOOKUP($A38,[2]valeurs_trimestrielles!$A$1:$EJ$1191,262,0)</f>
        <v>17156</v>
      </c>
      <c r="M38" s="73">
        <f>HLOOKUP($A38,[2]valeurs_trimestrielles!$A$1:$EJ$1191,393,0)+HLOOKUP($A38,[2]valeurs_trimestrielles!$A$1:$EJ$1191,394,0)+HLOOKUP($A38,[2]valeurs_trimestrielles!$A$1:$EJ$1191,395,0)+HLOOKUP($A38,[2]valeurs_trimestrielles!$A$1:$EJ$1191,396,0)+HLOOKUP($A38,[2]valeurs_trimestrielles!$A$1:$EJ$1191,397,0)+HLOOKUP($A38,[2]valeurs_trimestrielles!$A$1:$EJ$1191,400,0)+HLOOKUP($A38,[2]valeurs_trimestrielles!$A$1:$EJ$1191,401,0)+HLOOKUP($A38,[2]valeurs_trimestrielles!$A$1:$EJ$1191,402,0)+HLOOKUP($A38,[2]valeurs_trimestrielles!$A$1:$EJ$1191,403,0)+HLOOKUP($A38,[2]valeurs_trimestrielles!$A$1:$EJ$1191,404,0)+HLOOKUP($A38,[2]valeurs_trimestrielles!$A$1:$EJ$1191,405,0)+HLOOKUP($A38,[2]valeurs_trimestrielles!$A$1:$EJ$1191,406,0)</f>
        <v>8804</v>
      </c>
      <c r="N38" s="75">
        <f>HLOOKUP($A38,[2]valeurs_trimestrielles!$A$1:$EJ$1191,291,0)+HLOOKUP($A38,[2]valeurs_trimestrielles!$A$1:$EJ$1191,292,0)+HLOOKUP($A38,[2]valeurs_trimestrielles!$A$1:$EJ$1191,293,0)+HLOOKUP($A38,[2]valeurs_trimestrielles!$A$1:$EJ$1191,294,0)+HLOOKUP($A38,[2]valeurs_trimestrielles!$A$1:$EJ$1191,295,0)+HLOOKUP($A38,[2]valeurs_trimestrielles!$A$1:$EJ$1191,298,0)+HLOOKUP($A38,[2]valeurs_trimestrielles!$A$1:$EJ$1191,299,0)+HLOOKUP($A38,[2]valeurs_trimestrielles!$A$1:$EJ$1191,300,0)+HLOOKUP($A38,[2]valeurs_trimestrielles!$A$1:$EJ$1191,301,0)+HLOOKUP($A38,[2]valeurs_trimestrielles!$A$1:$EJ$1191,302,0)+HLOOKUP($A38,[2]valeurs_trimestrielles!$A$1:$EJ$1191,303,0)+HLOOKUP($A38,[2]valeurs_trimestrielles!$A$1:$EJ$1191,304,0)</f>
        <v>6216</v>
      </c>
      <c r="O38" s="72">
        <f t="shared" ref="O38" si="20">P38+Q38+R38</f>
        <v>102771</v>
      </c>
      <c r="P38" s="76">
        <f>HLOOKUP($A38,[2]valeurs_trimestrielles!$A$1:$EJ$1191,828,0)+HLOOKUP($A38,[2]valeurs_trimestrielles!$A$1:$EJ$1191,830,0)+HLOOKUP($A38,[2]valeurs_trimestrielles!$A$1:$EJ$1191,832,0)+HLOOKUP($A38,[2]valeurs_trimestrielles!$A$1:$EJ$1191,834,0)+HLOOKUP($A38,[2]valeurs_trimestrielles!$A$1:$EJ$1191,836,0)+HLOOKUP($A38,[2]valeurs_trimestrielles!$A$1:$EJ$1191,838,0)+HLOOKUP($A38,[2]valeurs_trimestrielles!$A$1:$EJ$1191,842,0)+HLOOKUP($A38,[2]valeurs_trimestrielles!$A$1:$EJ$1191,847,0)+HLOOKUP($A38,[2]valeurs_trimestrielles!$A$1:$EJ$1191,853,0)+HLOOKUP($A38,[2]valeurs_trimestrielles!$A$1:$EJ$1191,855,0)+HLOOKUP($A38,[2]valeurs_trimestrielles!$A$1:$EJ$1191,857,0)+HLOOKUP($A38,[2]valeurs_trimestrielles!$A$1:$EJ$1191,859,0)+HLOOKUP($A38,[2]valeurs_trimestrielles!$A$1:$EJ$1191,861,0)</f>
        <v>4231</v>
      </c>
      <c r="Q38" s="73">
        <f>HLOOKUP($A38,[2]valeurs_trimestrielles!$A$1:$EJ$1191,730,0)+HLOOKUP($A38,[2]valeurs_trimestrielles!$A$1:$EJ$1191,732,0)+HLOOKUP($A38,[2]valeurs_trimestrielles!$A$1:$EJ$1191,734,0)+HLOOKUP($A38,[2]valeurs_trimestrielles!$A$1:$EJ$1191,736,0)+HLOOKUP($A38,[2]valeurs_trimestrielles!$A$1:$EJ$1191,738,0)+HLOOKUP($A38,[2]valeurs_trimestrielles!$A$1:$EJ$1191,740,0)+HLOOKUP($A38,[2]valeurs_trimestrielles!$A$1:$EJ$1191,744,0)+HLOOKUP($A38,[2]valeurs_trimestrielles!$A$1:$EJ$1191,749,0)+HLOOKUP($A38,[2]valeurs_trimestrielles!$A$1:$EJ$1191,755,0)+HLOOKUP($A38,[2]valeurs_trimestrielles!$A$1:$EJ$1191,757,0)+HLOOKUP($A38,[2]valeurs_trimestrielles!$A$1:$EJ$1191,759,0)+HLOOKUP($A38,[2]valeurs_trimestrielles!$A$1:$EJ$1191,761,0)+HLOOKUP($A38,[2]valeurs_trimestrielles!$A$1:$EJ$1191,763,0)</f>
        <v>9305</v>
      </c>
      <c r="R38" s="73">
        <f t="shared" ref="R38" si="21">SUM(S38:AA38)</f>
        <v>89235</v>
      </c>
      <c r="S38" s="73">
        <f>HLOOKUP($A38,[2]valeurs_trimestrielles!$A$1:$EJ$1191,681,0)+HLOOKUP($A38,[2]valeurs_trimestrielles!$A$1:$EJ$1191,682,0)+HLOOKUP($A38,[2]valeurs_trimestrielles!$A$1:$EJ$1191,683,0)+HLOOKUP($A38,[2]valeurs_trimestrielles!$A$1:$EJ$1191,684,0)+HLOOKUP($A38,[2]valeurs_trimestrielles!$A$1:$EJ$1191,685,0)+HLOOKUP($A38,[2]valeurs_trimestrielles!$A$1:$EJ$1191,688,0)+HLOOKUP($A38,[2]valeurs_trimestrielles!$A$1:$EJ$1191,689,0)+HLOOKUP($A38,[2]valeurs_trimestrielles!$A$1:$EJ$1191,690,0)+HLOOKUP($A38,[2]valeurs_trimestrielles!$A$1:$EJ$1191,691,0)+HLOOKUP($A38,[2]valeurs_trimestrielles!$A$1:$EJ$1191,692,0)+HLOOKUP($A38,[2]valeurs_trimestrielles!$A$1:$EJ$1191,693,0)+HLOOKUP($A38,[2]valeurs_trimestrielles!$A$1:$EJ$1191,694,0)</f>
        <v>14420</v>
      </c>
      <c r="T38" s="73">
        <f>HLOOKUP($A38,[2]valeurs_trimestrielles!$A$1:$EJ$1191,912,0)+HLOOKUP($A38,[2]valeurs_trimestrielles!$A$1:$EJ$1191,913,0)+HLOOKUP($A38,[2]valeurs_trimestrielles!$A$1:$EJ$1191,914,0)+HLOOKUP($A38,[2]valeurs_trimestrielles!$A$1:$EJ$1191,915,0)+HLOOKUP($A38,[2]valeurs_trimestrielles!$A$1:$EJ$1191,916,0)+HLOOKUP($A38,[2]valeurs_trimestrielles!$A$1:$EJ$1191,919,0)+HLOOKUP($A38,[2]valeurs_trimestrielles!$A$1:$EJ$1191,920,0)+HLOOKUP($A38,[2]valeurs_trimestrielles!$A$1:$EJ$1191,921,0)+HLOOKUP($A38,[2]valeurs_trimestrielles!$A$1:$EJ$1191,922,0)+HLOOKUP($A38,[2]valeurs_trimestrielles!$A$1:$EJ$1191,923,0)+HLOOKUP($A38,[2]valeurs_trimestrielles!$A$1:$EJ$1191,924,0)+HLOOKUP($A38,[2]valeurs_trimestrielles!$A$1:$EJ$1191,925,0)</f>
        <v>11404</v>
      </c>
      <c r="U38" s="73">
        <f>HLOOKUP($A38,[2]valeurs_trimestrielles!$A$1:$EJ$1191,814,0)+HLOOKUP($A38,[2]valeurs_trimestrielles!$A$1:$EJ$1191,815,0)+HLOOKUP($A38,[2]valeurs_trimestrielles!$A$1:$EJ$1191,816,0)+HLOOKUP($A38,[2]valeurs_trimestrielles!$A$1:$EJ$1191,817,0)+HLOOKUP($A38,[2]valeurs_trimestrielles!$A$1:$EJ$1191,818,0)+HLOOKUP($A38,[2]valeurs_trimestrielles!$A$1:$EJ$1191,821,0)+HLOOKUP($A38,[2]valeurs_trimestrielles!$A$1:$EJ$1191,822,0)+HLOOKUP($A38,[2]valeurs_trimestrielles!$A$1:$EJ$1191,823,0)+HLOOKUP($A38,[2]valeurs_trimestrielles!$A$1:$EJ$1191,824,0)+HLOOKUP($A38,[2]valeurs_trimestrielles!$A$1:$EJ$1191,825,0)+HLOOKUP($A38,[2]valeurs_trimestrielles!$A$1:$EJ$1191,826,0)+HLOOKUP($A38,[2]valeurs_trimestrielles!$A$1:$EJ$1191,827,0)</f>
        <v>2756</v>
      </c>
      <c r="V38" s="73">
        <f>HLOOKUP($A38,[2]valeurs_trimestrielles!$A$1:$EJ$1191,877,0)+HLOOKUP($A38,[2]valeurs_trimestrielles!$A$1:$EJ$1191,878,0)+HLOOKUP($A38,[2]valeurs_trimestrielles!$A$1:$EJ$1191,879,0)+HLOOKUP($A38,[2]valeurs_trimestrielles!$A$1:$EJ$1191,880,0)+HLOOKUP($A38,[2]valeurs_trimestrielles!$A$1:$EJ$1191,881,0)+HLOOKUP($A38,[2]valeurs_trimestrielles!$A$1:$EJ$1191,884,0)+HLOOKUP($A38,[2]valeurs_trimestrielles!$A$1:$EJ$1191,885,0)+HLOOKUP($A38,[2]valeurs_trimestrielles!$A$1:$EJ$1191,886,0)+HLOOKUP($A38,[2]valeurs_trimestrielles!$A$1:$EJ$1191,887,0)+HLOOKUP($A38,[2]valeurs_trimestrielles!$A$1:$EJ$1191,888,0)+HLOOKUP($A38,[2]valeurs_trimestrielles!$A$1:$EJ$1191,889,0)+HLOOKUP($A38,[2]valeurs_trimestrielles!$A$1:$EJ$1191,890,0)</f>
        <v>5449</v>
      </c>
      <c r="W38" s="73">
        <f>HLOOKUP($A38,[2]valeurs_trimestrielles!$A$1:$EJ$1191,639,0)+HLOOKUP($A38,[2]valeurs_trimestrielles!$A$1:$EJ$1191,640,0)+HLOOKUP($A38,[2]valeurs_trimestrielles!$A$1:$EJ$1191,641,0)+HLOOKUP($A38,[2]valeurs_trimestrielles!$A$1:$EJ$1191,642,0)+HLOOKUP($A38,[2]valeurs_trimestrielles!$A$1:$EJ$1191,643,0)+HLOOKUP($A38,[2]valeurs_trimestrielles!$A$1:$EJ$1191,646,0)+HLOOKUP($A38,[2]valeurs_trimestrielles!$A$1:$EJ$1191,648,0)+HLOOKUP($A38,[2]valeurs_trimestrielles!$A$1:$EJ$1191,650,0)+HLOOKUP($A38,[2]valeurs_trimestrielles!$A$1:$EJ$1191,652,0)+HLOOKUP($A38,[2]valeurs_trimestrielles!$A$1:$EJ$1191,654,0)+HLOOKUP($A38,[2]valeurs_trimestrielles!$A$1:$EJ$1191,656,0)+HLOOKUP($A38,[2]valeurs_trimestrielles!$A$1:$EJ$1191,657,0)</f>
        <v>1380</v>
      </c>
      <c r="X38" s="73">
        <f>HLOOKUP($A38,[2]valeurs_trimestrielles!$A$1:$EJ$1191,653,0)+HLOOKUP($A38,[2]valeurs_trimestrielles!$A$1:$EJ$1191,654,0)+HLOOKUP($A38,[2]valeurs_trimestrielles!$A$1:$EJ$1191,655,0)+HLOOKUP($A38,[2]valeurs_trimestrielles!$A$1:$EJ$1191,656,0)+HLOOKUP($A38,[2]valeurs_trimestrielles!$A$1:$EJ$1191,657,0)+HLOOKUP($A38,[2]valeurs_trimestrielles!$A$1:$EJ$1191,660,0)+HLOOKUP($A38,[2]valeurs_trimestrielles!$A$1:$EJ$1191,661,0)+HLOOKUP($A38,[2]valeurs_trimestrielles!$A$1:$EJ$1191,662,0)+HLOOKUP($A38,[2]valeurs_trimestrielles!$A$1:$EJ$1191,663,0)+HLOOKUP($A38,[2]valeurs_trimestrielles!$A$1:$EJ$1191,664,0)+HLOOKUP($A38,[2]valeurs_trimestrielles!$A$1:$EJ$1191,665,0)+HLOOKUP($A38,[2]valeurs_trimestrielles!$A$1:$EJ$1191,666,0)</f>
        <v>2662</v>
      </c>
      <c r="Y38" s="73">
        <f>HLOOKUP($A38,[2]valeurs_trimestrielles!$A$1:$EJ$1191,626,0)+HLOOKUP($A38,[2]valeurs_trimestrielles!$A$1:$EJ$1191,627,0)+HLOOKUP($A38,[2]valeurs_trimestrielles!$A$1:$EJ$1191,628,0)+HLOOKUP($A38,[2]valeurs_trimestrielles!$A$1:$EJ$1191,629,0)+HLOOKUP($A38,[2]valeurs_trimestrielles!$A$1:$EJ$1191,630,0)+HLOOKUP($A38,[2]valeurs_trimestrielles!$A$1:$EJ$1191,632,0)+HLOOKUP($A38,[2]valeurs_trimestrielles!$A$1:$EJ$1191,633,0)+HLOOKUP($A38,[2]valeurs_trimestrielles!$A$1:$EJ$1191,634,0)+HLOOKUP($A38,[2]valeurs_trimestrielles!$A$1:$EJ$1191,635,0)+HLOOKUP($A38,[2]valeurs_trimestrielles!$A$1:$EJ$1191,636,0)+HLOOKUP($A38,[2]valeurs_trimestrielles!$A$1:$EJ$1191,637,0)+HLOOKUP($A38,[2]valeurs_trimestrielles!$A$1:$EJ$1191,638,0)</f>
        <v>27302</v>
      </c>
      <c r="Z38" s="73">
        <f>HLOOKUP($A38,[2]valeurs_trimestrielles!$A$1:$EJ$1191,765,0)+HLOOKUP($A38,[2]valeurs_trimestrielles!$A$1:$EJ$1191,766,0)+HLOOKUP($A38,[2]valeurs_trimestrielles!$A$1:$EJ$1191,767,0)+HLOOKUP($A38,[2]valeurs_trimestrielles!$A$1:$EJ$1191,768,0)+HLOOKUP($A38,[2]valeurs_trimestrielles!$A$1:$EJ$1191,769,0)+HLOOKUP($A38,[2]valeurs_trimestrielles!$A$1:$EJ$1191,772,0)+HLOOKUP($A38,[2]valeurs_trimestrielles!$A$1:$EJ$1191,773,0)+HLOOKUP($A38,[2]valeurs_trimestrielles!$A$1:$EJ$1191,774,0)+HLOOKUP($A38,[2]valeurs_trimestrielles!$A$1:$EJ$1191,775,0)+HLOOKUP($A38,[2]valeurs_trimestrielles!$A$1:$EJ$1191,776,0)+HLOOKUP($A38,[2]valeurs_trimestrielles!$A$1:$EJ$1191,777,0)+HLOOKUP($A38,[2]valeurs_trimestrielles!$A$1:$EJ$1191,778,0)</f>
        <v>11628</v>
      </c>
      <c r="AA38" s="75">
        <f>HLOOKUP($A38,[2]valeurs_trimestrielles!$A$1:$EJ$1191,667,0)+HLOOKUP($A38,[2]valeurs_trimestrielles!$A$1:$EJ$1191,668,0)+HLOOKUP($A38,[2]valeurs_trimestrielles!$A$1:$EJ$1191,669,0)+HLOOKUP($A38,[2]valeurs_trimestrielles!$A$1:$EJ$1191,670,0)+HLOOKUP($A38,[2]valeurs_trimestrielles!$A$1:$EJ$1191,671,0)+HLOOKUP($A38,[2]valeurs_trimestrielles!$A$1:$EJ$1191,674,0)+HLOOKUP($A38,[2]valeurs_trimestrielles!$A$1:$EJ$1191,675,0)+HLOOKUP($A38,[2]valeurs_trimestrielles!$A$1:$EJ$1191,676,0)+HLOOKUP($A38,[2]valeurs_trimestrielles!$A$1:$EJ$1191,677,0)+HLOOKUP($A38,[2]valeurs_trimestrielles!$A$1:$EJ$1191,678,0)+HLOOKUP($A38,[2]valeurs_trimestrielles!$A$1:$EJ$1191,679,0)+HLOOKUP($A38,[2]valeurs_trimestrielles!$A$1:$EJ$1191,680,0)</f>
        <v>12234</v>
      </c>
      <c r="AB38" s="72">
        <f t="shared" si="6"/>
        <v>192522</v>
      </c>
      <c r="AC38" s="55">
        <f>HLOOKUP($A38,[2]valeurs_trimestrielles!$A$1:$EJ$1191,560,0)+HLOOKUP($A38,[2]valeurs_trimestrielles!$A$1:$EJ$1191,562,0)+HLOOKUP($A38,[2]valeurs_trimestrielles!$A$1:$EJ$1191,564,0)+HLOOKUP($A38,[2]valeurs_trimestrielles!$A$1:$EJ$1191,566,0)+HLOOKUP($A38,[2]valeurs_trimestrielles!$A$1:$EJ$1191,568,0)+HLOOKUP($A38,[2]valeurs_trimestrielles!$A$1:$EJ$1191,570,0)+HLOOKUP($A38,[2]valeurs_trimestrielles!$A$1:$EJ$1191,574,0)+HLOOKUP($A38,[2]valeurs_trimestrielles!$A$1:$EJ$1191,580,0)+HLOOKUP($A38,[2]valeurs_trimestrielles!$A$1:$EJ$1191,587,0)+HLOOKUP($A38,[2]valeurs_trimestrielles!$A$1:$EJ$1191,589,0)+HLOOKUP($A38,[2]valeurs_trimestrielles!$A$1:$EJ$1191,591,0)+HLOOKUP($A38,[2]valeurs_trimestrielles!$A$1:$EJ$1191,593,0)+HLOOKUP($A38,[2]valeurs_trimestrielles!$A$1:$EJ$1191,595,0)</f>
        <v>7494</v>
      </c>
      <c r="AD38" s="56">
        <f>HLOOKUP($A38,[2]valeurs_trimestrielles!$A$1:$EJ$1191,109,0)+HLOOKUP($A38,[2]valeurs_trimestrielles!$A$1:$EJ$1191,111,0)+HLOOKUP($A38,[2]valeurs_trimestrielles!$A$1:$EJ$1191,113,0)+HLOOKUP($A38,[2]valeurs_trimestrielles!$A$1:$EJ$1191,115,0)+HLOOKUP($A38,[2]valeurs_trimestrielles!$A$1:$EJ$1191,117,0)+HLOOKUP($A38,[2]valeurs_trimestrielles!$A$1:$EJ$1191,119,0)+HLOOKUP($A38,[2]valeurs_trimestrielles!$A$1:$EJ$1191,123,0)+HLOOKUP($A38,[2]valeurs_trimestrielles!$A$1:$EJ$1191,129,0)+HLOOKUP($A38,[2]valeurs_trimestrielles!$A$1:$EJ$1191,136,0)+HLOOKUP($A38,[2]valeurs_trimestrielles!$A$1:$EJ$1191,138,0)+HLOOKUP($A38,[2]valeurs_trimestrielles!$A$1:$EJ$1191,140,0)+HLOOKUP($A38,[2]valeurs_trimestrielles!$A$1:$EJ$1191,142,0)+HLOOKUP($A38,[2]valeurs_trimestrielles!$A$1:$EJ$1191,144,0)</f>
        <v>19699</v>
      </c>
      <c r="AE38" s="56">
        <f t="shared" si="7"/>
        <v>165329</v>
      </c>
      <c r="AF38" s="56">
        <f>HLOOKUP($A38,[2]valeurs_trimestrielles!$A$1:$EJ$1191,58,0)+HLOOKUP($A38,[2]valeurs_trimestrielles!$A$1:$EJ$1191,59,0)+HLOOKUP($A38,[2]valeurs_trimestrielles!$A$1:$EJ$1191,60,0)+HLOOKUP($A38,[2]valeurs_trimestrielles!$A$1:$EJ$1191,61,0)+HLOOKUP($A38,[2]valeurs_trimestrielles!$A$1:$EJ$1191,62,0)+HLOOKUP($A38,[2]valeurs_trimestrielles!$A$1:$EJ$1191,65,0)+HLOOKUP($A38,[2]valeurs_trimestrielles!$A$1:$EJ$1191,66,0)+HLOOKUP($A38,[2]valeurs_trimestrielles!$A$1:$EJ$1191,67,0)+HLOOKUP($A38,[2]valeurs_trimestrielles!$A$1:$EJ$1191,68,0)+HLOOKUP($A38,[2]valeurs_trimestrielles!$A$1:$EJ$1191,69,0)+HLOOKUP($A38,[2]valeurs_trimestrielles!$A$1:$EJ$1191,70,0)+HLOOKUP($A38,[2]valeurs_trimestrielles!$A$1:$EJ$1191,71,0)</f>
        <v>37958</v>
      </c>
      <c r="AG38" s="56">
        <f>HLOOKUP($A38,[2]valeurs_trimestrielles!$A$1:$EJ$1191,968,0)+HLOOKUP($A38,[2]valeurs_trimestrielles!$A$1:$EJ$1191,969,0)+HLOOKUP($A38,[2]valeurs_trimestrielles!$A$1:$EJ$1191,970,0)+HLOOKUP($A38,[2]valeurs_trimestrielles!$A$1:$EJ$1191,971,0)+HLOOKUP($A38,[2]valeurs_trimestrielles!$A$1:$EJ$1191,972,0)+HLOOKUP($A38,[2]valeurs_trimestrielles!$A$1:$EJ$1191,975,0)+HLOOKUP($A38,[2]valeurs_trimestrielles!$A$1:$EJ$1191,976,0)+HLOOKUP($A38,[2]valeurs_trimestrielles!$A$1:$EJ$1191,977,0)+HLOOKUP($A38,[2]valeurs_trimestrielles!$A$1:$EJ$1191,978,0)+HLOOKUP($A38,[2]valeurs_trimestrielles!$A$1:$EJ$1191,979,0)+HLOOKUP($A38,[2]valeurs_trimestrielles!$A$1:$EJ$1191,980,0)+HLOOKUP($A38,[2]valeurs_trimestrielles!$A$1:$EJ$1191,981,0)</f>
        <v>15341</v>
      </c>
      <c r="AH38" s="56">
        <f>HLOOKUP($A38,[2]valeurs_trimestrielles!$A$1:$EJ$1191,235,0)+HLOOKUP($A38,[2]valeurs_trimestrielles!$A$1:$EJ$1191,236,0)+HLOOKUP($A38,[2]valeurs_trimestrielles!$A$1:$EJ$1191,237,0)+HLOOKUP($A38,[2]valeurs_trimestrielles!$A$1:$EJ$1191,238,0)+HLOOKUP($A38,[2]valeurs_trimestrielles!$A$1:$EJ$1191,239,0)+HLOOKUP($A38,[2]valeurs_trimestrielles!$A$1:$EJ$1191,242,0)+HLOOKUP($A38,[2]valeurs_trimestrielles!$A$1:$EJ$1191,243,0)+HLOOKUP($A38,[2]valeurs_trimestrielles!$A$1:$EJ$1191,244,0)+HLOOKUP($A38,[2]valeurs_trimestrielles!$A$1:$EJ$1191,245,0)+HLOOKUP($A38,[2]valeurs_trimestrielles!$A$1:$EJ$1191,246,0)+HLOOKUP($A38,[2]valeurs_trimestrielles!$A$1:$EJ$1191,247,0)+HLOOKUP($A38,[2]valeurs_trimestrielles!$A$1:$EJ$1191,248,0)</f>
        <v>7816</v>
      </c>
      <c r="AI38" s="56">
        <f>HLOOKUP($A38,[2]valeurs_trimestrielles!$A$1:$EJ$1191,611,0)+HLOOKUP($A38,[2]valeurs_trimestrielles!$A$1:$EJ$1191,612,0)+HLOOKUP($A38,[2]valeurs_trimestrielles!$A$1:$EJ$1191,613,0)+HLOOKUP($A38,[2]valeurs_trimestrielles!$A$1:$EJ$1191,614,0)+HLOOKUP($A38,[2]valeurs_trimestrielles!$A$1:$EJ$1191,615,0)+HLOOKUP($A38,[2]valeurs_trimestrielles!$A$1:$EJ$1191,618,0)+HLOOKUP($A38,[2]valeurs_trimestrielles!$A$1:$EJ$1191,619,0)+HLOOKUP($A38,[2]valeurs_trimestrielles!$A$1:$EJ$1191,620,0)+HLOOKUP($A38,[2]valeurs_trimestrielles!$A$1:$EJ$1191,621,0)+HLOOKUP($A38,[2]valeurs_trimestrielles!$A$1:$EJ$1191,622,0)+HLOOKUP($A38,[2]valeurs_trimestrielles!$A$1:$EJ$1191,623,0)+HLOOKUP($A38,[2]valeurs_trimestrielles!$A$1:$EJ$1191,624,0)</f>
        <v>9285</v>
      </c>
      <c r="AJ38" s="56">
        <f>HLOOKUP($A38,[2]valeurs_trimestrielles!$A$1:$EJ$1191,16,0)+HLOOKUP($A38,[2]valeurs_trimestrielles!$A$1:$EJ$1191,17,0)+HLOOKUP($A38,[2]valeurs_trimestrielles!$A$1:$EJ$1191,18,0)+HLOOKUP($A38,[2]valeurs_trimestrielles!$A$1:$EJ$1191,19,0)+HLOOKUP($A38,[2]valeurs_trimestrielles!$A$1:$EJ$1191,20,0)+HLOOKUP($A38,[2]valeurs_trimestrielles!$A$1:$EJ$1191,23,0)+HLOOKUP($A38,[2]valeurs_trimestrielles!$A$1:$EJ$1191,24,0)+HLOOKUP($A38,[2]valeurs_trimestrielles!$A$1:$EJ$1191,25,0)+HLOOKUP($A38,[2]valeurs_trimestrielles!$A$1:$EJ$1191,26,0)+HLOOKUP($A38,[2]valeurs_trimestrielles!$A$1:$EJ$1191,27,0)+HLOOKUP($A38,[2]valeurs_trimestrielles!$A$1:$EJ$1191,28,0)+HLOOKUP($A38,[2]valeurs_trimestrielles!$A$1:$EJ$1191,29,0)</f>
        <v>5082</v>
      </c>
      <c r="AK38" s="56">
        <f>HLOOKUP($A38,[2]valeurs_trimestrielles!$A$1:$EJ$1191,30,0)+HLOOKUP($A38,[2]valeurs_trimestrielles!$A$1:$EJ$1191,31,0)+HLOOKUP($A38,[2]valeurs_trimestrielles!$A$1:$EJ$1191,32,0)+HLOOKUP($A38,[2]valeurs_trimestrielles!$A$1:$EJ$1191,33,0)+HLOOKUP($A38,[2]valeurs_trimestrielles!$A$1:$EJ$1191,34,0)+HLOOKUP($A38,[2]valeurs_trimestrielles!$A$1:$EJ$1191,37,0)+HLOOKUP($A38,[2]valeurs_trimestrielles!$A$1:$EJ$1191,38,0)+HLOOKUP($A38,[2]valeurs_trimestrielles!$A$1:$EJ$1191,39,0)+HLOOKUP($A38,[2]valeurs_trimestrielles!$A$1:$EJ$1191,40,0)+HLOOKUP($A38,[2]valeurs_trimestrielles!$A$1:$EJ$1191,41,0)+HLOOKUP($A38,[2]valeurs_trimestrielles!$A$1:$EJ$1191,42,0)+HLOOKUP($A38,[2]valeurs_trimestrielles!$A$1:$EJ$1191,43,0)</f>
        <v>6507</v>
      </c>
      <c r="AL38" s="56">
        <f>HLOOKUP($A38,[2]valeurs_trimestrielles!$A$1:$EJ$1191,2,0)+HLOOKUP($A38,[2]valeurs_trimestrielles!$A$1:$EJ$1191,3,0)+HLOOKUP($A38,[2]valeurs_trimestrielles!$A$1:$EJ$1191,4,0)+HLOOKUP($A38,[2]valeurs_trimestrielles!$A$1:$EJ$1191,5,0)+HLOOKUP($A38,[2]valeurs_trimestrielles!$A$1:$EJ$1191,6,0)+HLOOKUP($A38,[2]valeurs_trimestrielles!$A$1:$EJ$1191,9,0)+HLOOKUP($A38,[2]valeurs_trimestrielles!$A$1:$EJ$1191,10,0)+HLOOKUP($A38,[2]valeurs_trimestrielles!$A$1:$EJ$1191,11,0)+HLOOKUP($A38,[2]valeurs_trimestrielles!$A$1:$EJ$1191,12,0)+HLOOKUP($A38,[2]valeurs_trimestrielles!$A$1:$EJ$1191,13,0)+HLOOKUP($A38,[2]valeurs_trimestrielles!$A$1:$EJ$1191,14,0)+HLOOKUP($A38,[2]valeurs_trimestrielles!$A$1:$EJ$1191,15,0)</f>
        <v>44458</v>
      </c>
      <c r="AM38" s="56">
        <f>HLOOKUP($A38,[2]valeurs_trimestrielles!$A$1:$EJ$1191,146,0)+HLOOKUP($A38,[2]valeurs_trimestrielles!$A$1:$EJ$1191,147,0)+HLOOKUP($A38,[2]valeurs_trimestrielles!$A$1:$EJ$1191,148,0)+HLOOKUP($A38,[2]valeurs_trimestrielles!$A$1:$EJ$1191,149,0)+HLOOKUP($A38,[2]valeurs_trimestrielles!$A$1:$EJ$1191,150,0)+HLOOKUP($A38,[2]valeurs_trimestrielles!$A$1:$EJ$1191,153,0)+HLOOKUP($A38,[2]valeurs_trimestrielles!$A$1:$EJ$1191,154,0)+HLOOKUP($A38,[2]valeurs_trimestrielles!$A$1:$EJ$1191,155,0)+HLOOKUP($A38,[2]valeurs_trimestrielles!$A$1:$EJ$1191,156,0)+HLOOKUP($A38,[2]valeurs_trimestrielles!$A$1:$EJ$1191,157,0)+HLOOKUP($A38,[2]valeurs_trimestrielles!$A$1:$EJ$1191,158,0)+HLOOKUP($A38,[2]valeurs_trimestrielles!$A$1:$EJ$1191,159,0)</f>
        <v>20432</v>
      </c>
      <c r="AN38" s="57">
        <f>HLOOKUP($A38,[2]valeurs_trimestrielles!$A$1:$EJ$1191,44,0)+HLOOKUP($A38,[2]valeurs_trimestrielles!$A$1:$EJ$1191,45,0)+HLOOKUP($A38,[2]valeurs_trimestrielles!$A$1:$EJ$1191,46,0)+HLOOKUP($A38,[2]valeurs_trimestrielles!$A$1:$EJ$1191,47,0)+HLOOKUP($A38,[2]valeurs_trimestrielles!$A$1:$EJ$1191,48,0)+HLOOKUP($A38,[2]valeurs_trimestrielles!$A$1:$EJ$1191,51,0)+HLOOKUP($A38,[2]valeurs_trimestrielles!$A$1:$EJ$1191,52,0)+HLOOKUP($A38,[2]valeurs_trimestrielles!$A$1:$EJ$1191,53,0)+HLOOKUP($A38,[2]valeurs_trimestrielles!$A$1:$EJ$1191,54,0)+HLOOKUP($A38,[2]valeurs_trimestrielles!$A$1:$EJ$1191,55,0)+HLOOKUP($A38,[2]valeurs_trimestrielles!$A$1:$EJ$1191,56,0)+HLOOKUP($A38,[2]valeurs_trimestrielles!$A$1:$EJ$1191,57,0)</f>
        <v>18450</v>
      </c>
    </row>
    <row r="39" spans="1:40" x14ac:dyDescent="0.2">
      <c r="A39" s="1" t="str">
        <f>'France métro'!A36</f>
        <v>2018-T2</v>
      </c>
      <c r="B39" s="54">
        <f t="shared" ref="B39:B40" si="22">C39+D39+E39</f>
        <v>83856</v>
      </c>
      <c r="C39" s="76">
        <f>HLOOKUP($A39,[2]valeurs_trimestrielles!$A$1:$EJ$1191,458,0)+HLOOKUP($A39,[2]valeurs_trimestrielles!$A$1:$EJ$1191,460,0)+HLOOKUP($A39,[2]valeurs_trimestrielles!$A$1:$EJ$1191,462,0)+HLOOKUP($A39,[2]valeurs_trimestrielles!$A$1:$EJ$1191,464,0)+HLOOKUP($A39,[2]valeurs_trimestrielles!$A$1:$EJ$1191,466,0)+HLOOKUP($A39,[2]valeurs_trimestrielles!$A$1:$EJ$1191,468,0)+HLOOKUP($A39,[2]valeurs_trimestrielles!$A$1:$EJ$1191,472,0)+HLOOKUP($A39,[2]valeurs_trimestrielles!$A$1:$EJ$1191,478,0)+HLOOKUP($A39,[2]valeurs_trimestrielles!$A$1:$EJ$1191,485,0)+HLOOKUP($A39,[2]valeurs_trimestrielles!$A$1:$EJ$1191,487,0)+HLOOKUP($A39,[2]valeurs_trimestrielles!$A$1:$EJ$1191,489,0)+HLOOKUP($A39,[2]valeurs_trimestrielles!$A$1:$EJ$1191,491,0)+HLOOKUP($A39,[2]valeurs_trimestrielles!$A$1:$EJ$1191,493,0)</f>
        <v>2951</v>
      </c>
      <c r="D39" s="73">
        <f>HLOOKUP($A39,[2]valeurs_trimestrielles!$A$1:$EJ$1191,356,0)+HLOOKUP($A39,[2]valeurs_trimestrielles!$A$1:$EJ$1191,358,0)+HLOOKUP($A39,[2]valeurs_trimestrielles!$A$1:$EJ$1191,360,0)+HLOOKUP($A39,[2]valeurs_trimestrielles!$A$1:$EJ$1191,362,0)+HLOOKUP($A39,[2]valeurs_trimestrielles!$A$1:$EJ$1191,364,0)+HLOOKUP($A39,[2]valeurs_trimestrielles!$A$1:$EJ$1191,366,0)+HLOOKUP($A39,[2]valeurs_trimestrielles!$A$1:$EJ$1191,370,0)+HLOOKUP($A39,[2]valeurs_trimestrielles!$A$1:$EJ$1191,376,0)+HLOOKUP($A39,[2]valeurs_trimestrielles!$A$1:$EJ$1191,383,0)+HLOOKUP($A39,[2]valeurs_trimestrielles!$A$1:$EJ$1191,385,0)+HLOOKUP($A39,[2]valeurs_trimestrielles!$A$1:$EJ$1191,387,0)+HLOOKUP($A39,[2]valeurs_trimestrielles!$A$1:$EJ$1191,389,0)+HLOOKUP($A39,[2]valeurs_trimestrielles!$A$1:$EJ$1191,391,0)</f>
        <v>9330</v>
      </c>
      <c r="E39" s="73">
        <f t="shared" ref="E39:E40" si="23">SUM(F39:N39)</f>
        <v>71575</v>
      </c>
      <c r="F39" s="73">
        <f>HLOOKUP($A39,[2]valeurs_trimestrielles!$A$1:$EJ$1191,305,0)+HLOOKUP($A39,[2]valeurs_trimestrielles!$A$1:$EJ$1191,306,0)+HLOOKUP($A39,[2]valeurs_trimestrielles!$A$1:$EJ$1191,307,0)+HLOOKUP($A39,[2]valeurs_trimestrielles!$A$1:$EJ$1191,308,0)+HLOOKUP($A39,[2]valeurs_trimestrielles!$A$1:$EJ$1191,309,0)+HLOOKUP($A39,[2]valeurs_trimestrielles!$A$1:$EJ$1191,312,0)+HLOOKUP($A39,[2]valeurs_trimestrielles!$A$1:$EJ$1191,313,0)+HLOOKUP($A39,[2]valeurs_trimestrielles!$A$1:$EJ$1191,314,0)+HLOOKUP($A39,[2]valeurs_trimestrielles!$A$1:$EJ$1191,315,0)+HLOOKUP($A39,[2]valeurs_trimestrielles!$A$1:$EJ$1191,316,0)+HLOOKUP($A39,[2]valeurs_trimestrielles!$A$1:$EJ$1191,317,0)+HLOOKUP($A39,[2]valeurs_trimestrielles!$A$1:$EJ$1191,318,0)</f>
        <v>23528</v>
      </c>
      <c r="G39" s="73">
        <f>HLOOKUP($A39,[2]valeurs_trimestrielles!$A$1:$EJ$1191,546,0)+HLOOKUP($A39,[2]valeurs_trimestrielles!$A$1:$EJ$1191,547,0)+HLOOKUP($A39,[2]valeurs_trimestrielles!$A$1:$EJ$1191,548,0)+HLOOKUP($A39,[2]valeurs_trimestrielles!$A$1:$EJ$1191,549,0)+HLOOKUP($A39,[2]valeurs_trimestrielles!$A$1:$EJ$1191,550,0)+HLOOKUP($A39,[2]valeurs_trimestrielles!$A$1:$EJ$1191,553,0)+HLOOKUP($A39,[2]valeurs_trimestrielles!$A$1:$EJ$1191,554,0)+HLOOKUP($A39,[2]valeurs_trimestrielles!$A$1:$EJ$1191,555,0)+HLOOKUP($A39,[2]valeurs_trimestrielles!$A$1:$EJ$1191,556,0)+HLOOKUP($A39,[2]valeurs_trimestrielles!$A$1:$EJ$1191,557,0)+HLOOKUP($A39,[2]valeurs_trimestrielles!$A$1:$EJ$1191,558,0)+HLOOKUP($A39,[2]valeurs_trimestrielles!$A$1:$EJ$1191,559,0)</f>
        <v>4337</v>
      </c>
      <c r="H39" s="73">
        <f>HLOOKUP($A39,[2]valeurs_trimestrielles!$A$1:$EJ$1191,444,0)+HLOOKUP($A39,[2]valeurs_trimestrielles!$A$1:$EJ$1191,445,0)+HLOOKUP($A39,[2]valeurs_trimestrielles!$A$1:$EJ$1191,446,0)+HLOOKUP($A39,[2]valeurs_trimestrielles!$A$1:$EJ$1191,447,0)+HLOOKUP($A39,[2]valeurs_trimestrielles!$A$1:$EJ$1191,448,0)+HLOOKUP($A39,[2]valeurs_trimestrielles!$A$1:$EJ$1191,451,0)+HLOOKUP($A39,[2]valeurs_trimestrielles!$A$1:$EJ$1191,452,0)+HLOOKUP($A39,[2]valeurs_trimestrielles!$A$1:$EJ$1191,453,0)+HLOOKUP($A39,[2]valeurs_trimestrielles!$A$1:$EJ$1191,454,0)+HLOOKUP($A39,[2]valeurs_trimestrielles!$A$1:$EJ$1191,455,0)+HLOOKUP($A39,[2]valeurs_trimestrielles!$A$1:$EJ$1191,456,0)+HLOOKUP($A39,[2]valeurs_trimestrielles!$A$1:$EJ$1191,457,0)</f>
        <v>5672</v>
      </c>
      <c r="I39" s="73">
        <f>HLOOKUP($A39,[2]valeurs_trimestrielles!$A$1:$EJ$1191,509,0)+HLOOKUP($A39,[2]valeurs_trimestrielles!$A$1:$EJ$1191,510,0)+HLOOKUP($A39,[2]valeurs_trimestrielles!$A$1:$EJ$1191,511,0)+HLOOKUP($A39,[2]valeurs_trimestrielles!$A$1:$EJ$1191,512,0)+HLOOKUP($A39,[2]valeurs_trimestrielles!$A$1:$EJ$1191,513,0)+HLOOKUP($A39,[2]valeurs_trimestrielles!$A$1:$EJ$1191,516,0)+HLOOKUP($A39,[2]valeurs_trimestrielles!$A$1:$EJ$1191,517,0)+HLOOKUP($A39,[2]valeurs_trimestrielles!$A$1:$EJ$1191,518,0)+HLOOKUP($A39,[2]valeurs_trimestrielles!$A$1:$EJ$1191,519,0)+HLOOKUP($A39,[2]valeurs_trimestrielles!$A$1:$EJ$1191,520,0)+HLOOKUP($A39,[2]valeurs_trimestrielles!$A$1:$EJ$1191,521,0)+HLOOKUP($A39,[2]valeurs_trimestrielles!$A$1:$EJ$1191,522,0)</f>
        <v>3256</v>
      </c>
      <c r="J39" s="73">
        <f>HLOOKUP($A39,[2]valeurs_trimestrielles!$A$1:$EJ$1191,263,0)+HLOOKUP($A39,[2]valeurs_trimestrielles!$A$1:$EJ$1191,264,0)+HLOOKUP($A39,[2]valeurs_trimestrielles!$A$1:$EJ$1191,265,0)+HLOOKUP($A39,[2]valeurs_trimestrielles!$A$1:$EJ$1191,266,0)+HLOOKUP($A39,[2]valeurs_trimestrielles!$A$1:$EJ$1191,267,0)+HLOOKUP($A39,[2]valeurs_trimestrielles!$A$1:$EJ$1191,270,0)+HLOOKUP($A39,[2]valeurs_trimestrielles!$A$1:$EJ$1191,271,0)+HLOOKUP($A39,[2]valeurs_trimestrielles!$A$1:$EJ$1191,272,0)+HLOOKUP($A39,[2]valeurs_trimestrielles!$A$1:$EJ$1191,273,0)+HLOOKUP($A39,[2]valeurs_trimestrielles!$A$1:$EJ$1191,274,0)+HLOOKUP($A39,[2]valeurs_trimestrielles!$A$1:$EJ$1191,275,0)+HLOOKUP($A39,[2]valeurs_trimestrielles!$A$1:$EJ$1191,276,0)</f>
        <v>4346</v>
      </c>
      <c r="K39" s="73">
        <f>HLOOKUP($A39,[2]valeurs_trimestrielles!$A$1:$EJ$1191,277,0)+HLOOKUP($A39,[2]valeurs_trimestrielles!$A$1:$EJ$1191,278,0)+HLOOKUP($A39,[2]valeurs_trimestrielles!$A$1:$EJ$1191,279,0)+HLOOKUP($A39,[2]valeurs_trimestrielles!$A$1:$EJ$1191,280,0)+HLOOKUP($A39,[2]valeurs_trimestrielles!$A$1:$EJ$1191,281,0)+HLOOKUP($A39,[2]valeurs_trimestrielles!$A$1:$EJ$1191,284,0)+HLOOKUP($A39,[2]valeurs_trimestrielles!$A$1:$EJ$1191,285,0)+HLOOKUP($A39,[2]valeurs_trimestrielles!$A$1:$EJ$1191,286,0)+HLOOKUP($A39,[2]valeurs_trimestrielles!$A$1:$EJ$1191,287,0)+HLOOKUP($A39,[2]valeurs_trimestrielles!$A$1:$EJ$1191,288,0)+HLOOKUP($A39,[2]valeurs_trimestrielles!$A$1:$EJ$1191,289,0)+HLOOKUP($A39,[2]valeurs_trimestrielles!$A$1:$EJ$1191,290,0)</f>
        <v>3809</v>
      </c>
      <c r="L39" s="73">
        <f>HLOOKUP($A39,[2]valeurs_trimestrielles!$A$1:$EJ$1191,249,0)+HLOOKUP($A39,[2]valeurs_trimestrielles!$A$1:$EJ$1191,250,0)+HLOOKUP($A39,[2]valeurs_trimestrielles!$A$1:$EJ$1191,251,0)+HLOOKUP($A39,[2]valeurs_trimestrielles!$A$1:$EJ$1191,252,0)+HLOOKUP($A39,[2]valeurs_trimestrielles!$A$1:$EJ$1191,253,0)+HLOOKUP($A39,[2]valeurs_trimestrielles!$A$1:$EJ$1191,256,0)+HLOOKUP($A39,[2]valeurs_trimestrielles!$A$1:$EJ$1191,257,0)+HLOOKUP($A39,[2]valeurs_trimestrielles!$A$1:$EJ$1191,258,0)+HLOOKUP($A39,[2]valeurs_trimestrielles!$A$1:$EJ$1191,259,0)+HLOOKUP($A39,[2]valeurs_trimestrielles!$A$1:$EJ$1191,260,0)+HLOOKUP($A39,[2]valeurs_trimestrielles!$A$1:$EJ$1191,261,0)+HLOOKUP($A39,[2]valeurs_trimestrielles!$A$1:$EJ$1191,262,0)</f>
        <v>13441</v>
      </c>
      <c r="M39" s="73">
        <f>HLOOKUP($A39,[2]valeurs_trimestrielles!$A$1:$EJ$1191,393,0)+HLOOKUP($A39,[2]valeurs_trimestrielles!$A$1:$EJ$1191,394,0)+HLOOKUP($A39,[2]valeurs_trimestrielles!$A$1:$EJ$1191,395,0)+HLOOKUP($A39,[2]valeurs_trimestrielles!$A$1:$EJ$1191,396,0)+HLOOKUP($A39,[2]valeurs_trimestrielles!$A$1:$EJ$1191,397,0)+HLOOKUP($A39,[2]valeurs_trimestrielles!$A$1:$EJ$1191,400,0)+HLOOKUP($A39,[2]valeurs_trimestrielles!$A$1:$EJ$1191,401,0)+HLOOKUP($A39,[2]valeurs_trimestrielles!$A$1:$EJ$1191,402,0)+HLOOKUP($A39,[2]valeurs_trimestrielles!$A$1:$EJ$1191,403,0)+HLOOKUP($A39,[2]valeurs_trimestrielles!$A$1:$EJ$1191,404,0)+HLOOKUP($A39,[2]valeurs_trimestrielles!$A$1:$EJ$1191,405,0)+HLOOKUP($A39,[2]valeurs_trimestrielles!$A$1:$EJ$1191,406,0)</f>
        <v>7495</v>
      </c>
      <c r="N39" s="75">
        <f>HLOOKUP($A39,[2]valeurs_trimestrielles!$A$1:$EJ$1191,291,0)+HLOOKUP($A39,[2]valeurs_trimestrielles!$A$1:$EJ$1191,292,0)+HLOOKUP($A39,[2]valeurs_trimestrielles!$A$1:$EJ$1191,293,0)+HLOOKUP($A39,[2]valeurs_trimestrielles!$A$1:$EJ$1191,294,0)+HLOOKUP($A39,[2]valeurs_trimestrielles!$A$1:$EJ$1191,295,0)+HLOOKUP($A39,[2]valeurs_trimestrielles!$A$1:$EJ$1191,298,0)+HLOOKUP($A39,[2]valeurs_trimestrielles!$A$1:$EJ$1191,299,0)+HLOOKUP($A39,[2]valeurs_trimestrielles!$A$1:$EJ$1191,300,0)+HLOOKUP($A39,[2]valeurs_trimestrielles!$A$1:$EJ$1191,301,0)+HLOOKUP($A39,[2]valeurs_trimestrielles!$A$1:$EJ$1191,302,0)+HLOOKUP($A39,[2]valeurs_trimestrielles!$A$1:$EJ$1191,303,0)+HLOOKUP($A39,[2]valeurs_trimestrielles!$A$1:$EJ$1191,304,0)</f>
        <v>5691</v>
      </c>
      <c r="O39" s="72">
        <f t="shared" ref="O39:O40" si="24">P39+Q39+R39</f>
        <v>95972</v>
      </c>
      <c r="P39" s="76">
        <f>HLOOKUP($A39,[2]valeurs_trimestrielles!$A$1:$EJ$1191,828,0)+HLOOKUP($A39,[2]valeurs_trimestrielles!$A$1:$EJ$1191,830,0)+HLOOKUP($A39,[2]valeurs_trimestrielles!$A$1:$EJ$1191,832,0)+HLOOKUP($A39,[2]valeurs_trimestrielles!$A$1:$EJ$1191,834,0)+HLOOKUP($A39,[2]valeurs_trimestrielles!$A$1:$EJ$1191,836,0)+HLOOKUP($A39,[2]valeurs_trimestrielles!$A$1:$EJ$1191,838,0)+HLOOKUP($A39,[2]valeurs_trimestrielles!$A$1:$EJ$1191,842,0)+HLOOKUP($A39,[2]valeurs_trimestrielles!$A$1:$EJ$1191,847,0)+HLOOKUP($A39,[2]valeurs_trimestrielles!$A$1:$EJ$1191,853,0)+HLOOKUP($A39,[2]valeurs_trimestrielles!$A$1:$EJ$1191,855,0)+HLOOKUP($A39,[2]valeurs_trimestrielles!$A$1:$EJ$1191,857,0)+HLOOKUP($A39,[2]valeurs_trimestrielles!$A$1:$EJ$1191,859,0)+HLOOKUP($A39,[2]valeurs_trimestrielles!$A$1:$EJ$1191,861,0)</f>
        <v>4133</v>
      </c>
      <c r="Q39" s="73">
        <f>HLOOKUP($A39,[2]valeurs_trimestrielles!$A$1:$EJ$1191,730,0)+HLOOKUP($A39,[2]valeurs_trimestrielles!$A$1:$EJ$1191,732,0)+HLOOKUP($A39,[2]valeurs_trimestrielles!$A$1:$EJ$1191,734,0)+HLOOKUP($A39,[2]valeurs_trimestrielles!$A$1:$EJ$1191,736,0)+HLOOKUP($A39,[2]valeurs_trimestrielles!$A$1:$EJ$1191,738,0)+HLOOKUP($A39,[2]valeurs_trimestrielles!$A$1:$EJ$1191,740,0)+HLOOKUP($A39,[2]valeurs_trimestrielles!$A$1:$EJ$1191,744,0)+HLOOKUP($A39,[2]valeurs_trimestrielles!$A$1:$EJ$1191,749,0)+HLOOKUP($A39,[2]valeurs_trimestrielles!$A$1:$EJ$1191,755,0)+HLOOKUP($A39,[2]valeurs_trimestrielles!$A$1:$EJ$1191,757,0)+HLOOKUP($A39,[2]valeurs_trimestrielles!$A$1:$EJ$1191,759,0)+HLOOKUP($A39,[2]valeurs_trimestrielles!$A$1:$EJ$1191,761,0)+HLOOKUP($A39,[2]valeurs_trimestrielles!$A$1:$EJ$1191,763,0)</f>
        <v>8117</v>
      </c>
      <c r="R39" s="73">
        <f t="shared" ref="R39:R40" si="25">SUM(S39:AA39)</f>
        <v>83722</v>
      </c>
      <c r="S39" s="73">
        <f>HLOOKUP($A39,[2]valeurs_trimestrielles!$A$1:$EJ$1191,681,0)+HLOOKUP($A39,[2]valeurs_trimestrielles!$A$1:$EJ$1191,682,0)+HLOOKUP($A39,[2]valeurs_trimestrielles!$A$1:$EJ$1191,683,0)+HLOOKUP($A39,[2]valeurs_trimestrielles!$A$1:$EJ$1191,684,0)+HLOOKUP($A39,[2]valeurs_trimestrielles!$A$1:$EJ$1191,685,0)+HLOOKUP($A39,[2]valeurs_trimestrielles!$A$1:$EJ$1191,688,0)+HLOOKUP($A39,[2]valeurs_trimestrielles!$A$1:$EJ$1191,689,0)+HLOOKUP($A39,[2]valeurs_trimestrielles!$A$1:$EJ$1191,690,0)+HLOOKUP($A39,[2]valeurs_trimestrielles!$A$1:$EJ$1191,691,0)+HLOOKUP($A39,[2]valeurs_trimestrielles!$A$1:$EJ$1191,692,0)+HLOOKUP($A39,[2]valeurs_trimestrielles!$A$1:$EJ$1191,693,0)+HLOOKUP($A39,[2]valeurs_trimestrielles!$A$1:$EJ$1191,694,0)</f>
        <v>13491</v>
      </c>
      <c r="T39" s="73">
        <f>HLOOKUP($A39,[2]valeurs_trimestrielles!$A$1:$EJ$1191,912,0)+HLOOKUP($A39,[2]valeurs_trimestrielles!$A$1:$EJ$1191,913,0)+HLOOKUP($A39,[2]valeurs_trimestrielles!$A$1:$EJ$1191,914,0)+HLOOKUP($A39,[2]valeurs_trimestrielles!$A$1:$EJ$1191,915,0)+HLOOKUP($A39,[2]valeurs_trimestrielles!$A$1:$EJ$1191,916,0)+HLOOKUP($A39,[2]valeurs_trimestrielles!$A$1:$EJ$1191,919,0)+HLOOKUP($A39,[2]valeurs_trimestrielles!$A$1:$EJ$1191,920,0)+HLOOKUP($A39,[2]valeurs_trimestrielles!$A$1:$EJ$1191,921,0)+HLOOKUP($A39,[2]valeurs_trimestrielles!$A$1:$EJ$1191,922,0)+HLOOKUP($A39,[2]valeurs_trimestrielles!$A$1:$EJ$1191,923,0)+HLOOKUP($A39,[2]valeurs_trimestrielles!$A$1:$EJ$1191,924,0)+HLOOKUP($A39,[2]valeurs_trimestrielles!$A$1:$EJ$1191,925,0)</f>
        <v>13545</v>
      </c>
      <c r="U39" s="73">
        <f>HLOOKUP($A39,[2]valeurs_trimestrielles!$A$1:$EJ$1191,814,0)+HLOOKUP($A39,[2]valeurs_trimestrielles!$A$1:$EJ$1191,815,0)+HLOOKUP($A39,[2]valeurs_trimestrielles!$A$1:$EJ$1191,816,0)+HLOOKUP($A39,[2]valeurs_trimestrielles!$A$1:$EJ$1191,817,0)+HLOOKUP($A39,[2]valeurs_trimestrielles!$A$1:$EJ$1191,818,0)+HLOOKUP($A39,[2]valeurs_trimestrielles!$A$1:$EJ$1191,821,0)+HLOOKUP($A39,[2]valeurs_trimestrielles!$A$1:$EJ$1191,822,0)+HLOOKUP($A39,[2]valeurs_trimestrielles!$A$1:$EJ$1191,823,0)+HLOOKUP($A39,[2]valeurs_trimestrielles!$A$1:$EJ$1191,824,0)+HLOOKUP($A39,[2]valeurs_trimestrielles!$A$1:$EJ$1191,825,0)+HLOOKUP($A39,[2]valeurs_trimestrielles!$A$1:$EJ$1191,826,0)+HLOOKUP($A39,[2]valeurs_trimestrielles!$A$1:$EJ$1191,827,0)</f>
        <v>3375</v>
      </c>
      <c r="V39" s="73">
        <f>HLOOKUP($A39,[2]valeurs_trimestrielles!$A$1:$EJ$1191,877,0)+HLOOKUP($A39,[2]valeurs_trimestrielles!$A$1:$EJ$1191,878,0)+HLOOKUP($A39,[2]valeurs_trimestrielles!$A$1:$EJ$1191,879,0)+HLOOKUP($A39,[2]valeurs_trimestrielles!$A$1:$EJ$1191,880,0)+HLOOKUP($A39,[2]valeurs_trimestrielles!$A$1:$EJ$1191,881,0)+HLOOKUP($A39,[2]valeurs_trimestrielles!$A$1:$EJ$1191,884,0)+HLOOKUP($A39,[2]valeurs_trimestrielles!$A$1:$EJ$1191,885,0)+HLOOKUP($A39,[2]valeurs_trimestrielles!$A$1:$EJ$1191,886,0)+HLOOKUP($A39,[2]valeurs_trimestrielles!$A$1:$EJ$1191,887,0)+HLOOKUP($A39,[2]valeurs_trimestrielles!$A$1:$EJ$1191,888,0)+HLOOKUP($A39,[2]valeurs_trimestrielles!$A$1:$EJ$1191,889,0)+HLOOKUP($A39,[2]valeurs_trimestrielles!$A$1:$EJ$1191,890,0)</f>
        <v>4748</v>
      </c>
      <c r="W39" s="73">
        <f>HLOOKUP($A39,[2]valeurs_trimestrielles!$A$1:$EJ$1191,639,0)+HLOOKUP($A39,[2]valeurs_trimestrielles!$A$1:$EJ$1191,640,0)+HLOOKUP($A39,[2]valeurs_trimestrielles!$A$1:$EJ$1191,641,0)+HLOOKUP($A39,[2]valeurs_trimestrielles!$A$1:$EJ$1191,642,0)+HLOOKUP($A39,[2]valeurs_trimestrielles!$A$1:$EJ$1191,643,0)+HLOOKUP($A39,[2]valeurs_trimestrielles!$A$1:$EJ$1191,646,0)+HLOOKUP($A39,[2]valeurs_trimestrielles!$A$1:$EJ$1191,648,0)+HLOOKUP($A39,[2]valeurs_trimestrielles!$A$1:$EJ$1191,650,0)+HLOOKUP($A39,[2]valeurs_trimestrielles!$A$1:$EJ$1191,652,0)+HLOOKUP($A39,[2]valeurs_trimestrielles!$A$1:$EJ$1191,654,0)+HLOOKUP($A39,[2]valeurs_trimestrielles!$A$1:$EJ$1191,656,0)+HLOOKUP($A39,[2]valeurs_trimestrielles!$A$1:$EJ$1191,657,0)</f>
        <v>1211</v>
      </c>
      <c r="X39" s="73">
        <f>HLOOKUP($A39,[2]valeurs_trimestrielles!$A$1:$EJ$1191,653,0)+HLOOKUP($A39,[2]valeurs_trimestrielles!$A$1:$EJ$1191,654,0)+HLOOKUP($A39,[2]valeurs_trimestrielles!$A$1:$EJ$1191,655,0)+HLOOKUP($A39,[2]valeurs_trimestrielles!$A$1:$EJ$1191,656,0)+HLOOKUP($A39,[2]valeurs_trimestrielles!$A$1:$EJ$1191,657,0)+HLOOKUP($A39,[2]valeurs_trimestrielles!$A$1:$EJ$1191,660,0)+HLOOKUP($A39,[2]valeurs_trimestrielles!$A$1:$EJ$1191,661,0)+HLOOKUP($A39,[2]valeurs_trimestrielles!$A$1:$EJ$1191,662,0)+HLOOKUP($A39,[2]valeurs_trimestrielles!$A$1:$EJ$1191,663,0)+HLOOKUP($A39,[2]valeurs_trimestrielles!$A$1:$EJ$1191,664,0)+HLOOKUP($A39,[2]valeurs_trimestrielles!$A$1:$EJ$1191,665,0)+HLOOKUP($A39,[2]valeurs_trimestrielles!$A$1:$EJ$1191,666,0)</f>
        <v>2526</v>
      </c>
      <c r="Y39" s="73">
        <f>HLOOKUP($A39,[2]valeurs_trimestrielles!$A$1:$EJ$1191,626,0)+HLOOKUP($A39,[2]valeurs_trimestrielles!$A$1:$EJ$1191,627,0)+HLOOKUP($A39,[2]valeurs_trimestrielles!$A$1:$EJ$1191,628,0)+HLOOKUP($A39,[2]valeurs_trimestrielles!$A$1:$EJ$1191,629,0)+HLOOKUP($A39,[2]valeurs_trimestrielles!$A$1:$EJ$1191,630,0)+HLOOKUP($A39,[2]valeurs_trimestrielles!$A$1:$EJ$1191,632,0)+HLOOKUP($A39,[2]valeurs_trimestrielles!$A$1:$EJ$1191,633,0)+HLOOKUP($A39,[2]valeurs_trimestrielles!$A$1:$EJ$1191,634,0)+HLOOKUP($A39,[2]valeurs_trimestrielles!$A$1:$EJ$1191,635,0)+HLOOKUP($A39,[2]valeurs_trimestrielles!$A$1:$EJ$1191,636,0)+HLOOKUP($A39,[2]valeurs_trimestrielles!$A$1:$EJ$1191,637,0)+HLOOKUP($A39,[2]valeurs_trimestrielles!$A$1:$EJ$1191,638,0)</f>
        <v>24940</v>
      </c>
      <c r="Z39" s="73">
        <f>HLOOKUP($A39,[2]valeurs_trimestrielles!$A$1:$EJ$1191,765,0)+HLOOKUP($A39,[2]valeurs_trimestrielles!$A$1:$EJ$1191,766,0)+HLOOKUP($A39,[2]valeurs_trimestrielles!$A$1:$EJ$1191,767,0)+HLOOKUP($A39,[2]valeurs_trimestrielles!$A$1:$EJ$1191,768,0)+HLOOKUP($A39,[2]valeurs_trimestrielles!$A$1:$EJ$1191,769,0)+HLOOKUP($A39,[2]valeurs_trimestrielles!$A$1:$EJ$1191,772,0)+HLOOKUP($A39,[2]valeurs_trimestrielles!$A$1:$EJ$1191,773,0)+HLOOKUP($A39,[2]valeurs_trimestrielles!$A$1:$EJ$1191,774,0)+HLOOKUP($A39,[2]valeurs_trimestrielles!$A$1:$EJ$1191,775,0)+HLOOKUP($A39,[2]valeurs_trimestrielles!$A$1:$EJ$1191,776,0)+HLOOKUP($A39,[2]valeurs_trimestrielles!$A$1:$EJ$1191,777,0)+HLOOKUP($A39,[2]valeurs_trimestrielles!$A$1:$EJ$1191,778,0)</f>
        <v>8642</v>
      </c>
      <c r="AA39" s="75">
        <f>HLOOKUP($A39,[2]valeurs_trimestrielles!$A$1:$EJ$1191,667,0)+HLOOKUP($A39,[2]valeurs_trimestrielles!$A$1:$EJ$1191,668,0)+HLOOKUP($A39,[2]valeurs_trimestrielles!$A$1:$EJ$1191,669,0)+HLOOKUP($A39,[2]valeurs_trimestrielles!$A$1:$EJ$1191,670,0)+HLOOKUP($A39,[2]valeurs_trimestrielles!$A$1:$EJ$1191,671,0)+HLOOKUP($A39,[2]valeurs_trimestrielles!$A$1:$EJ$1191,674,0)+HLOOKUP($A39,[2]valeurs_trimestrielles!$A$1:$EJ$1191,675,0)+HLOOKUP($A39,[2]valeurs_trimestrielles!$A$1:$EJ$1191,676,0)+HLOOKUP($A39,[2]valeurs_trimestrielles!$A$1:$EJ$1191,677,0)+HLOOKUP($A39,[2]valeurs_trimestrielles!$A$1:$EJ$1191,678,0)+HLOOKUP($A39,[2]valeurs_trimestrielles!$A$1:$EJ$1191,679,0)+HLOOKUP($A39,[2]valeurs_trimestrielles!$A$1:$EJ$1191,680,0)</f>
        <v>11244</v>
      </c>
      <c r="AB39" s="72">
        <f t="shared" si="6"/>
        <v>179283</v>
      </c>
      <c r="AC39" s="55">
        <f>HLOOKUP($A39,[2]valeurs_trimestrielles!$A$1:$EJ$1191,560,0)+HLOOKUP($A39,[2]valeurs_trimestrielles!$A$1:$EJ$1191,562,0)+HLOOKUP($A39,[2]valeurs_trimestrielles!$A$1:$EJ$1191,564,0)+HLOOKUP($A39,[2]valeurs_trimestrielles!$A$1:$EJ$1191,566,0)+HLOOKUP($A39,[2]valeurs_trimestrielles!$A$1:$EJ$1191,568,0)+HLOOKUP($A39,[2]valeurs_trimestrielles!$A$1:$EJ$1191,570,0)+HLOOKUP($A39,[2]valeurs_trimestrielles!$A$1:$EJ$1191,574,0)+HLOOKUP($A39,[2]valeurs_trimestrielles!$A$1:$EJ$1191,580,0)+HLOOKUP($A39,[2]valeurs_trimestrielles!$A$1:$EJ$1191,587,0)+HLOOKUP($A39,[2]valeurs_trimestrielles!$A$1:$EJ$1191,589,0)+HLOOKUP($A39,[2]valeurs_trimestrielles!$A$1:$EJ$1191,591,0)+HLOOKUP($A39,[2]valeurs_trimestrielles!$A$1:$EJ$1191,593,0)+HLOOKUP($A39,[2]valeurs_trimestrielles!$A$1:$EJ$1191,595,0)</f>
        <v>7084</v>
      </c>
      <c r="AD39" s="56">
        <f>HLOOKUP($A39,[2]valeurs_trimestrielles!$A$1:$EJ$1191,109,0)+HLOOKUP($A39,[2]valeurs_trimestrielles!$A$1:$EJ$1191,111,0)+HLOOKUP($A39,[2]valeurs_trimestrielles!$A$1:$EJ$1191,113,0)+HLOOKUP($A39,[2]valeurs_trimestrielles!$A$1:$EJ$1191,115,0)+HLOOKUP($A39,[2]valeurs_trimestrielles!$A$1:$EJ$1191,117,0)+HLOOKUP($A39,[2]valeurs_trimestrielles!$A$1:$EJ$1191,119,0)+HLOOKUP($A39,[2]valeurs_trimestrielles!$A$1:$EJ$1191,123,0)+HLOOKUP($A39,[2]valeurs_trimestrielles!$A$1:$EJ$1191,129,0)+HLOOKUP($A39,[2]valeurs_trimestrielles!$A$1:$EJ$1191,136,0)+HLOOKUP($A39,[2]valeurs_trimestrielles!$A$1:$EJ$1191,138,0)+HLOOKUP($A39,[2]valeurs_trimestrielles!$A$1:$EJ$1191,140,0)+HLOOKUP($A39,[2]valeurs_trimestrielles!$A$1:$EJ$1191,142,0)+HLOOKUP($A39,[2]valeurs_trimestrielles!$A$1:$EJ$1191,144,0)</f>
        <v>17447</v>
      </c>
      <c r="AE39" s="56">
        <f t="shared" si="7"/>
        <v>154752</v>
      </c>
      <c r="AF39" s="56">
        <f>HLOOKUP($A39,[2]valeurs_trimestrielles!$A$1:$EJ$1191,58,0)+HLOOKUP($A39,[2]valeurs_trimestrielles!$A$1:$EJ$1191,59,0)+HLOOKUP($A39,[2]valeurs_trimestrielles!$A$1:$EJ$1191,60,0)+HLOOKUP($A39,[2]valeurs_trimestrielles!$A$1:$EJ$1191,61,0)+HLOOKUP($A39,[2]valeurs_trimestrielles!$A$1:$EJ$1191,62,0)+HLOOKUP($A39,[2]valeurs_trimestrielles!$A$1:$EJ$1191,65,0)+HLOOKUP($A39,[2]valeurs_trimestrielles!$A$1:$EJ$1191,66,0)+HLOOKUP($A39,[2]valeurs_trimestrielles!$A$1:$EJ$1191,67,0)+HLOOKUP($A39,[2]valeurs_trimestrielles!$A$1:$EJ$1191,68,0)+HLOOKUP($A39,[2]valeurs_trimestrielles!$A$1:$EJ$1191,69,0)+HLOOKUP($A39,[2]valeurs_trimestrielles!$A$1:$EJ$1191,70,0)+HLOOKUP($A39,[2]valeurs_trimestrielles!$A$1:$EJ$1191,71,0)</f>
        <v>37019</v>
      </c>
      <c r="AG39" s="56">
        <f>HLOOKUP($A39,[2]valeurs_trimestrielles!$A$1:$EJ$1191,968,0)+HLOOKUP($A39,[2]valeurs_trimestrielles!$A$1:$EJ$1191,969,0)+HLOOKUP($A39,[2]valeurs_trimestrielles!$A$1:$EJ$1191,970,0)+HLOOKUP($A39,[2]valeurs_trimestrielles!$A$1:$EJ$1191,971,0)+HLOOKUP($A39,[2]valeurs_trimestrielles!$A$1:$EJ$1191,972,0)+HLOOKUP($A39,[2]valeurs_trimestrielles!$A$1:$EJ$1191,975,0)+HLOOKUP($A39,[2]valeurs_trimestrielles!$A$1:$EJ$1191,976,0)+HLOOKUP($A39,[2]valeurs_trimestrielles!$A$1:$EJ$1191,977,0)+HLOOKUP($A39,[2]valeurs_trimestrielles!$A$1:$EJ$1191,978,0)+HLOOKUP($A39,[2]valeurs_trimestrielles!$A$1:$EJ$1191,979,0)+HLOOKUP($A39,[2]valeurs_trimestrielles!$A$1:$EJ$1191,980,0)+HLOOKUP($A39,[2]valeurs_trimestrielles!$A$1:$EJ$1191,981,0)</f>
        <v>17882</v>
      </c>
      <c r="AH39" s="56">
        <f>HLOOKUP($A39,[2]valeurs_trimestrielles!$A$1:$EJ$1191,235,0)+HLOOKUP($A39,[2]valeurs_trimestrielles!$A$1:$EJ$1191,236,0)+HLOOKUP($A39,[2]valeurs_trimestrielles!$A$1:$EJ$1191,237,0)+HLOOKUP($A39,[2]valeurs_trimestrielles!$A$1:$EJ$1191,238,0)+HLOOKUP($A39,[2]valeurs_trimestrielles!$A$1:$EJ$1191,239,0)+HLOOKUP($A39,[2]valeurs_trimestrielles!$A$1:$EJ$1191,242,0)+HLOOKUP($A39,[2]valeurs_trimestrielles!$A$1:$EJ$1191,243,0)+HLOOKUP($A39,[2]valeurs_trimestrielles!$A$1:$EJ$1191,244,0)+HLOOKUP($A39,[2]valeurs_trimestrielles!$A$1:$EJ$1191,245,0)+HLOOKUP($A39,[2]valeurs_trimestrielles!$A$1:$EJ$1191,246,0)+HLOOKUP($A39,[2]valeurs_trimestrielles!$A$1:$EJ$1191,247,0)+HLOOKUP($A39,[2]valeurs_trimestrielles!$A$1:$EJ$1191,248,0)</f>
        <v>9047</v>
      </c>
      <c r="AI39" s="56">
        <f>HLOOKUP($A39,[2]valeurs_trimestrielles!$A$1:$EJ$1191,611,0)+HLOOKUP($A39,[2]valeurs_trimestrielles!$A$1:$EJ$1191,612,0)+HLOOKUP($A39,[2]valeurs_trimestrielles!$A$1:$EJ$1191,613,0)+HLOOKUP($A39,[2]valeurs_trimestrielles!$A$1:$EJ$1191,614,0)+HLOOKUP($A39,[2]valeurs_trimestrielles!$A$1:$EJ$1191,615,0)+HLOOKUP($A39,[2]valeurs_trimestrielles!$A$1:$EJ$1191,618,0)+HLOOKUP($A39,[2]valeurs_trimestrielles!$A$1:$EJ$1191,619,0)+HLOOKUP($A39,[2]valeurs_trimestrielles!$A$1:$EJ$1191,620,0)+HLOOKUP($A39,[2]valeurs_trimestrielles!$A$1:$EJ$1191,621,0)+HLOOKUP($A39,[2]valeurs_trimestrielles!$A$1:$EJ$1191,622,0)+HLOOKUP($A39,[2]valeurs_trimestrielles!$A$1:$EJ$1191,623,0)+HLOOKUP($A39,[2]valeurs_trimestrielles!$A$1:$EJ$1191,624,0)</f>
        <v>8004</v>
      </c>
      <c r="AJ39" s="56">
        <f>HLOOKUP($A39,[2]valeurs_trimestrielles!$A$1:$EJ$1191,16,0)+HLOOKUP($A39,[2]valeurs_trimestrielles!$A$1:$EJ$1191,17,0)+HLOOKUP($A39,[2]valeurs_trimestrielles!$A$1:$EJ$1191,18,0)+HLOOKUP($A39,[2]valeurs_trimestrielles!$A$1:$EJ$1191,19,0)+HLOOKUP($A39,[2]valeurs_trimestrielles!$A$1:$EJ$1191,20,0)+HLOOKUP($A39,[2]valeurs_trimestrielles!$A$1:$EJ$1191,23,0)+HLOOKUP($A39,[2]valeurs_trimestrielles!$A$1:$EJ$1191,24,0)+HLOOKUP($A39,[2]valeurs_trimestrielles!$A$1:$EJ$1191,25,0)+HLOOKUP($A39,[2]valeurs_trimestrielles!$A$1:$EJ$1191,26,0)+HLOOKUP($A39,[2]valeurs_trimestrielles!$A$1:$EJ$1191,27,0)+HLOOKUP($A39,[2]valeurs_trimestrielles!$A$1:$EJ$1191,28,0)+HLOOKUP($A39,[2]valeurs_trimestrielles!$A$1:$EJ$1191,29,0)</f>
        <v>5012</v>
      </c>
      <c r="AK39" s="56">
        <f>HLOOKUP($A39,[2]valeurs_trimestrielles!$A$1:$EJ$1191,30,0)+HLOOKUP($A39,[2]valeurs_trimestrielles!$A$1:$EJ$1191,31,0)+HLOOKUP($A39,[2]valeurs_trimestrielles!$A$1:$EJ$1191,32,0)+HLOOKUP($A39,[2]valeurs_trimestrielles!$A$1:$EJ$1191,33,0)+HLOOKUP($A39,[2]valeurs_trimestrielles!$A$1:$EJ$1191,34,0)+HLOOKUP($A39,[2]valeurs_trimestrielles!$A$1:$EJ$1191,37,0)+HLOOKUP($A39,[2]valeurs_trimestrielles!$A$1:$EJ$1191,38,0)+HLOOKUP($A39,[2]valeurs_trimestrielles!$A$1:$EJ$1191,39,0)+HLOOKUP($A39,[2]valeurs_trimestrielles!$A$1:$EJ$1191,40,0)+HLOOKUP($A39,[2]valeurs_trimestrielles!$A$1:$EJ$1191,41,0)+HLOOKUP($A39,[2]valeurs_trimestrielles!$A$1:$EJ$1191,42,0)+HLOOKUP($A39,[2]valeurs_trimestrielles!$A$1:$EJ$1191,43,0)</f>
        <v>6335</v>
      </c>
      <c r="AL39" s="56">
        <f>HLOOKUP($A39,[2]valeurs_trimestrielles!$A$1:$EJ$1191,2,0)+HLOOKUP($A39,[2]valeurs_trimestrielles!$A$1:$EJ$1191,3,0)+HLOOKUP($A39,[2]valeurs_trimestrielles!$A$1:$EJ$1191,4,0)+HLOOKUP($A39,[2]valeurs_trimestrielles!$A$1:$EJ$1191,5,0)+HLOOKUP($A39,[2]valeurs_trimestrielles!$A$1:$EJ$1191,6,0)+HLOOKUP($A39,[2]valeurs_trimestrielles!$A$1:$EJ$1191,9,0)+HLOOKUP($A39,[2]valeurs_trimestrielles!$A$1:$EJ$1191,10,0)+HLOOKUP($A39,[2]valeurs_trimestrielles!$A$1:$EJ$1191,11,0)+HLOOKUP($A39,[2]valeurs_trimestrielles!$A$1:$EJ$1191,12,0)+HLOOKUP($A39,[2]valeurs_trimestrielles!$A$1:$EJ$1191,13,0)+HLOOKUP($A39,[2]valeurs_trimestrielles!$A$1:$EJ$1191,14,0)+HLOOKUP($A39,[2]valeurs_trimestrielles!$A$1:$EJ$1191,15,0)</f>
        <v>38381</v>
      </c>
      <c r="AM39" s="56">
        <f>HLOOKUP($A39,[2]valeurs_trimestrielles!$A$1:$EJ$1191,146,0)+HLOOKUP($A39,[2]valeurs_trimestrielles!$A$1:$EJ$1191,147,0)+HLOOKUP($A39,[2]valeurs_trimestrielles!$A$1:$EJ$1191,148,0)+HLOOKUP($A39,[2]valeurs_trimestrielles!$A$1:$EJ$1191,149,0)+HLOOKUP($A39,[2]valeurs_trimestrielles!$A$1:$EJ$1191,150,0)+HLOOKUP($A39,[2]valeurs_trimestrielles!$A$1:$EJ$1191,153,0)+HLOOKUP($A39,[2]valeurs_trimestrielles!$A$1:$EJ$1191,154,0)+HLOOKUP($A39,[2]valeurs_trimestrielles!$A$1:$EJ$1191,155,0)+HLOOKUP($A39,[2]valeurs_trimestrielles!$A$1:$EJ$1191,156,0)+HLOOKUP($A39,[2]valeurs_trimestrielles!$A$1:$EJ$1191,157,0)+HLOOKUP($A39,[2]valeurs_trimestrielles!$A$1:$EJ$1191,158,0)+HLOOKUP($A39,[2]valeurs_trimestrielles!$A$1:$EJ$1191,159,0)</f>
        <v>16137</v>
      </c>
      <c r="AN39" s="57">
        <f>HLOOKUP($A39,[2]valeurs_trimestrielles!$A$1:$EJ$1191,44,0)+HLOOKUP($A39,[2]valeurs_trimestrielles!$A$1:$EJ$1191,45,0)+HLOOKUP($A39,[2]valeurs_trimestrielles!$A$1:$EJ$1191,46,0)+HLOOKUP($A39,[2]valeurs_trimestrielles!$A$1:$EJ$1191,47,0)+HLOOKUP($A39,[2]valeurs_trimestrielles!$A$1:$EJ$1191,48,0)+HLOOKUP($A39,[2]valeurs_trimestrielles!$A$1:$EJ$1191,51,0)+HLOOKUP($A39,[2]valeurs_trimestrielles!$A$1:$EJ$1191,52,0)+HLOOKUP($A39,[2]valeurs_trimestrielles!$A$1:$EJ$1191,53,0)+HLOOKUP($A39,[2]valeurs_trimestrielles!$A$1:$EJ$1191,54,0)+HLOOKUP($A39,[2]valeurs_trimestrielles!$A$1:$EJ$1191,55,0)+HLOOKUP($A39,[2]valeurs_trimestrielles!$A$1:$EJ$1191,56,0)+HLOOKUP($A39,[2]valeurs_trimestrielles!$A$1:$EJ$1191,57,0)</f>
        <v>16935</v>
      </c>
    </row>
    <row r="40" spans="1:40" x14ac:dyDescent="0.2">
      <c r="A40" s="1" t="str">
        <f>'France métro'!A37</f>
        <v>2018-T3</v>
      </c>
      <c r="B40" s="54">
        <f t="shared" si="22"/>
        <v>73810</v>
      </c>
      <c r="C40" s="76">
        <f>HLOOKUP($A40,[2]valeurs_trimestrielles!$A$1:$EJ$1191,458,0)+HLOOKUP($A40,[2]valeurs_trimestrielles!$A$1:$EJ$1191,460,0)+HLOOKUP($A40,[2]valeurs_trimestrielles!$A$1:$EJ$1191,462,0)+HLOOKUP($A40,[2]valeurs_trimestrielles!$A$1:$EJ$1191,464,0)+HLOOKUP($A40,[2]valeurs_trimestrielles!$A$1:$EJ$1191,466,0)+HLOOKUP($A40,[2]valeurs_trimestrielles!$A$1:$EJ$1191,468,0)+HLOOKUP($A40,[2]valeurs_trimestrielles!$A$1:$EJ$1191,472,0)+HLOOKUP($A40,[2]valeurs_trimestrielles!$A$1:$EJ$1191,478,0)+HLOOKUP($A40,[2]valeurs_trimestrielles!$A$1:$EJ$1191,485,0)+HLOOKUP($A40,[2]valeurs_trimestrielles!$A$1:$EJ$1191,487,0)+HLOOKUP($A40,[2]valeurs_trimestrielles!$A$1:$EJ$1191,489,0)+HLOOKUP($A40,[2]valeurs_trimestrielles!$A$1:$EJ$1191,491,0)+HLOOKUP($A40,[2]valeurs_trimestrielles!$A$1:$EJ$1191,493,0)</f>
        <v>2617</v>
      </c>
      <c r="D40" s="73">
        <f>HLOOKUP($A40,[2]valeurs_trimestrielles!$A$1:$EJ$1191,356,0)+HLOOKUP($A40,[2]valeurs_trimestrielles!$A$1:$EJ$1191,358,0)+HLOOKUP($A40,[2]valeurs_trimestrielles!$A$1:$EJ$1191,360,0)+HLOOKUP($A40,[2]valeurs_trimestrielles!$A$1:$EJ$1191,362,0)+HLOOKUP($A40,[2]valeurs_trimestrielles!$A$1:$EJ$1191,364,0)+HLOOKUP($A40,[2]valeurs_trimestrielles!$A$1:$EJ$1191,366,0)+HLOOKUP($A40,[2]valeurs_trimestrielles!$A$1:$EJ$1191,370,0)+HLOOKUP($A40,[2]valeurs_trimestrielles!$A$1:$EJ$1191,376,0)+HLOOKUP($A40,[2]valeurs_trimestrielles!$A$1:$EJ$1191,383,0)+HLOOKUP($A40,[2]valeurs_trimestrielles!$A$1:$EJ$1191,385,0)+HLOOKUP($A40,[2]valeurs_trimestrielles!$A$1:$EJ$1191,387,0)+HLOOKUP($A40,[2]valeurs_trimestrielles!$A$1:$EJ$1191,389,0)+HLOOKUP($A40,[2]valeurs_trimestrielles!$A$1:$EJ$1191,391,0)</f>
        <v>7863</v>
      </c>
      <c r="E40" s="73">
        <f t="shared" si="23"/>
        <v>63330</v>
      </c>
      <c r="F40" s="73">
        <f>HLOOKUP($A40,[2]valeurs_trimestrielles!$A$1:$EJ$1191,305,0)+HLOOKUP($A40,[2]valeurs_trimestrielles!$A$1:$EJ$1191,306,0)+HLOOKUP($A40,[2]valeurs_trimestrielles!$A$1:$EJ$1191,307,0)+HLOOKUP($A40,[2]valeurs_trimestrielles!$A$1:$EJ$1191,308,0)+HLOOKUP($A40,[2]valeurs_trimestrielles!$A$1:$EJ$1191,309,0)+HLOOKUP($A40,[2]valeurs_trimestrielles!$A$1:$EJ$1191,312,0)+HLOOKUP($A40,[2]valeurs_trimestrielles!$A$1:$EJ$1191,313,0)+HLOOKUP($A40,[2]valeurs_trimestrielles!$A$1:$EJ$1191,314,0)+HLOOKUP($A40,[2]valeurs_trimestrielles!$A$1:$EJ$1191,315,0)+HLOOKUP($A40,[2]valeurs_trimestrielles!$A$1:$EJ$1191,316,0)+HLOOKUP($A40,[2]valeurs_trimestrielles!$A$1:$EJ$1191,317,0)+HLOOKUP($A40,[2]valeurs_trimestrielles!$A$1:$EJ$1191,318,0)</f>
        <v>19197</v>
      </c>
      <c r="G40" s="73">
        <f>HLOOKUP($A40,[2]valeurs_trimestrielles!$A$1:$EJ$1191,546,0)+HLOOKUP($A40,[2]valeurs_trimestrielles!$A$1:$EJ$1191,547,0)+HLOOKUP($A40,[2]valeurs_trimestrielles!$A$1:$EJ$1191,548,0)+HLOOKUP($A40,[2]valeurs_trimestrielles!$A$1:$EJ$1191,549,0)+HLOOKUP($A40,[2]valeurs_trimestrielles!$A$1:$EJ$1191,550,0)+HLOOKUP($A40,[2]valeurs_trimestrielles!$A$1:$EJ$1191,553,0)+HLOOKUP($A40,[2]valeurs_trimestrielles!$A$1:$EJ$1191,554,0)+HLOOKUP($A40,[2]valeurs_trimestrielles!$A$1:$EJ$1191,555,0)+HLOOKUP($A40,[2]valeurs_trimestrielles!$A$1:$EJ$1191,556,0)+HLOOKUP($A40,[2]valeurs_trimestrielles!$A$1:$EJ$1191,557,0)+HLOOKUP($A40,[2]valeurs_trimestrielles!$A$1:$EJ$1191,558,0)+HLOOKUP($A40,[2]valeurs_trimestrielles!$A$1:$EJ$1191,559,0)</f>
        <v>3408</v>
      </c>
      <c r="H40" s="73">
        <f>HLOOKUP($A40,[2]valeurs_trimestrielles!$A$1:$EJ$1191,444,0)+HLOOKUP($A40,[2]valeurs_trimestrielles!$A$1:$EJ$1191,445,0)+HLOOKUP($A40,[2]valeurs_trimestrielles!$A$1:$EJ$1191,446,0)+HLOOKUP($A40,[2]valeurs_trimestrielles!$A$1:$EJ$1191,447,0)+HLOOKUP($A40,[2]valeurs_trimestrielles!$A$1:$EJ$1191,448,0)+HLOOKUP($A40,[2]valeurs_trimestrielles!$A$1:$EJ$1191,451,0)+HLOOKUP($A40,[2]valeurs_trimestrielles!$A$1:$EJ$1191,452,0)+HLOOKUP($A40,[2]valeurs_trimestrielles!$A$1:$EJ$1191,453,0)+HLOOKUP($A40,[2]valeurs_trimestrielles!$A$1:$EJ$1191,454,0)+HLOOKUP($A40,[2]valeurs_trimestrielles!$A$1:$EJ$1191,455,0)+HLOOKUP($A40,[2]valeurs_trimestrielles!$A$1:$EJ$1191,456,0)+HLOOKUP($A40,[2]valeurs_trimestrielles!$A$1:$EJ$1191,457,0)</f>
        <v>4174</v>
      </c>
      <c r="I40" s="73">
        <f>HLOOKUP($A40,[2]valeurs_trimestrielles!$A$1:$EJ$1191,509,0)+HLOOKUP($A40,[2]valeurs_trimestrielles!$A$1:$EJ$1191,510,0)+HLOOKUP($A40,[2]valeurs_trimestrielles!$A$1:$EJ$1191,511,0)+HLOOKUP($A40,[2]valeurs_trimestrielles!$A$1:$EJ$1191,512,0)+HLOOKUP($A40,[2]valeurs_trimestrielles!$A$1:$EJ$1191,513,0)+HLOOKUP($A40,[2]valeurs_trimestrielles!$A$1:$EJ$1191,516,0)+HLOOKUP($A40,[2]valeurs_trimestrielles!$A$1:$EJ$1191,517,0)+HLOOKUP($A40,[2]valeurs_trimestrielles!$A$1:$EJ$1191,518,0)+HLOOKUP($A40,[2]valeurs_trimestrielles!$A$1:$EJ$1191,519,0)+HLOOKUP($A40,[2]valeurs_trimestrielles!$A$1:$EJ$1191,520,0)+HLOOKUP($A40,[2]valeurs_trimestrielles!$A$1:$EJ$1191,521,0)+HLOOKUP($A40,[2]valeurs_trimestrielles!$A$1:$EJ$1191,522,0)</f>
        <v>2899</v>
      </c>
      <c r="J40" s="73">
        <f>HLOOKUP($A40,[2]valeurs_trimestrielles!$A$1:$EJ$1191,263,0)+HLOOKUP($A40,[2]valeurs_trimestrielles!$A$1:$EJ$1191,264,0)+HLOOKUP($A40,[2]valeurs_trimestrielles!$A$1:$EJ$1191,265,0)+HLOOKUP($A40,[2]valeurs_trimestrielles!$A$1:$EJ$1191,266,0)+HLOOKUP($A40,[2]valeurs_trimestrielles!$A$1:$EJ$1191,267,0)+HLOOKUP($A40,[2]valeurs_trimestrielles!$A$1:$EJ$1191,270,0)+HLOOKUP($A40,[2]valeurs_trimestrielles!$A$1:$EJ$1191,271,0)+HLOOKUP($A40,[2]valeurs_trimestrielles!$A$1:$EJ$1191,272,0)+HLOOKUP($A40,[2]valeurs_trimestrielles!$A$1:$EJ$1191,273,0)+HLOOKUP($A40,[2]valeurs_trimestrielles!$A$1:$EJ$1191,274,0)+HLOOKUP($A40,[2]valeurs_trimestrielles!$A$1:$EJ$1191,275,0)+HLOOKUP($A40,[2]valeurs_trimestrielles!$A$1:$EJ$1191,276,0)</f>
        <v>3955</v>
      </c>
      <c r="K40" s="73">
        <f>HLOOKUP($A40,[2]valeurs_trimestrielles!$A$1:$EJ$1191,277,0)+HLOOKUP($A40,[2]valeurs_trimestrielles!$A$1:$EJ$1191,278,0)+HLOOKUP($A40,[2]valeurs_trimestrielles!$A$1:$EJ$1191,279,0)+HLOOKUP($A40,[2]valeurs_trimestrielles!$A$1:$EJ$1191,280,0)+HLOOKUP($A40,[2]valeurs_trimestrielles!$A$1:$EJ$1191,281,0)+HLOOKUP($A40,[2]valeurs_trimestrielles!$A$1:$EJ$1191,284,0)+HLOOKUP($A40,[2]valeurs_trimestrielles!$A$1:$EJ$1191,285,0)+HLOOKUP($A40,[2]valeurs_trimestrielles!$A$1:$EJ$1191,286,0)+HLOOKUP($A40,[2]valeurs_trimestrielles!$A$1:$EJ$1191,287,0)+HLOOKUP($A40,[2]valeurs_trimestrielles!$A$1:$EJ$1191,288,0)+HLOOKUP($A40,[2]valeurs_trimestrielles!$A$1:$EJ$1191,289,0)+HLOOKUP($A40,[2]valeurs_trimestrielles!$A$1:$EJ$1191,290,0)</f>
        <v>3471</v>
      </c>
      <c r="L40" s="73">
        <f>HLOOKUP($A40,[2]valeurs_trimestrielles!$A$1:$EJ$1191,249,0)+HLOOKUP($A40,[2]valeurs_trimestrielles!$A$1:$EJ$1191,250,0)+HLOOKUP($A40,[2]valeurs_trimestrielles!$A$1:$EJ$1191,251,0)+HLOOKUP($A40,[2]valeurs_trimestrielles!$A$1:$EJ$1191,252,0)+HLOOKUP($A40,[2]valeurs_trimestrielles!$A$1:$EJ$1191,253,0)+HLOOKUP($A40,[2]valeurs_trimestrielles!$A$1:$EJ$1191,256,0)+HLOOKUP($A40,[2]valeurs_trimestrielles!$A$1:$EJ$1191,257,0)+HLOOKUP($A40,[2]valeurs_trimestrielles!$A$1:$EJ$1191,258,0)+HLOOKUP($A40,[2]valeurs_trimestrielles!$A$1:$EJ$1191,259,0)+HLOOKUP($A40,[2]valeurs_trimestrielles!$A$1:$EJ$1191,260,0)+HLOOKUP($A40,[2]valeurs_trimestrielles!$A$1:$EJ$1191,261,0)+HLOOKUP($A40,[2]valeurs_trimestrielles!$A$1:$EJ$1191,262,0)</f>
        <v>12037</v>
      </c>
      <c r="M40" s="73">
        <f>HLOOKUP($A40,[2]valeurs_trimestrielles!$A$1:$EJ$1191,393,0)+HLOOKUP($A40,[2]valeurs_trimestrielles!$A$1:$EJ$1191,394,0)+HLOOKUP($A40,[2]valeurs_trimestrielles!$A$1:$EJ$1191,395,0)+HLOOKUP($A40,[2]valeurs_trimestrielles!$A$1:$EJ$1191,396,0)+HLOOKUP($A40,[2]valeurs_trimestrielles!$A$1:$EJ$1191,397,0)+HLOOKUP($A40,[2]valeurs_trimestrielles!$A$1:$EJ$1191,400,0)+HLOOKUP($A40,[2]valeurs_trimestrielles!$A$1:$EJ$1191,401,0)+HLOOKUP($A40,[2]valeurs_trimestrielles!$A$1:$EJ$1191,402,0)+HLOOKUP($A40,[2]valeurs_trimestrielles!$A$1:$EJ$1191,403,0)+HLOOKUP($A40,[2]valeurs_trimestrielles!$A$1:$EJ$1191,404,0)+HLOOKUP($A40,[2]valeurs_trimestrielles!$A$1:$EJ$1191,405,0)+HLOOKUP($A40,[2]valeurs_trimestrielles!$A$1:$EJ$1191,406,0)</f>
        <v>8942</v>
      </c>
      <c r="N40" s="75">
        <f>HLOOKUP($A40,[2]valeurs_trimestrielles!$A$1:$EJ$1191,291,0)+HLOOKUP($A40,[2]valeurs_trimestrielles!$A$1:$EJ$1191,292,0)+HLOOKUP($A40,[2]valeurs_trimestrielles!$A$1:$EJ$1191,293,0)+HLOOKUP($A40,[2]valeurs_trimestrielles!$A$1:$EJ$1191,294,0)+HLOOKUP($A40,[2]valeurs_trimestrielles!$A$1:$EJ$1191,295,0)+HLOOKUP($A40,[2]valeurs_trimestrielles!$A$1:$EJ$1191,298,0)+HLOOKUP($A40,[2]valeurs_trimestrielles!$A$1:$EJ$1191,299,0)+HLOOKUP($A40,[2]valeurs_trimestrielles!$A$1:$EJ$1191,300,0)+HLOOKUP($A40,[2]valeurs_trimestrielles!$A$1:$EJ$1191,301,0)+HLOOKUP($A40,[2]valeurs_trimestrielles!$A$1:$EJ$1191,302,0)+HLOOKUP($A40,[2]valeurs_trimestrielles!$A$1:$EJ$1191,303,0)+HLOOKUP($A40,[2]valeurs_trimestrielles!$A$1:$EJ$1191,304,0)</f>
        <v>5247</v>
      </c>
      <c r="O40" s="72">
        <f t="shared" si="24"/>
        <v>91166</v>
      </c>
      <c r="P40" s="76">
        <f>HLOOKUP($A40,[2]valeurs_trimestrielles!$A$1:$EJ$1191,828,0)+HLOOKUP($A40,[2]valeurs_trimestrielles!$A$1:$EJ$1191,830,0)+HLOOKUP($A40,[2]valeurs_trimestrielles!$A$1:$EJ$1191,832,0)+HLOOKUP($A40,[2]valeurs_trimestrielles!$A$1:$EJ$1191,834,0)+HLOOKUP($A40,[2]valeurs_trimestrielles!$A$1:$EJ$1191,836,0)+HLOOKUP($A40,[2]valeurs_trimestrielles!$A$1:$EJ$1191,838,0)+HLOOKUP($A40,[2]valeurs_trimestrielles!$A$1:$EJ$1191,842,0)+HLOOKUP($A40,[2]valeurs_trimestrielles!$A$1:$EJ$1191,847,0)+HLOOKUP($A40,[2]valeurs_trimestrielles!$A$1:$EJ$1191,853,0)+HLOOKUP($A40,[2]valeurs_trimestrielles!$A$1:$EJ$1191,855,0)+HLOOKUP($A40,[2]valeurs_trimestrielles!$A$1:$EJ$1191,857,0)+HLOOKUP($A40,[2]valeurs_trimestrielles!$A$1:$EJ$1191,859,0)+HLOOKUP($A40,[2]valeurs_trimestrielles!$A$1:$EJ$1191,861,0)</f>
        <v>3537</v>
      </c>
      <c r="Q40" s="73">
        <f>HLOOKUP($A40,[2]valeurs_trimestrielles!$A$1:$EJ$1191,730,0)+HLOOKUP($A40,[2]valeurs_trimestrielles!$A$1:$EJ$1191,732,0)+HLOOKUP($A40,[2]valeurs_trimestrielles!$A$1:$EJ$1191,734,0)+HLOOKUP($A40,[2]valeurs_trimestrielles!$A$1:$EJ$1191,736,0)+HLOOKUP($A40,[2]valeurs_trimestrielles!$A$1:$EJ$1191,738,0)+HLOOKUP($A40,[2]valeurs_trimestrielles!$A$1:$EJ$1191,740,0)+HLOOKUP($A40,[2]valeurs_trimestrielles!$A$1:$EJ$1191,744,0)+HLOOKUP($A40,[2]valeurs_trimestrielles!$A$1:$EJ$1191,749,0)+HLOOKUP($A40,[2]valeurs_trimestrielles!$A$1:$EJ$1191,755,0)+HLOOKUP($A40,[2]valeurs_trimestrielles!$A$1:$EJ$1191,757,0)+HLOOKUP($A40,[2]valeurs_trimestrielles!$A$1:$EJ$1191,759,0)+HLOOKUP($A40,[2]valeurs_trimestrielles!$A$1:$EJ$1191,761,0)+HLOOKUP($A40,[2]valeurs_trimestrielles!$A$1:$EJ$1191,763,0)</f>
        <v>6668</v>
      </c>
      <c r="R40" s="73">
        <f t="shared" si="25"/>
        <v>80961</v>
      </c>
      <c r="S40" s="73">
        <f>HLOOKUP($A40,[2]valeurs_trimestrielles!$A$1:$EJ$1191,681,0)+HLOOKUP($A40,[2]valeurs_trimestrielles!$A$1:$EJ$1191,682,0)+HLOOKUP($A40,[2]valeurs_trimestrielles!$A$1:$EJ$1191,683,0)+HLOOKUP($A40,[2]valeurs_trimestrielles!$A$1:$EJ$1191,684,0)+HLOOKUP($A40,[2]valeurs_trimestrielles!$A$1:$EJ$1191,685,0)+HLOOKUP($A40,[2]valeurs_trimestrielles!$A$1:$EJ$1191,688,0)+HLOOKUP($A40,[2]valeurs_trimestrielles!$A$1:$EJ$1191,689,0)+HLOOKUP($A40,[2]valeurs_trimestrielles!$A$1:$EJ$1191,690,0)+HLOOKUP($A40,[2]valeurs_trimestrielles!$A$1:$EJ$1191,691,0)+HLOOKUP($A40,[2]valeurs_trimestrielles!$A$1:$EJ$1191,692,0)+HLOOKUP($A40,[2]valeurs_trimestrielles!$A$1:$EJ$1191,693,0)+HLOOKUP($A40,[2]valeurs_trimestrielles!$A$1:$EJ$1191,694,0)</f>
        <v>11373</v>
      </c>
      <c r="T40" s="73">
        <f>HLOOKUP($A40,[2]valeurs_trimestrielles!$A$1:$EJ$1191,912,0)+HLOOKUP($A40,[2]valeurs_trimestrielles!$A$1:$EJ$1191,913,0)+HLOOKUP($A40,[2]valeurs_trimestrielles!$A$1:$EJ$1191,914,0)+HLOOKUP($A40,[2]valeurs_trimestrielles!$A$1:$EJ$1191,915,0)+HLOOKUP($A40,[2]valeurs_trimestrielles!$A$1:$EJ$1191,916,0)+HLOOKUP($A40,[2]valeurs_trimestrielles!$A$1:$EJ$1191,919,0)+HLOOKUP($A40,[2]valeurs_trimestrielles!$A$1:$EJ$1191,920,0)+HLOOKUP($A40,[2]valeurs_trimestrielles!$A$1:$EJ$1191,921,0)+HLOOKUP($A40,[2]valeurs_trimestrielles!$A$1:$EJ$1191,922,0)+HLOOKUP($A40,[2]valeurs_trimestrielles!$A$1:$EJ$1191,923,0)+HLOOKUP($A40,[2]valeurs_trimestrielles!$A$1:$EJ$1191,924,0)+HLOOKUP($A40,[2]valeurs_trimestrielles!$A$1:$EJ$1191,925,0)</f>
        <v>12224</v>
      </c>
      <c r="U40" s="73">
        <f>HLOOKUP($A40,[2]valeurs_trimestrielles!$A$1:$EJ$1191,814,0)+HLOOKUP($A40,[2]valeurs_trimestrielles!$A$1:$EJ$1191,815,0)+HLOOKUP($A40,[2]valeurs_trimestrielles!$A$1:$EJ$1191,816,0)+HLOOKUP($A40,[2]valeurs_trimestrielles!$A$1:$EJ$1191,817,0)+HLOOKUP($A40,[2]valeurs_trimestrielles!$A$1:$EJ$1191,818,0)+HLOOKUP($A40,[2]valeurs_trimestrielles!$A$1:$EJ$1191,821,0)+HLOOKUP($A40,[2]valeurs_trimestrielles!$A$1:$EJ$1191,822,0)+HLOOKUP($A40,[2]valeurs_trimestrielles!$A$1:$EJ$1191,823,0)+HLOOKUP($A40,[2]valeurs_trimestrielles!$A$1:$EJ$1191,824,0)+HLOOKUP($A40,[2]valeurs_trimestrielles!$A$1:$EJ$1191,825,0)+HLOOKUP($A40,[2]valeurs_trimestrielles!$A$1:$EJ$1191,826,0)+HLOOKUP($A40,[2]valeurs_trimestrielles!$A$1:$EJ$1191,827,0)</f>
        <v>2437</v>
      </c>
      <c r="V40" s="73">
        <f>HLOOKUP($A40,[2]valeurs_trimestrielles!$A$1:$EJ$1191,877,0)+HLOOKUP($A40,[2]valeurs_trimestrielles!$A$1:$EJ$1191,878,0)+HLOOKUP($A40,[2]valeurs_trimestrielles!$A$1:$EJ$1191,879,0)+HLOOKUP($A40,[2]valeurs_trimestrielles!$A$1:$EJ$1191,880,0)+HLOOKUP($A40,[2]valeurs_trimestrielles!$A$1:$EJ$1191,881,0)+HLOOKUP($A40,[2]valeurs_trimestrielles!$A$1:$EJ$1191,884,0)+HLOOKUP($A40,[2]valeurs_trimestrielles!$A$1:$EJ$1191,885,0)+HLOOKUP($A40,[2]valeurs_trimestrielles!$A$1:$EJ$1191,886,0)+HLOOKUP($A40,[2]valeurs_trimestrielles!$A$1:$EJ$1191,887,0)+HLOOKUP($A40,[2]valeurs_trimestrielles!$A$1:$EJ$1191,888,0)+HLOOKUP($A40,[2]valeurs_trimestrielles!$A$1:$EJ$1191,889,0)+HLOOKUP($A40,[2]valeurs_trimestrielles!$A$1:$EJ$1191,890,0)</f>
        <v>5046</v>
      </c>
      <c r="W40" s="73">
        <f>HLOOKUP($A40,[2]valeurs_trimestrielles!$A$1:$EJ$1191,639,0)+HLOOKUP($A40,[2]valeurs_trimestrielles!$A$1:$EJ$1191,640,0)+HLOOKUP($A40,[2]valeurs_trimestrielles!$A$1:$EJ$1191,641,0)+HLOOKUP($A40,[2]valeurs_trimestrielles!$A$1:$EJ$1191,642,0)+HLOOKUP($A40,[2]valeurs_trimestrielles!$A$1:$EJ$1191,643,0)+HLOOKUP($A40,[2]valeurs_trimestrielles!$A$1:$EJ$1191,646,0)+HLOOKUP($A40,[2]valeurs_trimestrielles!$A$1:$EJ$1191,648,0)+HLOOKUP($A40,[2]valeurs_trimestrielles!$A$1:$EJ$1191,650,0)+HLOOKUP($A40,[2]valeurs_trimestrielles!$A$1:$EJ$1191,652,0)+HLOOKUP($A40,[2]valeurs_trimestrielles!$A$1:$EJ$1191,654,0)+HLOOKUP($A40,[2]valeurs_trimestrielles!$A$1:$EJ$1191,656,0)+HLOOKUP($A40,[2]valeurs_trimestrielles!$A$1:$EJ$1191,657,0)</f>
        <v>1132</v>
      </c>
      <c r="X40" s="73">
        <f>HLOOKUP($A40,[2]valeurs_trimestrielles!$A$1:$EJ$1191,653,0)+HLOOKUP($A40,[2]valeurs_trimestrielles!$A$1:$EJ$1191,654,0)+HLOOKUP($A40,[2]valeurs_trimestrielles!$A$1:$EJ$1191,655,0)+HLOOKUP($A40,[2]valeurs_trimestrielles!$A$1:$EJ$1191,656,0)+HLOOKUP($A40,[2]valeurs_trimestrielles!$A$1:$EJ$1191,657,0)+HLOOKUP($A40,[2]valeurs_trimestrielles!$A$1:$EJ$1191,660,0)+HLOOKUP($A40,[2]valeurs_trimestrielles!$A$1:$EJ$1191,661,0)+HLOOKUP($A40,[2]valeurs_trimestrielles!$A$1:$EJ$1191,662,0)+HLOOKUP($A40,[2]valeurs_trimestrielles!$A$1:$EJ$1191,663,0)+HLOOKUP($A40,[2]valeurs_trimestrielles!$A$1:$EJ$1191,664,0)+HLOOKUP($A40,[2]valeurs_trimestrielles!$A$1:$EJ$1191,665,0)+HLOOKUP($A40,[2]valeurs_trimestrielles!$A$1:$EJ$1191,666,0)</f>
        <v>2246</v>
      </c>
      <c r="Y40" s="73">
        <f>HLOOKUP($A40,[2]valeurs_trimestrielles!$A$1:$EJ$1191,626,0)+HLOOKUP($A40,[2]valeurs_trimestrielles!$A$1:$EJ$1191,627,0)+HLOOKUP($A40,[2]valeurs_trimestrielles!$A$1:$EJ$1191,628,0)+HLOOKUP($A40,[2]valeurs_trimestrielles!$A$1:$EJ$1191,629,0)+HLOOKUP($A40,[2]valeurs_trimestrielles!$A$1:$EJ$1191,630,0)+HLOOKUP($A40,[2]valeurs_trimestrielles!$A$1:$EJ$1191,632,0)+HLOOKUP($A40,[2]valeurs_trimestrielles!$A$1:$EJ$1191,633,0)+HLOOKUP($A40,[2]valeurs_trimestrielles!$A$1:$EJ$1191,634,0)+HLOOKUP($A40,[2]valeurs_trimestrielles!$A$1:$EJ$1191,635,0)+HLOOKUP($A40,[2]valeurs_trimestrielles!$A$1:$EJ$1191,636,0)+HLOOKUP($A40,[2]valeurs_trimestrielles!$A$1:$EJ$1191,637,0)+HLOOKUP($A40,[2]valeurs_trimestrielles!$A$1:$EJ$1191,638,0)</f>
        <v>23391</v>
      </c>
      <c r="Z40" s="73">
        <f>HLOOKUP($A40,[2]valeurs_trimestrielles!$A$1:$EJ$1191,765,0)+HLOOKUP($A40,[2]valeurs_trimestrielles!$A$1:$EJ$1191,766,0)+HLOOKUP($A40,[2]valeurs_trimestrielles!$A$1:$EJ$1191,767,0)+HLOOKUP($A40,[2]valeurs_trimestrielles!$A$1:$EJ$1191,768,0)+HLOOKUP($A40,[2]valeurs_trimestrielles!$A$1:$EJ$1191,769,0)+HLOOKUP($A40,[2]valeurs_trimestrielles!$A$1:$EJ$1191,772,0)+HLOOKUP($A40,[2]valeurs_trimestrielles!$A$1:$EJ$1191,773,0)+HLOOKUP($A40,[2]valeurs_trimestrielles!$A$1:$EJ$1191,774,0)+HLOOKUP($A40,[2]valeurs_trimestrielles!$A$1:$EJ$1191,775,0)+HLOOKUP($A40,[2]valeurs_trimestrielles!$A$1:$EJ$1191,776,0)+HLOOKUP($A40,[2]valeurs_trimestrielles!$A$1:$EJ$1191,777,0)+HLOOKUP($A40,[2]valeurs_trimestrielles!$A$1:$EJ$1191,778,0)</f>
        <v>11761</v>
      </c>
      <c r="AA40" s="75">
        <f>HLOOKUP($A40,[2]valeurs_trimestrielles!$A$1:$EJ$1191,667,0)+HLOOKUP($A40,[2]valeurs_trimestrielles!$A$1:$EJ$1191,668,0)+HLOOKUP($A40,[2]valeurs_trimestrielles!$A$1:$EJ$1191,669,0)+HLOOKUP($A40,[2]valeurs_trimestrielles!$A$1:$EJ$1191,670,0)+HLOOKUP($A40,[2]valeurs_trimestrielles!$A$1:$EJ$1191,671,0)+HLOOKUP($A40,[2]valeurs_trimestrielles!$A$1:$EJ$1191,674,0)+HLOOKUP($A40,[2]valeurs_trimestrielles!$A$1:$EJ$1191,675,0)+HLOOKUP($A40,[2]valeurs_trimestrielles!$A$1:$EJ$1191,676,0)+HLOOKUP($A40,[2]valeurs_trimestrielles!$A$1:$EJ$1191,677,0)+HLOOKUP($A40,[2]valeurs_trimestrielles!$A$1:$EJ$1191,678,0)+HLOOKUP($A40,[2]valeurs_trimestrielles!$A$1:$EJ$1191,679,0)+HLOOKUP($A40,[2]valeurs_trimestrielles!$A$1:$EJ$1191,680,0)</f>
        <v>11351</v>
      </c>
      <c r="AB40" s="72">
        <f t="shared" si="6"/>
        <v>164384</v>
      </c>
      <c r="AC40" s="55">
        <f>HLOOKUP($A40,[2]valeurs_trimestrielles!$A$1:$EJ$1191,560,0)+HLOOKUP($A40,[2]valeurs_trimestrielles!$A$1:$EJ$1191,562,0)+HLOOKUP($A40,[2]valeurs_trimestrielles!$A$1:$EJ$1191,564,0)+HLOOKUP($A40,[2]valeurs_trimestrielles!$A$1:$EJ$1191,566,0)+HLOOKUP($A40,[2]valeurs_trimestrielles!$A$1:$EJ$1191,568,0)+HLOOKUP($A40,[2]valeurs_trimestrielles!$A$1:$EJ$1191,570,0)+HLOOKUP($A40,[2]valeurs_trimestrielles!$A$1:$EJ$1191,574,0)+HLOOKUP($A40,[2]valeurs_trimestrielles!$A$1:$EJ$1191,580,0)+HLOOKUP($A40,[2]valeurs_trimestrielles!$A$1:$EJ$1191,587,0)+HLOOKUP($A40,[2]valeurs_trimestrielles!$A$1:$EJ$1191,589,0)+HLOOKUP($A40,[2]valeurs_trimestrielles!$A$1:$EJ$1191,591,0)+HLOOKUP($A40,[2]valeurs_trimestrielles!$A$1:$EJ$1191,593,0)+HLOOKUP($A40,[2]valeurs_trimestrielles!$A$1:$EJ$1191,595,0)</f>
        <v>6154</v>
      </c>
      <c r="AD40" s="56">
        <f>HLOOKUP($A40,[2]valeurs_trimestrielles!$A$1:$EJ$1191,109,0)+HLOOKUP($A40,[2]valeurs_trimestrielles!$A$1:$EJ$1191,111,0)+HLOOKUP($A40,[2]valeurs_trimestrielles!$A$1:$EJ$1191,113,0)+HLOOKUP($A40,[2]valeurs_trimestrielles!$A$1:$EJ$1191,115,0)+HLOOKUP($A40,[2]valeurs_trimestrielles!$A$1:$EJ$1191,117,0)+HLOOKUP($A40,[2]valeurs_trimestrielles!$A$1:$EJ$1191,119,0)+HLOOKUP($A40,[2]valeurs_trimestrielles!$A$1:$EJ$1191,123,0)+HLOOKUP($A40,[2]valeurs_trimestrielles!$A$1:$EJ$1191,129,0)+HLOOKUP($A40,[2]valeurs_trimestrielles!$A$1:$EJ$1191,136,0)+HLOOKUP($A40,[2]valeurs_trimestrielles!$A$1:$EJ$1191,138,0)+HLOOKUP($A40,[2]valeurs_trimestrielles!$A$1:$EJ$1191,140,0)+HLOOKUP($A40,[2]valeurs_trimestrielles!$A$1:$EJ$1191,142,0)+HLOOKUP($A40,[2]valeurs_trimestrielles!$A$1:$EJ$1191,144,0)</f>
        <v>14531</v>
      </c>
      <c r="AE40" s="56">
        <f t="shared" si="7"/>
        <v>143699</v>
      </c>
      <c r="AF40" s="56">
        <f>HLOOKUP($A40,[2]valeurs_trimestrielles!$A$1:$EJ$1191,58,0)+HLOOKUP($A40,[2]valeurs_trimestrielles!$A$1:$EJ$1191,59,0)+HLOOKUP($A40,[2]valeurs_trimestrielles!$A$1:$EJ$1191,60,0)+HLOOKUP($A40,[2]valeurs_trimestrielles!$A$1:$EJ$1191,61,0)+HLOOKUP($A40,[2]valeurs_trimestrielles!$A$1:$EJ$1191,62,0)+HLOOKUP($A40,[2]valeurs_trimestrielles!$A$1:$EJ$1191,65,0)+HLOOKUP($A40,[2]valeurs_trimestrielles!$A$1:$EJ$1191,66,0)+HLOOKUP($A40,[2]valeurs_trimestrielles!$A$1:$EJ$1191,67,0)+HLOOKUP($A40,[2]valeurs_trimestrielles!$A$1:$EJ$1191,68,0)+HLOOKUP($A40,[2]valeurs_trimestrielles!$A$1:$EJ$1191,69,0)+HLOOKUP($A40,[2]valeurs_trimestrielles!$A$1:$EJ$1191,70,0)+HLOOKUP($A40,[2]valeurs_trimestrielles!$A$1:$EJ$1191,71,0)</f>
        <v>30570</v>
      </c>
      <c r="AG40" s="56">
        <f>HLOOKUP($A40,[2]valeurs_trimestrielles!$A$1:$EJ$1191,968,0)+HLOOKUP($A40,[2]valeurs_trimestrielles!$A$1:$EJ$1191,969,0)+HLOOKUP($A40,[2]valeurs_trimestrielles!$A$1:$EJ$1191,970,0)+HLOOKUP($A40,[2]valeurs_trimestrielles!$A$1:$EJ$1191,971,0)+HLOOKUP($A40,[2]valeurs_trimestrielles!$A$1:$EJ$1191,972,0)+HLOOKUP($A40,[2]valeurs_trimestrielles!$A$1:$EJ$1191,975,0)+HLOOKUP($A40,[2]valeurs_trimestrielles!$A$1:$EJ$1191,976,0)+HLOOKUP($A40,[2]valeurs_trimestrielles!$A$1:$EJ$1191,977,0)+HLOOKUP($A40,[2]valeurs_trimestrielles!$A$1:$EJ$1191,978,0)+HLOOKUP($A40,[2]valeurs_trimestrielles!$A$1:$EJ$1191,979,0)+HLOOKUP($A40,[2]valeurs_trimestrielles!$A$1:$EJ$1191,980,0)+HLOOKUP($A40,[2]valeurs_trimestrielles!$A$1:$EJ$1191,981,0)</f>
        <v>15632</v>
      </c>
      <c r="AH40" s="56">
        <f>HLOOKUP($A40,[2]valeurs_trimestrielles!$A$1:$EJ$1191,235,0)+HLOOKUP($A40,[2]valeurs_trimestrielles!$A$1:$EJ$1191,236,0)+HLOOKUP($A40,[2]valeurs_trimestrielles!$A$1:$EJ$1191,237,0)+HLOOKUP($A40,[2]valeurs_trimestrielles!$A$1:$EJ$1191,238,0)+HLOOKUP($A40,[2]valeurs_trimestrielles!$A$1:$EJ$1191,239,0)+HLOOKUP($A40,[2]valeurs_trimestrielles!$A$1:$EJ$1191,242,0)+HLOOKUP($A40,[2]valeurs_trimestrielles!$A$1:$EJ$1191,243,0)+HLOOKUP($A40,[2]valeurs_trimestrielles!$A$1:$EJ$1191,244,0)+HLOOKUP($A40,[2]valeurs_trimestrielles!$A$1:$EJ$1191,245,0)+HLOOKUP($A40,[2]valeurs_trimestrielles!$A$1:$EJ$1191,246,0)+HLOOKUP($A40,[2]valeurs_trimestrielles!$A$1:$EJ$1191,247,0)+HLOOKUP($A40,[2]valeurs_trimestrielles!$A$1:$EJ$1191,248,0)</f>
        <v>6611</v>
      </c>
      <c r="AI40" s="56">
        <f>HLOOKUP($A40,[2]valeurs_trimestrielles!$A$1:$EJ$1191,611,0)+HLOOKUP($A40,[2]valeurs_trimestrielles!$A$1:$EJ$1191,612,0)+HLOOKUP($A40,[2]valeurs_trimestrielles!$A$1:$EJ$1191,613,0)+HLOOKUP($A40,[2]valeurs_trimestrielles!$A$1:$EJ$1191,614,0)+HLOOKUP($A40,[2]valeurs_trimestrielles!$A$1:$EJ$1191,615,0)+HLOOKUP($A40,[2]valeurs_trimestrielles!$A$1:$EJ$1191,618,0)+HLOOKUP($A40,[2]valeurs_trimestrielles!$A$1:$EJ$1191,619,0)+HLOOKUP($A40,[2]valeurs_trimestrielles!$A$1:$EJ$1191,620,0)+HLOOKUP($A40,[2]valeurs_trimestrielles!$A$1:$EJ$1191,621,0)+HLOOKUP($A40,[2]valeurs_trimestrielles!$A$1:$EJ$1191,622,0)+HLOOKUP($A40,[2]valeurs_trimestrielles!$A$1:$EJ$1191,623,0)+HLOOKUP($A40,[2]valeurs_trimestrielles!$A$1:$EJ$1191,624,0)</f>
        <v>7945</v>
      </c>
      <c r="AJ40" s="56">
        <f>HLOOKUP($A40,[2]valeurs_trimestrielles!$A$1:$EJ$1191,16,0)+HLOOKUP($A40,[2]valeurs_trimestrielles!$A$1:$EJ$1191,17,0)+HLOOKUP($A40,[2]valeurs_trimestrielles!$A$1:$EJ$1191,18,0)+HLOOKUP($A40,[2]valeurs_trimestrielles!$A$1:$EJ$1191,19,0)+HLOOKUP($A40,[2]valeurs_trimestrielles!$A$1:$EJ$1191,20,0)+HLOOKUP($A40,[2]valeurs_trimestrielles!$A$1:$EJ$1191,23,0)+HLOOKUP($A40,[2]valeurs_trimestrielles!$A$1:$EJ$1191,24,0)+HLOOKUP($A40,[2]valeurs_trimestrielles!$A$1:$EJ$1191,25,0)+HLOOKUP($A40,[2]valeurs_trimestrielles!$A$1:$EJ$1191,26,0)+HLOOKUP($A40,[2]valeurs_trimestrielles!$A$1:$EJ$1191,27,0)+HLOOKUP($A40,[2]valeurs_trimestrielles!$A$1:$EJ$1191,28,0)+HLOOKUP($A40,[2]valeurs_trimestrielles!$A$1:$EJ$1191,29,0)</f>
        <v>4495</v>
      </c>
      <c r="AK40" s="56">
        <f>HLOOKUP($A40,[2]valeurs_trimestrielles!$A$1:$EJ$1191,30,0)+HLOOKUP($A40,[2]valeurs_trimestrielles!$A$1:$EJ$1191,31,0)+HLOOKUP($A40,[2]valeurs_trimestrielles!$A$1:$EJ$1191,32,0)+HLOOKUP($A40,[2]valeurs_trimestrielles!$A$1:$EJ$1191,33,0)+HLOOKUP($A40,[2]valeurs_trimestrielles!$A$1:$EJ$1191,34,0)+HLOOKUP($A40,[2]valeurs_trimestrielles!$A$1:$EJ$1191,37,0)+HLOOKUP($A40,[2]valeurs_trimestrielles!$A$1:$EJ$1191,38,0)+HLOOKUP($A40,[2]valeurs_trimestrielles!$A$1:$EJ$1191,39,0)+HLOOKUP($A40,[2]valeurs_trimestrielles!$A$1:$EJ$1191,40,0)+HLOOKUP($A40,[2]valeurs_trimestrielles!$A$1:$EJ$1191,41,0)+HLOOKUP($A40,[2]valeurs_trimestrielles!$A$1:$EJ$1191,42,0)+HLOOKUP($A40,[2]valeurs_trimestrielles!$A$1:$EJ$1191,43,0)</f>
        <v>5717</v>
      </c>
      <c r="AL40" s="56">
        <f>HLOOKUP($A40,[2]valeurs_trimestrielles!$A$1:$EJ$1191,2,0)+HLOOKUP($A40,[2]valeurs_trimestrielles!$A$1:$EJ$1191,3,0)+HLOOKUP($A40,[2]valeurs_trimestrielles!$A$1:$EJ$1191,4,0)+HLOOKUP($A40,[2]valeurs_trimestrielles!$A$1:$EJ$1191,5,0)+HLOOKUP($A40,[2]valeurs_trimestrielles!$A$1:$EJ$1191,6,0)+HLOOKUP($A40,[2]valeurs_trimestrielles!$A$1:$EJ$1191,9,0)+HLOOKUP($A40,[2]valeurs_trimestrielles!$A$1:$EJ$1191,10,0)+HLOOKUP($A40,[2]valeurs_trimestrielles!$A$1:$EJ$1191,11,0)+HLOOKUP($A40,[2]valeurs_trimestrielles!$A$1:$EJ$1191,12,0)+HLOOKUP($A40,[2]valeurs_trimestrielles!$A$1:$EJ$1191,13,0)+HLOOKUP($A40,[2]valeurs_trimestrielles!$A$1:$EJ$1191,14,0)+HLOOKUP($A40,[2]valeurs_trimestrielles!$A$1:$EJ$1191,15,0)</f>
        <v>35428</v>
      </c>
      <c r="AM40" s="56">
        <f>HLOOKUP($A40,[2]valeurs_trimestrielles!$A$1:$EJ$1191,146,0)+HLOOKUP($A40,[2]valeurs_trimestrielles!$A$1:$EJ$1191,147,0)+HLOOKUP($A40,[2]valeurs_trimestrielles!$A$1:$EJ$1191,148,0)+HLOOKUP($A40,[2]valeurs_trimestrielles!$A$1:$EJ$1191,149,0)+HLOOKUP($A40,[2]valeurs_trimestrielles!$A$1:$EJ$1191,150,0)+HLOOKUP($A40,[2]valeurs_trimestrielles!$A$1:$EJ$1191,153,0)+HLOOKUP($A40,[2]valeurs_trimestrielles!$A$1:$EJ$1191,154,0)+HLOOKUP($A40,[2]valeurs_trimestrielles!$A$1:$EJ$1191,155,0)+HLOOKUP($A40,[2]valeurs_trimestrielles!$A$1:$EJ$1191,156,0)+HLOOKUP($A40,[2]valeurs_trimestrielles!$A$1:$EJ$1191,157,0)+HLOOKUP($A40,[2]valeurs_trimestrielles!$A$1:$EJ$1191,158,0)+HLOOKUP($A40,[2]valeurs_trimestrielles!$A$1:$EJ$1191,159,0)</f>
        <v>20703</v>
      </c>
      <c r="AN40" s="57">
        <f>HLOOKUP($A40,[2]valeurs_trimestrielles!$A$1:$EJ$1191,44,0)+HLOOKUP($A40,[2]valeurs_trimestrielles!$A$1:$EJ$1191,45,0)+HLOOKUP($A40,[2]valeurs_trimestrielles!$A$1:$EJ$1191,46,0)+HLOOKUP($A40,[2]valeurs_trimestrielles!$A$1:$EJ$1191,47,0)+HLOOKUP($A40,[2]valeurs_trimestrielles!$A$1:$EJ$1191,48,0)+HLOOKUP($A40,[2]valeurs_trimestrielles!$A$1:$EJ$1191,51,0)+HLOOKUP($A40,[2]valeurs_trimestrielles!$A$1:$EJ$1191,52,0)+HLOOKUP($A40,[2]valeurs_trimestrielles!$A$1:$EJ$1191,53,0)+HLOOKUP($A40,[2]valeurs_trimestrielles!$A$1:$EJ$1191,54,0)+HLOOKUP($A40,[2]valeurs_trimestrielles!$A$1:$EJ$1191,55,0)+HLOOKUP($A40,[2]valeurs_trimestrielles!$A$1:$EJ$1191,56,0)+HLOOKUP($A40,[2]valeurs_trimestrielles!$A$1:$EJ$1191,57,0)</f>
        <v>16598</v>
      </c>
    </row>
    <row r="41" spans="1:40" s="85" customFormat="1" x14ac:dyDescent="0.2">
      <c r="A41" s="61" t="str">
        <f>'France métro'!A38</f>
        <v>2018-T4</v>
      </c>
      <c r="B41" s="78">
        <f t="shared" ref="B41" si="26">C41+D41+E41</f>
        <v>84564</v>
      </c>
      <c r="C41" s="79">
        <f>HLOOKUP($A41,[2]valeurs_trimestrielles!$A$1:$EJ$1191,458,0)+HLOOKUP($A41,[2]valeurs_trimestrielles!$A$1:$EJ$1191,460,0)+HLOOKUP($A41,[2]valeurs_trimestrielles!$A$1:$EJ$1191,462,0)+HLOOKUP($A41,[2]valeurs_trimestrielles!$A$1:$EJ$1191,464,0)+HLOOKUP($A41,[2]valeurs_trimestrielles!$A$1:$EJ$1191,466,0)+HLOOKUP($A41,[2]valeurs_trimestrielles!$A$1:$EJ$1191,468,0)+HLOOKUP($A41,[2]valeurs_trimestrielles!$A$1:$EJ$1191,472,0)+HLOOKUP($A41,[2]valeurs_trimestrielles!$A$1:$EJ$1191,478,0)+HLOOKUP($A41,[2]valeurs_trimestrielles!$A$1:$EJ$1191,485,0)+HLOOKUP($A41,[2]valeurs_trimestrielles!$A$1:$EJ$1191,487,0)+HLOOKUP($A41,[2]valeurs_trimestrielles!$A$1:$EJ$1191,489,0)+HLOOKUP($A41,[2]valeurs_trimestrielles!$A$1:$EJ$1191,491,0)+HLOOKUP($A41,[2]valeurs_trimestrielles!$A$1:$EJ$1191,493,0)</f>
        <v>2879</v>
      </c>
      <c r="D41" s="80">
        <f>HLOOKUP($A41,[2]valeurs_trimestrielles!$A$1:$EJ$1191,356,0)+HLOOKUP($A41,[2]valeurs_trimestrielles!$A$1:$EJ$1191,358,0)+HLOOKUP($A41,[2]valeurs_trimestrielles!$A$1:$EJ$1191,360,0)+HLOOKUP($A41,[2]valeurs_trimestrielles!$A$1:$EJ$1191,362,0)+HLOOKUP($A41,[2]valeurs_trimestrielles!$A$1:$EJ$1191,364,0)+HLOOKUP($A41,[2]valeurs_trimestrielles!$A$1:$EJ$1191,366,0)+HLOOKUP($A41,[2]valeurs_trimestrielles!$A$1:$EJ$1191,370,0)+HLOOKUP($A41,[2]valeurs_trimestrielles!$A$1:$EJ$1191,376,0)+HLOOKUP($A41,[2]valeurs_trimestrielles!$A$1:$EJ$1191,383,0)+HLOOKUP($A41,[2]valeurs_trimestrielles!$A$1:$EJ$1191,385,0)+HLOOKUP($A41,[2]valeurs_trimestrielles!$A$1:$EJ$1191,387,0)+HLOOKUP($A41,[2]valeurs_trimestrielles!$A$1:$EJ$1191,389,0)+HLOOKUP($A41,[2]valeurs_trimestrielles!$A$1:$EJ$1191,391,0)</f>
        <v>9396</v>
      </c>
      <c r="E41" s="61">
        <f t="shared" ref="E41" si="27">SUM(F41:N41)</f>
        <v>72289</v>
      </c>
      <c r="F41" s="80">
        <f>HLOOKUP($A41,[2]valeurs_trimestrielles!$A$1:$EJ$1191,305,0)+HLOOKUP($A41,[2]valeurs_trimestrielles!$A$1:$EJ$1191,306,0)+HLOOKUP($A41,[2]valeurs_trimestrielles!$A$1:$EJ$1191,307,0)+HLOOKUP($A41,[2]valeurs_trimestrielles!$A$1:$EJ$1191,308,0)+HLOOKUP($A41,[2]valeurs_trimestrielles!$A$1:$EJ$1191,309,0)+HLOOKUP($A41,[2]valeurs_trimestrielles!$A$1:$EJ$1191,312,0)+HLOOKUP($A41,[2]valeurs_trimestrielles!$A$1:$EJ$1191,313,0)+HLOOKUP($A41,[2]valeurs_trimestrielles!$A$1:$EJ$1191,314,0)+HLOOKUP($A41,[2]valeurs_trimestrielles!$A$1:$EJ$1191,315,0)+HLOOKUP($A41,[2]valeurs_trimestrielles!$A$1:$EJ$1191,316,0)+HLOOKUP($A41,[2]valeurs_trimestrielles!$A$1:$EJ$1191,317,0)+HLOOKUP($A41,[2]valeurs_trimestrielles!$A$1:$EJ$1191,318,0)</f>
        <v>21712</v>
      </c>
      <c r="G41" s="80">
        <f>HLOOKUP($A41,[2]valeurs_trimestrielles!$A$1:$EJ$1191,546,0)+HLOOKUP($A41,[2]valeurs_trimestrielles!$A$1:$EJ$1191,547,0)+HLOOKUP($A41,[2]valeurs_trimestrielles!$A$1:$EJ$1191,548,0)+HLOOKUP($A41,[2]valeurs_trimestrielles!$A$1:$EJ$1191,549,0)+HLOOKUP($A41,[2]valeurs_trimestrielles!$A$1:$EJ$1191,550,0)+HLOOKUP($A41,[2]valeurs_trimestrielles!$A$1:$EJ$1191,553,0)+HLOOKUP($A41,[2]valeurs_trimestrielles!$A$1:$EJ$1191,554,0)+HLOOKUP($A41,[2]valeurs_trimestrielles!$A$1:$EJ$1191,555,0)+HLOOKUP($A41,[2]valeurs_trimestrielles!$A$1:$EJ$1191,556,0)+HLOOKUP($A41,[2]valeurs_trimestrielles!$A$1:$EJ$1191,557,0)+HLOOKUP($A41,[2]valeurs_trimestrielles!$A$1:$EJ$1191,558,0)+HLOOKUP($A41,[2]valeurs_trimestrielles!$A$1:$EJ$1191,559,0)</f>
        <v>4165</v>
      </c>
      <c r="H41" s="80">
        <f>HLOOKUP($A41,[2]valeurs_trimestrielles!$A$1:$EJ$1191,444,0)+HLOOKUP($A41,[2]valeurs_trimestrielles!$A$1:$EJ$1191,445,0)+HLOOKUP($A41,[2]valeurs_trimestrielles!$A$1:$EJ$1191,446,0)+HLOOKUP($A41,[2]valeurs_trimestrielles!$A$1:$EJ$1191,447,0)+HLOOKUP($A41,[2]valeurs_trimestrielles!$A$1:$EJ$1191,448,0)+HLOOKUP($A41,[2]valeurs_trimestrielles!$A$1:$EJ$1191,451,0)+HLOOKUP($A41,[2]valeurs_trimestrielles!$A$1:$EJ$1191,452,0)+HLOOKUP($A41,[2]valeurs_trimestrielles!$A$1:$EJ$1191,453,0)+HLOOKUP($A41,[2]valeurs_trimestrielles!$A$1:$EJ$1191,454,0)+HLOOKUP($A41,[2]valeurs_trimestrielles!$A$1:$EJ$1191,455,0)+HLOOKUP($A41,[2]valeurs_trimestrielles!$A$1:$EJ$1191,456,0)+HLOOKUP($A41,[2]valeurs_trimestrielles!$A$1:$EJ$1191,457,0)</f>
        <v>4511</v>
      </c>
      <c r="I41" s="80">
        <f>HLOOKUP($A41,[2]valeurs_trimestrielles!$A$1:$EJ$1191,509,0)+HLOOKUP($A41,[2]valeurs_trimestrielles!$A$1:$EJ$1191,510,0)+HLOOKUP($A41,[2]valeurs_trimestrielles!$A$1:$EJ$1191,511,0)+HLOOKUP($A41,[2]valeurs_trimestrielles!$A$1:$EJ$1191,512,0)+HLOOKUP($A41,[2]valeurs_trimestrielles!$A$1:$EJ$1191,513,0)+HLOOKUP($A41,[2]valeurs_trimestrielles!$A$1:$EJ$1191,516,0)+HLOOKUP($A41,[2]valeurs_trimestrielles!$A$1:$EJ$1191,517,0)+HLOOKUP($A41,[2]valeurs_trimestrielles!$A$1:$EJ$1191,518,0)+HLOOKUP($A41,[2]valeurs_trimestrielles!$A$1:$EJ$1191,519,0)+HLOOKUP($A41,[2]valeurs_trimestrielles!$A$1:$EJ$1191,520,0)+HLOOKUP($A41,[2]valeurs_trimestrielles!$A$1:$EJ$1191,521,0)+HLOOKUP($A41,[2]valeurs_trimestrielles!$A$1:$EJ$1191,522,0)</f>
        <v>3317</v>
      </c>
      <c r="J41" s="80">
        <f>HLOOKUP($A41,[2]valeurs_trimestrielles!$A$1:$EJ$1191,263,0)+HLOOKUP($A41,[2]valeurs_trimestrielles!$A$1:$EJ$1191,264,0)+HLOOKUP($A41,[2]valeurs_trimestrielles!$A$1:$EJ$1191,265,0)+HLOOKUP($A41,[2]valeurs_trimestrielles!$A$1:$EJ$1191,266,0)+HLOOKUP($A41,[2]valeurs_trimestrielles!$A$1:$EJ$1191,267,0)+HLOOKUP($A41,[2]valeurs_trimestrielles!$A$1:$EJ$1191,270,0)+HLOOKUP($A41,[2]valeurs_trimestrielles!$A$1:$EJ$1191,271,0)+HLOOKUP($A41,[2]valeurs_trimestrielles!$A$1:$EJ$1191,272,0)+HLOOKUP($A41,[2]valeurs_trimestrielles!$A$1:$EJ$1191,273,0)+HLOOKUP($A41,[2]valeurs_trimestrielles!$A$1:$EJ$1191,274,0)+HLOOKUP($A41,[2]valeurs_trimestrielles!$A$1:$EJ$1191,275,0)+HLOOKUP($A41,[2]valeurs_trimestrielles!$A$1:$EJ$1191,276,0)</f>
        <v>5352</v>
      </c>
      <c r="K41" s="80">
        <f>HLOOKUP($A41,[2]valeurs_trimestrielles!$A$1:$EJ$1191,277,0)+HLOOKUP($A41,[2]valeurs_trimestrielles!$A$1:$EJ$1191,278,0)+HLOOKUP($A41,[2]valeurs_trimestrielles!$A$1:$EJ$1191,279,0)+HLOOKUP($A41,[2]valeurs_trimestrielles!$A$1:$EJ$1191,280,0)+HLOOKUP($A41,[2]valeurs_trimestrielles!$A$1:$EJ$1191,281,0)+HLOOKUP($A41,[2]valeurs_trimestrielles!$A$1:$EJ$1191,284,0)+HLOOKUP($A41,[2]valeurs_trimestrielles!$A$1:$EJ$1191,285,0)+HLOOKUP($A41,[2]valeurs_trimestrielles!$A$1:$EJ$1191,286,0)+HLOOKUP($A41,[2]valeurs_trimestrielles!$A$1:$EJ$1191,287,0)+HLOOKUP($A41,[2]valeurs_trimestrielles!$A$1:$EJ$1191,288,0)+HLOOKUP($A41,[2]valeurs_trimestrielles!$A$1:$EJ$1191,289,0)+HLOOKUP($A41,[2]valeurs_trimestrielles!$A$1:$EJ$1191,290,0)</f>
        <v>4177</v>
      </c>
      <c r="L41" s="80">
        <f>HLOOKUP($A41,[2]valeurs_trimestrielles!$A$1:$EJ$1191,249,0)+HLOOKUP($A41,[2]valeurs_trimestrielles!$A$1:$EJ$1191,250,0)+HLOOKUP($A41,[2]valeurs_trimestrielles!$A$1:$EJ$1191,251,0)+HLOOKUP($A41,[2]valeurs_trimestrielles!$A$1:$EJ$1191,252,0)+HLOOKUP($A41,[2]valeurs_trimestrielles!$A$1:$EJ$1191,253,0)+HLOOKUP($A41,[2]valeurs_trimestrielles!$A$1:$EJ$1191,256,0)+HLOOKUP($A41,[2]valeurs_trimestrielles!$A$1:$EJ$1191,257,0)+HLOOKUP($A41,[2]valeurs_trimestrielles!$A$1:$EJ$1191,258,0)+HLOOKUP($A41,[2]valeurs_trimestrielles!$A$1:$EJ$1191,259,0)+HLOOKUP($A41,[2]valeurs_trimestrielles!$A$1:$EJ$1191,260,0)+HLOOKUP($A41,[2]valeurs_trimestrielles!$A$1:$EJ$1191,261,0)+HLOOKUP($A41,[2]valeurs_trimestrielles!$A$1:$EJ$1191,262,0)</f>
        <v>14889</v>
      </c>
      <c r="M41" s="80">
        <f>HLOOKUP($A41,[2]valeurs_trimestrielles!$A$1:$EJ$1191,393,0)+HLOOKUP($A41,[2]valeurs_trimestrielles!$A$1:$EJ$1191,394,0)+HLOOKUP($A41,[2]valeurs_trimestrielles!$A$1:$EJ$1191,395,0)+HLOOKUP($A41,[2]valeurs_trimestrielles!$A$1:$EJ$1191,396,0)+HLOOKUP($A41,[2]valeurs_trimestrielles!$A$1:$EJ$1191,397,0)+HLOOKUP($A41,[2]valeurs_trimestrielles!$A$1:$EJ$1191,400,0)+HLOOKUP($A41,[2]valeurs_trimestrielles!$A$1:$EJ$1191,401,0)+HLOOKUP($A41,[2]valeurs_trimestrielles!$A$1:$EJ$1191,402,0)+HLOOKUP($A41,[2]valeurs_trimestrielles!$A$1:$EJ$1191,403,0)+HLOOKUP($A41,[2]valeurs_trimestrielles!$A$1:$EJ$1191,404,0)+HLOOKUP($A41,[2]valeurs_trimestrielles!$A$1:$EJ$1191,405,0)+HLOOKUP($A41,[2]valeurs_trimestrielles!$A$1:$EJ$1191,406,0)</f>
        <v>8454</v>
      </c>
      <c r="N41" s="81">
        <f>HLOOKUP($A41,[2]valeurs_trimestrielles!$A$1:$EJ$1191,291,0)+HLOOKUP($A41,[2]valeurs_trimestrielles!$A$1:$EJ$1191,292,0)+HLOOKUP($A41,[2]valeurs_trimestrielles!$A$1:$EJ$1191,293,0)+HLOOKUP($A41,[2]valeurs_trimestrielles!$A$1:$EJ$1191,294,0)+HLOOKUP($A41,[2]valeurs_trimestrielles!$A$1:$EJ$1191,295,0)+HLOOKUP($A41,[2]valeurs_trimestrielles!$A$1:$EJ$1191,298,0)+HLOOKUP($A41,[2]valeurs_trimestrielles!$A$1:$EJ$1191,299,0)+HLOOKUP($A41,[2]valeurs_trimestrielles!$A$1:$EJ$1191,300,0)+HLOOKUP($A41,[2]valeurs_trimestrielles!$A$1:$EJ$1191,301,0)+HLOOKUP($A41,[2]valeurs_trimestrielles!$A$1:$EJ$1191,302,0)+HLOOKUP($A41,[2]valeurs_trimestrielles!$A$1:$EJ$1191,303,0)+HLOOKUP($A41,[2]valeurs_trimestrielles!$A$1:$EJ$1191,304,0)</f>
        <v>5712</v>
      </c>
      <c r="O41" s="77">
        <f t="shared" ref="O41" si="28">P41+Q41+R41</f>
        <v>104349</v>
      </c>
      <c r="P41" s="79">
        <f>HLOOKUP($A41,[2]valeurs_trimestrielles!$A$1:$EJ$1191,828,0)+HLOOKUP($A41,[2]valeurs_trimestrielles!$A$1:$EJ$1191,830,0)+HLOOKUP($A41,[2]valeurs_trimestrielles!$A$1:$EJ$1191,832,0)+HLOOKUP($A41,[2]valeurs_trimestrielles!$A$1:$EJ$1191,834,0)+HLOOKUP($A41,[2]valeurs_trimestrielles!$A$1:$EJ$1191,836,0)+HLOOKUP($A41,[2]valeurs_trimestrielles!$A$1:$EJ$1191,838,0)+HLOOKUP($A41,[2]valeurs_trimestrielles!$A$1:$EJ$1191,842,0)+HLOOKUP($A41,[2]valeurs_trimestrielles!$A$1:$EJ$1191,847,0)+HLOOKUP($A41,[2]valeurs_trimestrielles!$A$1:$EJ$1191,853,0)+HLOOKUP($A41,[2]valeurs_trimestrielles!$A$1:$EJ$1191,855,0)+HLOOKUP($A41,[2]valeurs_trimestrielles!$A$1:$EJ$1191,857,0)+HLOOKUP($A41,[2]valeurs_trimestrielles!$A$1:$EJ$1191,859,0)+HLOOKUP($A41,[2]valeurs_trimestrielles!$A$1:$EJ$1191,861,0)</f>
        <v>4161</v>
      </c>
      <c r="Q41" s="80">
        <f>HLOOKUP($A41,[2]valeurs_trimestrielles!$A$1:$EJ$1191,730,0)+HLOOKUP($A41,[2]valeurs_trimestrielles!$A$1:$EJ$1191,732,0)+HLOOKUP($A41,[2]valeurs_trimestrielles!$A$1:$EJ$1191,734,0)+HLOOKUP($A41,[2]valeurs_trimestrielles!$A$1:$EJ$1191,736,0)+HLOOKUP($A41,[2]valeurs_trimestrielles!$A$1:$EJ$1191,738,0)+HLOOKUP($A41,[2]valeurs_trimestrielles!$A$1:$EJ$1191,740,0)+HLOOKUP($A41,[2]valeurs_trimestrielles!$A$1:$EJ$1191,744,0)+HLOOKUP($A41,[2]valeurs_trimestrielles!$A$1:$EJ$1191,749,0)+HLOOKUP($A41,[2]valeurs_trimestrielles!$A$1:$EJ$1191,755,0)+HLOOKUP($A41,[2]valeurs_trimestrielles!$A$1:$EJ$1191,757,0)+HLOOKUP($A41,[2]valeurs_trimestrielles!$A$1:$EJ$1191,759,0)+HLOOKUP($A41,[2]valeurs_trimestrielles!$A$1:$EJ$1191,761,0)+HLOOKUP($A41,[2]valeurs_trimestrielles!$A$1:$EJ$1191,763,0)</f>
        <v>7434</v>
      </c>
      <c r="R41" s="61">
        <f t="shared" ref="R41" si="29">SUM(S41:AA41)</f>
        <v>92754</v>
      </c>
      <c r="S41" s="80">
        <f>HLOOKUP($A41,[2]valeurs_trimestrielles!$A$1:$EJ$1191,681,0)+HLOOKUP($A41,[2]valeurs_trimestrielles!$A$1:$EJ$1191,682,0)+HLOOKUP($A41,[2]valeurs_trimestrielles!$A$1:$EJ$1191,683,0)+HLOOKUP($A41,[2]valeurs_trimestrielles!$A$1:$EJ$1191,684,0)+HLOOKUP($A41,[2]valeurs_trimestrielles!$A$1:$EJ$1191,685,0)+HLOOKUP($A41,[2]valeurs_trimestrielles!$A$1:$EJ$1191,688,0)+HLOOKUP($A41,[2]valeurs_trimestrielles!$A$1:$EJ$1191,689,0)+HLOOKUP($A41,[2]valeurs_trimestrielles!$A$1:$EJ$1191,690,0)+HLOOKUP($A41,[2]valeurs_trimestrielles!$A$1:$EJ$1191,691,0)+HLOOKUP($A41,[2]valeurs_trimestrielles!$A$1:$EJ$1191,692,0)+HLOOKUP($A41,[2]valeurs_trimestrielles!$A$1:$EJ$1191,693,0)+HLOOKUP($A41,[2]valeurs_trimestrielles!$A$1:$EJ$1191,694,0)</f>
        <v>13173</v>
      </c>
      <c r="T41" s="80">
        <f>HLOOKUP($A41,[2]valeurs_trimestrielles!$A$1:$EJ$1191,912,0)+HLOOKUP($A41,[2]valeurs_trimestrielles!$A$1:$EJ$1191,913,0)+HLOOKUP($A41,[2]valeurs_trimestrielles!$A$1:$EJ$1191,914,0)+HLOOKUP($A41,[2]valeurs_trimestrielles!$A$1:$EJ$1191,915,0)+HLOOKUP($A41,[2]valeurs_trimestrielles!$A$1:$EJ$1191,916,0)+HLOOKUP($A41,[2]valeurs_trimestrielles!$A$1:$EJ$1191,919,0)+HLOOKUP($A41,[2]valeurs_trimestrielles!$A$1:$EJ$1191,920,0)+HLOOKUP($A41,[2]valeurs_trimestrielles!$A$1:$EJ$1191,921,0)+HLOOKUP($A41,[2]valeurs_trimestrielles!$A$1:$EJ$1191,922,0)+HLOOKUP($A41,[2]valeurs_trimestrielles!$A$1:$EJ$1191,923,0)+HLOOKUP($A41,[2]valeurs_trimestrielles!$A$1:$EJ$1191,924,0)+HLOOKUP($A41,[2]valeurs_trimestrielles!$A$1:$EJ$1191,925,0)</f>
        <v>16162</v>
      </c>
      <c r="U41" s="80">
        <f>HLOOKUP($A41,[2]valeurs_trimestrielles!$A$1:$EJ$1191,814,0)+HLOOKUP($A41,[2]valeurs_trimestrielles!$A$1:$EJ$1191,815,0)+HLOOKUP($A41,[2]valeurs_trimestrielles!$A$1:$EJ$1191,816,0)+HLOOKUP($A41,[2]valeurs_trimestrielles!$A$1:$EJ$1191,817,0)+HLOOKUP($A41,[2]valeurs_trimestrielles!$A$1:$EJ$1191,818,0)+HLOOKUP($A41,[2]valeurs_trimestrielles!$A$1:$EJ$1191,821,0)+HLOOKUP($A41,[2]valeurs_trimestrielles!$A$1:$EJ$1191,822,0)+HLOOKUP($A41,[2]valeurs_trimestrielles!$A$1:$EJ$1191,823,0)+HLOOKUP($A41,[2]valeurs_trimestrielles!$A$1:$EJ$1191,824,0)+HLOOKUP($A41,[2]valeurs_trimestrielles!$A$1:$EJ$1191,825,0)+HLOOKUP($A41,[2]valeurs_trimestrielles!$A$1:$EJ$1191,826,0)+HLOOKUP($A41,[2]valeurs_trimestrielles!$A$1:$EJ$1191,827,0)</f>
        <v>2573</v>
      </c>
      <c r="V41" s="80">
        <f>HLOOKUP($A41,[2]valeurs_trimestrielles!$A$1:$EJ$1191,877,0)+HLOOKUP($A41,[2]valeurs_trimestrielles!$A$1:$EJ$1191,878,0)+HLOOKUP($A41,[2]valeurs_trimestrielles!$A$1:$EJ$1191,879,0)+HLOOKUP($A41,[2]valeurs_trimestrielles!$A$1:$EJ$1191,880,0)+HLOOKUP($A41,[2]valeurs_trimestrielles!$A$1:$EJ$1191,881,0)+HLOOKUP($A41,[2]valeurs_trimestrielles!$A$1:$EJ$1191,884,0)+HLOOKUP($A41,[2]valeurs_trimestrielles!$A$1:$EJ$1191,885,0)+HLOOKUP($A41,[2]valeurs_trimestrielles!$A$1:$EJ$1191,886,0)+HLOOKUP($A41,[2]valeurs_trimestrielles!$A$1:$EJ$1191,887,0)+HLOOKUP($A41,[2]valeurs_trimestrielles!$A$1:$EJ$1191,888,0)+HLOOKUP($A41,[2]valeurs_trimestrielles!$A$1:$EJ$1191,889,0)+HLOOKUP($A41,[2]valeurs_trimestrielles!$A$1:$EJ$1191,890,0)</f>
        <v>5582</v>
      </c>
      <c r="W41" s="80">
        <f>HLOOKUP($A41,[2]valeurs_trimestrielles!$A$1:$EJ$1191,639,0)+HLOOKUP($A41,[2]valeurs_trimestrielles!$A$1:$EJ$1191,640,0)+HLOOKUP($A41,[2]valeurs_trimestrielles!$A$1:$EJ$1191,641,0)+HLOOKUP($A41,[2]valeurs_trimestrielles!$A$1:$EJ$1191,642,0)+HLOOKUP($A41,[2]valeurs_trimestrielles!$A$1:$EJ$1191,643,0)+HLOOKUP($A41,[2]valeurs_trimestrielles!$A$1:$EJ$1191,646,0)+HLOOKUP($A41,[2]valeurs_trimestrielles!$A$1:$EJ$1191,648,0)+HLOOKUP($A41,[2]valeurs_trimestrielles!$A$1:$EJ$1191,650,0)+HLOOKUP($A41,[2]valeurs_trimestrielles!$A$1:$EJ$1191,652,0)+HLOOKUP($A41,[2]valeurs_trimestrielles!$A$1:$EJ$1191,654,0)+HLOOKUP($A41,[2]valeurs_trimestrielles!$A$1:$EJ$1191,656,0)+HLOOKUP($A41,[2]valeurs_trimestrielles!$A$1:$EJ$1191,657,0)</f>
        <v>1564</v>
      </c>
      <c r="X41" s="80">
        <f>HLOOKUP($A41,[2]valeurs_trimestrielles!$A$1:$EJ$1191,653,0)+HLOOKUP($A41,[2]valeurs_trimestrielles!$A$1:$EJ$1191,654,0)+HLOOKUP($A41,[2]valeurs_trimestrielles!$A$1:$EJ$1191,655,0)+HLOOKUP($A41,[2]valeurs_trimestrielles!$A$1:$EJ$1191,656,0)+HLOOKUP($A41,[2]valeurs_trimestrielles!$A$1:$EJ$1191,657,0)+HLOOKUP($A41,[2]valeurs_trimestrielles!$A$1:$EJ$1191,660,0)+HLOOKUP($A41,[2]valeurs_trimestrielles!$A$1:$EJ$1191,661,0)+HLOOKUP($A41,[2]valeurs_trimestrielles!$A$1:$EJ$1191,662,0)+HLOOKUP($A41,[2]valeurs_trimestrielles!$A$1:$EJ$1191,663,0)+HLOOKUP($A41,[2]valeurs_trimestrielles!$A$1:$EJ$1191,664,0)+HLOOKUP($A41,[2]valeurs_trimestrielles!$A$1:$EJ$1191,665,0)+HLOOKUP($A41,[2]valeurs_trimestrielles!$A$1:$EJ$1191,666,0)</f>
        <v>3025</v>
      </c>
      <c r="Y41" s="80">
        <f>HLOOKUP($A41,[2]valeurs_trimestrielles!$A$1:$EJ$1191,626,0)+HLOOKUP($A41,[2]valeurs_trimestrielles!$A$1:$EJ$1191,627,0)+HLOOKUP($A41,[2]valeurs_trimestrielles!$A$1:$EJ$1191,628,0)+HLOOKUP($A41,[2]valeurs_trimestrielles!$A$1:$EJ$1191,629,0)+HLOOKUP($A41,[2]valeurs_trimestrielles!$A$1:$EJ$1191,630,0)+HLOOKUP($A41,[2]valeurs_trimestrielles!$A$1:$EJ$1191,632,0)+HLOOKUP($A41,[2]valeurs_trimestrielles!$A$1:$EJ$1191,633,0)+HLOOKUP($A41,[2]valeurs_trimestrielles!$A$1:$EJ$1191,634,0)+HLOOKUP($A41,[2]valeurs_trimestrielles!$A$1:$EJ$1191,635,0)+HLOOKUP($A41,[2]valeurs_trimestrielles!$A$1:$EJ$1191,636,0)+HLOOKUP($A41,[2]valeurs_trimestrielles!$A$1:$EJ$1191,637,0)+HLOOKUP($A41,[2]valeurs_trimestrielles!$A$1:$EJ$1191,638,0)</f>
        <v>27206</v>
      </c>
      <c r="Z41" s="80">
        <f>HLOOKUP($A41,[2]valeurs_trimestrielles!$A$1:$EJ$1191,765,0)+HLOOKUP($A41,[2]valeurs_trimestrielles!$A$1:$EJ$1191,766,0)+HLOOKUP($A41,[2]valeurs_trimestrielles!$A$1:$EJ$1191,767,0)+HLOOKUP($A41,[2]valeurs_trimestrielles!$A$1:$EJ$1191,768,0)+HLOOKUP($A41,[2]valeurs_trimestrielles!$A$1:$EJ$1191,769,0)+HLOOKUP($A41,[2]valeurs_trimestrielles!$A$1:$EJ$1191,772,0)+HLOOKUP($A41,[2]valeurs_trimestrielles!$A$1:$EJ$1191,773,0)+HLOOKUP($A41,[2]valeurs_trimestrielles!$A$1:$EJ$1191,774,0)+HLOOKUP($A41,[2]valeurs_trimestrielles!$A$1:$EJ$1191,775,0)+HLOOKUP($A41,[2]valeurs_trimestrielles!$A$1:$EJ$1191,776,0)+HLOOKUP($A41,[2]valeurs_trimestrielles!$A$1:$EJ$1191,777,0)+HLOOKUP($A41,[2]valeurs_trimestrielles!$A$1:$EJ$1191,778,0)</f>
        <v>11640</v>
      </c>
      <c r="AA41" s="81">
        <f>HLOOKUP($A41,[2]valeurs_trimestrielles!$A$1:$EJ$1191,667,0)+HLOOKUP($A41,[2]valeurs_trimestrielles!$A$1:$EJ$1191,668,0)+HLOOKUP($A41,[2]valeurs_trimestrielles!$A$1:$EJ$1191,669,0)+HLOOKUP($A41,[2]valeurs_trimestrielles!$A$1:$EJ$1191,670,0)+HLOOKUP($A41,[2]valeurs_trimestrielles!$A$1:$EJ$1191,671,0)+HLOOKUP($A41,[2]valeurs_trimestrielles!$A$1:$EJ$1191,674,0)+HLOOKUP($A41,[2]valeurs_trimestrielles!$A$1:$EJ$1191,675,0)+HLOOKUP($A41,[2]valeurs_trimestrielles!$A$1:$EJ$1191,676,0)+HLOOKUP($A41,[2]valeurs_trimestrielles!$A$1:$EJ$1191,677,0)+HLOOKUP($A41,[2]valeurs_trimestrielles!$A$1:$EJ$1191,678,0)+HLOOKUP($A41,[2]valeurs_trimestrielles!$A$1:$EJ$1191,679,0)+HLOOKUP($A41,[2]valeurs_trimestrielles!$A$1:$EJ$1191,680,0)</f>
        <v>11829</v>
      </c>
      <c r="AB41" s="77">
        <f t="shared" si="6"/>
        <v>188109</v>
      </c>
      <c r="AC41" s="82">
        <f>HLOOKUP($A41,[2]valeurs_trimestrielles!$A$1:$EJ$1191,560,0)+HLOOKUP($A41,[2]valeurs_trimestrielles!$A$1:$EJ$1191,562,0)+HLOOKUP($A41,[2]valeurs_trimestrielles!$A$1:$EJ$1191,564,0)+HLOOKUP($A41,[2]valeurs_trimestrielles!$A$1:$EJ$1191,566,0)+HLOOKUP($A41,[2]valeurs_trimestrielles!$A$1:$EJ$1191,568,0)+HLOOKUP($A41,[2]valeurs_trimestrielles!$A$1:$EJ$1191,570,0)+HLOOKUP($A41,[2]valeurs_trimestrielles!$A$1:$EJ$1191,574,0)+HLOOKUP($A41,[2]valeurs_trimestrielles!$A$1:$EJ$1191,580,0)+HLOOKUP($A41,[2]valeurs_trimestrielles!$A$1:$EJ$1191,587,0)+HLOOKUP($A41,[2]valeurs_trimestrielles!$A$1:$EJ$1191,589,0)+HLOOKUP($A41,[2]valeurs_trimestrielles!$A$1:$EJ$1191,591,0)+HLOOKUP($A41,[2]valeurs_trimestrielles!$A$1:$EJ$1191,593,0)+HLOOKUP($A41,[2]valeurs_trimestrielles!$A$1:$EJ$1191,595,0)</f>
        <v>7040</v>
      </c>
      <c r="AD41" s="83">
        <f>HLOOKUP($A41,[2]valeurs_trimestrielles!$A$1:$EJ$1191,109,0)+HLOOKUP($A41,[2]valeurs_trimestrielles!$A$1:$EJ$1191,111,0)+HLOOKUP($A41,[2]valeurs_trimestrielles!$A$1:$EJ$1191,113,0)+HLOOKUP($A41,[2]valeurs_trimestrielles!$A$1:$EJ$1191,115,0)+HLOOKUP($A41,[2]valeurs_trimestrielles!$A$1:$EJ$1191,117,0)+HLOOKUP($A41,[2]valeurs_trimestrielles!$A$1:$EJ$1191,119,0)+HLOOKUP($A41,[2]valeurs_trimestrielles!$A$1:$EJ$1191,123,0)+HLOOKUP($A41,[2]valeurs_trimestrielles!$A$1:$EJ$1191,129,0)+HLOOKUP($A41,[2]valeurs_trimestrielles!$A$1:$EJ$1191,136,0)+HLOOKUP($A41,[2]valeurs_trimestrielles!$A$1:$EJ$1191,138,0)+HLOOKUP($A41,[2]valeurs_trimestrielles!$A$1:$EJ$1191,140,0)+HLOOKUP($A41,[2]valeurs_trimestrielles!$A$1:$EJ$1191,142,0)+HLOOKUP($A41,[2]valeurs_trimestrielles!$A$1:$EJ$1191,144,0)</f>
        <v>16830</v>
      </c>
      <c r="AE41" s="61">
        <f t="shared" si="7"/>
        <v>164239</v>
      </c>
      <c r="AF41" s="83">
        <f>HLOOKUP($A41,[2]valeurs_trimestrielles!$A$1:$EJ$1191,58,0)+HLOOKUP($A41,[2]valeurs_trimestrielles!$A$1:$EJ$1191,59,0)+HLOOKUP($A41,[2]valeurs_trimestrielles!$A$1:$EJ$1191,60,0)+HLOOKUP($A41,[2]valeurs_trimestrielles!$A$1:$EJ$1191,61,0)+HLOOKUP($A41,[2]valeurs_trimestrielles!$A$1:$EJ$1191,62,0)+HLOOKUP($A41,[2]valeurs_trimestrielles!$A$1:$EJ$1191,65,0)+HLOOKUP($A41,[2]valeurs_trimestrielles!$A$1:$EJ$1191,66,0)+HLOOKUP($A41,[2]valeurs_trimestrielles!$A$1:$EJ$1191,67,0)+HLOOKUP($A41,[2]valeurs_trimestrielles!$A$1:$EJ$1191,68,0)+HLOOKUP($A41,[2]valeurs_trimestrielles!$A$1:$EJ$1191,69,0)+HLOOKUP($A41,[2]valeurs_trimestrielles!$A$1:$EJ$1191,70,0)+HLOOKUP($A41,[2]valeurs_trimestrielles!$A$1:$EJ$1191,71,0)</f>
        <v>34885</v>
      </c>
      <c r="AG41" s="83">
        <f>HLOOKUP($A41,[2]valeurs_trimestrielles!$A$1:$EJ$1191,968,0)+HLOOKUP($A41,[2]valeurs_trimestrielles!$A$1:$EJ$1191,969,0)+HLOOKUP($A41,[2]valeurs_trimestrielles!$A$1:$EJ$1191,970,0)+HLOOKUP($A41,[2]valeurs_trimestrielles!$A$1:$EJ$1191,971,0)+HLOOKUP($A41,[2]valeurs_trimestrielles!$A$1:$EJ$1191,972,0)+HLOOKUP($A41,[2]valeurs_trimestrielles!$A$1:$EJ$1191,975,0)+HLOOKUP($A41,[2]valeurs_trimestrielles!$A$1:$EJ$1191,976,0)+HLOOKUP($A41,[2]valeurs_trimestrielles!$A$1:$EJ$1191,977,0)+HLOOKUP($A41,[2]valeurs_trimestrielles!$A$1:$EJ$1191,978,0)+HLOOKUP($A41,[2]valeurs_trimestrielles!$A$1:$EJ$1191,979,0)+HLOOKUP($A41,[2]valeurs_trimestrielles!$A$1:$EJ$1191,980,0)+HLOOKUP($A41,[2]valeurs_trimestrielles!$A$1:$EJ$1191,981,0)</f>
        <v>20327</v>
      </c>
      <c r="AH41" s="83">
        <f>HLOOKUP($A41,[2]valeurs_trimestrielles!$A$1:$EJ$1191,235,0)+HLOOKUP($A41,[2]valeurs_trimestrielles!$A$1:$EJ$1191,236,0)+HLOOKUP($A41,[2]valeurs_trimestrielles!$A$1:$EJ$1191,237,0)+HLOOKUP($A41,[2]valeurs_trimestrielles!$A$1:$EJ$1191,238,0)+HLOOKUP($A41,[2]valeurs_trimestrielles!$A$1:$EJ$1191,239,0)+HLOOKUP($A41,[2]valeurs_trimestrielles!$A$1:$EJ$1191,242,0)+HLOOKUP($A41,[2]valeurs_trimestrielles!$A$1:$EJ$1191,243,0)+HLOOKUP($A41,[2]valeurs_trimestrielles!$A$1:$EJ$1191,244,0)+HLOOKUP($A41,[2]valeurs_trimestrielles!$A$1:$EJ$1191,245,0)+HLOOKUP($A41,[2]valeurs_trimestrielles!$A$1:$EJ$1191,246,0)+HLOOKUP($A41,[2]valeurs_trimestrielles!$A$1:$EJ$1191,247,0)+HLOOKUP($A41,[2]valeurs_trimestrielles!$A$1:$EJ$1191,248,0)</f>
        <v>7084</v>
      </c>
      <c r="AI41" s="83">
        <f>HLOOKUP($A41,[2]valeurs_trimestrielles!$A$1:$EJ$1191,611,0)+HLOOKUP($A41,[2]valeurs_trimestrielles!$A$1:$EJ$1191,612,0)+HLOOKUP($A41,[2]valeurs_trimestrielles!$A$1:$EJ$1191,613,0)+HLOOKUP($A41,[2]valeurs_trimestrielles!$A$1:$EJ$1191,614,0)+HLOOKUP($A41,[2]valeurs_trimestrielles!$A$1:$EJ$1191,615,0)+HLOOKUP($A41,[2]valeurs_trimestrielles!$A$1:$EJ$1191,618,0)+HLOOKUP($A41,[2]valeurs_trimestrielles!$A$1:$EJ$1191,619,0)+HLOOKUP($A41,[2]valeurs_trimestrielles!$A$1:$EJ$1191,620,0)+HLOOKUP($A41,[2]valeurs_trimestrielles!$A$1:$EJ$1191,621,0)+HLOOKUP($A41,[2]valeurs_trimestrielles!$A$1:$EJ$1191,622,0)+HLOOKUP($A41,[2]valeurs_trimestrielles!$A$1:$EJ$1191,623,0)+HLOOKUP($A41,[2]valeurs_trimestrielles!$A$1:$EJ$1191,624,0)</f>
        <v>8899</v>
      </c>
      <c r="AJ41" s="83">
        <f>HLOOKUP($A41,[2]valeurs_trimestrielles!$A$1:$EJ$1191,16,0)+HLOOKUP($A41,[2]valeurs_trimestrielles!$A$1:$EJ$1191,17,0)+HLOOKUP($A41,[2]valeurs_trimestrielles!$A$1:$EJ$1191,18,0)+HLOOKUP($A41,[2]valeurs_trimestrielles!$A$1:$EJ$1191,19,0)+HLOOKUP($A41,[2]valeurs_trimestrielles!$A$1:$EJ$1191,20,0)+HLOOKUP($A41,[2]valeurs_trimestrielles!$A$1:$EJ$1191,23,0)+HLOOKUP($A41,[2]valeurs_trimestrielles!$A$1:$EJ$1191,24,0)+HLOOKUP($A41,[2]valeurs_trimestrielles!$A$1:$EJ$1191,25,0)+HLOOKUP($A41,[2]valeurs_trimestrielles!$A$1:$EJ$1191,26,0)+HLOOKUP($A41,[2]valeurs_trimestrielles!$A$1:$EJ$1191,27,0)+HLOOKUP($A41,[2]valeurs_trimestrielles!$A$1:$EJ$1191,28,0)+HLOOKUP($A41,[2]valeurs_trimestrielles!$A$1:$EJ$1191,29,0)</f>
        <v>6112</v>
      </c>
      <c r="AK41" s="83">
        <f>HLOOKUP($A41,[2]valeurs_trimestrielles!$A$1:$EJ$1191,30,0)+HLOOKUP($A41,[2]valeurs_trimestrielles!$A$1:$EJ$1191,31,0)+HLOOKUP($A41,[2]valeurs_trimestrielles!$A$1:$EJ$1191,32,0)+HLOOKUP($A41,[2]valeurs_trimestrielles!$A$1:$EJ$1191,33,0)+HLOOKUP($A41,[2]valeurs_trimestrielles!$A$1:$EJ$1191,34,0)+HLOOKUP($A41,[2]valeurs_trimestrielles!$A$1:$EJ$1191,37,0)+HLOOKUP($A41,[2]valeurs_trimestrielles!$A$1:$EJ$1191,38,0)+HLOOKUP($A41,[2]valeurs_trimestrielles!$A$1:$EJ$1191,39,0)+HLOOKUP($A41,[2]valeurs_trimestrielles!$A$1:$EJ$1191,40,0)+HLOOKUP($A41,[2]valeurs_trimestrielles!$A$1:$EJ$1191,41,0)+HLOOKUP($A41,[2]valeurs_trimestrielles!$A$1:$EJ$1191,42,0)+HLOOKUP($A41,[2]valeurs_trimestrielles!$A$1:$EJ$1191,43,0)</f>
        <v>7202</v>
      </c>
      <c r="AL41" s="83">
        <f>HLOOKUP($A41,[2]valeurs_trimestrielles!$A$1:$EJ$1191,2,0)+HLOOKUP($A41,[2]valeurs_trimestrielles!$A$1:$EJ$1191,3,0)+HLOOKUP($A41,[2]valeurs_trimestrielles!$A$1:$EJ$1191,4,0)+HLOOKUP($A41,[2]valeurs_trimestrielles!$A$1:$EJ$1191,5,0)+HLOOKUP($A41,[2]valeurs_trimestrielles!$A$1:$EJ$1191,6,0)+HLOOKUP($A41,[2]valeurs_trimestrielles!$A$1:$EJ$1191,9,0)+HLOOKUP($A41,[2]valeurs_trimestrielles!$A$1:$EJ$1191,10,0)+HLOOKUP($A41,[2]valeurs_trimestrielles!$A$1:$EJ$1191,11,0)+HLOOKUP($A41,[2]valeurs_trimestrielles!$A$1:$EJ$1191,12,0)+HLOOKUP($A41,[2]valeurs_trimestrielles!$A$1:$EJ$1191,13,0)+HLOOKUP($A41,[2]valeurs_trimestrielles!$A$1:$EJ$1191,14,0)+HLOOKUP($A41,[2]valeurs_trimestrielles!$A$1:$EJ$1191,15,0)</f>
        <v>42095</v>
      </c>
      <c r="AM41" s="83">
        <f>HLOOKUP($A41,[2]valeurs_trimestrielles!$A$1:$EJ$1191,146,0)+HLOOKUP($A41,[2]valeurs_trimestrielles!$A$1:$EJ$1191,147,0)+HLOOKUP($A41,[2]valeurs_trimestrielles!$A$1:$EJ$1191,148,0)+HLOOKUP($A41,[2]valeurs_trimestrielles!$A$1:$EJ$1191,149,0)+HLOOKUP($A41,[2]valeurs_trimestrielles!$A$1:$EJ$1191,150,0)+HLOOKUP($A41,[2]valeurs_trimestrielles!$A$1:$EJ$1191,153,0)+HLOOKUP($A41,[2]valeurs_trimestrielles!$A$1:$EJ$1191,154,0)+HLOOKUP($A41,[2]valeurs_trimestrielles!$A$1:$EJ$1191,155,0)+HLOOKUP($A41,[2]valeurs_trimestrielles!$A$1:$EJ$1191,156,0)+HLOOKUP($A41,[2]valeurs_trimestrielles!$A$1:$EJ$1191,157,0)+HLOOKUP($A41,[2]valeurs_trimestrielles!$A$1:$EJ$1191,158,0)+HLOOKUP($A41,[2]valeurs_trimestrielles!$A$1:$EJ$1191,159,0)</f>
        <v>20094</v>
      </c>
      <c r="AN41" s="84">
        <f>HLOOKUP($A41,[2]valeurs_trimestrielles!$A$1:$EJ$1191,44,0)+HLOOKUP($A41,[2]valeurs_trimestrielles!$A$1:$EJ$1191,45,0)+HLOOKUP($A41,[2]valeurs_trimestrielles!$A$1:$EJ$1191,46,0)+HLOOKUP($A41,[2]valeurs_trimestrielles!$A$1:$EJ$1191,47,0)+HLOOKUP($A41,[2]valeurs_trimestrielles!$A$1:$EJ$1191,48,0)+HLOOKUP($A41,[2]valeurs_trimestrielles!$A$1:$EJ$1191,51,0)+HLOOKUP($A41,[2]valeurs_trimestrielles!$A$1:$EJ$1191,52,0)+HLOOKUP($A41,[2]valeurs_trimestrielles!$A$1:$EJ$1191,53,0)+HLOOKUP($A41,[2]valeurs_trimestrielles!$A$1:$EJ$1191,54,0)+HLOOKUP($A41,[2]valeurs_trimestrielles!$A$1:$EJ$1191,55,0)+HLOOKUP($A41,[2]valeurs_trimestrielles!$A$1:$EJ$1191,56,0)+HLOOKUP($A41,[2]valeurs_trimestrielles!$A$1:$EJ$1191,57,0)</f>
        <v>17541</v>
      </c>
    </row>
    <row r="42" spans="1:40" x14ac:dyDescent="0.2">
      <c r="A42" s="1" t="str">
        <f>'France métro'!A39</f>
        <v>2019-T1</v>
      </c>
      <c r="B42" s="54">
        <f t="shared" ref="B42" si="30">C42+D42+E42</f>
        <v>96970</v>
      </c>
      <c r="C42" s="76">
        <f>HLOOKUP($A42,[2]valeurs_trimestrielles!$A$1:$EJ$1191,458,0)+HLOOKUP($A42,[2]valeurs_trimestrielles!$A$1:$EJ$1191,460,0)+HLOOKUP($A42,[2]valeurs_trimestrielles!$A$1:$EJ$1191,462,0)+HLOOKUP($A42,[2]valeurs_trimestrielles!$A$1:$EJ$1191,464,0)+HLOOKUP($A42,[2]valeurs_trimestrielles!$A$1:$EJ$1191,466,0)+HLOOKUP($A42,[2]valeurs_trimestrielles!$A$1:$EJ$1191,468,0)+HLOOKUP($A42,[2]valeurs_trimestrielles!$A$1:$EJ$1191,472,0)+HLOOKUP($A42,[2]valeurs_trimestrielles!$A$1:$EJ$1191,478,0)+HLOOKUP($A42,[2]valeurs_trimestrielles!$A$1:$EJ$1191,485,0)+HLOOKUP($A42,[2]valeurs_trimestrielles!$A$1:$EJ$1191,487,0)+HLOOKUP($A42,[2]valeurs_trimestrielles!$A$1:$EJ$1191,489,0)+HLOOKUP($A42,[2]valeurs_trimestrielles!$A$1:$EJ$1191,491,0)+HLOOKUP($A42,[2]valeurs_trimestrielles!$A$1:$EJ$1191,493,0)</f>
        <v>3449</v>
      </c>
      <c r="D42" s="73">
        <f>HLOOKUP($A42,[2]valeurs_trimestrielles!$A$1:$EJ$1191,356,0)+HLOOKUP($A42,[2]valeurs_trimestrielles!$A$1:$EJ$1191,358,0)+HLOOKUP($A42,[2]valeurs_trimestrielles!$A$1:$EJ$1191,360,0)+HLOOKUP($A42,[2]valeurs_trimestrielles!$A$1:$EJ$1191,362,0)+HLOOKUP($A42,[2]valeurs_trimestrielles!$A$1:$EJ$1191,364,0)+HLOOKUP($A42,[2]valeurs_trimestrielles!$A$1:$EJ$1191,366,0)+HLOOKUP($A42,[2]valeurs_trimestrielles!$A$1:$EJ$1191,370,0)+HLOOKUP($A42,[2]valeurs_trimestrielles!$A$1:$EJ$1191,376,0)+HLOOKUP($A42,[2]valeurs_trimestrielles!$A$1:$EJ$1191,383,0)+HLOOKUP($A42,[2]valeurs_trimestrielles!$A$1:$EJ$1191,385,0)+HLOOKUP($A42,[2]valeurs_trimestrielles!$A$1:$EJ$1191,387,0)+HLOOKUP($A42,[2]valeurs_trimestrielles!$A$1:$EJ$1191,389,0)+HLOOKUP($A42,[2]valeurs_trimestrielles!$A$1:$EJ$1191,391,0)</f>
        <v>11480</v>
      </c>
      <c r="E42" s="73">
        <f t="shared" ref="E42" si="31">SUM(F42:N42)</f>
        <v>82041</v>
      </c>
      <c r="F42" s="73">
        <f>HLOOKUP($A42,[2]valeurs_trimestrielles!$A$1:$EJ$1191,305,0)+HLOOKUP($A42,[2]valeurs_trimestrielles!$A$1:$EJ$1191,306,0)+HLOOKUP($A42,[2]valeurs_trimestrielles!$A$1:$EJ$1191,307,0)+HLOOKUP($A42,[2]valeurs_trimestrielles!$A$1:$EJ$1191,308,0)+HLOOKUP($A42,[2]valeurs_trimestrielles!$A$1:$EJ$1191,309,0)+HLOOKUP($A42,[2]valeurs_trimestrielles!$A$1:$EJ$1191,312,0)+HLOOKUP($A42,[2]valeurs_trimestrielles!$A$1:$EJ$1191,313,0)+HLOOKUP($A42,[2]valeurs_trimestrielles!$A$1:$EJ$1191,314,0)+HLOOKUP($A42,[2]valeurs_trimestrielles!$A$1:$EJ$1191,315,0)+HLOOKUP($A42,[2]valeurs_trimestrielles!$A$1:$EJ$1191,316,0)+HLOOKUP($A42,[2]valeurs_trimestrielles!$A$1:$EJ$1191,317,0)+HLOOKUP($A42,[2]valeurs_trimestrielles!$A$1:$EJ$1191,318,0)</f>
        <v>24756</v>
      </c>
      <c r="G42" s="73">
        <f>HLOOKUP($A42,[2]valeurs_trimestrielles!$A$1:$EJ$1191,546,0)+HLOOKUP($A42,[2]valeurs_trimestrielles!$A$1:$EJ$1191,547,0)+HLOOKUP($A42,[2]valeurs_trimestrielles!$A$1:$EJ$1191,548,0)+HLOOKUP($A42,[2]valeurs_trimestrielles!$A$1:$EJ$1191,549,0)+HLOOKUP($A42,[2]valeurs_trimestrielles!$A$1:$EJ$1191,550,0)+HLOOKUP($A42,[2]valeurs_trimestrielles!$A$1:$EJ$1191,553,0)+HLOOKUP($A42,[2]valeurs_trimestrielles!$A$1:$EJ$1191,554,0)+HLOOKUP($A42,[2]valeurs_trimestrielles!$A$1:$EJ$1191,555,0)+HLOOKUP($A42,[2]valeurs_trimestrielles!$A$1:$EJ$1191,556,0)+HLOOKUP($A42,[2]valeurs_trimestrielles!$A$1:$EJ$1191,557,0)+HLOOKUP($A42,[2]valeurs_trimestrielles!$A$1:$EJ$1191,558,0)+HLOOKUP($A42,[2]valeurs_trimestrielles!$A$1:$EJ$1191,559,0)</f>
        <v>5375</v>
      </c>
      <c r="H42" s="73">
        <f>HLOOKUP($A42,[2]valeurs_trimestrielles!$A$1:$EJ$1191,444,0)+HLOOKUP($A42,[2]valeurs_trimestrielles!$A$1:$EJ$1191,445,0)+HLOOKUP($A42,[2]valeurs_trimestrielles!$A$1:$EJ$1191,446,0)+HLOOKUP($A42,[2]valeurs_trimestrielles!$A$1:$EJ$1191,447,0)+HLOOKUP($A42,[2]valeurs_trimestrielles!$A$1:$EJ$1191,448,0)+HLOOKUP($A42,[2]valeurs_trimestrielles!$A$1:$EJ$1191,451,0)+HLOOKUP($A42,[2]valeurs_trimestrielles!$A$1:$EJ$1191,452,0)+HLOOKUP($A42,[2]valeurs_trimestrielles!$A$1:$EJ$1191,453,0)+HLOOKUP($A42,[2]valeurs_trimestrielles!$A$1:$EJ$1191,454,0)+HLOOKUP($A42,[2]valeurs_trimestrielles!$A$1:$EJ$1191,455,0)+HLOOKUP($A42,[2]valeurs_trimestrielles!$A$1:$EJ$1191,456,0)+HLOOKUP($A42,[2]valeurs_trimestrielles!$A$1:$EJ$1191,457,0)</f>
        <v>5424</v>
      </c>
      <c r="I42" s="73">
        <f>HLOOKUP($A42,[2]valeurs_trimestrielles!$A$1:$EJ$1191,509,0)+HLOOKUP($A42,[2]valeurs_trimestrielles!$A$1:$EJ$1191,510,0)+HLOOKUP($A42,[2]valeurs_trimestrielles!$A$1:$EJ$1191,511,0)+HLOOKUP($A42,[2]valeurs_trimestrielles!$A$1:$EJ$1191,512,0)+HLOOKUP($A42,[2]valeurs_trimestrielles!$A$1:$EJ$1191,513,0)+HLOOKUP($A42,[2]valeurs_trimestrielles!$A$1:$EJ$1191,516,0)+HLOOKUP($A42,[2]valeurs_trimestrielles!$A$1:$EJ$1191,517,0)+HLOOKUP($A42,[2]valeurs_trimestrielles!$A$1:$EJ$1191,518,0)+HLOOKUP($A42,[2]valeurs_trimestrielles!$A$1:$EJ$1191,519,0)+HLOOKUP($A42,[2]valeurs_trimestrielles!$A$1:$EJ$1191,520,0)+HLOOKUP($A42,[2]valeurs_trimestrielles!$A$1:$EJ$1191,521,0)+HLOOKUP($A42,[2]valeurs_trimestrielles!$A$1:$EJ$1191,522,0)</f>
        <v>3754</v>
      </c>
      <c r="J42" s="73">
        <f>HLOOKUP($A42,[2]valeurs_trimestrielles!$A$1:$EJ$1191,263,0)+HLOOKUP($A42,[2]valeurs_trimestrielles!$A$1:$EJ$1191,264,0)+HLOOKUP($A42,[2]valeurs_trimestrielles!$A$1:$EJ$1191,265,0)+HLOOKUP($A42,[2]valeurs_trimestrielles!$A$1:$EJ$1191,266,0)+HLOOKUP($A42,[2]valeurs_trimestrielles!$A$1:$EJ$1191,267,0)+HLOOKUP($A42,[2]valeurs_trimestrielles!$A$1:$EJ$1191,270,0)+HLOOKUP($A42,[2]valeurs_trimestrielles!$A$1:$EJ$1191,271,0)+HLOOKUP($A42,[2]valeurs_trimestrielles!$A$1:$EJ$1191,272,0)+HLOOKUP($A42,[2]valeurs_trimestrielles!$A$1:$EJ$1191,273,0)+HLOOKUP($A42,[2]valeurs_trimestrielles!$A$1:$EJ$1191,274,0)+HLOOKUP($A42,[2]valeurs_trimestrielles!$A$1:$EJ$1191,275,0)+HLOOKUP($A42,[2]valeurs_trimestrielles!$A$1:$EJ$1191,276,0)</f>
        <v>5089</v>
      </c>
      <c r="K42" s="73">
        <f>HLOOKUP($A42,[2]valeurs_trimestrielles!$A$1:$EJ$1191,277,0)+HLOOKUP($A42,[2]valeurs_trimestrielles!$A$1:$EJ$1191,278,0)+HLOOKUP($A42,[2]valeurs_trimestrielles!$A$1:$EJ$1191,279,0)+HLOOKUP($A42,[2]valeurs_trimestrielles!$A$1:$EJ$1191,280,0)+HLOOKUP($A42,[2]valeurs_trimestrielles!$A$1:$EJ$1191,281,0)+HLOOKUP($A42,[2]valeurs_trimestrielles!$A$1:$EJ$1191,284,0)+HLOOKUP($A42,[2]valeurs_trimestrielles!$A$1:$EJ$1191,285,0)+HLOOKUP($A42,[2]valeurs_trimestrielles!$A$1:$EJ$1191,286,0)+HLOOKUP($A42,[2]valeurs_trimestrielles!$A$1:$EJ$1191,287,0)+HLOOKUP($A42,[2]valeurs_trimestrielles!$A$1:$EJ$1191,288,0)+HLOOKUP($A42,[2]valeurs_trimestrielles!$A$1:$EJ$1191,289,0)+HLOOKUP($A42,[2]valeurs_trimestrielles!$A$1:$EJ$1191,290,0)</f>
        <v>4479</v>
      </c>
      <c r="L42" s="73">
        <f>HLOOKUP($A42,[2]valeurs_trimestrielles!$A$1:$EJ$1191,249,0)+HLOOKUP($A42,[2]valeurs_trimestrielles!$A$1:$EJ$1191,250,0)+HLOOKUP($A42,[2]valeurs_trimestrielles!$A$1:$EJ$1191,251,0)+HLOOKUP($A42,[2]valeurs_trimestrielles!$A$1:$EJ$1191,252,0)+HLOOKUP($A42,[2]valeurs_trimestrielles!$A$1:$EJ$1191,253,0)+HLOOKUP($A42,[2]valeurs_trimestrielles!$A$1:$EJ$1191,256,0)+HLOOKUP($A42,[2]valeurs_trimestrielles!$A$1:$EJ$1191,257,0)+HLOOKUP($A42,[2]valeurs_trimestrielles!$A$1:$EJ$1191,258,0)+HLOOKUP($A42,[2]valeurs_trimestrielles!$A$1:$EJ$1191,259,0)+HLOOKUP($A42,[2]valeurs_trimestrielles!$A$1:$EJ$1191,260,0)+HLOOKUP($A42,[2]valeurs_trimestrielles!$A$1:$EJ$1191,261,0)+HLOOKUP($A42,[2]valeurs_trimestrielles!$A$1:$EJ$1191,262,0)</f>
        <v>18295</v>
      </c>
      <c r="M42" s="73">
        <f>HLOOKUP($A42,[2]valeurs_trimestrielles!$A$1:$EJ$1191,393,0)+HLOOKUP($A42,[2]valeurs_trimestrielles!$A$1:$EJ$1191,394,0)+HLOOKUP($A42,[2]valeurs_trimestrielles!$A$1:$EJ$1191,395,0)+HLOOKUP($A42,[2]valeurs_trimestrielles!$A$1:$EJ$1191,396,0)+HLOOKUP($A42,[2]valeurs_trimestrielles!$A$1:$EJ$1191,397,0)+HLOOKUP($A42,[2]valeurs_trimestrielles!$A$1:$EJ$1191,400,0)+HLOOKUP($A42,[2]valeurs_trimestrielles!$A$1:$EJ$1191,401,0)+HLOOKUP($A42,[2]valeurs_trimestrielles!$A$1:$EJ$1191,402,0)+HLOOKUP($A42,[2]valeurs_trimestrielles!$A$1:$EJ$1191,403,0)+HLOOKUP($A42,[2]valeurs_trimestrielles!$A$1:$EJ$1191,404,0)+HLOOKUP($A42,[2]valeurs_trimestrielles!$A$1:$EJ$1191,405,0)+HLOOKUP($A42,[2]valeurs_trimestrielles!$A$1:$EJ$1191,406,0)</f>
        <v>8955</v>
      </c>
      <c r="N42" s="75">
        <f>HLOOKUP($A42,[2]valeurs_trimestrielles!$A$1:$EJ$1191,291,0)+HLOOKUP($A42,[2]valeurs_trimestrielles!$A$1:$EJ$1191,292,0)+HLOOKUP($A42,[2]valeurs_trimestrielles!$A$1:$EJ$1191,293,0)+HLOOKUP($A42,[2]valeurs_trimestrielles!$A$1:$EJ$1191,294,0)+HLOOKUP($A42,[2]valeurs_trimestrielles!$A$1:$EJ$1191,295,0)+HLOOKUP($A42,[2]valeurs_trimestrielles!$A$1:$EJ$1191,298,0)+HLOOKUP($A42,[2]valeurs_trimestrielles!$A$1:$EJ$1191,299,0)+HLOOKUP($A42,[2]valeurs_trimestrielles!$A$1:$EJ$1191,300,0)+HLOOKUP($A42,[2]valeurs_trimestrielles!$A$1:$EJ$1191,301,0)+HLOOKUP($A42,[2]valeurs_trimestrielles!$A$1:$EJ$1191,302,0)+HLOOKUP($A42,[2]valeurs_trimestrielles!$A$1:$EJ$1191,303,0)+HLOOKUP($A42,[2]valeurs_trimestrielles!$A$1:$EJ$1191,304,0)</f>
        <v>5914</v>
      </c>
      <c r="O42" s="72">
        <f t="shared" ref="O42" si="32">P42+Q42+R42</f>
        <v>129721</v>
      </c>
      <c r="P42" s="76">
        <f>HLOOKUP($A42,[2]valeurs_trimestrielles!$A$1:$EJ$1191,828,0)+HLOOKUP($A42,[2]valeurs_trimestrielles!$A$1:$EJ$1191,830,0)+HLOOKUP($A42,[2]valeurs_trimestrielles!$A$1:$EJ$1191,832,0)+HLOOKUP($A42,[2]valeurs_trimestrielles!$A$1:$EJ$1191,834,0)+HLOOKUP($A42,[2]valeurs_trimestrielles!$A$1:$EJ$1191,836,0)+HLOOKUP($A42,[2]valeurs_trimestrielles!$A$1:$EJ$1191,838,0)+HLOOKUP($A42,[2]valeurs_trimestrielles!$A$1:$EJ$1191,842,0)+HLOOKUP($A42,[2]valeurs_trimestrielles!$A$1:$EJ$1191,847,0)+HLOOKUP($A42,[2]valeurs_trimestrielles!$A$1:$EJ$1191,853,0)+HLOOKUP($A42,[2]valeurs_trimestrielles!$A$1:$EJ$1191,855,0)+HLOOKUP($A42,[2]valeurs_trimestrielles!$A$1:$EJ$1191,857,0)+HLOOKUP($A42,[2]valeurs_trimestrielles!$A$1:$EJ$1191,859,0)+HLOOKUP($A42,[2]valeurs_trimestrielles!$A$1:$EJ$1191,861,0)</f>
        <v>5188</v>
      </c>
      <c r="Q42" s="73">
        <f>HLOOKUP($A42,[2]valeurs_trimestrielles!$A$1:$EJ$1191,730,0)+HLOOKUP($A42,[2]valeurs_trimestrielles!$A$1:$EJ$1191,732,0)+HLOOKUP($A42,[2]valeurs_trimestrielles!$A$1:$EJ$1191,734,0)+HLOOKUP($A42,[2]valeurs_trimestrielles!$A$1:$EJ$1191,736,0)+HLOOKUP($A42,[2]valeurs_trimestrielles!$A$1:$EJ$1191,738,0)+HLOOKUP($A42,[2]valeurs_trimestrielles!$A$1:$EJ$1191,740,0)+HLOOKUP($A42,[2]valeurs_trimestrielles!$A$1:$EJ$1191,744,0)+HLOOKUP($A42,[2]valeurs_trimestrielles!$A$1:$EJ$1191,749,0)+HLOOKUP($A42,[2]valeurs_trimestrielles!$A$1:$EJ$1191,755,0)+HLOOKUP($A42,[2]valeurs_trimestrielles!$A$1:$EJ$1191,757,0)+HLOOKUP($A42,[2]valeurs_trimestrielles!$A$1:$EJ$1191,759,0)+HLOOKUP($A42,[2]valeurs_trimestrielles!$A$1:$EJ$1191,761,0)+HLOOKUP($A42,[2]valeurs_trimestrielles!$A$1:$EJ$1191,763,0)</f>
        <v>10200</v>
      </c>
      <c r="R42" s="73">
        <f t="shared" ref="R42" si="33">SUM(S42:AA42)</f>
        <v>114333</v>
      </c>
      <c r="S42" s="73">
        <f>HLOOKUP($A42,[2]valeurs_trimestrielles!$A$1:$EJ$1191,681,0)+HLOOKUP($A42,[2]valeurs_trimestrielles!$A$1:$EJ$1191,682,0)+HLOOKUP($A42,[2]valeurs_trimestrielles!$A$1:$EJ$1191,683,0)+HLOOKUP($A42,[2]valeurs_trimestrielles!$A$1:$EJ$1191,684,0)+HLOOKUP($A42,[2]valeurs_trimestrielles!$A$1:$EJ$1191,685,0)+HLOOKUP($A42,[2]valeurs_trimestrielles!$A$1:$EJ$1191,688,0)+HLOOKUP($A42,[2]valeurs_trimestrielles!$A$1:$EJ$1191,689,0)+HLOOKUP($A42,[2]valeurs_trimestrielles!$A$1:$EJ$1191,690,0)+HLOOKUP($A42,[2]valeurs_trimestrielles!$A$1:$EJ$1191,691,0)+HLOOKUP($A42,[2]valeurs_trimestrielles!$A$1:$EJ$1191,692,0)+HLOOKUP($A42,[2]valeurs_trimestrielles!$A$1:$EJ$1191,693,0)+HLOOKUP($A42,[2]valeurs_trimestrielles!$A$1:$EJ$1191,694,0)</f>
        <v>17001</v>
      </c>
      <c r="T42" s="73">
        <f>HLOOKUP($A42,[2]valeurs_trimestrielles!$A$1:$EJ$1191,912,0)+HLOOKUP($A42,[2]valeurs_trimestrielles!$A$1:$EJ$1191,913,0)+HLOOKUP($A42,[2]valeurs_trimestrielles!$A$1:$EJ$1191,914,0)+HLOOKUP($A42,[2]valeurs_trimestrielles!$A$1:$EJ$1191,915,0)+HLOOKUP($A42,[2]valeurs_trimestrielles!$A$1:$EJ$1191,916,0)+HLOOKUP($A42,[2]valeurs_trimestrielles!$A$1:$EJ$1191,919,0)+HLOOKUP($A42,[2]valeurs_trimestrielles!$A$1:$EJ$1191,920,0)+HLOOKUP($A42,[2]valeurs_trimestrielles!$A$1:$EJ$1191,921,0)+HLOOKUP($A42,[2]valeurs_trimestrielles!$A$1:$EJ$1191,922,0)+HLOOKUP($A42,[2]valeurs_trimestrielles!$A$1:$EJ$1191,923,0)+HLOOKUP($A42,[2]valeurs_trimestrielles!$A$1:$EJ$1191,924,0)+HLOOKUP($A42,[2]valeurs_trimestrielles!$A$1:$EJ$1191,925,0)</f>
        <v>18888</v>
      </c>
      <c r="U42" s="73">
        <f>HLOOKUP($A42,[2]valeurs_trimestrielles!$A$1:$EJ$1191,814,0)+HLOOKUP($A42,[2]valeurs_trimestrielles!$A$1:$EJ$1191,815,0)+HLOOKUP($A42,[2]valeurs_trimestrielles!$A$1:$EJ$1191,816,0)+HLOOKUP($A42,[2]valeurs_trimestrielles!$A$1:$EJ$1191,817,0)+HLOOKUP($A42,[2]valeurs_trimestrielles!$A$1:$EJ$1191,818,0)+HLOOKUP($A42,[2]valeurs_trimestrielles!$A$1:$EJ$1191,821,0)+HLOOKUP($A42,[2]valeurs_trimestrielles!$A$1:$EJ$1191,822,0)+HLOOKUP($A42,[2]valeurs_trimestrielles!$A$1:$EJ$1191,823,0)+HLOOKUP($A42,[2]valeurs_trimestrielles!$A$1:$EJ$1191,824,0)+HLOOKUP($A42,[2]valeurs_trimestrielles!$A$1:$EJ$1191,825,0)+HLOOKUP($A42,[2]valeurs_trimestrielles!$A$1:$EJ$1191,826,0)+HLOOKUP($A42,[2]valeurs_trimestrielles!$A$1:$EJ$1191,827,0)</f>
        <v>3519</v>
      </c>
      <c r="V42" s="73">
        <f>HLOOKUP($A42,[2]valeurs_trimestrielles!$A$1:$EJ$1191,877,0)+HLOOKUP($A42,[2]valeurs_trimestrielles!$A$1:$EJ$1191,878,0)+HLOOKUP($A42,[2]valeurs_trimestrielles!$A$1:$EJ$1191,879,0)+HLOOKUP($A42,[2]valeurs_trimestrielles!$A$1:$EJ$1191,880,0)+HLOOKUP($A42,[2]valeurs_trimestrielles!$A$1:$EJ$1191,881,0)+HLOOKUP($A42,[2]valeurs_trimestrielles!$A$1:$EJ$1191,884,0)+HLOOKUP($A42,[2]valeurs_trimestrielles!$A$1:$EJ$1191,885,0)+HLOOKUP($A42,[2]valeurs_trimestrielles!$A$1:$EJ$1191,886,0)+HLOOKUP($A42,[2]valeurs_trimestrielles!$A$1:$EJ$1191,887,0)+HLOOKUP($A42,[2]valeurs_trimestrielles!$A$1:$EJ$1191,888,0)+HLOOKUP($A42,[2]valeurs_trimestrielles!$A$1:$EJ$1191,889,0)+HLOOKUP($A42,[2]valeurs_trimestrielles!$A$1:$EJ$1191,890,0)</f>
        <v>7267</v>
      </c>
      <c r="W42" s="73">
        <f>HLOOKUP($A42,[2]valeurs_trimestrielles!$A$1:$EJ$1191,639,0)+HLOOKUP($A42,[2]valeurs_trimestrielles!$A$1:$EJ$1191,640,0)+HLOOKUP($A42,[2]valeurs_trimestrielles!$A$1:$EJ$1191,641,0)+HLOOKUP($A42,[2]valeurs_trimestrielles!$A$1:$EJ$1191,642,0)+HLOOKUP($A42,[2]valeurs_trimestrielles!$A$1:$EJ$1191,643,0)+HLOOKUP($A42,[2]valeurs_trimestrielles!$A$1:$EJ$1191,646,0)+HLOOKUP($A42,[2]valeurs_trimestrielles!$A$1:$EJ$1191,648,0)+HLOOKUP($A42,[2]valeurs_trimestrielles!$A$1:$EJ$1191,650,0)+HLOOKUP($A42,[2]valeurs_trimestrielles!$A$1:$EJ$1191,652,0)+HLOOKUP($A42,[2]valeurs_trimestrielles!$A$1:$EJ$1191,654,0)+HLOOKUP($A42,[2]valeurs_trimestrielles!$A$1:$EJ$1191,656,0)+HLOOKUP($A42,[2]valeurs_trimestrielles!$A$1:$EJ$1191,657,0)</f>
        <v>1798</v>
      </c>
      <c r="X42" s="73">
        <f>HLOOKUP($A42,[2]valeurs_trimestrielles!$A$1:$EJ$1191,653,0)+HLOOKUP($A42,[2]valeurs_trimestrielles!$A$1:$EJ$1191,654,0)+HLOOKUP($A42,[2]valeurs_trimestrielles!$A$1:$EJ$1191,655,0)+HLOOKUP($A42,[2]valeurs_trimestrielles!$A$1:$EJ$1191,656,0)+HLOOKUP($A42,[2]valeurs_trimestrielles!$A$1:$EJ$1191,657,0)+HLOOKUP($A42,[2]valeurs_trimestrielles!$A$1:$EJ$1191,660,0)+HLOOKUP($A42,[2]valeurs_trimestrielles!$A$1:$EJ$1191,661,0)+HLOOKUP($A42,[2]valeurs_trimestrielles!$A$1:$EJ$1191,662,0)+HLOOKUP($A42,[2]valeurs_trimestrielles!$A$1:$EJ$1191,663,0)+HLOOKUP($A42,[2]valeurs_trimestrielles!$A$1:$EJ$1191,664,0)+HLOOKUP($A42,[2]valeurs_trimestrielles!$A$1:$EJ$1191,665,0)+HLOOKUP($A42,[2]valeurs_trimestrielles!$A$1:$EJ$1191,666,0)</f>
        <v>3460</v>
      </c>
      <c r="Y42" s="73">
        <f>HLOOKUP($A42,[2]valeurs_trimestrielles!$A$1:$EJ$1191,626,0)+HLOOKUP($A42,[2]valeurs_trimestrielles!$A$1:$EJ$1191,627,0)+HLOOKUP($A42,[2]valeurs_trimestrielles!$A$1:$EJ$1191,628,0)+HLOOKUP($A42,[2]valeurs_trimestrielles!$A$1:$EJ$1191,629,0)+HLOOKUP($A42,[2]valeurs_trimestrielles!$A$1:$EJ$1191,630,0)+HLOOKUP($A42,[2]valeurs_trimestrielles!$A$1:$EJ$1191,632,0)+HLOOKUP($A42,[2]valeurs_trimestrielles!$A$1:$EJ$1191,633,0)+HLOOKUP($A42,[2]valeurs_trimestrielles!$A$1:$EJ$1191,634,0)+HLOOKUP($A42,[2]valeurs_trimestrielles!$A$1:$EJ$1191,635,0)+HLOOKUP($A42,[2]valeurs_trimestrielles!$A$1:$EJ$1191,636,0)+HLOOKUP($A42,[2]valeurs_trimestrielles!$A$1:$EJ$1191,637,0)+HLOOKUP($A42,[2]valeurs_trimestrielles!$A$1:$EJ$1191,638,0)</f>
        <v>33691</v>
      </c>
      <c r="Z42" s="73">
        <f>HLOOKUP($A42,[2]valeurs_trimestrielles!$A$1:$EJ$1191,765,0)+HLOOKUP($A42,[2]valeurs_trimestrielles!$A$1:$EJ$1191,766,0)+HLOOKUP($A42,[2]valeurs_trimestrielles!$A$1:$EJ$1191,767,0)+HLOOKUP($A42,[2]valeurs_trimestrielles!$A$1:$EJ$1191,768,0)+HLOOKUP($A42,[2]valeurs_trimestrielles!$A$1:$EJ$1191,769,0)+HLOOKUP($A42,[2]valeurs_trimestrielles!$A$1:$EJ$1191,772,0)+HLOOKUP($A42,[2]valeurs_trimestrielles!$A$1:$EJ$1191,773,0)+HLOOKUP($A42,[2]valeurs_trimestrielles!$A$1:$EJ$1191,774,0)+HLOOKUP($A42,[2]valeurs_trimestrielles!$A$1:$EJ$1191,775,0)+HLOOKUP($A42,[2]valeurs_trimestrielles!$A$1:$EJ$1191,776,0)+HLOOKUP($A42,[2]valeurs_trimestrielles!$A$1:$EJ$1191,777,0)+HLOOKUP($A42,[2]valeurs_trimestrielles!$A$1:$EJ$1191,778,0)</f>
        <v>12950</v>
      </c>
      <c r="AA42" s="75">
        <f>HLOOKUP($A42,[2]valeurs_trimestrielles!$A$1:$EJ$1191,667,0)+HLOOKUP($A42,[2]valeurs_trimestrielles!$A$1:$EJ$1191,668,0)+HLOOKUP($A42,[2]valeurs_trimestrielles!$A$1:$EJ$1191,669,0)+HLOOKUP($A42,[2]valeurs_trimestrielles!$A$1:$EJ$1191,670,0)+HLOOKUP($A42,[2]valeurs_trimestrielles!$A$1:$EJ$1191,671,0)+HLOOKUP($A42,[2]valeurs_trimestrielles!$A$1:$EJ$1191,674,0)+HLOOKUP($A42,[2]valeurs_trimestrielles!$A$1:$EJ$1191,675,0)+HLOOKUP($A42,[2]valeurs_trimestrielles!$A$1:$EJ$1191,676,0)+HLOOKUP($A42,[2]valeurs_trimestrielles!$A$1:$EJ$1191,677,0)+HLOOKUP($A42,[2]valeurs_trimestrielles!$A$1:$EJ$1191,678,0)+HLOOKUP($A42,[2]valeurs_trimestrielles!$A$1:$EJ$1191,679,0)+HLOOKUP($A42,[2]valeurs_trimestrielles!$A$1:$EJ$1191,680,0)</f>
        <v>15759</v>
      </c>
      <c r="AB42" s="72">
        <f t="shared" si="6"/>
        <v>225817</v>
      </c>
      <c r="AC42" s="55">
        <f>HLOOKUP($A42,[2]valeurs_trimestrielles!$A$1:$EJ$1191,560,0)+HLOOKUP($A42,[2]valeurs_trimestrielles!$A$1:$EJ$1191,562,0)+HLOOKUP($A42,[2]valeurs_trimestrielles!$A$1:$EJ$1191,564,0)+HLOOKUP($A42,[2]valeurs_trimestrielles!$A$1:$EJ$1191,566,0)+HLOOKUP($A42,[2]valeurs_trimestrielles!$A$1:$EJ$1191,568,0)+HLOOKUP($A42,[2]valeurs_trimestrielles!$A$1:$EJ$1191,570,0)+HLOOKUP($A42,[2]valeurs_trimestrielles!$A$1:$EJ$1191,574,0)+HLOOKUP($A42,[2]valeurs_trimestrielles!$A$1:$EJ$1191,580,0)+HLOOKUP($A42,[2]valeurs_trimestrielles!$A$1:$EJ$1191,587,0)+HLOOKUP($A42,[2]valeurs_trimestrielles!$A$1:$EJ$1191,589,0)+HLOOKUP($A42,[2]valeurs_trimestrielles!$A$1:$EJ$1191,591,0)+HLOOKUP($A42,[2]valeurs_trimestrielles!$A$1:$EJ$1191,593,0)+HLOOKUP($A42,[2]valeurs_trimestrielles!$A$1:$EJ$1191,595,0)</f>
        <v>8637</v>
      </c>
      <c r="AD42" s="56">
        <f>HLOOKUP($A42,[2]valeurs_trimestrielles!$A$1:$EJ$1191,109,0)+HLOOKUP($A42,[2]valeurs_trimestrielles!$A$1:$EJ$1191,111,0)+HLOOKUP($A42,[2]valeurs_trimestrielles!$A$1:$EJ$1191,113,0)+HLOOKUP($A42,[2]valeurs_trimestrielles!$A$1:$EJ$1191,115,0)+HLOOKUP($A42,[2]valeurs_trimestrielles!$A$1:$EJ$1191,117,0)+HLOOKUP($A42,[2]valeurs_trimestrielles!$A$1:$EJ$1191,119,0)+HLOOKUP($A42,[2]valeurs_trimestrielles!$A$1:$EJ$1191,123,0)+HLOOKUP($A42,[2]valeurs_trimestrielles!$A$1:$EJ$1191,129,0)+HLOOKUP($A42,[2]valeurs_trimestrielles!$A$1:$EJ$1191,136,0)+HLOOKUP($A42,[2]valeurs_trimestrielles!$A$1:$EJ$1191,138,0)+HLOOKUP($A42,[2]valeurs_trimestrielles!$A$1:$EJ$1191,140,0)+HLOOKUP($A42,[2]valeurs_trimestrielles!$A$1:$EJ$1191,142,0)+HLOOKUP($A42,[2]valeurs_trimestrielles!$A$1:$EJ$1191,144,0)</f>
        <v>21680</v>
      </c>
      <c r="AE42" s="56">
        <f t="shared" si="7"/>
        <v>195500</v>
      </c>
      <c r="AF42" s="56">
        <f>HLOOKUP($A42,[2]valeurs_trimestrielles!$A$1:$EJ$1191,58,0)+HLOOKUP($A42,[2]valeurs_trimestrielles!$A$1:$EJ$1191,59,0)+HLOOKUP($A42,[2]valeurs_trimestrielles!$A$1:$EJ$1191,60,0)+HLOOKUP($A42,[2]valeurs_trimestrielles!$A$1:$EJ$1191,61,0)+HLOOKUP($A42,[2]valeurs_trimestrielles!$A$1:$EJ$1191,62,0)+HLOOKUP($A42,[2]valeurs_trimestrielles!$A$1:$EJ$1191,65,0)+HLOOKUP($A42,[2]valeurs_trimestrielles!$A$1:$EJ$1191,66,0)+HLOOKUP($A42,[2]valeurs_trimestrielles!$A$1:$EJ$1191,67,0)+HLOOKUP($A42,[2]valeurs_trimestrielles!$A$1:$EJ$1191,68,0)+HLOOKUP($A42,[2]valeurs_trimestrielles!$A$1:$EJ$1191,69,0)+HLOOKUP($A42,[2]valeurs_trimestrielles!$A$1:$EJ$1191,70,0)+HLOOKUP($A42,[2]valeurs_trimestrielles!$A$1:$EJ$1191,71,0)</f>
        <v>41757</v>
      </c>
      <c r="AG42" s="56">
        <f>HLOOKUP($A42,[2]valeurs_trimestrielles!$A$1:$EJ$1191,968,0)+HLOOKUP($A42,[2]valeurs_trimestrielles!$A$1:$EJ$1191,969,0)+HLOOKUP($A42,[2]valeurs_trimestrielles!$A$1:$EJ$1191,970,0)+HLOOKUP($A42,[2]valeurs_trimestrielles!$A$1:$EJ$1191,971,0)+HLOOKUP($A42,[2]valeurs_trimestrielles!$A$1:$EJ$1191,972,0)+HLOOKUP($A42,[2]valeurs_trimestrielles!$A$1:$EJ$1191,975,0)+HLOOKUP($A42,[2]valeurs_trimestrielles!$A$1:$EJ$1191,976,0)+HLOOKUP($A42,[2]valeurs_trimestrielles!$A$1:$EJ$1191,977,0)+HLOOKUP($A42,[2]valeurs_trimestrielles!$A$1:$EJ$1191,978,0)+HLOOKUP($A42,[2]valeurs_trimestrielles!$A$1:$EJ$1191,979,0)+HLOOKUP($A42,[2]valeurs_trimestrielles!$A$1:$EJ$1191,980,0)+HLOOKUP($A42,[2]valeurs_trimestrielles!$A$1:$EJ$1191,981,0)</f>
        <v>24263</v>
      </c>
      <c r="AH42" s="56">
        <f>HLOOKUP($A42,[2]valeurs_trimestrielles!$A$1:$EJ$1191,235,0)+HLOOKUP($A42,[2]valeurs_trimestrielles!$A$1:$EJ$1191,236,0)+HLOOKUP($A42,[2]valeurs_trimestrielles!$A$1:$EJ$1191,237,0)+HLOOKUP($A42,[2]valeurs_trimestrielles!$A$1:$EJ$1191,238,0)+HLOOKUP($A42,[2]valeurs_trimestrielles!$A$1:$EJ$1191,239,0)+HLOOKUP($A42,[2]valeurs_trimestrielles!$A$1:$EJ$1191,242,0)+HLOOKUP($A42,[2]valeurs_trimestrielles!$A$1:$EJ$1191,243,0)+HLOOKUP($A42,[2]valeurs_trimestrielles!$A$1:$EJ$1191,244,0)+HLOOKUP($A42,[2]valeurs_trimestrielles!$A$1:$EJ$1191,245,0)+HLOOKUP($A42,[2]valeurs_trimestrielles!$A$1:$EJ$1191,246,0)+HLOOKUP($A42,[2]valeurs_trimestrielles!$A$1:$EJ$1191,247,0)+HLOOKUP($A42,[2]valeurs_trimestrielles!$A$1:$EJ$1191,248,0)</f>
        <v>8943</v>
      </c>
      <c r="AI42" s="56">
        <f>HLOOKUP($A42,[2]valeurs_trimestrielles!$A$1:$EJ$1191,611,0)+HLOOKUP($A42,[2]valeurs_trimestrielles!$A$1:$EJ$1191,612,0)+HLOOKUP($A42,[2]valeurs_trimestrielles!$A$1:$EJ$1191,613,0)+HLOOKUP($A42,[2]valeurs_trimestrielles!$A$1:$EJ$1191,614,0)+HLOOKUP($A42,[2]valeurs_trimestrielles!$A$1:$EJ$1191,615,0)+HLOOKUP($A42,[2]valeurs_trimestrielles!$A$1:$EJ$1191,618,0)+HLOOKUP($A42,[2]valeurs_trimestrielles!$A$1:$EJ$1191,619,0)+HLOOKUP($A42,[2]valeurs_trimestrielles!$A$1:$EJ$1191,620,0)+HLOOKUP($A42,[2]valeurs_trimestrielles!$A$1:$EJ$1191,621,0)+HLOOKUP($A42,[2]valeurs_trimestrielles!$A$1:$EJ$1191,622,0)+HLOOKUP($A42,[2]valeurs_trimestrielles!$A$1:$EJ$1191,623,0)+HLOOKUP($A42,[2]valeurs_trimestrielles!$A$1:$EJ$1191,624,0)</f>
        <v>11021</v>
      </c>
      <c r="AJ42" s="56">
        <f>HLOOKUP($A42,[2]valeurs_trimestrielles!$A$1:$EJ$1191,16,0)+HLOOKUP($A42,[2]valeurs_trimestrielles!$A$1:$EJ$1191,17,0)+HLOOKUP($A42,[2]valeurs_trimestrielles!$A$1:$EJ$1191,18,0)+HLOOKUP($A42,[2]valeurs_trimestrielles!$A$1:$EJ$1191,19,0)+HLOOKUP($A42,[2]valeurs_trimestrielles!$A$1:$EJ$1191,20,0)+HLOOKUP($A42,[2]valeurs_trimestrielles!$A$1:$EJ$1191,23,0)+HLOOKUP($A42,[2]valeurs_trimestrielles!$A$1:$EJ$1191,24,0)+HLOOKUP($A42,[2]valeurs_trimestrielles!$A$1:$EJ$1191,25,0)+HLOOKUP($A42,[2]valeurs_trimestrielles!$A$1:$EJ$1191,26,0)+HLOOKUP($A42,[2]valeurs_trimestrielles!$A$1:$EJ$1191,27,0)+HLOOKUP($A42,[2]valeurs_trimestrielles!$A$1:$EJ$1191,28,0)+HLOOKUP($A42,[2]valeurs_trimestrielles!$A$1:$EJ$1191,29,0)</f>
        <v>6013</v>
      </c>
      <c r="AK42" s="56">
        <f>HLOOKUP($A42,[2]valeurs_trimestrielles!$A$1:$EJ$1191,30,0)+HLOOKUP($A42,[2]valeurs_trimestrielles!$A$1:$EJ$1191,31,0)+HLOOKUP($A42,[2]valeurs_trimestrielles!$A$1:$EJ$1191,32,0)+HLOOKUP($A42,[2]valeurs_trimestrielles!$A$1:$EJ$1191,33,0)+HLOOKUP($A42,[2]valeurs_trimestrielles!$A$1:$EJ$1191,34,0)+HLOOKUP($A42,[2]valeurs_trimestrielles!$A$1:$EJ$1191,37,0)+HLOOKUP($A42,[2]valeurs_trimestrielles!$A$1:$EJ$1191,38,0)+HLOOKUP($A42,[2]valeurs_trimestrielles!$A$1:$EJ$1191,39,0)+HLOOKUP($A42,[2]valeurs_trimestrielles!$A$1:$EJ$1191,40,0)+HLOOKUP($A42,[2]valeurs_trimestrielles!$A$1:$EJ$1191,41,0)+HLOOKUP($A42,[2]valeurs_trimestrielles!$A$1:$EJ$1191,42,0)+HLOOKUP($A42,[2]valeurs_trimestrielles!$A$1:$EJ$1191,43,0)</f>
        <v>7939</v>
      </c>
      <c r="AL42" s="56">
        <f>HLOOKUP($A42,[2]valeurs_trimestrielles!$A$1:$EJ$1191,2,0)+HLOOKUP($A42,[2]valeurs_trimestrielles!$A$1:$EJ$1191,3,0)+HLOOKUP($A42,[2]valeurs_trimestrielles!$A$1:$EJ$1191,4,0)+HLOOKUP($A42,[2]valeurs_trimestrielles!$A$1:$EJ$1191,5,0)+HLOOKUP($A42,[2]valeurs_trimestrielles!$A$1:$EJ$1191,6,0)+HLOOKUP($A42,[2]valeurs_trimestrielles!$A$1:$EJ$1191,9,0)+HLOOKUP($A42,[2]valeurs_trimestrielles!$A$1:$EJ$1191,10,0)+HLOOKUP($A42,[2]valeurs_trimestrielles!$A$1:$EJ$1191,11,0)+HLOOKUP($A42,[2]valeurs_trimestrielles!$A$1:$EJ$1191,12,0)+HLOOKUP($A42,[2]valeurs_trimestrielles!$A$1:$EJ$1191,13,0)+HLOOKUP($A42,[2]valeurs_trimestrielles!$A$1:$EJ$1191,14,0)+HLOOKUP($A42,[2]valeurs_trimestrielles!$A$1:$EJ$1191,15,0)</f>
        <v>51986</v>
      </c>
      <c r="AM42" s="56">
        <f>HLOOKUP($A42,[2]valeurs_trimestrielles!$A$1:$EJ$1191,146,0)+HLOOKUP($A42,[2]valeurs_trimestrielles!$A$1:$EJ$1191,147,0)+HLOOKUP($A42,[2]valeurs_trimestrielles!$A$1:$EJ$1191,148,0)+HLOOKUP($A42,[2]valeurs_trimestrielles!$A$1:$EJ$1191,149,0)+HLOOKUP($A42,[2]valeurs_trimestrielles!$A$1:$EJ$1191,150,0)+HLOOKUP($A42,[2]valeurs_trimestrielles!$A$1:$EJ$1191,153,0)+HLOOKUP($A42,[2]valeurs_trimestrielles!$A$1:$EJ$1191,154,0)+HLOOKUP($A42,[2]valeurs_trimestrielles!$A$1:$EJ$1191,155,0)+HLOOKUP($A42,[2]valeurs_trimestrielles!$A$1:$EJ$1191,156,0)+HLOOKUP($A42,[2]valeurs_trimestrielles!$A$1:$EJ$1191,157,0)+HLOOKUP($A42,[2]valeurs_trimestrielles!$A$1:$EJ$1191,158,0)+HLOOKUP($A42,[2]valeurs_trimestrielles!$A$1:$EJ$1191,159,0)</f>
        <v>21905</v>
      </c>
      <c r="AN42" s="57">
        <f>HLOOKUP($A42,[2]valeurs_trimestrielles!$A$1:$EJ$1191,44,0)+HLOOKUP($A42,[2]valeurs_trimestrielles!$A$1:$EJ$1191,45,0)+HLOOKUP($A42,[2]valeurs_trimestrielles!$A$1:$EJ$1191,46,0)+HLOOKUP($A42,[2]valeurs_trimestrielles!$A$1:$EJ$1191,47,0)+HLOOKUP($A42,[2]valeurs_trimestrielles!$A$1:$EJ$1191,48,0)+HLOOKUP($A42,[2]valeurs_trimestrielles!$A$1:$EJ$1191,51,0)+HLOOKUP($A42,[2]valeurs_trimestrielles!$A$1:$EJ$1191,52,0)+HLOOKUP($A42,[2]valeurs_trimestrielles!$A$1:$EJ$1191,53,0)+HLOOKUP($A42,[2]valeurs_trimestrielles!$A$1:$EJ$1191,54,0)+HLOOKUP($A42,[2]valeurs_trimestrielles!$A$1:$EJ$1191,55,0)+HLOOKUP($A42,[2]valeurs_trimestrielles!$A$1:$EJ$1191,56,0)+HLOOKUP($A42,[2]valeurs_trimestrielles!$A$1:$EJ$1191,57,0)</f>
        <v>21673</v>
      </c>
    </row>
    <row r="43" spans="1:40" x14ac:dyDescent="0.2">
      <c r="A43" s="1" t="str">
        <f>'France métro'!A40</f>
        <v>2019-T2</v>
      </c>
      <c r="B43" s="54">
        <f t="shared" ref="B43:B44" si="34">C43+D43+E43</f>
        <v>85859</v>
      </c>
      <c r="C43" s="76">
        <f>HLOOKUP($A43,[2]valeurs_trimestrielles!$A$1:$EJ$1191,458,0)+HLOOKUP($A43,[2]valeurs_trimestrielles!$A$1:$EJ$1191,460,0)+HLOOKUP($A43,[2]valeurs_trimestrielles!$A$1:$EJ$1191,462,0)+HLOOKUP($A43,[2]valeurs_trimestrielles!$A$1:$EJ$1191,464,0)+HLOOKUP($A43,[2]valeurs_trimestrielles!$A$1:$EJ$1191,466,0)+HLOOKUP($A43,[2]valeurs_trimestrielles!$A$1:$EJ$1191,468,0)+HLOOKUP($A43,[2]valeurs_trimestrielles!$A$1:$EJ$1191,472,0)+HLOOKUP($A43,[2]valeurs_trimestrielles!$A$1:$EJ$1191,478,0)+HLOOKUP($A43,[2]valeurs_trimestrielles!$A$1:$EJ$1191,485,0)+HLOOKUP($A43,[2]valeurs_trimestrielles!$A$1:$EJ$1191,487,0)+HLOOKUP($A43,[2]valeurs_trimestrielles!$A$1:$EJ$1191,489,0)+HLOOKUP($A43,[2]valeurs_trimestrielles!$A$1:$EJ$1191,491,0)+HLOOKUP($A43,[2]valeurs_trimestrielles!$A$1:$EJ$1191,493,0)</f>
        <v>3323</v>
      </c>
      <c r="D43" s="73">
        <f>HLOOKUP($A43,[2]valeurs_trimestrielles!$A$1:$EJ$1191,356,0)+HLOOKUP($A43,[2]valeurs_trimestrielles!$A$1:$EJ$1191,358,0)+HLOOKUP($A43,[2]valeurs_trimestrielles!$A$1:$EJ$1191,360,0)+HLOOKUP($A43,[2]valeurs_trimestrielles!$A$1:$EJ$1191,362,0)+HLOOKUP($A43,[2]valeurs_trimestrielles!$A$1:$EJ$1191,364,0)+HLOOKUP($A43,[2]valeurs_trimestrielles!$A$1:$EJ$1191,366,0)+HLOOKUP($A43,[2]valeurs_trimestrielles!$A$1:$EJ$1191,370,0)+HLOOKUP($A43,[2]valeurs_trimestrielles!$A$1:$EJ$1191,376,0)+HLOOKUP($A43,[2]valeurs_trimestrielles!$A$1:$EJ$1191,383,0)+HLOOKUP($A43,[2]valeurs_trimestrielles!$A$1:$EJ$1191,385,0)+HLOOKUP($A43,[2]valeurs_trimestrielles!$A$1:$EJ$1191,387,0)+HLOOKUP($A43,[2]valeurs_trimestrielles!$A$1:$EJ$1191,389,0)+HLOOKUP($A43,[2]valeurs_trimestrielles!$A$1:$EJ$1191,391,0)</f>
        <v>9975</v>
      </c>
      <c r="E43" s="73">
        <f t="shared" ref="E43" si="35">SUM(F43:N43)</f>
        <v>72561</v>
      </c>
      <c r="F43" s="73">
        <f>HLOOKUP($A43,[2]valeurs_trimestrielles!$A$1:$EJ$1191,305,0)+HLOOKUP($A43,[2]valeurs_trimestrielles!$A$1:$EJ$1191,306,0)+HLOOKUP($A43,[2]valeurs_trimestrielles!$A$1:$EJ$1191,307,0)+HLOOKUP($A43,[2]valeurs_trimestrielles!$A$1:$EJ$1191,308,0)+HLOOKUP($A43,[2]valeurs_trimestrielles!$A$1:$EJ$1191,309,0)+HLOOKUP($A43,[2]valeurs_trimestrielles!$A$1:$EJ$1191,312,0)+HLOOKUP($A43,[2]valeurs_trimestrielles!$A$1:$EJ$1191,313,0)+HLOOKUP($A43,[2]valeurs_trimestrielles!$A$1:$EJ$1191,314,0)+HLOOKUP($A43,[2]valeurs_trimestrielles!$A$1:$EJ$1191,315,0)+HLOOKUP($A43,[2]valeurs_trimestrielles!$A$1:$EJ$1191,316,0)+HLOOKUP($A43,[2]valeurs_trimestrielles!$A$1:$EJ$1191,317,0)+HLOOKUP($A43,[2]valeurs_trimestrielles!$A$1:$EJ$1191,318,0)</f>
        <v>22552</v>
      </c>
      <c r="G43" s="73">
        <f>HLOOKUP($A43,[2]valeurs_trimestrielles!$A$1:$EJ$1191,546,0)+HLOOKUP($A43,[2]valeurs_trimestrielles!$A$1:$EJ$1191,547,0)+HLOOKUP($A43,[2]valeurs_trimestrielles!$A$1:$EJ$1191,548,0)+HLOOKUP($A43,[2]valeurs_trimestrielles!$A$1:$EJ$1191,549,0)+HLOOKUP($A43,[2]valeurs_trimestrielles!$A$1:$EJ$1191,550,0)+HLOOKUP($A43,[2]valeurs_trimestrielles!$A$1:$EJ$1191,553,0)+HLOOKUP($A43,[2]valeurs_trimestrielles!$A$1:$EJ$1191,554,0)+HLOOKUP($A43,[2]valeurs_trimestrielles!$A$1:$EJ$1191,555,0)+HLOOKUP($A43,[2]valeurs_trimestrielles!$A$1:$EJ$1191,556,0)+HLOOKUP($A43,[2]valeurs_trimestrielles!$A$1:$EJ$1191,557,0)+HLOOKUP($A43,[2]valeurs_trimestrielles!$A$1:$EJ$1191,558,0)+HLOOKUP($A43,[2]valeurs_trimestrielles!$A$1:$EJ$1191,559,0)</f>
        <v>4607</v>
      </c>
      <c r="H43" s="73">
        <f>HLOOKUP($A43,[2]valeurs_trimestrielles!$A$1:$EJ$1191,444,0)+HLOOKUP($A43,[2]valeurs_trimestrielles!$A$1:$EJ$1191,445,0)+HLOOKUP($A43,[2]valeurs_trimestrielles!$A$1:$EJ$1191,446,0)+HLOOKUP($A43,[2]valeurs_trimestrielles!$A$1:$EJ$1191,447,0)+HLOOKUP($A43,[2]valeurs_trimestrielles!$A$1:$EJ$1191,448,0)+HLOOKUP($A43,[2]valeurs_trimestrielles!$A$1:$EJ$1191,451,0)+HLOOKUP($A43,[2]valeurs_trimestrielles!$A$1:$EJ$1191,452,0)+HLOOKUP($A43,[2]valeurs_trimestrielles!$A$1:$EJ$1191,453,0)+HLOOKUP($A43,[2]valeurs_trimestrielles!$A$1:$EJ$1191,454,0)+HLOOKUP($A43,[2]valeurs_trimestrielles!$A$1:$EJ$1191,455,0)+HLOOKUP($A43,[2]valeurs_trimestrielles!$A$1:$EJ$1191,456,0)+HLOOKUP($A43,[2]valeurs_trimestrielles!$A$1:$EJ$1191,457,0)</f>
        <v>6170</v>
      </c>
      <c r="I43" s="73">
        <f>HLOOKUP($A43,[2]valeurs_trimestrielles!$A$1:$EJ$1191,509,0)+HLOOKUP($A43,[2]valeurs_trimestrielles!$A$1:$EJ$1191,510,0)+HLOOKUP($A43,[2]valeurs_trimestrielles!$A$1:$EJ$1191,511,0)+HLOOKUP($A43,[2]valeurs_trimestrielles!$A$1:$EJ$1191,512,0)+HLOOKUP($A43,[2]valeurs_trimestrielles!$A$1:$EJ$1191,513,0)+HLOOKUP($A43,[2]valeurs_trimestrielles!$A$1:$EJ$1191,516,0)+HLOOKUP($A43,[2]valeurs_trimestrielles!$A$1:$EJ$1191,517,0)+HLOOKUP($A43,[2]valeurs_trimestrielles!$A$1:$EJ$1191,518,0)+HLOOKUP($A43,[2]valeurs_trimestrielles!$A$1:$EJ$1191,519,0)+HLOOKUP($A43,[2]valeurs_trimestrielles!$A$1:$EJ$1191,520,0)+HLOOKUP($A43,[2]valeurs_trimestrielles!$A$1:$EJ$1191,521,0)+HLOOKUP($A43,[2]valeurs_trimestrielles!$A$1:$EJ$1191,522,0)</f>
        <v>3311</v>
      </c>
      <c r="J43" s="73">
        <f>HLOOKUP($A43,[2]valeurs_trimestrielles!$A$1:$EJ$1191,263,0)+HLOOKUP($A43,[2]valeurs_trimestrielles!$A$1:$EJ$1191,264,0)+HLOOKUP($A43,[2]valeurs_trimestrielles!$A$1:$EJ$1191,265,0)+HLOOKUP($A43,[2]valeurs_trimestrielles!$A$1:$EJ$1191,266,0)+HLOOKUP($A43,[2]valeurs_trimestrielles!$A$1:$EJ$1191,267,0)+HLOOKUP($A43,[2]valeurs_trimestrielles!$A$1:$EJ$1191,270,0)+HLOOKUP($A43,[2]valeurs_trimestrielles!$A$1:$EJ$1191,271,0)+HLOOKUP($A43,[2]valeurs_trimestrielles!$A$1:$EJ$1191,272,0)+HLOOKUP($A43,[2]valeurs_trimestrielles!$A$1:$EJ$1191,273,0)+HLOOKUP($A43,[2]valeurs_trimestrielles!$A$1:$EJ$1191,274,0)+HLOOKUP($A43,[2]valeurs_trimestrielles!$A$1:$EJ$1191,275,0)+HLOOKUP($A43,[2]valeurs_trimestrielles!$A$1:$EJ$1191,276,0)</f>
        <v>4685</v>
      </c>
      <c r="K43" s="73">
        <f>HLOOKUP($A43,[2]valeurs_trimestrielles!$A$1:$EJ$1191,277,0)+HLOOKUP($A43,[2]valeurs_trimestrielles!$A$1:$EJ$1191,278,0)+HLOOKUP($A43,[2]valeurs_trimestrielles!$A$1:$EJ$1191,279,0)+HLOOKUP($A43,[2]valeurs_trimestrielles!$A$1:$EJ$1191,280,0)+HLOOKUP($A43,[2]valeurs_trimestrielles!$A$1:$EJ$1191,281,0)+HLOOKUP($A43,[2]valeurs_trimestrielles!$A$1:$EJ$1191,284,0)+HLOOKUP($A43,[2]valeurs_trimestrielles!$A$1:$EJ$1191,285,0)+HLOOKUP($A43,[2]valeurs_trimestrielles!$A$1:$EJ$1191,286,0)+HLOOKUP($A43,[2]valeurs_trimestrielles!$A$1:$EJ$1191,287,0)+HLOOKUP($A43,[2]valeurs_trimestrielles!$A$1:$EJ$1191,288,0)+HLOOKUP($A43,[2]valeurs_trimestrielles!$A$1:$EJ$1191,289,0)+HLOOKUP($A43,[2]valeurs_trimestrielles!$A$1:$EJ$1191,290,0)</f>
        <v>4263</v>
      </c>
      <c r="L43" s="73">
        <f>HLOOKUP($A43,[2]valeurs_trimestrielles!$A$1:$EJ$1191,249,0)+HLOOKUP($A43,[2]valeurs_trimestrielles!$A$1:$EJ$1191,250,0)+HLOOKUP($A43,[2]valeurs_trimestrielles!$A$1:$EJ$1191,251,0)+HLOOKUP($A43,[2]valeurs_trimestrielles!$A$1:$EJ$1191,252,0)+HLOOKUP($A43,[2]valeurs_trimestrielles!$A$1:$EJ$1191,253,0)+HLOOKUP($A43,[2]valeurs_trimestrielles!$A$1:$EJ$1191,256,0)+HLOOKUP($A43,[2]valeurs_trimestrielles!$A$1:$EJ$1191,257,0)+HLOOKUP($A43,[2]valeurs_trimestrielles!$A$1:$EJ$1191,258,0)+HLOOKUP($A43,[2]valeurs_trimestrielles!$A$1:$EJ$1191,259,0)+HLOOKUP($A43,[2]valeurs_trimestrielles!$A$1:$EJ$1191,260,0)+HLOOKUP($A43,[2]valeurs_trimestrielles!$A$1:$EJ$1191,261,0)+HLOOKUP($A43,[2]valeurs_trimestrielles!$A$1:$EJ$1191,262,0)</f>
        <v>13863</v>
      </c>
      <c r="M43" s="73">
        <f>HLOOKUP($A43,[2]valeurs_trimestrielles!$A$1:$EJ$1191,393,0)+HLOOKUP($A43,[2]valeurs_trimestrielles!$A$1:$EJ$1191,394,0)+HLOOKUP($A43,[2]valeurs_trimestrielles!$A$1:$EJ$1191,395,0)+HLOOKUP($A43,[2]valeurs_trimestrielles!$A$1:$EJ$1191,396,0)+HLOOKUP($A43,[2]valeurs_trimestrielles!$A$1:$EJ$1191,397,0)+HLOOKUP($A43,[2]valeurs_trimestrielles!$A$1:$EJ$1191,400,0)+HLOOKUP($A43,[2]valeurs_trimestrielles!$A$1:$EJ$1191,401,0)+HLOOKUP($A43,[2]valeurs_trimestrielles!$A$1:$EJ$1191,402,0)+HLOOKUP($A43,[2]valeurs_trimestrielles!$A$1:$EJ$1191,403,0)+HLOOKUP($A43,[2]valeurs_trimestrielles!$A$1:$EJ$1191,404,0)+HLOOKUP($A43,[2]valeurs_trimestrielles!$A$1:$EJ$1191,405,0)+HLOOKUP($A43,[2]valeurs_trimestrielles!$A$1:$EJ$1191,406,0)</f>
        <v>7523</v>
      </c>
      <c r="N43" s="75">
        <f>HLOOKUP($A43,[2]valeurs_trimestrielles!$A$1:$EJ$1191,291,0)+HLOOKUP($A43,[2]valeurs_trimestrielles!$A$1:$EJ$1191,292,0)+HLOOKUP($A43,[2]valeurs_trimestrielles!$A$1:$EJ$1191,293,0)+HLOOKUP($A43,[2]valeurs_trimestrielles!$A$1:$EJ$1191,294,0)+HLOOKUP($A43,[2]valeurs_trimestrielles!$A$1:$EJ$1191,295,0)+HLOOKUP($A43,[2]valeurs_trimestrielles!$A$1:$EJ$1191,298,0)+HLOOKUP($A43,[2]valeurs_trimestrielles!$A$1:$EJ$1191,299,0)+HLOOKUP($A43,[2]valeurs_trimestrielles!$A$1:$EJ$1191,300,0)+HLOOKUP($A43,[2]valeurs_trimestrielles!$A$1:$EJ$1191,301,0)+HLOOKUP($A43,[2]valeurs_trimestrielles!$A$1:$EJ$1191,302,0)+HLOOKUP($A43,[2]valeurs_trimestrielles!$A$1:$EJ$1191,303,0)+HLOOKUP($A43,[2]valeurs_trimestrielles!$A$1:$EJ$1191,304,0)</f>
        <v>5587</v>
      </c>
      <c r="O43" s="72">
        <f t="shared" ref="O43" si="36">P43+Q43+R43</f>
        <v>117058</v>
      </c>
      <c r="P43" s="76">
        <f>HLOOKUP($A43,[2]valeurs_trimestrielles!$A$1:$EJ$1191,828,0)+HLOOKUP($A43,[2]valeurs_trimestrielles!$A$1:$EJ$1191,830,0)+HLOOKUP($A43,[2]valeurs_trimestrielles!$A$1:$EJ$1191,832,0)+HLOOKUP($A43,[2]valeurs_trimestrielles!$A$1:$EJ$1191,834,0)+HLOOKUP($A43,[2]valeurs_trimestrielles!$A$1:$EJ$1191,836,0)+HLOOKUP($A43,[2]valeurs_trimestrielles!$A$1:$EJ$1191,838,0)+HLOOKUP($A43,[2]valeurs_trimestrielles!$A$1:$EJ$1191,842,0)+HLOOKUP($A43,[2]valeurs_trimestrielles!$A$1:$EJ$1191,847,0)+HLOOKUP($A43,[2]valeurs_trimestrielles!$A$1:$EJ$1191,853,0)+HLOOKUP($A43,[2]valeurs_trimestrielles!$A$1:$EJ$1191,855,0)+HLOOKUP($A43,[2]valeurs_trimestrielles!$A$1:$EJ$1191,857,0)+HLOOKUP($A43,[2]valeurs_trimestrielles!$A$1:$EJ$1191,859,0)+HLOOKUP($A43,[2]valeurs_trimestrielles!$A$1:$EJ$1191,861,0)</f>
        <v>5573</v>
      </c>
      <c r="Q43" s="73">
        <f>HLOOKUP($A43,[2]valeurs_trimestrielles!$A$1:$EJ$1191,730,0)+HLOOKUP($A43,[2]valeurs_trimestrielles!$A$1:$EJ$1191,732,0)+HLOOKUP($A43,[2]valeurs_trimestrielles!$A$1:$EJ$1191,734,0)+HLOOKUP($A43,[2]valeurs_trimestrielles!$A$1:$EJ$1191,736,0)+HLOOKUP($A43,[2]valeurs_trimestrielles!$A$1:$EJ$1191,738,0)+HLOOKUP($A43,[2]valeurs_trimestrielles!$A$1:$EJ$1191,740,0)+HLOOKUP($A43,[2]valeurs_trimestrielles!$A$1:$EJ$1191,744,0)+HLOOKUP($A43,[2]valeurs_trimestrielles!$A$1:$EJ$1191,749,0)+HLOOKUP($A43,[2]valeurs_trimestrielles!$A$1:$EJ$1191,755,0)+HLOOKUP($A43,[2]valeurs_trimestrielles!$A$1:$EJ$1191,757,0)+HLOOKUP($A43,[2]valeurs_trimestrielles!$A$1:$EJ$1191,759,0)+HLOOKUP($A43,[2]valeurs_trimestrielles!$A$1:$EJ$1191,761,0)+HLOOKUP($A43,[2]valeurs_trimestrielles!$A$1:$EJ$1191,763,0)</f>
        <v>9449</v>
      </c>
      <c r="R43" s="73">
        <f t="shared" ref="R43" si="37">SUM(S43:AA43)</f>
        <v>102036</v>
      </c>
      <c r="S43" s="73">
        <f>HLOOKUP($A43,[2]valeurs_trimestrielles!$A$1:$EJ$1191,681,0)+HLOOKUP($A43,[2]valeurs_trimestrielles!$A$1:$EJ$1191,682,0)+HLOOKUP($A43,[2]valeurs_trimestrielles!$A$1:$EJ$1191,683,0)+HLOOKUP($A43,[2]valeurs_trimestrielles!$A$1:$EJ$1191,684,0)+HLOOKUP($A43,[2]valeurs_trimestrielles!$A$1:$EJ$1191,685,0)+HLOOKUP($A43,[2]valeurs_trimestrielles!$A$1:$EJ$1191,688,0)+HLOOKUP($A43,[2]valeurs_trimestrielles!$A$1:$EJ$1191,689,0)+HLOOKUP($A43,[2]valeurs_trimestrielles!$A$1:$EJ$1191,690,0)+HLOOKUP($A43,[2]valeurs_trimestrielles!$A$1:$EJ$1191,691,0)+HLOOKUP($A43,[2]valeurs_trimestrielles!$A$1:$EJ$1191,692,0)+HLOOKUP($A43,[2]valeurs_trimestrielles!$A$1:$EJ$1191,693,0)+HLOOKUP($A43,[2]valeurs_trimestrielles!$A$1:$EJ$1191,694,0)</f>
        <v>15443</v>
      </c>
      <c r="T43" s="73">
        <f>HLOOKUP($A43,[2]valeurs_trimestrielles!$A$1:$EJ$1191,912,0)+HLOOKUP($A43,[2]valeurs_trimestrielles!$A$1:$EJ$1191,913,0)+HLOOKUP($A43,[2]valeurs_trimestrielles!$A$1:$EJ$1191,914,0)+HLOOKUP($A43,[2]valeurs_trimestrielles!$A$1:$EJ$1191,915,0)+HLOOKUP($A43,[2]valeurs_trimestrielles!$A$1:$EJ$1191,916,0)+HLOOKUP($A43,[2]valeurs_trimestrielles!$A$1:$EJ$1191,919,0)+HLOOKUP($A43,[2]valeurs_trimestrielles!$A$1:$EJ$1191,920,0)+HLOOKUP($A43,[2]valeurs_trimestrielles!$A$1:$EJ$1191,921,0)+HLOOKUP($A43,[2]valeurs_trimestrielles!$A$1:$EJ$1191,922,0)+HLOOKUP($A43,[2]valeurs_trimestrielles!$A$1:$EJ$1191,923,0)+HLOOKUP($A43,[2]valeurs_trimestrielles!$A$1:$EJ$1191,924,0)+HLOOKUP($A43,[2]valeurs_trimestrielles!$A$1:$EJ$1191,925,0)</f>
        <v>17018</v>
      </c>
      <c r="U43" s="73">
        <f>HLOOKUP($A43,[2]valeurs_trimestrielles!$A$1:$EJ$1191,814,0)+HLOOKUP($A43,[2]valeurs_trimestrielles!$A$1:$EJ$1191,815,0)+HLOOKUP($A43,[2]valeurs_trimestrielles!$A$1:$EJ$1191,816,0)+HLOOKUP($A43,[2]valeurs_trimestrielles!$A$1:$EJ$1191,817,0)+HLOOKUP($A43,[2]valeurs_trimestrielles!$A$1:$EJ$1191,818,0)+HLOOKUP($A43,[2]valeurs_trimestrielles!$A$1:$EJ$1191,821,0)+HLOOKUP($A43,[2]valeurs_trimestrielles!$A$1:$EJ$1191,822,0)+HLOOKUP($A43,[2]valeurs_trimestrielles!$A$1:$EJ$1191,823,0)+HLOOKUP($A43,[2]valeurs_trimestrielles!$A$1:$EJ$1191,824,0)+HLOOKUP($A43,[2]valeurs_trimestrielles!$A$1:$EJ$1191,825,0)+HLOOKUP($A43,[2]valeurs_trimestrielles!$A$1:$EJ$1191,826,0)+HLOOKUP($A43,[2]valeurs_trimestrielles!$A$1:$EJ$1191,827,0)</f>
        <v>4031</v>
      </c>
      <c r="V43" s="73">
        <f>HLOOKUP($A43,[2]valeurs_trimestrielles!$A$1:$EJ$1191,877,0)+HLOOKUP($A43,[2]valeurs_trimestrielles!$A$1:$EJ$1191,878,0)+HLOOKUP($A43,[2]valeurs_trimestrielles!$A$1:$EJ$1191,879,0)+HLOOKUP($A43,[2]valeurs_trimestrielles!$A$1:$EJ$1191,880,0)+HLOOKUP($A43,[2]valeurs_trimestrielles!$A$1:$EJ$1191,881,0)+HLOOKUP($A43,[2]valeurs_trimestrielles!$A$1:$EJ$1191,884,0)+HLOOKUP($A43,[2]valeurs_trimestrielles!$A$1:$EJ$1191,885,0)+HLOOKUP($A43,[2]valeurs_trimestrielles!$A$1:$EJ$1191,886,0)+HLOOKUP($A43,[2]valeurs_trimestrielles!$A$1:$EJ$1191,887,0)+HLOOKUP($A43,[2]valeurs_trimestrielles!$A$1:$EJ$1191,888,0)+HLOOKUP($A43,[2]valeurs_trimestrielles!$A$1:$EJ$1191,889,0)+HLOOKUP($A43,[2]valeurs_trimestrielles!$A$1:$EJ$1191,890,0)</f>
        <v>6139</v>
      </c>
      <c r="W43" s="73">
        <f>HLOOKUP($A43,[2]valeurs_trimestrielles!$A$1:$EJ$1191,639,0)+HLOOKUP($A43,[2]valeurs_trimestrielles!$A$1:$EJ$1191,640,0)+HLOOKUP($A43,[2]valeurs_trimestrielles!$A$1:$EJ$1191,641,0)+HLOOKUP($A43,[2]valeurs_trimestrielles!$A$1:$EJ$1191,642,0)+HLOOKUP($A43,[2]valeurs_trimestrielles!$A$1:$EJ$1191,643,0)+HLOOKUP($A43,[2]valeurs_trimestrielles!$A$1:$EJ$1191,646,0)+HLOOKUP($A43,[2]valeurs_trimestrielles!$A$1:$EJ$1191,648,0)+HLOOKUP($A43,[2]valeurs_trimestrielles!$A$1:$EJ$1191,650,0)+HLOOKUP($A43,[2]valeurs_trimestrielles!$A$1:$EJ$1191,652,0)+HLOOKUP($A43,[2]valeurs_trimestrielles!$A$1:$EJ$1191,654,0)+HLOOKUP($A43,[2]valeurs_trimestrielles!$A$1:$EJ$1191,656,0)+HLOOKUP($A43,[2]valeurs_trimestrielles!$A$1:$EJ$1191,657,0)</f>
        <v>1668</v>
      </c>
      <c r="X43" s="73">
        <f>HLOOKUP($A43,[2]valeurs_trimestrielles!$A$1:$EJ$1191,653,0)+HLOOKUP($A43,[2]valeurs_trimestrielles!$A$1:$EJ$1191,654,0)+HLOOKUP($A43,[2]valeurs_trimestrielles!$A$1:$EJ$1191,655,0)+HLOOKUP($A43,[2]valeurs_trimestrielles!$A$1:$EJ$1191,656,0)+HLOOKUP($A43,[2]valeurs_trimestrielles!$A$1:$EJ$1191,657,0)+HLOOKUP($A43,[2]valeurs_trimestrielles!$A$1:$EJ$1191,660,0)+HLOOKUP($A43,[2]valeurs_trimestrielles!$A$1:$EJ$1191,661,0)+HLOOKUP($A43,[2]valeurs_trimestrielles!$A$1:$EJ$1191,662,0)+HLOOKUP($A43,[2]valeurs_trimestrielles!$A$1:$EJ$1191,663,0)+HLOOKUP($A43,[2]valeurs_trimestrielles!$A$1:$EJ$1191,664,0)+HLOOKUP($A43,[2]valeurs_trimestrielles!$A$1:$EJ$1191,665,0)+HLOOKUP($A43,[2]valeurs_trimestrielles!$A$1:$EJ$1191,666,0)</f>
        <v>3117</v>
      </c>
      <c r="Y43" s="73">
        <f>HLOOKUP($A43,[2]valeurs_trimestrielles!$A$1:$EJ$1191,626,0)+HLOOKUP($A43,[2]valeurs_trimestrielles!$A$1:$EJ$1191,627,0)+HLOOKUP($A43,[2]valeurs_trimestrielles!$A$1:$EJ$1191,628,0)+HLOOKUP($A43,[2]valeurs_trimestrielles!$A$1:$EJ$1191,629,0)+HLOOKUP($A43,[2]valeurs_trimestrielles!$A$1:$EJ$1191,630,0)+HLOOKUP($A43,[2]valeurs_trimestrielles!$A$1:$EJ$1191,632,0)+HLOOKUP($A43,[2]valeurs_trimestrielles!$A$1:$EJ$1191,633,0)+HLOOKUP($A43,[2]valeurs_trimestrielles!$A$1:$EJ$1191,634,0)+HLOOKUP($A43,[2]valeurs_trimestrielles!$A$1:$EJ$1191,635,0)+HLOOKUP($A43,[2]valeurs_trimestrielles!$A$1:$EJ$1191,636,0)+HLOOKUP($A43,[2]valeurs_trimestrielles!$A$1:$EJ$1191,637,0)+HLOOKUP($A43,[2]valeurs_trimestrielles!$A$1:$EJ$1191,638,0)</f>
        <v>31264</v>
      </c>
      <c r="Z43" s="73">
        <f>HLOOKUP($A43,[2]valeurs_trimestrielles!$A$1:$EJ$1191,765,0)+HLOOKUP($A43,[2]valeurs_trimestrielles!$A$1:$EJ$1191,766,0)+HLOOKUP($A43,[2]valeurs_trimestrielles!$A$1:$EJ$1191,767,0)+HLOOKUP($A43,[2]valeurs_trimestrielles!$A$1:$EJ$1191,768,0)+HLOOKUP($A43,[2]valeurs_trimestrielles!$A$1:$EJ$1191,769,0)+HLOOKUP($A43,[2]valeurs_trimestrielles!$A$1:$EJ$1191,772,0)+HLOOKUP($A43,[2]valeurs_trimestrielles!$A$1:$EJ$1191,773,0)+HLOOKUP($A43,[2]valeurs_trimestrielles!$A$1:$EJ$1191,774,0)+HLOOKUP($A43,[2]valeurs_trimestrielles!$A$1:$EJ$1191,775,0)+HLOOKUP($A43,[2]valeurs_trimestrielles!$A$1:$EJ$1191,776,0)+HLOOKUP($A43,[2]valeurs_trimestrielles!$A$1:$EJ$1191,777,0)+HLOOKUP($A43,[2]valeurs_trimestrielles!$A$1:$EJ$1191,778,0)</f>
        <v>9305</v>
      </c>
      <c r="AA43" s="75">
        <f>HLOOKUP($A43,[2]valeurs_trimestrielles!$A$1:$EJ$1191,667,0)+HLOOKUP($A43,[2]valeurs_trimestrielles!$A$1:$EJ$1191,668,0)+HLOOKUP($A43,[2]valeurs_trimestrielles!$A$1:$EJ$1191,669,0)+HLOOKUP($A43,[2]valeurs_trimestrielles!$A$1:$EJ$1191,670,0)+HLOOKUP($A43,[2]valeurs_trimestrielles!$A$1:$EJ$1191,671,0)+HLOOKUP($A43,[2]valeurs_trimestrielles!$A$1:$EJ$1191,674,0)+HLOOKUP($A43,[2]valeurs_trimestrielles!$A$1:$EJ$1191,675,0)+HLOOKUP($A43,[2]valeurs_trimestrielles!$A$1:$EJ$1191,676,0)+HLOOKUP($A43,[2]valeurs_trimestrielles!$A$1:$EJ$1191,677,0)+HLOOKUP($A43,[2]valeurs_trimestrielles!$A$1:$EJ$1191,678,0)+HLOOKUP($A43,[2]valeurs_trimestrielles!$A$1:$EJ$1191,679,0)+HLOOKUP($A43,[2]valeurs_trimestrielles!$A$1:$EJ$1191,680,0)</f>
        <v>14051</v>
      </c>
      <c r="AB43" s="72">
        <f t="shared" si="6"/>
        <v>202115</v>
      </c>
      <c r="AC43" s="55">
        <f>HLOOKUP($A43,[2]valeurs_trimestrielles!$A$1:$EJ$1191,560,0)+HLOOKUP($A43,[2]valeurs_trimestrielles!$A$1:$EJ$1191,562,0)+HLOOKUP($A43,[2]valeurs_trimestrielles!$A$1:$EJ$1191,564,0)+HLOOKUP($A43,[2]valeurs_trimestrielles!$A$1:$EJ$1191,566,0)+HLOOKUP($A43,[2]valeurs_trimestrielles!$A$1:$EJ$1191,568,0)+HLOOKUP($A43,[2]valeurs_trimestrielles!$A$1:$EJ$1191,570,0)+HLOOKUP($A43,[2]valeurs_trimestrielles!$A$1:$EJ$1191,574,0)+HLOOKUP($A43,[2]valeurs_trimestrielles!$A$1:$EJ$1191,580,0)+HLOOKUP($A43,[2]valeurs_trimestrielles!$A$1:$EJ$1191,587,0)+HLOOKUP($A43,[2]valeurs_trimestrielles!$A$1:$EJ$1191,589,0)+HLOOKUP($A43,[2]valeurs_trimestrielles!$A$1:$EJ$1191,591,0)+HLOOKUP($A43,[2]valeurs_trimestrielles!$A$1:$EJ$1191,593,0)+HLOOKUP($A43,[2]valeurs_trimestrielles!$A$1:$EJ$1191,595,0)</f>
        <v>8896</v>
      </c>
      <c r="AD43" s="56">
        <f>HLOOKUP($A43,[2]valeurs_trimestrielles!$A$1:$EJ$1191,109,0)+HLOOKUP($A43,[2]valeurs_trimestrielles!$A$1:$EJ$1191,111,0)+HLOOKUP($A43,[2]valeurs_trimestrielles!$A$1:$EJ$1191,113,0)+HLOOKUP($A43,[2]valeurs_trimestrielles!$A$1:$EJ$1191,115,0)+HLOOKUP($A43,[2]valeurs_trimestrielles!$A$1:$EJ$1191,117,0)+HLOOKUP($A43,[2]valeurs_trimestrielles!$A$1:$EJ$1191,119,0)+HLOOKUP($A43,[2]valeurs_trimestrielles!$A$1:$EJ$1191,123,0)+HLOOKUP($A43,[2]valeurs_trimestrielles!$A$1:$EJ$1191,129,0)+HLOOKUP($A43,[2]valeurs_trimestrielles!$A$1:$EJ$1191,136,0)+HLOOKUP($A43,[2]valeurs_trimestrielles!$A$1:$EJ$1191,138,0)+HLOOKUP($A43,[2]valeurs_trimestrielles!$A$1:$EJ$1191,140,0)+HLOOKUP($A43,[2]valeurs_trimestrielles!$A$1:$EJ$1191,142,0)+HLOOKUP($A43,[2]valeurs_trimestrielles!$A$1:$EJ$1191,144,0)</f>
        <v>19424</v>
      </c>
      <c r="AE43" s="56">
        <f t="shared" si="7"/>
        <v>173795</v>
      </c>
      <c r="AF43" s="56">
        <f>HLOOKUP($A43,[2]valeurs_trimestrielles!$A$1:$EJ$1191,58,0)+HLOOKUP($A43,[2]valeurs_trimestrielles!$A$1:$EJ$1191,59,0)+HLOOKUP($A43,[2]valeurs_trimestrielles!$A$1:$EJ$1191,60,0)+HLOOKUP($A43,[2]valeurs_trimestrielles!$A$1:$EJ$1191,61,0)+HLOOKUP($A43,[2]valeurs_trimestrielles!$A$1:$EJ$1191,62,0)+HLOOKUP($A43,[2]valeurs_trimestrielles!$A$1:$EJ$1191,65,0)+HLOOKUP($A43,[2]valeurs_trimestrielles!$A$1:$EJ$1191,66,0)+HLOOKUP($A43,[2]valeurs_trimestrielles!$A$1:$EJ$1191,67,0)+HLOOKUP($A43,[2]valeurs_trimestrielles!$A$1:$EJ$1191,68,0)+HLOOKUP($A43,[2]valeurs_trimestrielles!$A$1:$EJ$1191,69,0)+HLOOKUP($A43,[2]valeurs_trimestrielles!$A$1:$EJ$1191,70,0)+HLOOKUP($A43,[2]valeurs_trimestrielles!$A$1:$EJ$1191,71,0)</f>
        <v>37995</v>
      </c>
      <c r="AG43" s="56">
        <f>HLOOKUP($A43,[2]valeurs_trimestrielles!$A$1:$EJ$1191,968,0)+HLOOKUP($A43,[2]valeurs_trimestrielles!$A$1:$EJ$1191,969,0)+HLOOKUP($A43,[2]valeurs_trimestrielles!$A$1:$EJ$1191,970,0)+HLOOKUP($A43,[2]valeurs_trimestrielles!$A$1:$EJ$1191,971,0)+HLOOKUP($A43,[2]valeurs_trimestrielles!$A$1:$EJ$1191,972,0)+HLOOKUP($A43,[2]valeurs_trimestrielles!$A$1:$EJ$1191,975,0)+HLOOKUP($A43,[2]valeurs_trimestrielles!$A$1:$EJ$1191,976,0)+HLOOKUP($A43,[2]valeurs_trimestrielles!$A$1:$EJ$1191,977,0)+HLOOKUP($A43,[2]valeurs_trimestrielles!$A$1:$EJ$1191,978,0)+HLOOKUP($A43,[2]valeurs_trimestrielles!$A$1:$EJ$1191,979,0)+HLOOKUP($A43,[2]valeurs_trimestrielles!$A$1:$EJ$1191,980,0)+HLOOKUP($A43,[2]valeurs_trimestrielles!$A$1:$EJ$1191,981,0)</f>
        <v>21625</v>
      </c>
      <c r="AH43" s="56">
        <f>HLOOKUP($A43,[2]valeurs_trimestrielles!$A$1:$EJ$1191,235,0)+HLOOKUP($A43,[2]valeurs_trimestrielles!$A$1:$EJ$1191,236,0)+HLOOKUP($A43,[2]valeurs_trimestrielles!$A$1:$EJ$1191,237,0)+HLOOKUP($A43,[2]valeurs_trimestrielles!$A$1:$EJ$1191,238,0)+HLOOKUP($A43,[2]valeurs_trimestrielles!$A$1:$EJ$1191,239,0)+HLOOKUP($A43,[2]valeurs_trimestrielles!$A$1:$EJ$1191,242,0)+HLOOKUP($A43,[2]valeurs_trimestrielles!$A$1:$EJ$1191,243,0)+HLOOKUP($A43,[2]valeurs_trimestrielles!$A$1:$EJ$1191,244,0)+HLOOKUP($A43,[2]valeurs_trimestrielles!$A$1:$EJ$1191,245,0)+HLOOKUP($A43,[2]valeurs_trimestrielles!$A$1:$EJ$1191,246,0)+HLOOKUP($A43,[2]valeurs_trimestrielles!$A$1:$EJ$1191,247,0)+HLOOKUP($A43,[2]valeurs_trimestrielles!$A$1:$EJ$1191,248,0)</f>
        <v>10201</v>
      </c>
      <c r="AI43" s="56">
        <f>HLOOKUP($A43,[2]valeurs_trimestrielles!$A$1:$EJ$1191,611,0)+HLOOKUP($A43,[2]valeurs_trimestrielles!$A$1:$EJ$1191,612,0)+HLOOKUP($A43,[2]valeurs_trimestrielles!$A$1:$EJ$1191,613,0)+HLOOKUP($A43,[2]valeurs_trimestrielles!$A$1:$EJ$1191,614,0)+HLOOKUP($A43,[2]valeurs_trimestrielles!$A$1:$EJ$1191,615,0)+HLOOKUP($A43,[2]valeurs_trimestrielles!$A$1:$EJ$1191,618,0)+HLOOKUP($A43,[2]valeurs_trimestrielles!$A$1:$EJ$1191,619,0)+HLOOKUP($A43,[2]valeurs_trimestrielles!$A$1:$EJ$1191,620,0)+HLOOKUP($A43,[2]valeurs_trimestrielles!$A$1:$EJ$1191,621,0)+HLOOKUP($A43,[2]valeurs_trimestrielles!$A$1:$EJ$1191,622,0)+HLOOKUP($A43,[2]valeurs_trimestrielles!$A$1:$EJ$1191,623,0)+HLOOKUP($A43,[2]valeurs_trimestrielles!$A$1:$EJ$1191,624,0)</f>
        <v>9450</v>
      </c>
      <c r="AJ43" s="56">
        <f>HLOOKUP($A43,[2]valeurs_trimestrielles!$A$1:$EJ$1191,16,0)+HLOOKUP($A43,[2]valeurs_trimestrielles!$A$1:$EJ$1191,17,0)+HLOOKUP($A43,[2]valeurs_trimestrielles!$A$1:$EJ$1191,18,0)+HLOOKUP($A43,[2]valeurs_trimestrielles!$A$1:$EJ$1191,19,0)+HLOOKUP($A43,[2]valeurs_trimestrielles!$A$1:$EJ$1191,20,0)+HLOOKUP($A43,[2]valeurs_trimestrielles!$A$1:$EJ$1191,23,0)+HLOOKUP($A43,[2]valeurs_trimestrielles!$A$1:$EJ$1191,24,0)+HLOOKUP($A43,[2]valeurs_trimestrielles!$A$1:$EJ$1191,25,0)+HLOOKUP($A43,[2]valeurs_trimestrielles!$A$1:$EJ$1191,26,0)+HLOOKUP($A43,[2]valeurs_trimestrielles!$A$1:$EJ$1191,27,0)+HLOOKUP($A43,[2]valeurs_trimestrielles!$A$1:$EJ$1191,28,0)+HLOOKUP($A43,[2]valeurs_trimestrielles!$A$1:$EJ$1191,29,0)</f>
        <v>5551</v>
      </c>
      <c r="AK43" s="56">
        <f>HLOOKUP($A43,[2]valeurs_trimestrielles!$A$1:$EJ$1191,30,0)+HLOOKUP($A43,[2]valeurs_trimestrielles!$A$1:$EJ$1191,31,0)+HLOOKUP($A43,[2]valeurs_trimestrielles!$A$1:$EJ$1191,32,0)+HLOOKUP($A43,[2]valeurs_trimestrielles!$A$1:$EJ$1191,33,0)+HLOOKUP($A43,[2]valeurs_trimestrielles!$A$1:$EJ$1191,34,0)+HLOOKUP($A43,[2]valeurs_trimestrielles!$A$1:$EJ$1191,37,0)+HLOOKUP($A43,[2]valeurs_trimestrielles!$A$1:$EJ$1191,38,0)+HLOOKUP($A43,[2]valeurs_trimestrielles!$A$1:$EJ$1191,39,0)+HLOOKUP($A43,[2]valeurs_trimestrielles!$A$1:$EJ$1191,40,0)+HLOOKUP($A43,[2]valeurs_trimestrielles!$A$1:$EJ$1191,41,0)+HLOOKUP($A43,[2]valeurs_trimestrielles!$A$1:$EJ$1191,42,0)+HLOOKUP($A43,[2]valeurs_trimestrielles!$A$1:$EJ$1191,43,0)</f>
        <v>7380</v>
      </c>
      <c r="AL43" s="56">
        <f>HLOOKUP($A43,[2]valeurs_trimestrielles!$A$1:$EJ$1191,2,0)+HLOOKUP($A43,[2]valeurs_trimestrielles!$A$1:$EJ$1191,3,0)+HLOOKUP($A43,[2]valeurs_trimestrielles!$A$1:$EJ$1191,4,0)+HLOOKUP($A43,[2]valeurs_trimestrielles!$A$1:$EJ$1191,5,0)+HLOOKUP($A43,[2]valeurs_trimestrielles!$A$1:$EJ$1191,6,0)+HLOOKUP($A43,[2]valeurs_trimestrielles!$A$1:$EJ$1191,9,0)+HLOOKUP($A43,[2]valeurs_trimestrielles!$A$1:$EJ$1191,10,0)+HLOOKUP($A43,[2]valeurs_trimestrielles!$A$1:$EJ$1191,11,0)+HLOOKUP($A43,[2]valeurs_trimestrielles!$A$1:$EJ$1191,12,0)+HLOOKUP($A43,[2]valeurs_trimestrielles!$A$1:$EJ$1191,13,0)+HLOOKUP($A43,[2]valeurs_trimestrielles!$A$1:$EJ$1191,14,0)+HLOOKUP($A43,[2]valeurs_trimestrielles!$A$1:$EJ$1191,15,0)</f>
        <v>45127</v>
      </c>
      <c r="AM43" s="56">
        <f>HLOOKUP($A43,[2]valeurs_trimestrielles!$A$1:$EJ$1191,146,0)+HLOOKUP($A43,[2]valeurs_trimestrielles!$A$1:$EJ$1191,147,0)+HLOOKUP($A43,[2]valeurs_trimestrielles!$A$1:$EJ$1191,148,0)+HLOOKUP($A43,[2]valeurs_trimestrielles!$A$1:$EJ$1191,149,0)+HLOOKUP($A43,[2]valeurs_trimestrielles!$A$1:$EJ$1191,150,0)+HLOOKUP($A43,[2]valeurs_trimestrielles!$A$1:$EJ$1191,153,0)+HLOOKUP($A43,[2]valeurs_trimestrielles!$A$1:$EJ$1191,154,0)+HLOOKUP($A43,[2]valeurs_trimestrielles!$A$1:$EJ$1191,155,0)+HLOOKUP($A43,[2]valeurs_trimestrielles!$A$1:$EJ$1191,156,0)+HLOOKUP($A43,[2]valeurs_trimestrielles!$A$1:$EJ$1191,157,0)+HLOOKUP($A43,[2]valeurs_trimestrielles!$A$1:$EJ$1191,158,0)+HLOOKUP($A43,[2]valeurs_trimestrielles!$A$1:$EJ$1191,159,0)</f>
        <v>16828</v>
      </c>
      <c r="AN43" s="57">
        <f>HLOOKUP($A43,[2]valeurs_trimestrielles!$A$1:$EJ$1191,44,0)+HLOOKUP($A43,[2]valeurs_trimestrielles!$A$1:$EJ$1191,45,0)+HLOOKUP($A43,[2]valeurs_trimestrielles!$A$1:$EJ$1191,46,0)+HLOOKUP($A43,[2]valeurs_trimestrielles!$A$1:$EJ$1191,47,0)+HLOOKUP($A43,[2]valeurs_trimestrielles!$A$1:$EJ$1191,48,0)+HLOOKUP($A43,[2]valeurs_trimestrielles!$A$1:$EJ$1191,51,0)+HLOOKUP($A43,[2]valeurs_trimestrielles!$A$1:$EJ$1191,52,0)+HLOOKUP($A43,[2]valeurs_trimestrielles!$A$1:$EJ$1191,53,0)+HLOOKUP($A43,[2]valeurs_trimestrielles!$A$1:$EJ$1191,54,0)+HLOOKUP($A43,[2]valeurs_trimestrielles!$A$1:$EJ$1191,55,0)+HLOOKUP($A43,[2]valeurs_trimestrielles!$A$1:$EJ$1191,56,0)+HLOOKUP($A43,[2]valeurs_trimestrielles!$A$1:$EJ$1191,57,0)</f>
        <v>19638</v>
      </c>
    </row>
    <row r="44" spans="1:40" x14ac:dyDescent="0.2">
      <c r="A44" s="1" t="str">
        <f>'France métro'!A41</f>
        <v>2019-T3</v>
      </c>
      <c r="B44" s="54">
        <f t="shared" si="34"/>
        <v>78643</v>
      </c>
      <c r="C44" s="76">
        <f>HLOOKUP($A44,[2]valeurs_trimestrielles!$A$1:$EJ$1191,458,0)+HLOOKUP($A44,[2]valeurs_trimestrielles!$A$1:$EJ$1191,460,0)+HLOOKUP($A44,[2]valeurs_trimestrielles!$A$1:$EJ$1191,462,0)+HLOOKUP($A44,[2]valeurs_trimestrielles!$A$1:$EJ$1191,464,0)+HLOOKUP($A44,[2]valeurs_trimestrielles!$A$1:$EJ$1191,466,0)+HLOOKUP($A44,[2]valeurs_trimestrielles!$A$1:$EJ$1191,468,0)+HLOOKUP($A44,[2]valeurs_trimestrielles!$A$1:$EJ$1191,472,0)+HLOOKUP($A44,[2]valeurs_trimestrielles!$A$1:$EJ$1191,478,0)+HLOOKUP($A44,[2]valeurs_trimestrielles!$A$1:$EJ$1191,485,0)+HLOOKUP($A44,[2]valeurs_trimestrielles!$A$1:$EJ$1191,487,0)+HLOOKUP($A44,[2]valeurs_trimestrielles!$A$1:$EJ$1191,489,0)+HLOOKUP($A44,[2]valeurs_trimestrielles!$A$1:$EJ$1191,491,0)+HLOOKUP($A44,[2]valeurs_trimestrielles!$A$1:$EJ$1191,493,0)</f>
        <v>3162</v>
      </c>
      <c r="D44" s="73">
        <f>HLOOKUP($A44,[2]valeurs_trimestrielles!$A$1:$EJ$1191,356,0)+HLOOKUP($A44,[2]valeurs_trimestrielles!$A$1:$EJ$1191,358,0)+HLOOKUP($A44,[2]valeurs_trimestrielles!$A$1:$EJ$1191,360,0)+HLOOKUP($A44,[2]valeurs_trimestrielles!$A$1:$EJ$1191,362,0)+HLOOKUP($A44,[2]valeurs_trimestrielles!$A$1:$EJ$1191,364,0)+HLOOKUP($A44,[2]valeurs_trimestrielles!$A$1:$EJ$1191,366,0)+HLOOKUP($A44,[2]valeurs_trimestrielles!$A$1:$EJ$1191,370,0)+HLOOKUP($A44,[2]valeurs_trimestrielles!$A$1:$EJ$1191,376,0)+HLOOKUP($A44,[2]valeurs_trimestrielles!$A$1:$EJ$1191,383,0)+HLOOKUP($A44,[2]valeurs_trimestrielles!$A$1:$EJ$1191,385,0)+HLOOKUP($A44,[2]valeurs_trimestrielles!$A$1:$EJ$1191,387,0)+HLOOKUP($A44,[2]valeurs_trimestrielles!$A$1:$EJ$1191,389,0)+HLOOKUP($A44,[2]valeurs_trimestrielles!$A$1:$EJ$1191,391,0)</f>
        <v>8827</v>
      </c>
      <c r="E44" s="73">
        <f t="shared" ref="E44" si="38">SUM(F44:N44)</f>
        <v>66654</v>
      </c>
      <c r="F44" s="73">
        <f>HLOOKUP($A44,[2]valeurs_trimestrielles!$A$1:$EJ$1191,305,0)+HLOOKUP($A44,[2]valeurs_trimestrielles!$A$1:$EJ$1191,306,0)+HLOOKUP($A44,[2]valeurs_trimestrielles!$A$1:$EJ$1191,307,0)+HLOOKUP($A44,[2]valeurs_trimestrielles!$A$1:$EJ$1191,308,0)+HLOOKUP($A44,[2]valeurs_trimestrielles!$A$1:$EJ$1191,309,0)+HLOOKUP($A44,[2]valeurs_trimestrielles!$A$1:$EJ$1191,312,0)+HLOOKUP($A44,[2]valeurs_trimestrielles!$A$1:$EJ$1191,313,0)+HLOOKUP($A44,[2]valeurs_trimestrielles!$A$1:$EJ$1191,314,0)+HLOOKUP($A44,[2]valeurs_trimestrielles!$A$1:$EJ$1191,315,0)+HLOOKUP($A44,[2]valeurs_trimestrielles!$A$1:$EJ$1191,316,0)+HLOOKUP($A44,[2]valeurs_trimestrielles!$A$1:$EJ$1191,317,0)+HLOOKUP($A44,[2]valeurs_trimestrielles!$A$1:$EJ$1191,318,0)</f>
        <v>18124</v>
      </c>
      <c r="G44" s="73">
        <f>HLOOKUP($A44,[2]valeurs_trimestrielles!$A$1:$EJ$1191,546,0)+HLOOKUP($A44,[2]valeurs_trimestrielles!$A$1:$EJ$1191,547,0)+HLOOKUP($A44,[2]valeurs_trimestrielles!$A$1:$EJ$1191,548,0)+HLOOKUP($A44,[2]valeurs_trimestrielles!$A$1:$EJ$1191,549,0)+HLOOKUP($A44,[2]valeurs_trimestrielles!$A$1:$EJ$1191,550,0)+HLOOKUP($A44,[2]valeurs_trimestrielles!$A$1:$EJ$1191,553,0)+HLOOKUP($A44,[2]valeurs_trimestrielles!$A$1:$EJ$1191,554,0)+HLOOKUP($A44,[2]valeurs_trimestrielles!$A$1:$EJ$1191,555,0)+HLOOKUP($A44,[2]valeurs_trimestrielles!$A$1:$EJ$1191,556,0)+HLOOKUP($A44,[2]valeurs_trimestrielles!$A$1:$EJ$1191,557,0)+HLOOKUP($A44,[2]valeurs_trimestrielles!$A$1:$EJ$1191,558,0)+HLOOKUP($A44,[2]valeurs_trimestrielles!$A$1:$EJ$1191,559,0)</f>
        <v>3613</v>
      </c>
      <c r="H44" s="73">
        <f>HLOOKUP($A44,[2]valeurs_trimestrielles!$A$1:$EJ$1191,444,0)+HLOOKUP($A44,[2]valeurs_trimestrielles!$A$1:$EJ$1191,445,0)+HLOOKUP($A44,[2]valeurs_trimestrielles!$A$1:$EJ$1191,446,0)+HLOOKUP($A44,[2]valeurs_trimestrielles!$A$1:$EJ$1191,447,0)+HLOOKUP($A44,[2]valeurs_trimestrielles!$A$1:$EJ$1191,448,0)+HLOOKUP($A44,[2]valeurs_trimestrielles!$A$1:$EJ$1191,451,0)+HLOOKUP($A44,[2]valeurs_trimestrielles!$A$1:$EJ$1191,452,0)+HLOOKUP($A44,[2]valeurs_trimestrielles!$A$1:$EJ$1191,453,0)+HLOOKUP($A44,[2]valeurs_trimestrielles!$A$1:$EJ$1191,454,0)+HLOOKUP($A44,[2]valeurs_trimestrielles!$A$1:$EJ$1191,455,0)+HLOOKUP($A44,[2]valeurs_trimestrielles!$A$1:$EJ$1191,456,0)+HLOOKUP($A44,[2]valeurs_trimestrielles!$A$1:$EJ$1191,457,0)</f>
        <v>4679</v>
      </c>
      <c r="I44" s="73">
        <f>HLOOKUP($A44,[2]valeurs_trimestrielles!$A$1:$EJ$1191,509,0)+HLOOKUP($A44,[2]valeurs_trimestrielles!$A$1:$EJ$1191,510,0)+HLOOKUP($A44,[2]valeurs_trimestrielles!$A$1:$EJ$1191,511,0)+HLOOKUP($A44,[2]valeurs_trimestrielles!$A$1:$EJ$1191,512,0)+HLOOKUP($A44,[2]valeurs_trimestrielles!$A$1:$EJ$1191,513,0)+HLOOKUP($A44,[2]valeurs_trimestrielles!$A$1:$EJ$1191,516,0)+HLOOKUP($A44,[2]valeurs_trimestrielles!$A$1:$EJ$1191,517,0)+HLOOKUP($A44,[2]valeurs_trimestrielles!$A$1:$EJ$1191,518,0)+HLOOKUP($A44,[2]valeurs_trimestrielles!$A$1:$EJ$1191,519,0)+HLOOKUP($A44,[2]valeurs_trimestrielles!$A$1:$EJ$1191,520,0)+HLOOKUP($A44,[2]valeurs_trimestrielles!$A$1:$EJ$1191,521,0)+HLOOKUP($A44,[2]valeurs_trimestrielles!$A$1:$EJ$1191,522,0)</f>
        <v>3115</v>
      </c>
      <c r="J44" s="73">
        <f>HLOOKUP($A44,[2]valeurs_trimestrielles!$A$1:$EJ$1191,263,0)+HLOOKUP($A44,[2]valeurs_trimestrielles!$A$1:$EJ$1191,264,0)+HLOOKUP($A44,[2]valeurs_trimestrielles!$A$1:$EJ$1191,265,0)+HLOOKUP($A44,[2]valeurs_trimestrielles!$A$1:$EJ$1191,266,0)+HLOOKUP($A44,[2]valeurs_trimestrielles!$A$1:$EJ$1191,267,0)+HLOOKUP($A44,[2]valeurs_trimestrielles!$A$1:$EJ$1191,270,0)+HLOOKUP($A44,[2]valeurs_trimestrielles!$A$1:$EJ$1191,271,0)+HLOOKUP($A44,[2]valeurs_trimestrielles!$A$1:$EJ$1191,272,0)+HLOOKUP($A44,[2]valeurs_trimestrielles!$A$1:$EJ$1191,273,0)+HLOOKUP($A44,[2]valeurs_trimestrielles!$A$1:$EJ$1191,274,0)+HLOOKUP($A44,[2]valeurs_trimestrielles!$A$1:$EJ$1191,275,0)+HLOOKUP($A44,[2]valeurs_trimestrielles!$A$1:$EJ$1191,276,0)</f>
        <v>4740</v>
      </c>
      <c r="K44" s="73">
        <f>HLOOKUP($A44,[2]valeurs_trimestrielles!$A$1:$EJ$1191,277,0)+HLOOKUP($A44,[2]valeurs_trimestrielles!$A$1:$EJ$1191,278,0)+HLOOKUP($A44,[2]valeurs_trimestrielles!$A$1:$EJ$1191,279,0)+HLOOKUP($A44,[2]valeurs_trimestrielles!$A$1:$EJ$1191,280,0)+HLOOKUP($A44,[2]valeurs_trimestrielles!$A$1:$EJ$1191,281,0)+HLOOKUP($A44,[2]valeurs_trimestrielles!$A$1:$EJ$1191,284,0)+HLOOKUP($A44,[2]valeurs_trimestrielles!$A$1:$EJ$1191,285,0)+HLOOKUP($A44,[2]valeurs_trimestrielles!$A$1:$EJ$1191,286,0)+HLOOKUP($A44,[2]valeurs_trimestrielles!$A$1:$EJ$1191,287,0)+HLOOKUP($A44,[2]valeurs_trimestrielles!$A$1:$EJ$1191,288,0)+HLOOKUP($A44,[2]valeurs_trimestrielles!$A$1:$EJ$1191,289,0)+HLOOKUP($A44,[2]valeurs_trimestrielles!$A$1:$EJ$1191,290,0)</f>
        <v>4067</v>
      </c>
      <c r="L44" s="73">
        <f>HLOOKUP($A44,[2]valeurs_trimestrielles!$A$1:$EJ$1191,249,0)+HLOOKUP($A44,[2]valeurs_trimestrielles!$A$1:$EJ$1191,250,0)+HLOOKUP($A44,[2]valeurs_trimestrielles!$A$1:$EJ$1191,251,0)+HLOOKUP($A44,[2]valeurs_trimestrielles!$A$1:$EJ$1191,252,0)+HLOOKUP($A44,[2]valeurs_trimestrielles!$A$1:$EJ$1191,253,0)+HLOOKUP($A44,[2]valeurs_trimestrielles!$A$1:$EJ$1191,256,0)+HLOOKUP($A44,[2]valeurs_trimestrielles!$A$1:$EJ$1191,257,0)+HLOOKUP($A44,[2]valeurs_trimestrielles!$A$1:$EJ$1191,258,0)+HLOOKUP($A44,[2]valeurs_trimestrielles!$A$1:$EJ$1191,259,0)+HLOOKUP($A44,[2]valeurs_trimestrielles!$A$1:$EJ$1191,260,0)+HLOOKUP($A44,[2]valeurs_trimestrielles!$A$1:$EJ$1191,261,0)+HLOOKUP($A44,[2]valeurs_trimestrielles!$A$1:$EJ$1191,262,0)</f>
        <v>13000</v>
      </c>
      <c r="M44" s="73">
        <f>HLOOKUP($A44,[2]valeurs_trimestrielles!$A$1:$EJ$1191,393,0)+HLOOKUP($A44,[2]valeurs_trimestrielles!$A$1:$EJ$1191,394,0)+HLOOKUP($A44,[2]valeurs_trimestrielles!$A$1:$EJ$1191,395,0)+HLOOKUP($A44,[2]valeurs_trimestrielles!$A$1:$EJ$1191,396,0)+HLOOKUP($A44,[2]valeurs_trimestrielles!$A$1:$EJ$1191,397,0)+HLOOKUP($A44,[2]valeurs_trimestrielles!$A$1:$EJ$1191,400,0)+HLOOKUP($A44,[2]valeurs_trimestrielles!$A$1:$EJ$1191,401,0)+HLOOKUP($A44,[2]valeurs_trimestrielles!$A$1:$EJ$1191,402,0)+HLOOKUP($A44,[2]valeurs_trimestrielles!$A$1:$EJ$1191,403,0)+HLOOKUP($A44,[2]valeurs_trimestrielles!$A$1:$EJ$1191,404,0)+HLOOKUP($A44,[2]valeurs_trimestrielles!$A$1:$EJ$1191,405,0)+HLOOKUP($A44,[2]valeurs_trimestrielles!$A$1:$EJ$1191,406,0)</f>
        <v>10421</v>
      </c>
      <c r="N44" s="75">
        <f>HLOOKUP($A44,[2]valeurs_trimestrielles!$A$1:$EJ$1191,291,0)+HLOOKUP($A44,[2]valeurs_trimestrielles!$A$1:$EJ$1191,292,0)+HLOOKUP($A44,[2]valeurs_trimestrielles!$A$1:$EJ$1191,293,0)+HLOOKUP($A44,[2]valeurs_trimestrielles!$A$1:$EJ$1191,294,0)+HLOOKUP($A44,[2]valeurs_trimestrielles!$A$1:$EJ$1191,295,0)+HLOOKUP($A44,[2]valeurs_trimestrielles!$A$1:$EJ$1191,298,0)+HLOOKUP($A44,[2]valeurs_trimestrielles!$A$1:$EJ$1191,299,0)+HLOOKUP($A44,[2]valeurs_trimestrielles!$A$1:$EJ$1191,300,0)+HLOOKUP($A44,[2]valeurs_trimestrielles!$A$1:$EJ$1191,301,0)+HLOOKUP($A44,[2]valeurs_trimestrielles!$A$1:$EJ$1191,302,0)+HLOOKUP($A44,[2]valeurs_trimestrielles!$A$1:$EJ$1191,303,0)+HLOOKUP($A44,[2]valeurs_trimestrielles!$A$1:$EJ$1191,304,0)</f>
        <v>4895</v>
      </c>
      <c r="O44" s="72">
        <f t="shared" ref="O44" si="39">P44+Q44+R44</f>
        <v>114069</v>
      </c>
      <c r="P44" s="76">
        <f>HLOOKUP($A44,[2]valeurs_trimestrielles!$A$1:$EJ$1191,828,0)+HLOOKUP($A44,[2]valeurs_trimestrielles!$A$1:$EJ$1191,830,0)+HLOOKUP($A44,[2]valeurs_trimestrielles!$A$1:$EJ$1191,832,0)+HLOOKUP($A44,[2]valeurs_trimestrielles!$A$1:$EJ$1191,834,0)+HLOOKUP($A44,[2]valeurs_trimestrielles!$A$1:$EJ$1191,836,0)+HLOOKUP($A44,[2]valeurs_trimestrielles!$A$1:$EJ$1191,838,0)+HLOOKUP($A44,[2]valeurs_trimestrielles!$A$1:$EJ$1191,842,0)+HLOOKUP($A44,[2]valeurs_trimestrielles!$A$1:$EJ$1191,847,0)+HLOOKUP($A44,[2]valeurs_trimestrielles!$A$1:$EJ$1191,853,0)+HLOOKUP($A44,[2]valeurs_trimestrielles!$A$1:$EJ$1191,855,0)+HLOOKUP($A44,[2]valeurs_trimestrielles!$A$1:$EJ$1191,857,0)+HLOOKUP($A44,[2]valeurs_trimestrielles!$A$1:$EJ$1191,859,0)+HLOOKUP($A44,[2]valeurs_trimestrielles!$A$1:$EJ$1191,861,0)</f>
        <v>5837</v>
      </c>
      <c r="Q44" s="73">
        <f>HLOOKUP($A44,[2]valeurs_trimestrielles!$A$1:$EJ$1191,730,0)+HLOOKUP($A44,[2]valeurs_trimestrielles!$A$1:$EJ$1191,732,0)+HLOOKUP($A44,[2]valeurs_trimestrielles!$A$1:$EJ$1191,734,0)+HLOOKUP($A44,[2]valeurs_trimestrielles!$A$1:$EJ$1191,736,0)+HLOOKUP($A44,[2]valeurs_trimestrielles!$A$1:$EJ$1191,738,0)+HLOOKUP($A44,[2]valeurs_trimestrielles!$A$1:$EJ$1191,740,0)+HLOOKUP($A44,[2]valeurs_trimestrielles!$A$1:$EJ$1191,744,0)+HLOOKUP($A44,[2]valeurs_trimestrielles!$A$1:$EJ$1191,749,0)+HLOOKUP($A44,[2]valeurs_trimestrielles!$A$1:$EJ$1191,755,0)+HLOOKUP($A44,[2]valeurs_trimestrielles!$A$1:$EJ$1191,757,0)+HLOOKUP($A44,[2]valeurs_trimestrielles!$A$1:$EJ$1191,759,0)+HLOOKUP($A44,[2]valeurs_trimestrielles!$A$1:$EJ$1191,761,0)+HLOOKUP($A44,[2]valeurs_trimestrielles!$A$1:$EJ$1191,763,0)</f>
        <v>9467</v>
      </c>
      <c r="R44" s="73">
        <f t="shared" ref="R44" si="40">SUM(S44:AA44)</f>
        <v>98765</v>
      </c>
      <c r="S44" s="73">
        <f>HLOOKUP($A44,[2]valeurs_trimestrielles!$A$1:$EJ$1191,681,0)+HLOOKUP($A44,[2]valeurs_trimestrielles!$A$1:$EJ$1191,682,0)+HLOOKUP($A44,[2]valeurs_trimestrielles!$A$1:$EJ$1191,683,0)+HLOOKUP($A44,[2]valeurs_trimestrielles!$A$1:$EJ$1191,684,0)+HLOOKUP($A44,[2]valeurs_trimestrielles!$A$1:$EJ$1191,685,0)+HLOOKUP($A44,[2]valeurs_trimestrielles!$A$1:$EJ$1191,688,0)+HLOOKUP($A44,[2]valeurs_trimestrielles!$A$1:$EJ$1191,689,0)+HLOOKUP($A44,[2]valeurs_trimestrielles!$A$1:$EJ$1191,690,0)+HLOOKUP($A44,[2]valeurs_trimestrielles!$A$1:$EJ$1191,691,0)+HLOOKUP($A44,[2]valeurs_trimestrielles!$A$1:$EJ$1191,692,0)+HLOOKUP($A44,[2]valeurs_trimestrielles!$A$1:$EJ$1191,693,0)+HLOOKUP($A44,[2]valeurs_trimestrielles!$A$1:$EJ$1191,694,0)</f>
        <v>13577</v>
      </c>
      <c r="T44" s="73">
        <f>HLOOKUP($A44,[2]valeurs_trimestrielles!$A$1:$EJ$1191,912,0)+HLOOKUP($A44,[2]valeurs_trimestrielles!$A$1:$EJ$1191,913,0)+HLOOKUP($A44,[2]valeurs_trimestrielles!$A$1:$EJ$1191,914,0)+HLOOKUP($A44,[2]valeurs_trimestrielles!$A$1:$EJ$1191,915,0)+HLOOKUP($A44,[2]valeurs_trimestrielles!$A$1:$EJ$1191,916,0)+HLOOKUP($A44,[2]valeurs_trimestrielles!$A$1:$EJ$1191,919,0)+HLOOKUP($A44,[2]valeurs_trimestrielles!$A$1:$EJ$1191,920,0)+HLOOKUP($A44,[2]valeurs_trimestrielles!$A$1:$EJ$1191,921,0)+HLOOKUP($A44,[2]valeurs_trimestrielles!$A$1:$EJ$1191,922,0)+HLOOKUP($A44,[2]valeurs_trimestrielles!$A$1:$EJ$1191,923,0)+HLOOKUP($A44,[2]valeurs_trimestrielles!$A$1:$EJ$1191,924,0)+HLOOKUP($A44,[2]valeurs_trimestrielles!$A$1:$EJ$1191,925,0)</f>
        <v>12847</v>
      </c>
      <c r="U44" s="73">
        <f>HLOOKUP($A44,[2]valeurs_trimestrielles!$A$1:$EJ$1191,814,0)+HLOOKUP($A44,[2]valeurs_trimestrielles!$A$1:$EJ$1191,815,0)+HLOOKUP($A44,[2]valeurs_trimestrielles!$A$1:$EJ$1191,816,0)+HLOOKUP($A44,[2]valeurs_trimestrielles!$A$1:$EJ$1191,817,0)+HLOOKUP($A44,[2]valeurs_trimestrielles!$A$1:$EJ$1191,818,0)+HLOOKUP($A44,[2]valeurs_trimestrielles!$A$1:$EJ$1191,821,0)+HLOOKUP($A44,[2]valeurs_trimestrielles!$A$1:$EJ$1191,822,0)+HLOOKUP($A44,[2]valeurs_trimestrielles!$A$1:$EJ$1191,823,0)+HLOOKUP($A44,[2]valeurs_trimestrielles!$A$1:$EJ$1191,824,0)+HLOOKUP($A44,[2]valeurs_trimestrielles!$A$1:$EJ$1191,825,0)+HLOOKUP($A44,[2]valeurs_trimestrielles!$A$1:$EJ$1191,826,0)+HLOOKUP($A44,[2]valeurs_trimestrielles!$A$1:$EJ$1191,827,0)</f>
        <v>3114</v>
      </c>
      <c r="V44" s="73">
        <f>HLOOKUP($A44,[2]valeurs_trimestrielles!$A$1:$EJ$1191,877,0)+HLOOKUP($A44,[2]valeurs_trimestrielles!$A$1:$EJ$1191,878,0)+HLOOKUP($A44,[2]valeurs_trimestrielles!$A$1:$EJ$1191,879,0)+HLOOKUP($A44,[2]valeurs_trimestrielles!$A$1:$EJ$1191,880,0)+HLOOKUP($A44,[2]valeurs_trimestrielles!$A$1:$EJ$1191,881,0)+HLOOKUP($A44,[2]valeurs_trimestrielles!$A$1:$EJ$1191,884,0)+HLOOKUP($A44,[2]valeurs_trimestrielles!$A$1:$EJ$1191,885,0)+HLOOKUP($A44,[2]valeurs_trimestrielles!$A$1:$EJ$1191,886,0)+HLOOKUP($A44,[2]valeurs_trimestrielles!$A$1:$EJ$1191,887,0)+HLOOKUP($A44,[2]valeurs_trimestrielles!$A$1:$EJ$1191,888,0)+HLOOKUP($A44,[2]valeurs_trimestrielles!$A$1:$EJ$1191,889,0)+HLOOKUP($A44,[2]valeurs_trimestrielles!$A$1:$EJ$1191,890,0)</f>
        <v>6080</v>
      </c>
      <c r="W44" s="73">
        <f>HLOOKUP($A44,[2]valeurs_trimestrielles!$A$1:$EJ$1191,639,0)+HLOOKUP($A44,[2]valeurs_trimestrielles!$A$1:$EJ$1191,640,0)+HLOOKUP($A44,[2]valeurs_trimestrielles!$A$1:$EJ$1191,641,0)+HLOOKUP($A44,[2]valeurs_trimestrielles!$A$1:$EJ$1191,642,0)+HLOOKUP($A44,[2]valeurs_trimestrielles!$A$1:$EJ$1191,643,0)+HLOOKUP($A44,[2]valeurs_trimestrielles!$A$1:$EJ$1191,646,0)+HLOOKUP($A44,[2]valeurs_trimestrielles!$A$1:$EJ$1191,648,0)+HLOOKUP($A44,[2]valeurs_trimestrielles!$A$1:$EJ$1191,650,0)+HLOOKUP($A44,[2]valeurs_trimestrielles!$A$1:$EJ$1191,652,0)+HLOOKUP($A44,[2]valeurs_trimestrielles!$A$1:$EJ$1191,654,0)+HLOOKUP($A44,[2]valeurs_trimestrielles!$A$1:$EJ$1191,656,0)+HLOOKUP($A44,[2]valeurs_trimestrielles!$A$1:$EJ$1191,657,0)</f>
        <v>1415</v>
      </c>
      <c r="X44" s="73">
        <f>HLOOKUP($A44,[2]valeurs_trimestrielles!$A$1:$EJ$1191,653,0)+HLOOKUP($A44,[2]valeurs_trimestrielles!$A$1:$EJ$1191,654,0)+HLOOKUP($A44,[2]valeurs_trimestrielles!$A$1:$EJ$1191,655,0)+HLOOKUP($A44,[2]valeurs_trimestrielles!$A$1:$EJ$1191,656,0)+HLOOKUP($A44,[2]valeurs_trimestrielles!$A$1:$EJ$1191,657,0)+HLOOKUP($A44,[2]valeurs_trimestrielles!$A$1:$EJ$1191,660,0)+HLOOKUP($A44,[2]valeurs_trimestrielles!$A$1:$EJ$1191,661,0)+HLOOKUP($A44,[2]valeurs_trimestrielles!$A$1:$EJ$1191,662,0)+HLOOKUP($A44,[2]valeurs_trimestrielles!$A$1:$EJ$1191,663,0)+HLOOKUP($A44,[2]valeurs_trimestrielles!$A$1:$EJ$1191,664,0)+HLOOKUP($A44,[2]valeurs_trimestrielles!$A$1:$EJ$1191,665,0)+HLOOKUP($A44,[2]valeurs_trimestrielles!$A$1:$EJ$1191,666,0)</f>
        <v>2793</v>
      </c>
      <c r="Y44" s="73">
        <f>HLOOKUP($A44,[2]valeurs_trimestrielles!$A$1:$EJ$1191,626,0)+HLOOKUP($A44,[2]valeurs_trimestrielles!$A$1:$EJ$1191,627,0)+HLOOKUP($A44,[2]valeurs_trimestrielles!$A$1:$EJ$1191,628,0)+HLOOKUP($A44,[2]valeurs_trimestrielles!$A$1:$EJ$1191,629,0)+HLOOKUP($A44,[2]valeurs_trimestrielles!$A$1:$EJ$1191,630,0)+HLOOKUP($A44,[2]valeurs_trimestrielles!$A$1:$EJ$1191,632,0)+HLOOKUP($A44,[2]valeurs_trimestrielles!$A$1:$EJ$1191,633,0)+HLOOKUP($A44,[2]valeurs_trimestrielles!$A$1:$EJ$1191,634,0)+HLOOKUP($A44,[2]valeurs_trimestrielles!$A$1:$EJ$1191,635,0)+HLOOKUP($A44,[2]valeurs_trimestrielles!$A$1:$EJ$1191,636,0)+HLOOKUP($A44,[2]valeurs_trimestrielles!$A$1:$EJ$1191,637,0)+HLOOKUP($A44,[2]valeurs_trimestrielles!$A$1:$EJ$1191,638,0)</f>
        <v>30143</v>
      </c>
      <c r="Z44" s="73">
        <f>HLOOKUP($A44,[2]valeurs_trimestrielles!$A$1:$EJ$1191,765,0)+HLOOKUP($A44,[2]valeurs_trimestrielles!$A$1:$EJ$1191,766,0)+HLOOKUP($A44,[2]valeurs_trimestrielles!$A$1:$EJ$1191,767,0)+HLOOKUP($A44,[2]valeurs_trimestrielles!$A$1:$EJ$1191,768,0)+HLOOKUP($A44,[2]valeurs_trimestrielles!$A$1:$EJ$1191,769,0)+HLOOKUP($A44,[2]valeurs_trimestrielles!$A$1:$EJ$1191,772,0)+HLOOKUP($A44,[2]valeurs_trimestrielles!$A$1:$EJ$1191,773,0)+HLOOKUP($A44,[2]valeurs_trimestrielles!$A$1:$EJ$1191,774,0)+HLOOKUP($A44,[2]valeurs_trimestrielles!$A$1:$EJ$1191,775,0)+HLOOKUP($A44,[2]valeurs_trimestrielles!$A$1:$EJ$1191,776,0)+HLOOKUP($A44,[2]valeurs_trimestrielles!$A$1:$EJ$1191,777,0)+HLOOKUP($A44,[2]valeurs_trimestrielles!$A$1:$EJ$1191,778,0)</f>
        <v>13528</v>
      </c>
      <c r="AA44" s="75">
        <f>HLOOKUP($A44,[2]valeurs_trimestrielles!$A$1:$EJ$1191,667,0)+HLOOKUP($A44,[2]valeurs_trimestrielles!$A$1:$EJ$1191,668,0)+HLOOKUP($A44,[2]valeurs_trimestrielles!$A$1:$EJ$1191,669,0)+HLOOKUP($A44,[2]valeurs_trimestrielles!$A$1:$EJ$1191,670,0)+HLOOKUP($A44,[2]valeurs_trimestrielles!$A$1:$EJ$1191,671,0)+HLOOKUP($A44,[2]valeurs_trimestrielles!$A$1:$EJ$1191,674,0)+HLOOKUP($A44,[2]valeurs_trimestrielles!$A$1:$EJ$1191,675,0)+HLOOKUP($A44,[2]valeurs_trimestrielles!$A$1:$EJ$1191,676,0)+HLOOKUP($A44,[2]valeurs_trimestrielles!$A$1:$EJ$1191,677,0)+HLOOKUP($A44,[2]valeurs_trimestrielles!$A$1:$EJ$1191,678,0)+HLOOKUP($A44,[2]valeurs_trimestrielles!$A$1:$EJ$1191,679,0)+HLOOKUP($A44,[2]valeurs_trimestrielles!$A$1:$EJ$1191,680,0)</f>
        <v>15268</v>
      </c>
      <c r="AB44" s="72">
        <f t="shared" si="6"/>
        <v>192016</v>
      </c>
      <c r="AC44" s="55">
        <f>HLOOKUP($A44,[2]valeurs_trimestrielles!$A$1:$EJ$1191,560,0)+HLOOKUP($A44,[2]valeurs_trimestrielles!$A$1:$EJ$1191,562,0)+HLOOKUP($A44,[2]valeurs_trimestrielles!$A$1:$EJ$1191,564,0)+HLOOKUP($A44,[2]valeurs_trimestrielles!$A$1:$EJ$1191,566,0)+HLOOKUP($A44,[2]valeurs_trimestrielles!$A$1:$EJ$1191,568,0)+HLOOKUP($A44,[2]valeurs_trimestrielles!$A$1:$EJ$1191,570,0)+HLOOKUP($A44,[2]valeurs_trimestrielles!$A$1:$EJ$1191,574,0)+HLOOKUP($A44,[2]valeurs_trimestrielles!$A$1:$EJ$1191,580,0)+HLOOKUP($A44,[2]valeurs_trimestrielles!$A$1:$EJ$1191,587,0)+HLOOKUP($A44,[2]valeurs_trimestrielles!$A$1:$EJ$1191,589,0)+HLOOKUP($A44,[2]valeurs_trimestrielles!$A$1:$EJ$1191,591,0)+HLOOKUP($A44,[2]valeurs_trimestrielles!$A$1:$EJ$1191,593,0)+HLOOKUP($A44,[2]valeurs_trimestrielles!$A$1:$EJ$1191,595,0)</f>
        <v>8999</v>
      </c>
      <c r="AD44" s="56">
        <f>HLOOKUP($A44,[2]valeurs_trimestrielles!$A$1:$EJ$1191,109,0)+HLOOKUP($A44,[2]valeurs_trimestrielles!$A$1:$EJ$1191,111,0)+HLOOKUP($A44,[2]valeurs_trimestrielles!$A$1:$EJ$1191,113,0)+HLOOKUP($A44,[2]valeurs_trimestrielles!$A$1:$EJ$1191,115,0)+HLOOKUP($A44,[2]valeurs_trimestrielles!$A$1:$EJ$1191,117,0)+HLOOKUP($A44,[2]valeurs_trimestrielles!$A$1:$EJ$1191,119,0)+HLOOKUP($A44,[2]valeurs_trimestrielles!$A$1:$EJ$1191,123,0)+HLOOKUP($A44,[2]valeurs_trimestrielles!$A$1:$EJ$1191,129,0)+HLOOKUP($A44,[2]valeurs_trimestrielles!$A$1:$EJ$1191,136,0)+HLOOKUP($A44,[2]valeurs_trimestrielles!$A$1:$EJ$1191,138,0)+HLOOKUP($A44,[2]valeurs_trimestrielles!$A$1:$EJ$1191,140,0)+HLOOKUP($A44,[2]valeurs_trimestrielles!$A$1:$EJ$1191,142,0)+HLOOKUP($A44,[2]valeurs_trimestrielles!$A$1:$EJ$1191,144,0)</f>
        <v>18294</v>
      </c>
      <c r="AE44" s="56">
        <f t="shared" si="7"/>
        <v>164723</v>
      </c>
      <c r="AF44" s="56">
        <f>HLOOKUP($A44,[2]valeurs_trimestrielles!$A$1:$EJ$1191,58,0)+HLOOKUP($A44,[2]valeurs_trimestrielles!$A$1:$EJ$1191,59,0)+HLOOKUP($A44,[2]valeurs_trimestrielles!$A$1:$EJ$1191,60,0)+HLOOKUP($A44,[2]valeurs_trimestrielles!$A$1:$EJ$1191,61,0)+HLOOKUP($A44,[2]valeurs_trimestrielles!$A$1:$EJ$1191,62,0)+HLOOKUP($A44,[2]valeurs_trimestrielles!$A$1:$EJ$1191,65,0)+HLOOKUP($A44,[2]valeurs_trimestrielles!$A$1:$EJ$1191,66,0)+HLOOKUP($A44,[2]valeurs_trimestrielles!$A$1:$EJ$1191,67,0)+HLOOKUP($A44,[2]valeurs_trimestrielles!$A$1:$EJ$1191,68,0)+HLOOKUP($A44,[2]valeurs_trimestrielles!$A$1:$EJ$1191,69,0)+HLOOKUP($A44,[2]valeurs_trimestrielles!$A$1:$EJ$1191,70,0)+HLOOKUP($A44,[2]valeurs_trimestrielles!$A$1:$EJ$1191,71,0)</f>
        <v>31701</v>
      </c>
      <c r="AG44" s="56">
        <f>HLOOKUP($A44,[2]valeurs_trimestrielles!$A$1:$EJ$1191,968,0)+HLOOKUP($A44,[2]valeurs_trimestrielles!$A$1:$EJ$1191,969,0)+HLOOKUP($A44,[2]valeurs_trimestrielles!$A$1:$EJ$1191,970,0)+HLOOKUP($A44,[2]valeurs_trimestrielles!$A$1:$EJ$1191,971,0)+HLOOKUP($A44,[2]valeurs_trimestrielles!$A$1:$EJ$1191,972,0)+HLOOKUP($A44,[2]valeurs_trimestrielles!$A$1:$EJ$1191,975,0)+HLOOKUP($A44,[2]valeurs_trimestrielles!$A$1:$EJ$1191,976,0)+HLOOKUP($A44,[2]valeurs_trimestrielles!$A$1:$EJ$1191,977,0)+HLOOKUP($A44,[2]valeurs_trimestrielles!$A$1:$EJ$1191,978,0)+HLOOKUP($A44,[2]valeurs_trimestrielles!$A$1:$EJ$1191,979,0)+HLOOKUP($A44,[2]valeurs_trimestrielles!$A$1:$EJ$1191,980,0)+HLOOKUP($A44,[2]valeurs_trimestrielles!$A$1:$EJ$1191,981,0)</f>
        <v>16460</v>
      </c>
      <c r="AH44" s="56">
        <f>HLOOKUP($A44,[2]valeurs_trimestrielles!$A$1:$EJ$1191,235,0)+HLOOKUP($A44,[2]valeurs_trimestrielles!$A$1:$EJ$1191,236,0)+HLOOKUP($A44,[2]valeurs_trimestrielles!$A$1:$EJ$1191,237,0)+HLOOKUP($A44,[2]valeurs_trimestrielles!$A$1:$EJ$1191,238,0)+HLOOKUP($A44,[2]valeurs_trimestrielles!$A$1:$EJ$1191,239,0)+HLOOKUP($A44,[2]valeurs_trimestrielles!$A$1:$EJ$1191,242,0)+HLOOKUP($A44,[2]valeurs_trimestrielles!$A$1:$EJ$1191,243,0)+HLOOKUP($A44,[2]valeurs_trimestrielles!$A$1:$EJ$1191,244,0)+HLOOKUP($A44,[2]valeurs_trimestrielles!$A$1:$EJ$1191,245,0)+HLOOKUP($A44,[2]valeurs_trimestrielles!$A$1:$EJ$1191,246,0)+HLOOKUP($A44,[2]valeurs_trimestrielles!$A$1:$EJ$1191,247,0)+HLOOKUP($A44,[2]valeurs_trimestrielles!$A$1:$EJ$1191,248,0)</f>
        <v>7793</v>
      </c>
      <c r="AI44" s="56">
        <f>HLOOKUP($A44,[2]valeurs_trimestrielles!$A$1:$EJ$1191,611,0)+HLOOKUP($A44,[2]valeurs_trimestrielles!$A$1:$EJ$1191,612,0)+HLOOKUP($A44,[2]valeurs_trimestrielles!$A$1:$EJ$1191,613,0)+HLOOKUP($A44,[2]valeurs_trimestrielles!$A$1:$EJ$1191,614,0)+HLOOKUP($A44,[2]valeurs_trimestrielles!$A$1:$EJ$1191,615,0)+HLOOKUP($A44,[2]valeurs_trimestrielles!$A$1:$EJ$1191,618,0)+HLOOKUP($A44,[2]valeurs_trimestrielles!$A$1:$EJ$1191,619,0)+HLOOKUP($A44,[2]valeurs_trimestrielles!$A$1:$EJ$1191,620,0)+HLOOKUP($A44,[2]valeurs_trimestrielles!$A$1:$EJ$1191,621,0)+HLOOKUP($A44,[2]valeurs_trimestrielles!$A$1:$EJ$1191,622,0)+HLOOKUP($A44,[2]valeurs_trimestrielles!$A$1:$EJ$1191,623,0)+HLOOKUP($A44,[2]valeurs_trimestrielles!$A$1:$EJ$1191,624,0)</f>
        <v>9195</v>
      </c>
      <c r="AJ44" s="56">
        <f>HLOOKUP($A44,[2]valeurs_trimestrielles!$A$1:$EJ$1191,16,0)+HLOOKUP($A44,[2]valeurs_trimestrielles!$A$1:$EJ$1191,17,0)+HLOOKUP($A44,[2]valeurs_trimestrielles!$A$1:$EJ$1191,18,0)+HLOOKUP($A44,[2]valeurs_trimestrielles!$A$1:$EJ$1191,19,0)+HLOOKUP($A44,[2]valeurs_trimestrielles!$A$1:$EJ$1191,20,0)+HLOOKUP($A44,[2]valeurs_trimestrielles!$A$1:$EJ$1191,23,0)+HLOOKUP($A44,[2]valeurs_trimestrielles!$A$1:$EJ$1191,24,0)+HLOOKUP($A44,[2]valeurs_trimestrielles!$A$1:$EJ$1191,25,0)+HLOOKUP($A44,[2]valeurs_trimestrielles!$A$1:$EJ$1191,26,0)+HLOOKUP($A44,[2]valeurs_trimestrielles!$A$1:$EJ$1191,27,0)+HLOOKUP($A44,[2]valeurs_trimestrielles!$A$1:$EJ$1191,28,0)+HLOOKUP($A44,[2]valeurs_trimestrielles!$A$1:$EJ$1191,29,0)</f>
        <v>5459</v>
      </c>
      <c r="AK44" s="56">
        <f>HLOOKUP($A44,[2]valeurs_trimestrielles!$A$1:$EJ$1191,30,0)+HLOOKUP($A44,[2]valeurs_trimestrielles!$A$1:$EJ$1191,31,0)+HLOOKUP($A44,[2]valeurs_trimestrielles!$A$1:$EJ$1191,32,0)+HLOOKUP($A44,[2]valeurs_trimestrielles!$A$1:$EJ$1191,33,0)+HLOOKUP($A44,[2]valeurs_trimestrielles!$A$1:$EJ$1191,34,0)+HLOOKUP($A44,[2]valeurs_trimestrielles!$A$1:$EJ$1191,37,0)+HLOOKUP($A44,[2]valeurs_trimestrielles!$A$1:$EJ$1191,38,0)+HLOOKUP($A44,[2]valeurs_trimestrielles!$A$1:$EJ$1191,39,0)+HLOOKUP($A44,[2]valeurs_trimestrielles!$A$1:$EJ$1191,40,0)+HLOOKUP($A44,[2]valeurs_trimestrielles!$A$1:$EJ$1191,41,0)+HLOOKUP($A44,[2]valeurs_trimestrielles!$A$1:$EJ$1191,42,0)+HLOOKUP($A44,[2]valeurs_trimestrielles!$A$1:$EJ$1191,43,0)</f>
        <v>6860</v>
      </c>
      <c r="AL44" s="56">
        <f>HLOOKUP($A44,[2]valeurs_trimestrielles!$A$1:$EJ$1191,2,0)+HLOOKUP($A44,[2]valeurs_trimestrielles!$A$1:$EJ$1191,3,0)+HLOOKUP($A44,[2]valeurs_trimestrielles!$A$1:$EJ$1191,4,0)+HLOOKUP($A44,[2]valeurs_trimestrielles!$A$1:$EJ$1191,5,0)+HLOOKUP($A44,[2]valeurs_trimestrielles!$A$1:$EJ$1191,6,0)+HLOOKUP($A44,[2]valeurs_trimestrielles!$A$1:$EJ$1191,9,0)+HLOOKUP($A44,[2]valeurs_trimestrielles!$A$1:$EJ$1191,10,0)+HLOOKUP($A44,[2]valeurs_trimestrielles!$A$1:$EJ$1191,11,0)+HLOOKUP($A44,[2]valeurs_trimestrielles!$A$1:$EJ$1191,12,0)+HLOOKUP($A44,[2]valeurs_trimestrielles!$A$1:$EJ$1191,13,0)+HLOOKUP($A44,[2]valeurs_trimestrielles!$A$1:$EJ$1191,14,0)+HLOOKUP($A44,[2]valeurs_trimestrielles!$A$1:$EJ$1191,15,0)</f>
        <v>43143</v>
      </c>
      <c r="AM44" s="56">
        <f>HLOOKUP($A44,[2]valeurs_trimestrielles!$A$1:$EJ$1191,146,0)+HLOOKUP($A44,[2]valeurs_trimestrielles!$A$1:$EJ$1191,147,0)+HLOOKUP($A44,[2]valeurs_trimestrielles!$A$1:$EJ$1191,148,0)+HLOOKUP($A44,[2]valeurs_trimestrielles!$A$1:$EJ$1191,149,0)+HLOOKUP($A44,[2]valeurs_trimestrielles!$A$1:$EJ$1191,150,0)+HLOOKUP($A44,[2]valeurs_trimestrielles!$A$1:$EJ$1191,153,0)+HLOOKUP($A44,[2]valeurs_trimestrielles!$A$1:$EJ$1191,154,0)+HLOOKUP($A44,[2]valeurs_trimestrielles!$A$1:$EJ$1191,155,0)+HLOOKUP($A44,[2]valeurs_trimestrielles!$A$1:$EJ$1191,156,0)+HLOOKUP($A44,[2]valeurs_trimestrielles!$A$1:$EJ$1191,157,0)+HLOOKUP($A44,[2]valeurs_trimestrielles!$A$1:$EJ$1191,158,0)+HLOOKUP($A44,[2]valeurs_trimestrielles!$A$1:$EJ$1191,159,0)</f>
        <v>23949</v>
      </c>
      <c r="AN44" s="57">
        <f>HLOOKUP($A44,[2]valeurs_trimestrielles!$A$1:$EJ$1191,44,0)+HLOOKUP($A44,[2]valeurs_trimestrielles!$A$1:$EJ$1191,45,0)+HLOOKUP($A44,[2]valeurs_trimestrielles!$A$1:$EJ$1191,46,0)+HLOOKUP($A44,[2]valeurs_trimestrielles!$A$1:$EJ$1191,47,0)+HLOOKUP($A44,[2]valeurs_trimestrielles!$A$1:$EJ$1191,48,0)+HLOOKUP($A44,[2]valeurs_trimestrielles!$A$1:$EJ$1191,51,0)+HLOOKUP($A44,[2]valeurs_trimestrielles!$A$1:$EJ$1191,52,0)+HLOOKUP($A44,[2]valeurs_trimestrielles!$A$1:$EJ$1191,53,0)+HLOOKUP($A44,[2]valeurs_trimestrielles!$A$1:$EJ$1191,54,0)+HLOOKUP($A44,[2]valeurs_trimestrielles!$A$1:$EJ$1191,55,0)+HLOOKUP($A44,[2]valeurs_trimestrielles!$A$1:$EJ$1191,56,0)+HLOOKUP($A44,[2]valeurs_trimestrielles!$A$1:$EJ$1191,57,0)</f>
        <v>20163</v>
      </c>
    </row>
    <row r="45" spans="1:40" s="85" customFormat="1" x14ac:dyDescent="0.2">
      <c r="A45" s="61" t="str">
        <f>'France métro'!A42</f>
        <v>2019-T4</v>
      </c>
      <c r="B45" s="78">
        <f t="shared" ref="B45:B46" si="41">C45+D45+E45</f>
        <v>86748</v>
      </c>
      <c r="C45" s="79">
        <f>HLOOKUP($A45,[2]valeurs_trimestrielles!$A$1:$EJ$1191,458,0)+HLOOKUP($A45,[2]valeurs_trimestrielles!$A$1:$EJ$1191,460,0)+HLOOKUP($A45,[2]valeurs_trimestrielles!$A$1:$EJ$1191,462,0)+HLOOKUP($A45,[2]valeurs_trimestrielles!$A$1:$EJ$1191,464,0)+HLOOKUP($A45,[2]valeurs_trimestrielles!$A$1:$EJ$1191,466,0)+HLOOKUP($A45,[2]valeurs_trimestrielles!$A$1:$EJ$1191,468,0)+HLOOKUP($A45,[2]valeurs_trimestrielles!$A$1:$EJ$1191,472,0)+HLOOKUP($A45,[2]valeurs_trimestrielles!$A$1:$EJ$1191,478,0)+HLOOKUP($A45,[2]valeurs_trimestrielles!$A$1:$EJ$1191,485,0)+HLOOKUP($A45,[2]valeurs_trimestrielles!$A$1:$EJ$1191,487,0)+HLOOKUP($A45,[2]valeurs_trimestrielles!$A$1:$EJ$1191,489,0)+HLOOKUP($A45,[2]valeurs_trimestrielles!$A$1:$EJ$1191,491,0)+HLOOKUP($A45,[2]valeurs_trimestrielles!$A$1:$EJ$1191,493,0)</f>
        <v>3606</v>
      </c>
      <c r="D45" s="80">
        <f>HLOOKUP($A45,[2]valeurs_trimestrielles!$A$1:$EJ$1191,356,0)+HLOOKUP($A45,[2]valeurs_trimestrielles!$A$1:$EJ$1191,358,0)+HLOOKUP($A45,[2]valeurs_trimestrielles!$A$1:$EJ$1191,360,0)+HLOOKUP($A45,[2]valeurs_trimestrielles!$A$1:$EJ$1191,362,0)+HLOOKUP($A45,[2]valeurs_trimestrielles!$A$1:$EJ$1191,364,0)+HLOOKUP($A45,[2]valeurs_trimestrielles!$A$1:$EJ$1191,366,0)+HLOOKUP($A45,[2]valeurs_trimestrielles!$A$1:$EJ$1191,370,0)+HLOOKUP($A45,[2]valeurs_trimestrielles!$A$1:$EJ$1191,376,0)+HLOOKUP($A45,[2]valeurs_trimestrielles!$A$1:$EJ$1191,383,0)+HLOOKUP($A45,[2]valeurs_trimestrielles!$A$1:$EJ$1191,385,0)+HLOOKUP($A45,[2]valeurs_trimestrielles!$A$1:$EJ$1191,387,0)+HLOOKUP($A45,[2]valeurs_trimestrielles!$A$1:$EJ$1191,389,0)+HLOOKUP($A45,[2]valeurs_trimestrielles!$A$1:$EJ$1191,391,0)</f>
        <v>10071</v>
      </c>
      <c r="E45" s="61">
        <f t="shared" ref="E45:E46" si="42">SUM(F45:N45)</f>
        <v>73071</v>
      </c>
      <c r="F45" s="80">
        <f>HLOOKUP($A45,[2]valeurs_trimestrielles!$A$1:$EJ$1191,305,0)+HLOOKUP($A45,[2]valeurs_trimestrielles!$A$1:$EJ$1191,306,0)+HLOOKUP($A45,[2]valeurs_trimestrielles!$A$1:$EJ$1191,307,0)+HLOOKUP($A45,[2]valeurs_trimestrielles!$A$1:$EJ$1191,308,0)+HLOOKUP($A45,[2]valeurs_trimestrielles!$A$1:$EJ$1191,309,0)+HLOOKUP($A45,[2]valeurs_trimestrielles!$A$1:$EJ$1191,312,0)+HLOOKUP($A45,[2]valeurs_trimestrielles!$A$1:$EJ$1191,313,0)+HLOOKUP($A45,[2]valeurs_trimestrielles!$A$1:$EJ$1191,314,0)+HLOOKUP($A45,[2]valeurs_trimestrielles!$A$1:$EJ$1191,315,0)+HLOOKUP($A45,[2]valeurs_trimestrielles!$A$1:$EJ$1191,316,0)+HLOOKUP($A45,[2]valeurs_trimestrielles!$A$1:$EJ$1191,317,0)+HLOOKUP($A45,[2]valeurs_trimestrielles!$A$1:$EJ$1191,318,0)</f>
        <v>19828</v>
      </c>
      <c r="G45" s="80">
        <f>HLOOKUP($A45,[2]valeurs_trimestrielles!$A$1:$EJ$1191,546,0)+HLOOKUP($A45,[2]valeurs_trimestrielles!$A$1:$EJ$1191,547,0)+HLOOKUP($A45,[2]valeurs_trimestrielles!$A$1:$EJ$1191,548,0)+HLOOKUP($A45,[2]valeurs_trimestrielles!$A$1:$EJ$1191,549,0)+HLOOKUP($A45,[2]valeurs_trimestrielles!$A$1:$EJ$1191,550,0)+HLOOKUP($A45,[2]valeurs_trimestrielles!$A$1:$EJ$1191,553,0)+HLOOKUP($A45,[2]valeurs_trimestrielles!$A$1:$EJ$1191,554,0)+HLOOKUP($A45,[2]valeurs_trimestrielles!$A$1:$EJ$1191,555,0)+HLOOKUP($A45,[2]valeurs_trimestrielles!$A$1:$EJ$1191,556,0)+HLOOKUP($A45,[2]valeurs_trimestrielles!$A$1:$EJ$1191,557,0)+HLOOKUP($A45,[2]valeurs_trimestrielles!$A$1:$EJ$1191,558,0)+HLOOKUP($A45,[2]valeurs_trimestrielles!$A$1:$EJ$1191,559,0)</f>
        <v>3911</v>
      </c>
      <c r="H45" s="80">
        <f>HLOOKUP($A45,[2]valeurs_trimestrielles!$A$1:$EJ$1191,444,0)+HLOOKUP($A45,[2]valeurs_trimestrielles!$A$1:$EJ$1191,445,0)+HLOOKUP($A45,[2]valeurs_trimestrielles!$A$1:$EJ$1191,446,0)+HLOOKUP($A45,[2]valeurs_trimestrielles!$A$1:$EJ$1191,447,0)+HLOOKUP($A45,[2]valeurs_trimestrielles!$A$1:$EJ$1191,448,0)+HLOOKUP($A45,[2]valeurs_trimestrielles!$A$1:$EJ$1191,451,0)+HLOOKUP($A45,[2]valeurs_trimestrielles!$A$1:$EJ$1191,452,0)+HLOOKUP($A45,[2]valeurs_trimestrielles!$A$1:$EJ$1191,453,0)+HLOOKUP($A45,[2]valeurs_trimestrielles!$A$1:$EJ$1191,454,0)+HLOOKUP($A45,[2]valeurs_trimestrielles!$A$1:$EJ$1191,455,0)+HLOOKUP($A45,[2]valeurs_trimestrielles!$A$1:$EJ$1191,456,0)+HLOOKUP($A45,[2]valeurs_trimestrielles!$A$1:$EJ$1191,457,0)</f>
        <v>4805</v>
      </c>
      <c r="I45" s="80">
        <f>HLOOKUP($A45,[2]valeurs_trimestrielles!$A$1:$EJ$1191,509,0)+HLOOKUP($A45,[2]valeurs_trimestrielles!$A$1:$EJ$1191,510,0)+HLOOKUP($A45,[2]valeurs_trimestrielles!$A$1:$EJ$1191,511,0)+HLOOKUP($A45,[2]valeurs_trimestrielles!$A$1:$EJ$1191,512,0)+HLOOKUP($A45,[2]valeurs_trimestrielles!$A$1:$EJ$1191,513,0)+HLOOKUP($A45,[2]valeurs_trimestrielles!$A$1:$EJ$1191,516,0)+HLOOKUP($A45,[2]valeurs_trimestrielles!$A$1:$EJ$1191,517,0)+HLOOKUP($A45,[2]valeurs_trimestrielles!$A$1:$EJ$1191,518,0)+HLOOKUP($A45,[2]valeurs_trimestrielles!$A$1:$EJ$1191,519,0)+HLOOKUP($A45,[2]valeurs_trimestrielles!$A$1:$EJ$1191,520,0)+HLOOKUP($A45,[2]valeurs_trimestrielles!$A$1:$EJ$1191,521,0)+HLOOKUP($A45,[2]valeurs_trimestrielles!$A$1:$EJ$1191,522,0)</f>
        <v>3784</v>
      </c>
      <c r="J45" s="80">
        <f>HLOOKUP($A45,[2]valeurs_trimestrielles!$A$1:$EJ$1191,263,0)+HLOOKUP($A45,[2]valeurs_trimestrielles!$A$1:$EJ$1191,264,0)+HLOOKUP($A45,[2]valeurs_trimestrielles!$A$1:$EJ$1191,265,0)+HLOOKUP($A45,[2]valeurs_trimestrielles!$A$1:$EJ$1191,266,0)+HLOOKUP($A45,[2]valeurs_trimestrielles!$A$1:$EJ$1191,267,0)+HLOOKUP($A45,[2]valeurs_trimestrielles!$A$1:$EJ$1191,270,0)+HLOOKUP($A45,[2]valeurs_trimestrielles!$A$1:$EJ$1191,271,0)+HLOOKUP($A45,[2]valeurs_trimestrielles!$A$1:$EJ$1191,272,0)+HLOOKUP($A45,[2]valeurs_trimestrielles!$A$1:$EJ$1191,273,0)+HLOOKUP($A45,[2]valeurs_trimestrielles!$A$1:$EJ$1191,274,0)+HLOOKUP($A45,[2]valeurs_trimestrielles!$A$1:$EJ$1191,275,0)+HLOOKUP($A45,[2]valeurs_trimestrielles!$A$1:$EJ$1191,276,0)</f>
        <v>6467</v>
      </c>
      <c r="K45" s="80">
        <f>HLOOKUP($A45,[2]valeurs_trimestrielles!$A$1:$EJ$1191,277,0)+HLOOKUP($A45,[2]valeurs_trimestrielles!$A$1:$EJ$1191,278,0)+HLOOKUP($A45,[2]valeurs_trimestrielles!$A$1:$EJ$1191,279,0)+HLOOKUP($A45,[2]valeurs_trimestrielles!$A$1:$EJ$1191,280,0)+HLOOKUP($A45,[2]valeurs_trimestrielles!$A$1:$EJ$1191,281,0)+HLOOKUP($A45,[2]valeurs_trimestrielles!$A$1:$EJ$1191,284,0)+HLOOKUP($A45,[2]valeurs_trimestrielles!$A$1:$EJ$1191,285,0)+HLOOKUP($A45,[2]valeurs_trimestrielles!$A$1:$EJ$1191,286,0)+HLOOKUP($A45,[2]valeurs_trimestrielles!$A$1:$EJ$1191,287,0)+HLOOKUP($A45,[2]valeurs_trimestrielles!$A$1:$EJ$1191,288,0)+HLOOKUP($A45,[2]valeurs_trimestrielles!$A$1:$EJ$1191,289,0)+HLOOKUP($A45,[2]valeurs_trimestrielles!$A$1:$EJ$1191,290,0)</f>
        <v>4984</v>
      </c>
      <c r="L45" s="80">
        <f>HLOOKUP($A45,[2]valeurs_trimestrielles!$A$1:$EJ$1191,249,0)+HLOOKUP($A45,[2]valeurs_trimestrielles!$A$1:$EJ$1191,250,0)+HLOOKUP($A45,[2]valeurs_trimestrielles!$A$1:$EJ$1191,251,0)+HLOOKUP($A45,[2]valeurs_trimestrielles!$A$1:$EJ$1191,252,0)+HLOOKUP($A45,[2]valeurs_trimestrielles!$A$1:$EJ$1191,253,0)+HLOOKUP($A45,[2]valeurs_trimestrielles!$A$1:$EJ$1191,256,0)+HLOOKUP($A45,[2]valeurs_trimestrielles!$A$1:$EJ$1191,257,0)+HLOOKUP($A45,[2]valeurs_trimestrielles!$A$1:$EJ$1191,258,0)+HLOOKUP($A45,[2]valeurs_trimestrielles!$A$1:$EJ$1191,259,0)+HLOOKUP($A45,[2]valeurs_trimestrielles!$A$1:$EJ$1191,260,0)+HLOOKUP($A45,[2]valeurs_trimestrielles!$A$1:$EJ$1191,261,0)+HLOOKUP($A45,[2]valeurs_trimestrielles!$A$1:$EJ$1191,262,0)</f>
        <v>15846</v>
      </c>
      <c r="M45" s="80">
        <f>HLOOKUP($A45,[2]valeurs_trimestrielles!$A$1:$EJ$1191,393,0)+HLOOKUP($A45,[2]valeurs_trimestrielles!$A$1:$EJ$1191,394,0)+HLOOKUP($A45,[2]valeurs_trimestrielles!$A$1:$EJ$1191,395,0)+HLOOKUP($A45,[2]valeurs_trimestrielles!$A$1:$EJ$1191,396,0)+HLOOKUP($A45,[2]valeurs_trimestrielles!$A$1:$EJ$1191,397,0)+HLOOKUP($A45,[2]valeurs_trimestrielles!$A$1:$EJ$1191,400,0)+HLOOKUP($A45,[2]valeurs_trimestrielles!$A$1:$EJ$1191,401,0)+HLOOKUP($A45,[2]valeurs_trimestrielles!$A$1:$EJ$1191,402,0)+HLOOKUP($A45,[2]valeurs_trimestrielles!$A$1:$EJ$1191,403,0)+HLOOKUP($A45,[2]valeurs_trimestrielles!$A$1:$EJ$1191,404,0)+HLOOKUP($A45,[2]valeurs_trimestrielles!$A$1:$EJ$1191,405,0)+HLOOKUP($A45,[2]valeurs_trimestrielles!$A$1:$EJ$1191,406,0)</f>
        <v>8325</v>
      </c>
      <c r="N45" s="81">
        <f>HLOOKUP($A45,[2]valeurs_trimestrielles!$A$1:$EJ$1191,291,0)+HLOOKUP($A45,[2]valeurs_trimestrielles!$A$1:$EJ$1191,292,0)+HLOOKUP($A45,[2]valeurs_trimestrielles!$A$1:$EJ$1191,293,0)+HLOOKUP($A45,[2]valeurs_trimestrielles!$A$1:$EJ$1191,294,0)+HLOOKUP($A45,[2]valeurs_trimestrielles!$A$1:$EJ$1191,295,0)+HLOOKUP($A45,[2]valeurs_trimestrielles!$A$1:$EJ$1191,298,0)+HLOOKUP($A45,[2]valeurs_trimestrielles!$A$1:$EJ$1191,299,0)+HLOOKUP($A45,[2]valeurs_trimestrielles!$A$1:$EJ$1191,300,0)+HLOOKUP($A45,[2]valeurs_trimestrielles!$A$1:$EJ$1191,301,0)+HLOOKUP($A45,[2]valeurs_trimestrielles!$A$1:$EJ$1191,302,0)+HLOOKUP($A45,[2]valeurs_trimestrielles!$A$1:$EJ$1191,303,0)+HLOOKUP($A45,[2]valeurs_trimestrielles!$A$1:$EJ$1191,304,0)</f>
        <v>5121</v>
      </c>
      <c r="O45" s="77">
        <f t="shared" ref="O45:O46" si="43">P45+Q45+R45</f>
        <v>132088</v>
      </c>
      <c r="P45" s="79">
        <f>HLOOKUP($A45,[2]valeurs_trimestrielles!$A$1:$EJ$1191,828,0)+HLOOKUP($A45,[2]valeurs_trimestrielles!$A$1:$EJ$1191,830,0)+HLOOKUP($A45,[2]valeurs_trimestrielles!$A$1:$EJ$1191,832,0)+HLOOKUP($A45,[2]valeurs_trimestrielles!$A$1:$EJ$1191,834,0)+HLOOKUP($A45,[2]valeurs_trimestrielles!$A$1:$EJ$1191,836,0)+HLOOKUP($A45,[2]valeurs_trimestrielles!$A$1:$EJ$1191,838,0)+HLOOKUP($A45,[2]valeurs_trimestrielles!$A$1:$EJ$1191,842,0)+HLOOKUP($A45,[2]valeurs_trimestrielles!$A$1:$EJ$1191,847,0)+HLOOKUP($A45,[2]valeurs_trimestrielles!$A$1:$EJ$1191,853,0)+HLOOKUP($A45,[2]valeurs_trimestrielles!$A$1:$EJ$1191,855,0)+HLOOKUP($A45,[2]valeurs_trimestrielles!$A$1:$EJ$1191,857,0)+HLOOKUP($A45,[2]valeurs_trimestrielles!$A$1:$EJ$1191,859,0)+HLOOKUP($A45,[2]valeurs_trimestrielles!$A$1:$EJ$1191,861,0)</f>
        <v>6969</v>
      </c>
      <c r="Q45" s="80">
        <f>HLOOKUP($A45,[2]valeurs_trimestrielles!$A$1:$EJ$1191,730,0)+HLOOKUP($A45,[2]valeurs_trimestrielles!$A$1:$EJ$1191,732,0)+HLOOKUP($A45,[2]valeurs_trimestrielles!$A$1:$EJ$1191,734,0)+HLOOKUP($A45,[2]valeurs_trimestrielles!$A$1:$EJ$1191,736,0)+HLOOKUP($A45,[2]valeurs_trimestrielles!$A$1:$EJ$1191,738,0)+HLOOKUP($A45,[2]valeurs_trimestrielles!$A$1:$EJ$1191,740,0)+HLOOKUP($A45,[2]valeurs_trimestrielles!$A$1:$EJ$1191,744,0)+HLOOKUP($A45,[2]valeurs_trimestrielles!$A$1:$EJ$1191,749,0)+HLOOKUP($A45,[2]valeurs_trimestrielles!$A$1:$EJ$1191,755,0)+HLOOKUP($A45,[2]valeurs_trimestrielles!$A$1:$EJ$1191,757,0)+HLOOKUP($A45,[2]valeurs_trimestrielles!$A$1:$EJ$1191,759,0)+HLOOKUP($A45,[2]valeurs_trimestrielles!$A$1:$EJ$1191,761,0)+HLOOKUP($A45,[2]valeurs_trimestrielles!$A$1:$EJ$1191,763,0)</f>
        <v>10926</v>
      </c>
      <c r="R45" s="61">
        <f t="shared" ref="R45:R46" si="44">SUM(S45:AA45)</f>
        <v>114193</v>
      </c>
      <c r="S45" s="80">
        <f>HLOOKUP($A45,[2]valeurs_trimestrielles!$A$1:$EJ$1191,681,0)+HLOOKUP($A45,[2]valeurs_trimestrielles!$A$1:$EJ$1191,682,0)+HLOOKUP($A45,[2]valeurs_trimestrielles!$A$1:$EJ$1191,683,0)+HLOOKUP($A45,[2]valeurs_trimestrielles!$A$1:$EJ$1191,684,0)+HLOOKUP($A45,[2]valeurs_trimestrielles!$A$1:$EJ$1191,685,0)+HLOOKUP($A45,[2]valeurs_trimestrielles!$A$1:$EJ$1191,688,0)+HLOOKUP($A45,[2]valeurs_trimestrielles!$A$1:$EJ$1191,689,0)+HLOOKUP($A45,[2]valeurs_trimestrielles!$A$1:$EJ$1191,690,0)+HLOOKUP($A45,[2]valeurs_trimestrielles!$A$1:$EJ$1191,691,0)+HLOOKUP($A45,[2]valeurs_trimestrielles!$A$1:$EJ$1191,692,0)+HLOOKUP($A45,[2]valeurs_trimestrielles!$A$1:$EJ$1191,693,0)+HLOOKUP($A45,[2]valeurs_trimestrielles!$A$1:$EJ$1191,694,0)</f>
        <v>16871</v>
      </c>
      <c r="T45" s="80">
        <f>HLOOKUP($A45,[2]valeurs_trimestrielles!$A$1:$EJ$1191,912,0)+HLOOKUP($A45,[2]valeurs_trimestrielles!$A$1:$EJ$1191,913,0)+HLOOKUP($A45,[2]valeurs_trimestrielles!$A$1:$EJ$1191,914,0)+HLOOKUP($A45,[2]valeurs_trimestrielles!$A$1:$EJ$1191,915,0)+HLOOKUP($A45,[2]valeurs_trimestrielles!$A$1:$EJ$1191,916,0)+HLOOKUP($A45,[2]valeurs_trimestrielles!$A$1:$EJ$1191,919,0)+HLOOKUP($A45,[2]valeurs_trimestrielles!$A$1:$EJ$1191,920,0)+HLOOKUP($A45,[2]valeurs_trimestrielles!$A$1:$EJ$1191,921,0)+HLOOKUP($A45,[2]valeurs_trimestrielles!$A$1:$EJ$1191,922,0)+HLOOKUP($A45,[2]valeurs_trimestrielles!$A$1:$EJ$1191,923,0)+HLOOKUP($A45,[2]valeurs_trimestrielles!$A$1:$EJ$1191,924,0)+HLOOKUP($A45,[2]valeurs_trimestrielles!$A$1:$EJ$1191,925,0)</f>
        <v>15353</v>
      </c>
      <c r="U45" s="80">
        <f>HLOOKUP($A45,[2]valeurs_trimestrielles!$A$1:$EJ$1191,814,0)+HLOOKUP($A45,[2]valeurs_trimestrielles!$A$1:$EJ$1191,815,0)+HLOOKUP($A45,[2]valeurs_trimestrielles!$A$1:$EJ$1191,816,0)+HLOOKUP($A45,[2]valeurs_trimestrielles!$A$1:$EJ$1191,817,0)+HLOOKUP($A45,[2]valeurs_trimestrielles!$A$1:$EJ$1191,818,0)+HLOOKUP($A45,[2]valeurs_trimestrielles!$A$1:$EJ$1191,821,0)+HLOOKUP($A45,[2]valeurs_trimestrielles!$A$1:$EJ$1191,822,0)+HLOOKUP($A45,[2]valeurs_trimestrielles!$A$1:$EJ$1191,823,0)+HLOOKUP($A45,[2]valeurs_trimestrielles!$A$1:$EJ$1191,824,0)+HLOOKUP($A45,[2]valeurs_trimestrielles!$A$1:$EJ$1191,825,0)+HLOOKUP($A45,[2]valeurs_trimestrielles!$A$1:$EJ$1191,826,0)+HLOOKUP($A45,[2]valeurs_trimestrielles!$A$1:$EJ$1191,827,0)</f>
        <v>3687</v>
      </c>
      <c r="V45" s="80">
        <f>HLOOKUP($A45,[2]valeurs_trimestrielles!$A$1:$EJ$1191,877,0)+HLOOKUP($A45,[2]valeurs_trimestrielles!$A$1:$EJ$1191,878,0)+HLOOKUP($A45,[2]valeurs_trimestrielles!$A$1:$EJ$1191,879,0)+HLOOKUP($A45,[2]valeurs_trimestrielles!$A$1:$EJ$1191,880,0)+HLOOKUP($A45,[2]valeurs_trimestrielles!$A$1:$EJ$1191,881,0)+HLOOKUP($A45,[2]valeurs_trimestrielles!$A$1:$EJ$1191,884,0)+HLOOKUP($A45,[2]valeurs_trimestrielles!$A$1:$EJ$1191,885,0)+HLOOKUP($A45,[2]valeurs_trimestrielles!$A$1:$EJ$1191,886,0)+HLOOKUP($A45,[2]valeurs_trimestrielles!$A$1:$EJ$1191,887,0)+HLOOKUP($A45,[2]valeurs_trimestrielles!$A$1:$EJ$1191,888,0)+HLOOKUP($A45,[2]valeurs_trimestrielles!$A$1:$EJ$1191,889,0)+HLOOKUP($A45,[2]valeurs_trimestrielles!$A$1:$EJ$1191,890,0)</f>
        <v>7075</v>
      </c>
      <c r="W45" s="80">
        <f>HLOOKUP($A45,[2]valeurs_trimestrielles!$A$1:$EJ$1191,639,0)+HLOOKUP($A45,[2]valeurs_trimestrielles!$A$1:$EJ$1191,640,0)+HLOOKUP($A45,[2]valeurs_trimestrielles!$A$1:$EJ$1191,641,0)+HLOOKUP($A45,[2]valeurs_trimestrielles!$A$1:$EJ$1191,642,0)+HLOOKUP($A45,[2]valeurs_trimestrielles!$A$1:$EJ$1191,643,0)+HLOOKUP($A45,[2]valeurs_trimestrielles!$A$1:$EJ$1191,646,0)+HLOOKUP($A45,[2]valeurs_trimestrielles!$A$1:$EJ$1191,648,0)+HLOOKUP($A45,[2]valeurs_trimestrielles!$A$1:$EJ$1191,650,0)+HLOOKUP($A45,[2]valeurs_trimestrielles!$A$1:$EJ$1191,652,0)+HLOOKUP($A45,[2]valeurs_trimestrielles!$A$1:$EJ$1191,654,0)+HLOOKUP($A45,[2]valeurs_trimestrielles!$A$1:$EJ$1191,656,0)+HLOOKUP($A45,[2]valeurs_trimestrielles!$A$1:$EJ$1191,657,0)</f>
        <v>1835</v>
      </c>
      <c r="X45" s="80">
        <f>HLOOKUP($A45,[2]valeurs_trimestrielles!$A$1:$EJ$1191,653,0)+HLOOKUP($A45,[2]valeurs_trimestrielles!$A$1:$EJ$1191,654,0)+HLOOKUP($A45,[2]valeurs_trimestrielles!$A$1:$EJ$1191,655,0)+HLOOKUP($A45,[2]valeurs_trimestrielles!$A$1:$EJ$1191,656,0)+HLOOKUP($A45,[2]valeurs_trimestrielles!$A$1:$EJ$1191,657,0)+HLOOKUP($A45,[2]valeurs_trimestrielles!$A$1:$EJ$1191,660,0)+HLOOKUP($A45,[2]valeurs_trimestrielles!$A$1:$EJ$1191,661,0)+HLOOKUP($A45,[2]valeurs_trimestrielles!$A$1:$EJ$1191,662,0)+HLOOKUP($A45,[2]valeurs_trimestrielles!$A$1:$EJ$1191,663,0)+HLOOKUP($A45,[2]valeurs_trimestrielles!$A$1:$EJ$1191,664,0)+HLOOKUP($A45,[2]valeurs_trimestrielles!$A$1:$EJ$1191,665,0)+HLOOKUP($A45,[2]valeurs_trimestrielles!$A$1:$EJ$1191,666,0)</f>
        <v>3738</v>
      </c>
      <c r="Y45" s="80">
        <f>HLOOKUP($A45,[2]valeurs_trimestrielles!$A$1:$EJ$1191,626,0)+HLOOKUP($A45,[2]valeurs_trimestrielles!$A$1:$EJ$1191,627,0)+HLOOKUP($A45,[2]valeurs_trimestrielles!$A$1:$EJ$1191,628,0)+HLOOKUP($A45,[2]valeurs_trimestrielles!$A$1:$EJ$1191,629,0)+HLOOKUP($A45,[2]valeurs_trimestrielles!$A$1:$EJ$1191,630,0)+HLOOKUP($A45,[2]valeurs_trimestrielles!$A$1:$EJ$1191,632,0)+HLOOKUP($A45,[2]valeurs_trimestrielles!$A$1:$EJ$1191,633,0)+HLOOKUP($A45,[2]valeurs_trimestrielles!$A$1:$EJ$1191,634,0)+HLOOKUP($A45,[2]valeurs_trimestrielles!$A$1:$EJ$1191,635,0)+HLOOKUP($A45,[2]valeurs_trimestrielles!$A$1:$EJ$1191,636,0)+HLOOKUP($A45,[2]valeurs_trimestrielles!$A$1:$EJ$1191,637,0)+HLOOKUP($A45,[2]valeurs_trimestrielles!$A$1:$EJ$1191,638,0)</f>
        <v>35015</v>
      </c>
      <c r="Z45" s="80">
        <f>HLOOKUP($A45,[2]valeurs_trimestrielles!$A$1:$EJ$1191,765,0)+HLOOKUP($A45,[2]valeurs_trimestrielles!$A$1:$EJ$1191,766,0)+HLOOKUP($A45,[2]valeurs_trimestrielles!$A$1:$EJ$1191,767,0)+HLOOKUP($A45,[2]valeurs_trimestrielles!$A$1:$EJ$1191,768,0)+HLOOKUP($A45,[2]valeurs_trimestrielles!$A$1:$EJ$1191,769,0)+HLOOKUP($A45,[2]valeurs_trimestrielles!$A$1:$EJ$1191,772,0)+HLOOKUP($A45,[2]valeurs_trimestrielles!$A$1:$EJ$1191,773,0)+HLOOKUP($A45,[2]valeurs_trimestrielles!$A$1:$EJ$1191,774,0)+HLOOKUP($A45,[2]valeurs_trimestrielles!$A$1:$EJ$1191,775,0)+HLOOKUP($A45,[2]valeurs_trimestrielles!$A$1:$EJ$1191,776,0)+HLOOKUP($A45,[2]valeurs_trimestrielles!$A$1:$EJ$1191,777,0)+HLOOKUP($A45,[2]valeurs_trimestrielles!$A$1:$EJ$1191,778,0)</f>
        <v>13827</v>
      </c>
      <c r="AA45" s="81">
        <f>HLOOKUP($A45,[2]valeurs_trimestrielles!$A$1:$EJ$1191,667,0)+HLOOKUP($A45,[2]valeurs_trimestrielles!$A$1:$EJ$1191,668,0)+HLOOKUP($A45,[2]valeurs_trimestrielles!$A$1:$EJ$1191,669,0)+HLOOKUP($A45,[2]valeurs_trimestrielles!$A$1:$EJ$1191,670,0)+HLOOKUP($A45,[2]valeurs_trimestrielles!$A$1:$EJ$1191,671,0)+HLOOKUP($A45,[2]valeurs_trimestrielles!$A$1:$EJ$1191,674,0)+HLOOKUP($A45,[2]valeurs_trimestrielles!$A$1:$EJ$1191,675,0)+HLOOKUP($A45,[2]valeurs_trimestrielles!$A$1:$EJ$1191,676,0)+HLOOKUP($A45,[2]valeurs_trimestrielles!$A$1:$EJ$1191,677,0)+HLOOKUP($A45,[2]valeurs_trimestrielles!$A$1:$EJ$1191,678,0)+HLOOKUP($A45,[2]valeurs_trimestrielles!$A$1:$EJ$1191,679,0)+HLOOKUP($A45,[2]valeurs_trimestrielles!$A$1:$EJ$1191,680,0)</f>
        <v>16792</v>
      </c>
      <c r="AB45" s="77">
        <f t="shared" si="6"/>
        <v>217963</v>
      </c>
      <c r="AC45" s="82">
        <f>HLOOKUP($A45,[2]valeurs_trimestrielles!$A$1:$EJ$1191,560,0)+HLOOKUP($A45,[2]valeurs_trimestrielles!$A$1:$EJ$1191,562,0)+HLOOKUP($A45,[2]valeurs_trimestrielles!$A$1:$EJ$1191,564,0)+HLOOKUP($A45,[2]valeurs_trimestrielles!$A$1:$EJ$1191,566,0)+HLOOKUP($A45,[2]valeurs_trimestrielles!$A$1:$EJ$1191,568,0)+HLOOKUP($A45,[2]valeurs_trimestrielles!$A$1:$EJ$1191,570,0)+HLOOKUP($A45,[2]valeurs_trimestrielles!$A$1:$EJ$1191,574,0)+HLOOKUP($A45,[2]valeurs_trimestrielles!$A$1:$EJ$1191,580,0)+HLOOKUP($A45,[2]valeurs_trimestrielles!$A$1:$EJ$1191,587,0)+HLOOKUP($A45,[2]valeurs_trimestrielles!$A$1:$EJ$1191,589,0)+HLOOKUP($A45,[2]valeurs_trimestrielles!$A$1:$EJ$1191,591,0)+HLOOKUP($A45,[2]valeurs_trimestrielles!$A$1:$EJ$1191,593,0)+HLOOKUP($A45,[2]valeurs_trimestrielles!$A$1:$EJ$1191,595,0)</f>
        <v>10575</v>
      </c>
      <c r="AD45" s="83">
        <f>HLOOKUP($A45,[2]valeurs_trimestrielles!$A$1:$EJ$1191,109,0)+HLOOKUP($A45,[2]valeurs_trimestrielles!$A$1:$EJ$1191,111,0)+HLOOKUP($A45,[2]valeurs_trimestrielles!$A$1:$EJ$1191,113,0)+HLOOKUP($A45,[2]valeurs_trimestrielles!$A$1:$EJ$1191,115,0)+HLOOKUP($A45,[2]valeurs_trimestrielles!$A$1:$EJ$1191,117,0)+HLOOKUP($A45,[2]valeurs_trimestrielles!$A$1:$EJ$1191,119,0)+HLOOKUP($A45,[2]valeurs_trimestrielles!$A$1:$EJ$1191,123,0)+HLOOKUP($A45,[2]valeurs_trimestrielles!$A$1:$EJ$1191,129,0)+HLOOKUP($A45,[2]valeurs_trimestrielles!$A$1:$EJ$1191,136,0)+HLOOKUP($A45,[2]valeurs_trimestrielles!$A$1:$EJ$1191,138,0)+HLOOKUP($A45,[2]valeurs_trimestrielles!$A$1:$EJ$1191,140,0)+HLOOKUP($A45,[2]valeurs_trimestrielles!$A$1:$EJ$1191,142,0)+HLOOKUP($A45,[2]valeurs_trimestrielles!$A$1:$EJ$1191,144,0)</f>
        <v>20997</v>
      </c>
      <c r="AE45" s="61">
        <f t="shared" si="7"/>
        <v>186391</v>
      </c>
      <c r="AF45" s="83">
        <f>HLOOKUP($A45,[2]valeurs_trimestrielles!$A$1:$EJ$1191,58,0)+HLOOKUP($A45,[2]valeurs_trimestrielles!$A$1:$EJ$1191,59,0)+HLOOKUP($A45,[2]valeurs_trimestrielles!$A$1:$EJ$1191,60,0)+HLOOKUP($A45,[2]valeurs_trimestrielles!$A$1:$EJ$1191,61,0)+HLOOKUP($A45,[2]valeurs_trimestrielles!$A$1:$EJ$1191,62,0)+HLOOKUP($A45,[2]valeurs_trimestrielles!$A$1:$EJ$1191,65,0)+HLOOKUP($A45,[2]valeurs_trimestrielles!$A$1:$EJ$1191,66,0)+HLOOKUP($A45,[2]valeurs_trimestrielles!$A$1:$EJ$1191,67,0)+HLOOKUP($A45,[2]valeurs_trimestrielles!$A$1:$EJ$1191,68,0)+HLOOKUP($A45,[2]valeurs_trimestrielles!$A$1:$EJ$1191,69,0)+HLOOKUP($A45,[2]valeurs_trimestrielles!$A$1:$EJ$1191,70,0)+HLOOKUP($A45,[2]valeurs_trimestrielles!$A$1:$EJ$1191,71,0)</f>
        <v>36699</v>
      </c>
      <c r="AG45" s="83">
        <f>HLOOKUP($A45,[2]valeurs_trimestrielles!$A$1:$EJ$1191,968,0)+HLOOKUP($A45,[2]valeurs_trimestrielles!$A$1:$EJ$1191,969,0)+HLOOKUP($A45,[2]valeurs_trimestrielles!$A$1:$EJ$1191,970,0)+HLOOKUP($A45,[2]valeurs_trimestrielles!$A$1:$EJ$1191,971,0)+HLOOKUP($A45,[2]valeurs_trimestrielles!$A$1:$EJ$1191,972,0)+HLOOKUP($A45,[2]valeurs_trimestrielles!$A$1:$EJ$1191,975,0)+HLOOKUP($A45,[2]valeurs_trimestrielles!$A$1:$EJ$1191,976,0)+HLOOKUP($A45,[2]valeurs_trimestrielles!$A$1:$EJ$1191,977,0)+HLOOKUP($A45,[2]valeurs_trimestrielles!$A$1:$EJ$1191,978,0)+HLOOKUP($A45,[2]valeurs_trimestrielles!$A$1:$EJ$1191,979,0)+HLOOKUP($A45,[2]valeurs_trimestrielles!$A$1:$EJ$1191,980,0)+HLOOKUP($A45,[2]valeurs_trimestrielles!$A$1:$EJ$1191,981,0)</f>
        <v>19264</v>
      </c>
      <c r="AH45" s="83">
        <f>HLOOKUP($A45,[2]valeurs_trimestrielles!$A$1:$EJ$1191,235,0)+HLOOKUP($A45,[2]valeurs_trimestrielles!$A$1:$EJ$1191,236,0)+HLOOKUP($A45,[2]valeurs_trimestrielles!$A$1:$EJ$1191,237,0)+HLOOKUP($A45,[2]valeurs_trimestrielles!$A$1:$EJ$1191,238,0)+HLOOKUP($A45,[2]valeurs_trimestrielles!$A$1:$EJ$1191,239,0)+HLOOKUP($A45,[2]valeurs_trimestrielles!$A$1:$EJ$1191,242,0)+HLOOKUP($A45,[2]valeurs_trimestrielles!$A$1:$EJ$1191,243,0)+HLOOKUP($A45,[2]valeurs_trimestrielles!$A$1:$EJ$1191,244,0)+HLOOKUP($A45,[2]valeurs_trimestrielles!$A$1:$EJ$1191,245,0)+HLOOKUP($A45,[2]valeurs_trimestrielles!$A$1:$EJ$1191,246,0)+HLOOKUP($A45,[2]valeurs_trimestrielles!$A$1:$EJ$1191,247,0)+HLOOKUP($A45,[2]valeurs_trimestrielles!$A$1:$EJ$1191,248,0)</f>
        <v>8492</v>
      </c>
      <c r="AI45" s="83">
        <f>HLOOKUP($A45,[2]valeurs_trimestrielles!$A$1:$EJ$1191,611,0)+HLOOKUP($A45,[2]valeurs_trimestrielles!$A$1:$EJ$1191,612,0)+HLOOKUP($A45,[2]valeurs_trimestrielles!$A$1:$EJ$1191,613,0)+HLOOKUP($A45,[2]valeurs_trimestrielles!$A$1:$EJ$1191,614,0)+HLOOKUP($A45,[2]valeurs_trimestrielles!$A$1:$EJ$1191,615,0)+HLOOKUP($A45,[2]valeurs_trimestrielles!$A$1:$EJ$1191,618,0)+HLOOKUP($A45,[2]valeurs_trimestrielles!$A$1:$EJ$1191,619,0)+HLOOKUP($A45,[2]valeurs_trimestrielles!$A$1:$EJ$1191,620,0)+HLOOKUP($A45,[2]valeurs_trimestrielles!$A$1:$EJ$1191,621,0)+HLOOKUP($A45,[2]valeurs_trimestrielles!$A$1:$EJ$1191,622,0)+HLOOKUP($A45,[2]valeurs_trimestrielles!$A$1:$EJ$1191,623,0)+HLOOKUP($A45,[2]valeurs_trimestrielles!$A$1:$EJ$1191,624,0)</f>
        <v>10859</v>
      </c>
      <c r="AJ45" s="83">
        <f>HLOOKUP($A45,[2]valeurs_trimestrielles!$A$1:$EJ$1191,16,0)+HLOOKUP($A45,[2]valeurs_trimestrielles!$A$1:$EJ$1191,17,0)+HLOOKUP($A45,[2]valeurs_trimestrielles!$A$1:$EJ$1191,18,0)+HLOOKUP($A45,[2]valeurs_trimestrielles!$A$1:$EJ$1191,19,0)+HLOOKUP($A45,[2]valeurs_trimestrielles!$A$1:$EJ$1191,20,0)+HLOOKUP($A45,[2]valeurs_trimestrielles!$A$1:$EJ$1191,23,0)+HLOOKUP($A45,[2]valeurs_trimestrielles!$A$1:$EJ$1191,24,0)+HLOOKUP($A45,[2]valeurs_trimestrielles!$A$1:$EJ$1191,25,0)+HLOOKUP($A45,[2]valeurs_trimestrielles!$A$1:$EJ$1191,26,0)+HLOOKUP($A45,[2]valeurs_trimestrielles!$A$1:$EJ$1191,27,0)+HLOOKUP($A45,[2]valeurs_trimestrielles!$A$1:$EJ$1191,28,0)+HLOOKUP($A45,[2]valeurs_trimestrielles!$A$1:$EJ$1191,29,0)</f>
        <v>7429</v>
      </c>
      <c r="AK45" s="83">
        <f>HLOOKUP($A45,[2]valeurs_trimestrielles!$A$1:$EJ$1191,30,0)+HLOOKUP($A45,[2]valeurs_trimestrielles!$A$1:$EJ$1191,31,0)+HLOOKUP($A45,[2]valeurs_trimestrielles!$A$1:$EJ$1191,32,0)+HLOOKUP($A45,[2]valeurs_trimestrielles!$A$1:$EJ$1191,33,0)+HLOOKUP($A45,[2]valeurs_trimestrielles!$A$1:$EJ$1191,34,0)+HLOOKUP($A45,[2]valeurs_trimestrielles!$A$1:$EJ$1191,37,0)+HLOOKUP($A45,[2]valeurs_trimestrielles!$A$1:$EJ$1191,38,0)+HLOOKUP($A45,[2]valeurs_trimestrielles!$A$1:$EJ$1191,39,0)+HLOOKUP($A45,[2]valeurs_trimestrielles!$A$1:$EJ$1191,40,0)+HLOOKUP($A45,[2]valeurs_trimestrielles!$A$1:$EJ$1191,41,0)+HLOOKUP($A45,[2]valeurs_trimestrielles!$A$1:$EJ$1191,42,0)+HLOOKUP($A45,[2]valeurs_trimestrielles!$A$1:$EJ$1191,43,0)</f>
        <v>8722</v>
      </c>
      <c r="AL45" s="83">
        <f>HLOOKUP($A45,[2]valeurs_trimestrielles!$A$1:$EJ$1191,2,0)+HLOOKUP($A45,[2]valeurs_trimestrielles!$A$1:$EJ$1191,3,0)+HLOOKUP($A45,[2]valeurs_trimestrielles!$A$1:$EJ$1191,4,0)+HLOOKUP($A45,[2]valeurs_trimestrielles!$A$1:$EJ$1191,5,0)+HLOOKUP($A45,[2]valeurs_trimestrielles!$A$1:$EJ$1191,6,0)+HLOOKUP($A45,[2]valeurs_trimestrielles!$A$1:$EJ$1191,9,0)+HLOOKUP($A45,[2]valeurs_trimestrielles!$A$1:$EJ$1191,10,0)+HLOOKUP($A45,[2]valeurs_trimestrielles!$A$1:$EJ$1191,11,0)+HLOOKUP($A45,[2]valeurs_trimestrielles!$A$1:$EJ$1191,12,0)+HLOOKUP($A45,[2]valeurs_trimestrielles!$A$1:$EJ$1191,13,0)+HLOOKUP($A45,[2]valeurs_trimestrielles!$A$1:$EJ$1191,14,0)+HLOOKUP($A45,[2]valeurs_trimestrielles!$A$1:$EJ$1191,15,0)</f>
        <v>50861</v>
      </c>
      <c r="AM45" s="83">
        <f>HLOOKUP($A45,[2]valeurs_trimestrielles!$A$1:$EJ$1191,146,0)+HLOOKUP($A45,[2]valeurs_trimestrielles!$A$1:$EJ$1191,147,0)+HLOOKUP($A45,[2]valeurs_trimestrielles!$A$1:$EJ$1191,148,0)+HLOOKUP($A45,[2]valeurs_trimestrielles!$A$1:$EJ$1191,149,0)+HLOOKUP($A45,[2]valeurs_trimestrielles!$A$1:$EJ$1191,150,0)+HLOOKUP($A45,[2]valeurs_trimestrielles!$A$1:$EJ$1191,153,0)+HLOOKUP($A45,[2]valeurs_trimestrielles!$A$1:$EJ$1191,154,0)+HLOOKUP($A45,[2]valeurs_trimestrielles!$A$1:$EJ$1191,155,0)+HLOOKUP($A45,[2]valeurs_trimestrielles!$A$1:$EJ$1191,156,0)+HLOOKUP($A45,[2]valeurs_trimestrielles!$A$1:$EJ$1191,157,0)+HLOOKUP($A45,[2]valeurs_trimestrielles!$A$1:$EJ$1191,158,0)+HLOOKUP($A45,[2]valeurs_trimestrielles!$A$1:$EJ$1191,159,0)</f>
        <v>22152</v>
      </c>
      <c r="AN45" s="84">
        <f>HLOOKUP($A45,[2]valeurs_trimestrielles!$A$1:$EJ$1191,44,0)+HLOOKUP($A45,[2]valeurs_trimestrielles!$A$1:$EJ$1191,45,0)+HLOOKUP($A45,[2]valeurs_trimestrielles!$A$1:$EJ$1191,46,0)+HLOOKUP($A45,[2]valeurs_trimestrielles!$A$1:$EJ$1191,47,0)+HLOOKUP($A45,[2]valeurs_trimestrielles!$A$1:$EJ$1191,48,0)+HLOOKUP($A45,[2]valeurs_trimestrielles!$A$1:$EJ$1191,51,0)+HLOOKUP($A45,[2]valeurs_trimestrielles!$A$1:$EJ$1191,52,0)+HLOOKUP($A45,[2]valeurs_trimestrielles!$A$1:$EJ$1191,53,0)+HLOOKUP($A45,[2]valeurs_trimestrielles!$A$1:$EJ$1191,54,0)+HLOOKUP($A45,[2]valeurs_trimestrielles!$A$1:$EJ$1191,55,0)+HLOOKUP($A45,[2]valeurs_trimestrielles!$A$1:$EJ$1191,56,0)+HLOOKUP($A45,[2]valeurs_trimestrielles!$A$1:$EJ$1191,57,0)</f>
        <v>21913</v>
      </c>
    </row>
    <row r="46" spans="1:40" x14ac:dyDescent="0.2">
      <c r="A46" s="1" t="str">
        <f>'France métro'!A43</f>
        <v>2020-T1</v>
      </c>
      <c r="B46" s="54">
        <f t="shared" si="41"/>
        <v>86417</v>
      </c>
      <c r="C46" s="76">
        <f>HLOOKUP($A46,[2]valeurs_trimestrielles!$A$1:$EJ$1191,458,0)+HLOOKUP($A46,[2]valeurs_trimestrielles!$A$1:$EJ$1191,460,0)+HLOOKUP($A46,[2]valeurs_trimestrielles!$A$1:$EJ$1191,462,0)+HLOOKUP($A46,[2]valeurs_trimestrielles!$A$1:$EJ$1191,464,0)+HLOOKUP($A46,[2]valeurs_trimestrielles!$A$1:$EJ$1191,466,0)+HLOOKUP($A46,[2]valeurs_trimestrielles!$A$1:$EJ$1191,468,0)+HLOOKUP($A46,[2]valeurs_trimestrielles!$A$1:$EJ$1191,472,0)+HLOOKUP($A46,[2]valeurs_trimestrielles!$A$1:$EJ$1191,478,0)+HLOOKUP($A46,[2]valeurs_trimestrielles!$A$1:$EJ$1191,485,0)+HLOOKUP($A46,[2]valeurs_trimestrielles!$A$1:$EJ$1191,487,0)+HLOOKUP($A46,[2]valeurs_trimestrielles!$A$1:$EJ$1191,489,0)+HLOOKUP($A46,[2]valeurs_trimestrielles!$A$1:$EJ$1191,491,0)+HLOOKUP($A46,[2]valeurs_trimestrielles!$A$1:$EJ$1191,493,0)</f>
        <v>3252</v>
      </c>
      <c r="D46" s="73">
        <f>HLOOKUP($A46,[2]valeurs_trimestrielles!$A$1:$EJ$1191,356,0)+HLOOKUP($A46,[2]valeurs_trimestrielles!$A$1:$EJ$1191,358,0)+HLOOKUP($A46,[2]valeurs_trimestrielles!$A$1:$EJ$1191,360,0)+HLOOKUP($A46,[2]valeurs_trimestrielles!$A$1:$EJ$1191,362,0)+HLOOKUP($A46,[2]valeurs_trimestrielles!$A$1:$EJ$1191,364,0)+HLOOKUP($A46,[2]valeurs_trimestrielles!$A$1:$EJ$1191,366,0)+HLOOKUP($A46,[2]valeurs_trimestrielles!$A$1:$EJ$1191,370,0)+HLOOKUP($A46,[2]valeurs_trimestrielles!$A$1:$EJ$1191,376,0)+HLOOKUP($A46,[2]valeurs_trimestrielles!$A$1:$EJ$1191,383,0)+HLOOKUP($A46,[2]valeurs_trimestrielles!$A$1:$EJ$1191,385,0)+HLOOKUP($A46,[2]valeurs_trimestrielles!$A$1:$EJ$1191,387,0)+HLOOKUP($A46,[2]valeurs_trimestrielles!$A$1:$EJ$1191,389,0)+HLOOKUP($A46,[2]valeurs_trimestrielles!$A$1:$EJ$1191,391,0)</f>
        <v>10571</v>
      </c>
      <c r="E46" s="73">
        <f t="shared" si="42"/>
        <v>72594</v>
      </c>
      <c r="F46" s="73">
        <f>HLOOKUP($A46,[2]valeurs_trimestrielles!$A$1:$EJ$1191,305,0)+HLOOKUP($A46,[2]valeurs_trimestrielles!$A$1:$EJ$1191,306,0)+HLOOKUP($A46,[2]valeurs_trimestrielles!$A$1:$EJ$1191,307,0)+HLOOKUP($A46,[2]valeurs_trimestrielles!$A$1:$EJ$1191,308,0)+HLOOKUP($A46,[2]valeurs_trimestrielles!$A$1:$EJ$1191,309,0)+HLOOKUP($A46,[2]valeurs_trimestrielles!$A$1:$EJ$1191,312,0)+HLOOKUP($A46,[2]valeurs_trimestrielles!$A$1:$EJ$1191,313,0)+HLOOKUP($A46,[2]valeurs_trimestrielles!$A$1:$EJ$1191,314,0)+HLOOKUP($A46,[2]valeurs_trimestrielles!$A$1:$EJ$1191,315,0)+HLOOKUP($A46,[2]valeurs_trimestrielles!$A$1:$EJ$1191,316,0)+HLOOKUP($A46,[2]valeurs_trimestrielles!$A$1:$EJ$1191,317,0)+HLOOKUP($A46,[2]valeurs_trimestrielles!$A$1:$EJ$1191,318,0)</f>
        <v>19279</v>
      </c>
      <c r="G46" s="73">
        <f>HLOOKUP($A46,[2]valeurs_trimestrielles!$A$1:$EJ$1191,546,0)+HLOOKUP($A46,[2]valeurs_trimestrielles!$A$1:$EJ$1191,547,0)+HLOOKUP($A46,[2]valeurs_trimestrielles!$A$1:$EJ$1191,548,0)+HLOOKUP($A46,[2]valeurs_trimestrielles!$A$1:$EJ$1191,549,0)+HLOOKUP($A46,[2]valeurs_trimestrielles!$A$1:$EJ$1191,550,0)+HLOOKUP($A46,[2]valeurs_trimestrielles!$A$1:$EJ$1191,553,0)+HLOOKUP($A46,[2]valeurs_trimestrielles!$A$1:$EJ$1191,554,0)+HLOOKUP($A46,[2]valeurs_trimestrielles!$A$1:$EJ$1191,555,0)+HLOOKUP($A46,[2]valeurs_trimestrielles!$A$1:$EJ$1191,556,0)+HLOOKUP($A46,[2]valeurs_trimestrielles!$A$1:$EJ$1191,557,0)+HLOOKUP($A46,[2]valeurs_trimestrielles!$A$1:$EJ$1191,558,0)+HLOOKUP($A46,[2]valeurs_trimestrielles!$A$1:$EJ$1191,559,0)</f>
        <v>3749</v>
      </c>
      <c r="H46" s="73">
        <f>HLOOKUP($A46,[2]valeurs_trimestrielles!$A$1:$EJ$1191,444,0)+HLOOKUP($A46,[2]valeurs_trimestrielles!$A$1:$EJ$1191,445,0)+HLOOKUP($A46,[2]valeurs_trimestrielles!$A$1:$EJ$1191,446,0)+HLOOKUP($A46,[2]valeurs_trimestrielles!$A$1:$EJ$1191,447,0)+HLOOKUP($A46,[2]valeurs_trimestrielles!$A$1:$EJ$1191,448,0)+HLOOKUP($A46,[2]valeurs_trimestrielles!$A$1:$EJ$1191,451,0)+HLOOKUP($A46,[2]valeurs_trimestrielles!$A$1:$EJ$1191,452,0)+HLOOKUP($A46,[2]valeurs_trimestrielles!$A$1:$EJ$1191,453,0)+HLOOKUP($A46,[2]valeurs_trimestrielles!$A$1:$EJ$1191,454,0)+HLOOKUP($A46,[2]valeurs_trimestrielles!$A$1:$EJ$1191,455,0)+HLOOKUP($A46,[2]valeurs_trimestrielles!$A$1:$EJ$1191,456,0)+HLOOKUP($A46,[2]valeurs_trimestrielles!$A$1:$EJ$1191,457,0)</f>
        <v>5090</v>
      </c>
      <c r="I46" s="73">
        <f>HLOOKUP($A46,[2]valeurs_trimestrielles!$A$1:$EJ$1191,509,0)+HLOOKUP($A46,[2]valeurs_trimestrielles!$A$1:$EJ$1191,510,0)+HLOOKUP($A46,[2]valeurs_trimestrielles!$A$1:$EJ$1191,511,0)+HLOOKUP($A46,[2]valeurs_trimestrielles!$A$1:$EJ$1191,512,0)+HLOOKUP($A46,[2]valeurs_trimestrielles!$A$1:$EJ$1191,513,0)+HLOOKUP($A46,[2]valeurs_trimestrielles!$A$1:$EJ$1191,516,0)+HLOOKUP($A46,[2]valeurs_trimestrielles!$A$1:$EJ$1191,517,0)+HLOOKUP($A46,[2]valeurs_trimestrielles!$A$1:$EJ$1191,518,0)+HLOOKUP($A46,[2]valeurs_trimestrielles!$A$1:$EJ$1191,519,0)+HLOOKUP($A46,[2]valeurs_trimestrielles!$A$1:$EJ$1191,520,0)+HLOOKUP($A46,[2]valeurs_trimestrielles!$A$1:$EJ$1191,521,0)+HLOOKUP($A46,[2]valeurs_trimestrielles!$A$1:$EJ$1191,522,0)</f>
        <v>4017</v>
      </c>
      <c r="J46" s="73">
        <f>HLOOKUP($A46,[2]valeurs_trimestrielles!$A$1:$EJ$1191,263,0)+HLOOKUP($A46,[2]valeurs_trimestrielles!$A$1:$EJ$1191,264,0)+HLOOKUP($A46,[2]valeurs_trimestrielles!$A$1:$EJ$1191,265,0)+HLOOKUP($A46,[2]valeurs_trimestrielles!$A$1:$EJ$1191,266,0)+HLOOKUP($A46,[2]valeurs_trimestrielles!$A$1:$EJ$1191,267,0)+HLOOKUP($A46,[2]valeurs_trimestrielles!$A$1:$EJ$1191,270,0)+HLOOKUP($A46,[2]valeurs_trimestrielles!$A$1:$EJ$1191,271,0)+HLOOKUP($A46,[2]valeurs_trimestrielles!$A$1:$EJ$1191,272,0)+HLOOKUP($A46,[2]valeurs_trimestrielles!$A$1:$EJ$1191,273,0)+HLOOKUP($A46,[2]valeurs_trimestrielles!$A$1:$EJ$1191,274,0)+HLOOKUP($A46,[2]valeurs_trimestrielles!$A$1:$EJ$1191,275,0)+HLOOKUP($A46,[2]valeurs_trimestrielles!$A$1:$EJ$1191,276,0)</f>
        <v>5542</v>
      </c>
      <c r="K46" s="73">
        <f>HLOOKUP($A46,[2]valeurs_trimestrielles!$A$1:$EJ$1191,277,0)+HLOOKUP($A46,[2]valeurs_trimestrielles!$A$1:$EJ$1191,278,0)+HLOOKUP($A46,[2]valeurs_trimestrielles!$A$1:$EJ$1191,279,0)+HLOOKUP($A46,[2]valeurs_trimestrielles!$A$1:$EJ$1191,280,0)+HLOOKUP($A46,[2]valeurs_trimestrielles!$A$1:$EJ$1191,281,0)+HLOOKUP($A46,[2]valeurs_trimestrielles!$A$1:$EJ$1191,284,0)+HLOOKUP($A46,[2]valeurs_trimestrielles!$A$1:$EJ$1191,285,0)+HLOOKUP($A46,[2]valeurs_trimestrielles!$A$1:$EJ$1191,286,0)+HLOOKUP($A46,[2]valeurs_trimestrielles!$A$1:$EJ$1191,287,0)+HLOOKUP($A46,[2]valeurs_trimestrielles!$A$1:$EJ$1191,288,0)+HLOOKUP($A46,[2]valeurs_trimestrielles!$A$1:$EJ$1191,289,0)+HLOOKUP($A46,[2]valeurs_trimestrielles!$A$1:$EJ$1191,290,0)</f>
        <v>4763</v>
      </c>
      <c r="L46" s="73">
        <f>HLOOKUP($A46,[2]valeurs_trimestrielles!$A$1:$EJ$1191,249,0)+HLOOKUP($A46,[2]valeurs_trimestrielles!$A$1:$EJ$1191,250,0)+HLOOKUP($A46,[2]valeurs_trimestrielles!$A$1:$EJ$1191,251,0)+HLOOKUP($A46,[2]valeurs_trimestrielles!$A$1:$EJ$1191,252,0)+HLOOKUP($A46,[2]valeurs_trimestrielles!$A$1:$EJ$1191,253,0)+HLOOKUP($A46,[2]valeurs_trimestrielles!$A$1:$EJ$1191,256,0)+HLOOKUP($A46,[2]valeurs_trimestrielles!$A$1:$EJ$1191,257,0)+HLOOKUP($A46,[2]valeurs_trimestrielles!$A$1:$EJ$1191,258,0)+HLOOKUP($A46,[2]valeurs_trimestrielles!$A$1:$EJ$1191,259,0)+HLOOKUP($A46,[2]valeurs_trimestrielles!$A$1:$EJ$1191,260,0)+HLOOKUP($A46,[2]valeurs_trimestrielles!$A$1:$EJ$1191,261,0)+HLOOKUP($A46,[2]valeurs_trimestrielles!$A$1:$EJ$1191,262,0)</f>
        <v>17282</v>
      </c>
      <c r="M46" s="73">
        <f>HLOOKUP($A46,[2]valeurs_trimestrielles!$A$1:$EJ$1191,393,0)+HLOOKUP($A46,[2]valeurs_trimestrielles!$A$1:$EJ$1191,394,0)+HLOOKUP($A46,[2]valeurs_trimestrielles!$A$1:$EJ$1191,395,0)+HLOOKUP($A46,[2]valeurs_trimestrielles!$A$1:$EJ$1191,396,0)+HLOOKUP($A46,[2]valeurs_trimestrielles!$A$1:$EJ$1191,397,0)+HLOOKUP($A46,[2]valeurs_trimestrielles!$A$1:$EJ$1191,400,0)+HLOOKUP($A46,[2]valeurs_trimestrielles!$A$1:$EJ$1191,401,0)+HLOOKUP($A46,[2]valeurs_trimestrielles!$A$1:$EJ$1191,402,0)+HLOOKUP($A46,[2]valeurs_trimestrielles!$A$1:$EJ$1191,403,0)+HLOOKUP($A46,[2]valeurs_trimestrielles!$A$1:$EJ$1191,404,0)+HLOOKUP($A46,[2]valeurs_trimestrielles!$A$1:$EJ$1191,405,0)+HLOOKUP($A46,[2]valeurs_trimestrielles!$A$1:$EJ$1191,406,0)</f>
        <v>7762</v>
      </c>
      <c r="N46" s="75">
        <f>HLOOKUP($A46,[2]valeurs_trimestrielles!$A$1:$EJ$1191,291,0)+HLOOKUP($A46,[2]valeurs_trimestrielles!$A$1:$EJ$1191,292,0)+HLOOKUP($A46,[2]valeurs_trimestrielles!$A$1:$EJ$1191,293,0)+HLOOKUP($A46,[2]valeurs_trimestrielles!$A$1:$EJ$1191,294,0)+HLOOKUP($A46,[2]valeurs_trimestrielles!$A$1:$EJ$1191,295,0)+HLOOKUP($A46,[2]valeurs_trimestrielles!$A$1:$EJ$1191,298,0)+HLOOKUP($A46,[2]valeurs_trimestrielles!$A$1:$EJ$1191,299,0)+HLOOKUP($A46,[2]valeurs_trimestrielles!$A$1:$EJ$1191,300,0)+HLOOKUP($A46,[2]valeurs_trimestrielles!$A$1:$EJ$1191,301,0)+HLOOKUP($A46,[2]valeurs_trimestrielles!$A$1:$EJ$1191,302,0)+HLOOKUP($A46,[2]valeurs_trimestrielles!$A$1:$EJ$1191,303,0)+HLOOKUP($A46,[2]valeurs_trimestrielles!$A$1:$EJ$1191,304,0)</f>
        <v>5110</v>
      </c>
      <c r="O46" s="72">
        <f t="shared" si="43"/>
        <v>128551</v>
      </c>
      <c r="P46" s="76">
        <f>HLOOKUP($A46,[2]valeurs_trimestrielles!$A$1:$EJ$1191,828,0)+HLOOKUP($A46,[2]valeurs_trimestrielles!$A$1:$EJ$1191,830,0)+HLOOKUP($A46,[2]valeurs_trimestrielles!$A$1:$EJ$1191,832,0)+HLOOKUP($A46,[2]valeurs_trimestrielles!$A$1:$EJ$1191,834,0)+HLOOKUP($A46,[2]valeurs_trimestrielles!$A$1:$EJ$1191,836,0)+HLOOKUP($A46,[2]valeurs_trimestrielles!$A$1:$EJ$1191,838,0)+HLOOKUP($A46,[2]valeurs_trimestrielles!$A$1:$EJ$1191,842,0)+HLOOKUP($A46,[2]valeurs_trimestrielles!$A$1:$EJ$1191,847,0)+HLOOKUP($A46,[2]valeurs_trimestrielles!$A$1:$EJ$1191,853,0)+HLOOKUP($A46,[2]valeurs_trimestrielles!$A$1:$EJ$1191,855,0)+HLOOKUP($A46,[2]valeurs_trimestrielles!$A$1:$EJ$1191,857,0)+HLOOKUP($A46,[2]valeurs_trimestrielles!$A$1:$EJ$1191,859,0)+HLOOKUP($A46,[2]valeurs_trimestrielles!$A$1:$EJ$1191,861,0)</f>
        <v>6711</v>
      </c>
      <c r="Q46" s="73">
        <f>HLOOKUP($A46,[2]valeurs_trimestrielles!$A$1:$EJ$1191,730,0)+HLOOKUP($A46,[2]valeurs_trimestrielles!$A$1:$EJ$1191,732,0)+HLOOKUP($A46,[2]valeurs_trimestrielles!$A$1:$EJ$1191,734,0)+HLOOKUP($A46,[2]valeurs_trimestrielles!$A$1:$EJ$1191,736,0)+HLOOKUP($A46,[2]valeurs_trimestrielles!$A$1:$EJ$1191,738,0)+HLOOKUP($A46,[2]valeurs_trimestrielles!$A$1:$EJ$1191,740,0)+HLOOKUP($A46,[2]valeurs_trimestrielles!$A$1:$EJ$1191,744,0)+HLOOKUP($A46,[2]valeurs_trimestrielles!$A$1:$EJ$1191,749,0)+HLOOKUP($A46,[2]valeurs_trimestrielles!$A$1:$EJ$1191,755,0)+HLOOKUP($A46,[2]valeurs_trimestrielles!$A$1:$EJ$1191,757,0)+HLOOKUP($A46,[2]valeurs_trimestrielles!$A$1:$EJ$1191,759,0)+HLOOKUP($A46,[2]valeurs_trimestrielles!$A$1:$EJ$1191,761,0)+HLOOKUP($A46,[2]valeurs_trimestrielles!$A$1:$EJ$1191,763,0)</f>
        <v>11853</v>
      </c>
      <c r="R46" s="73">
        <f t="shared" si="44"/>
        <v>109987</v>
      </c>
      <c r="S46" s="73">
        <f>HLOOKUP($A46,[2]valeurs_trimestrielles!$A$1:$EJ$1191,681,0)+HLOOKUP($A46,[2]valeurs_trimestrielles!$A$1:$EJ$1191,682,0)+HLOOKUP($A46,[2]valeurs_trimestrielles!$A$1:$EJ$1191,683,0)+HLOOKUP($A46,[2]valeurs_trimestrielles!$A$1:$EJ$1191,684,0)+HLOOKUP($A46,[2]valeurs_trimestrielles!$A$1:$EJ$1191,685,0)+HLOOKUP($A46,[2]valeurs_trimestrielles!$A$1:$EJ$1191,688,0)+HLOOKUP($A46,[2]valeurs_trimestrielles!$A$1:$EJ$1191,689,0)+HLOOKUP($A46,[2]valeurs_trimestrielles!$A$1:$EJ$1191,690,0)+HLOOKUP($A46,[2]valeurs_trimestrielles!$A$1:$EJ$1191,691,0)+HLOOKUP($A46,[2]valeurs_trimestrielles!$A$1:$EJ$1191,692,0)+HLOOKUP($A46,[2]valeurs_trimestrielles!$A$1:$EJ$1191,693,0)+HLOOKUP($A46,[2]valeurs_trimestrielles!$A$1:$EJ$1191,694,0)</f>
        <v>18010</v>
      </c>
      <c r="T46" s="73">
        <f>HLOOKUP($A46,[2]valeurs_trimestrielles!$A$1:$EJ$1191,912,0)+HLOOKUP($A46,[2]valeurs_trimestrielles!$A$1:$EJ$1191,913,0)+HLOOKUP($A46,[2]valeurs_trimestrielles!$A$1:$EJ$1191,914,0)+HLOOKUP($A46,[2]valeurs_trimestrielles!$A$1:$EJ$1191,915,0)+HLOOKUP($A46,[2]valeurs_trimestrielles!$A$1:$EJ$1191,916,0)+HLOOKUP($A46,[2]valeurs_trimestrielles!$A$1:$EJ$1191,919,0)+HLOOKUP($A46,[2]valeurs_trimestrielles!$A$1:$EJ$1191,920,0)+HLOOKUP($A46,[2]valeurs_trimestrielles!$A$1:$EJ$1191,921,0)+HLOOKUP($A46,[2]valeurs_trimestrielles!$A$1:$EJ$1191,922,0)+HLOOKUP($A46,[2]valeurs_trimestrielles!$A$1:$EJ$1191,923,0)+HLOOKUP($A46,[2]valeurs_trimestrielles!$A$1:$EJ$1191,924,0)+HLOOKUP($A46,[2]valeurs_trimestrielles!$A$1:$EJ$1191,925,0)</f>
        <v>14776</v>
      </c>
      <c r="U46" s="73">
        <f>HLOOKUP($A46,[2]valeurs_trimestrielles!$A$1:$EJ$1191,814,0)+HLOOKUP($A46,[2]valeurs_trimestrielles!$A$1:$EJ$1191,815,0)+HLOOKUP($A46,[2]valeurs_trimestrielles!$A$1:$EJ$1191,816,0)+HLOOKUP($A46,[2]valeurs_trimestrielles!$A$1:$EJ$1191,817,0)+HLOOKUP($A46,[2]valeurs_trimestrielles!$A$1:$EJ$1191,818,0)+HLOOKUP($A46,[2]valeurs_trimestrielles!$A$1:$EJ$1191,821,0)+HLOOKUP($A46,[2]valeurs_trimestrielles!$A$1:$EJ$1191,822,0)+HLOOKUP($A46,[2]valeurs_trimestrielles!$A$1:$EJ$1191,823,0)+HLOOKUP($A46,[2]valeurs_trimestrielles!$A$1:$EJ$1191,824,0)+HLOOKUP($A46,[2]valeurs_trimestrielles!$A$1:$EJ$1191,825,0)+HLOOKUP($A46,[2]valeurs_trimestrielles!$A$1:$EJ$1191,826,0)+HLOOKUP($A46,[2]valeurs_trimestrielles!$A$1:$EJ$1191,827,0)</f>
        <v>3834</v>
      </c>
      <c r="V46" s="73">
        <f>HLOOKUP($A46,[2]valeurs_trimestrielles!$A$1:$EJ$1191,877,0)+HLOOKUP($A46,[2]valeurs_trimestrielles!$A$1:$EJ$1191,878,0)+HLOOKUP($A46,[2]valeurs_trimestrielles!$A$1:$EJ$1191,879,0)+HLOOKUP($A46,[2]valeurs_trimestrielles!$A$1:$EJ$1191,880,0)+HLOOKUP($A46,[2]valeurs_trimestrielles!$A$1:$EJ$1191,881,0)+HLOOKUP($A46,[2]valeurs_trimestrielles!$A$1:$EJ$1191,884,0)+HLOOKUP($A46,[2]valeurs_trimestrielles!$A$1:$EJ$1191,885,0)+HLOOKUP($A46,[2]valeurs_trimestrielles!$A$1:$EJ$1191,886,0)+HLOOKUP($A46,[2]valeurs_trimestrielles!$A$1:$EJ$1191,887,0)+HLOOKUP($A46,[2]valeurs_trimestrielles!$A$1:$EJ$1191,888,0)+HLOOKUP($A46,[2]valeurs_trimestrielles!$A$1:$EJ$1191,889,0)+HLOOKUP($A46,[2]valeurs_trimestrielles!$A$1:$EJ$1191,890,0)</f>
        <v>6934</v>
      </c>
      <c r="W46" s="73">
        <f>HLOOKUP($A46,[2]valeurs_trimestrielles!$A$1:$EJ$1191,639,0)+HLOOKUP($A46,[2]valeurs_trimestrielles!$A$1:$EJ$1191,640,0)+HLOOKUP($A46,[2]valeurs_trimestrielles!$A$1:$EJ$1191,641,0)+HLOOKUP($A46,[2]valeurs_trimestrielles!$A$1:$EJ$1191,642,0)+HLOOKUP($A46,[2]valeurs_trimestrielles!$A$1:$EJ$1191,643,0)+HLOOKUP($A46,[2]valeurs_trimestrielles!$A$1:$EJ$1191,646,0)+HLOOKUP($A46,[2]valeurs_trimestrielles!$A$1:$EJ$1191,648,0)+HLOOKUP($A46,[2]valeurs_trimestrielles!$A$1:$EJ$1191,650,0)+HLOOKUP($A46,[2]valeurs_trimestrielles!$A$1:$EJ$1191,652,0)+HLOOKUP($A46,[2]valeurs_trimestrielles!$A$1:$EJ$1191,654,0)+HLOOKUP($A46,[2]valeurs_trimestrielles!$A$1:$EJ$1191,656,0)+HLOOKUP($A46,[2]valeurs_trimestrielles!$A$1:$EJ$1191,657,0)</f>
        <v>1700</v>
      </c>
      <c r="X46" s="73">
        <f>HLOOKUP($A46,[2]valeurs_trimestrielles!$A$1:$EJ$1191,653,0)+HLOOKUP($A46,[2]valeurs_trimestrielles!$A$1:$EJ$1191,654,0)+HLOOKUP($A46,[2]valeurs_trimestrielles!$A$1:$EJ$1191,655,0)+HLOOKUP($A46,[2]valeurs_trimestrielles!$A$1:$EJ$1191,656,0)+HLOOKUP($A46,[2]valeurs_trimestrielles!$A$1:$EJ$1191,657,0)+HLOOKUP($A46,[2]valeurs_trimestrielles!$A$1:$EJ$1191,660,0)+HLOOKUP($A46,[2]valeurs_trimestrielles!$A$1:$EJ$1191,661,0)+HLOOKUP($A46,[2]valeurs_trimestrielles!$A$1:$EJ$1191,662,0)+HLOOKUP($A46,[2]valeurs_trimestrielles!$A$1:$EJ$1191,663,0)+HLOOKUP($A46,[2]valeurs_trimestrielles!$A$1:$EJ$1191,664,0)+HLOOKUP($A46,[2]valeurs_trimestrielles!$A$1:$EJ$1191,665,0)+HLOOKUP($A46,[2]valeurs_trimestrielles!$A$1:$EJ$1191,666,0)</f>
        <v>3460</v>
      </c>
      <c r="Y46" s="73">
        <f>HLOOKUP($A46,[2]valeurs_trimestrielles!$A$1:$EJ$1191,626,0)+HLOOKUP($A46,[2]valeurs_trimestrielles!$A$1:$EJ$1191,627,0)+HLOOKUP($A46,[2]valeurs_trimestrielles!$A$1:$EJ$1191,628,0)+HLOOKUP($A46,[2]valeurs_trimestrielles!$A$1:$EJ$1191,629,0)+HLOOKUP($A46,[2]valeurs_trimestrielles!$A$1:$EJ$1191,630,0)+HLOOKUP($A46,[2]valeurs_trimestrielles!$A$1:$EJ$1191,632,0)+HLOOKUP($A46,[2]valeurs_trimestrielles!$A$1:$EJ$1191,633,0)+HLOOKUP($A46,[2]valeurs_trimestrielles!$A$1:$EJ$1191,634,0)+HLOOKUP($A46,[2]valeurs_trimestrielles!$A$1:$EJ$1191,635,0)+HLOOKUP($A46,[2]valeurs_trimestrielles!$A$1:$EJ$1191,636,0)+HLOOKUP($A46,[2]valeurs_trimestrielles!$A$1:$EJ$1191,637,0)+HLOOKUP($A46,[2]valeurs_trimestrielles!$A$1:$EJ$1191,638,0)</f>
        <v>33331</v>
      </c>
      <c r="Z46" s="73">
        <f>HLOOKUP($A46,[2]valeurs_trimestrielles!$A$1:$EJ$1191,765,0)+HLOOKUP($A46,[2]valeurs_trimestrielles!$A$1:$EJ$1191,766,0)+HLOOKUP($A46,[2]valeurs_trimestrielles!$A$1:$EJ$1191,767,0)+HLOOKUP($A46,[2]valeurs_trimestrielles!$A$1:$EJ$1191,768,0)+HLOOKUP($A46,[2]valeurs_trimestrielles!$A$1:$EJ$1191,769,0)+HLOOKUP($A46,[2]valeurs_trimestrielles!$A$1:$EJ$1191,772,0)+HLOOKUP($A46,[2]valeurs_trimestrielles!$A$1:$EJ$1191,773,0)+HLOOKUP($A46,[2]valeurs_trimestrielles!$A$1:$EJ$1191,774,0)+HLOOKUP($A46,[2]valeurs_trimestrielles!$A$1:$EJ$1191,775,0)+HLOOKUP($A46,[2]valeurs_trimestrielles!$A$1:$EJ$1191,776,0)+HLOOKUP($A46,[2]valeurs_trimestrielles!$A$1:$EJ$1191,777,0)+HLOOKUP($A46,[2]valeurs_trimestrielles!$A$1:$EJ$1191,778,0)</f>
        <v>11715</v>
      </c>
      <c r="AA46" s="75">
        <f>HLOOKUP($A46,[2]valeurs_trimestrielles!$A$1:$EJ$1191,667,0)+HLOOKUP($A46,[2]valeurs_trimestrielles!$A$1:$EJ$1191,668,0)+HLOOKUP($A46,[2]valeurs_trimestrielles!$A$1:$EJ$1191,669,0)+HLOOKUP($A46,[2]valeurs_trimestrielles!$A$1:$EJ$1191,670,0)+HLOOKUP($A46,[2]valeurs_trimestrielles!$A$1:$EJ$1191,671,0)+HLOOKUP($A46,[2]valeurs_trimestrielles!$A$1:$EJ$1191,674,0)+HLOOKUP($A46,[2]valeurs_trimestrielles!$A$1:$EJ$1191,675,0)+HLOOKUP($A46,[2]valeurs_trimestrielles!$A$1:$EJ$1191,676,0)+HLOOKUP($A46,[2]valeurs_trimestrielles!$A$1:$EJ$1191,677,0)+HLOOKUP($A46,[2]valeurs_trimestrielles!$A$1:$EJ$1191,678,0)+HLOOKUP($A46,[2]valeurs_trimestrielles!$A$1:$EJ$1191,679,0)+HLOOKUP($A46,[2]valeurs_trimestrielles!$A$1:$EJ$1191,680,0)</f>
        <v>16227</v>
      </c>
      <c r="AB46" s="72">
        <f t="shared" si="6"/>
        <v>214146</v>
      </c>
      <c r="AC46" s="55">
        <f>HLOOKUP($A46,[2]valeurs_trimestrielles!$A$1:$EJ$1191,560,0)+HLOOKUP($A46,[2]valeurs_trimestrielles!$A$1:$EJ$1191,562,0)+HLOOKUP($A46,[2]valeurs_trimestrielles!$A$1:$EJ$1191,564,0)+HLOOKUP($A46,[2]valeurs_trimestrielles!$A$1:$EJ$1191,566,0)+HLOOKUP($A46,[2]valeurs_trimestrielles!$A$1:$EJ$1191,568,0)+HLOOKUP($A46,[2]valeurs_trimestrielles!$A$1:$EJ$1191,570,0)+HLOOKUP($A46,[2]valeurs_trimestrielles!$A$1:$EJ$1191,574,0)+HLOOKUP($A46,[2]valeurs_trimestrielles!$A$1:$EJ$1191,580,0)+HLOOKUP($A46,[2]valeurs_trimestrielles!$A$1:$EJ$1191,587,0)+HLOOKUP($A46,[2]valeurs_trimestrielles!$A$1:$EJ$1191,589,0)+HLOOKUP($A46,[2]valeurs_trimestrielles!$A$1:$EJ$1191,591,0)+HLOOKUP($A46,[2]valeurs_trimestrielles!$A$1:$EJ$1191,593,0)+HLOOKUP($A46,[2]valeurs_trimestrielles!$A$1:$EJ$1191,595,0)</f>
        <v>9963</v>
      </c>
      <c r="AD46" s="56">
        <f>HLOOKUP($A46,[2]valeurs_trimestrielles!$A$1:$EJ$1191,109,0)+HLOOKUP($A46,[2]valeurs_trimestrielles!$A$1:$EJ$1191,111,0)+HLOOKUP($A46,[2]valeurs_trimestrielles!$A$1:$EJ$1191,113,0)+HLOOKUP($A46,[2]valeurs_trimestrielles!$A$1:$EJ$1191,115,0)+HLOOKUP($A46,[2]valeurs_trimestrielles!$A$1:$EJ$1191,117,0)+HLOOKUP($A46,[2]valeurs_trimestrielles!$A$1:$EJ$1191,119,0)+HLOOKUP($A46,[2]valeurs_trimestrielles!$A$1:$EJ$1191,123,0)+HLOOKUP($A46,[2]valeurs_trimestrielles!$A$1:$EJ$1191,129,0)+HLOOKUP($A46,[2]valeurs_trimestrielles!$A$1:$EJ$1191,136,0)+HLOOKUP($A46,[2]valeurs_trimestrielles!$A$1:$EJ$1191,138,0)+HLOOKUP($A46,[2]valeurs_trimestrielles!$A$1:$EJ$1191,140,0)+HLOOKUP($A46,[2]valeurs_trimestrielles!$A$1:$EJ$1191,142,0)+HLOOKUP($A46,[2]valeurs_trimestrielles!$A$1:$EJ$1191,144,0)</f>
        <v>22424</v>
      </c>
      <c r="AE46" s="56">
        <f t="shared" si="7"/>
        <v>181759</v>
      </c>
      <c r="AF46" s="56">
        <f>HLOOKUP($A46,[2]valeurs_trimestrielles!$A$1:$EJ$1191,58,0)+HLOOKUP($A46,[2]valeurs_trimestrielles!$A$1:$EJ$1191,59,0)+HLOOKUP($A46,[2]valeurs_trimestrielles!$A$1:$EJ$1191,60,0)+HLOOKUP($A46,[2]valeurs_trimestrielles!$A$1:$EJ$1191,61,0)+HLOOKUP($A46,[2]valeurs_trimestrielles!$A$1:$EJ$1191,62,0)+HLOOKUP($A46,[2]valeurs_trimestrielles!$A$1:$EJ$1191,65,0)+HLOOKUP($A46,[2]valeurs_trimestrielles!$A$1:$EJ$1191,66,0)+HLOOKUP($A46,[2]valeurs_trimestrielles!$A$1:$EJ$1191,67,0)+HLOOKUP($A46,[2]valeurs_trimestrielles!$A$1:$EJ$1191,68,0)+HLOOKUP($A46,[2]valeurs_trimestrielles!$A$1:$EJ$1191,69,0)+HLOOKUP($A46,[2]valeurs_trimestrielles!$A$1:$EJ$1191,70,0)+HLOOKUP($A46,[2]valeurs_trimestrielles!$A$1:$EJ$1191,71,0)</f>
        <v>37289</v>
      </c>
      <c r="AG46" s="56">
        <f>HLOOKUP($A46,[2]valeurs_trimestrielles!$A$1:$EJ$1191,968,0)+HLOOKUP($A46,[2]valeurs_trimestrielles!$A$1:$EJ$1191,969,0)+HLOOKUP($A46,[2]valeurs_trimestrielles!$A$1:$EJ$1191,970,0)+HLOOKUP($A46,[2]valeurs_trimestrielles!$A$1:$EJ$1191,971,0)+HLOOKUP($A46,[2]valeurs_trimestrielles!$A$1:$EJ$1191,972,0)+HLOOKUP($A46,[2]valeurs_trimestrielles!$A$1:$EJ$1191,975,0)+HLOOKUP($A46,[2]valeurs_trimestrielles!$A$1:$EJ$1191,976,0)+HLOOKUP($A46,[2]valeurs_trimestrielles!$A$1:$EJ$1191,977,0)+HLOOKUP($A46,[2]valeurs_trimestrielles!$A$1:$EJ$1191,978,0)+HLOOKUP($A46,[2]valeurs_trimestrielles!$A$1:$EJ$1191,979,0)+HLOOKUP($A46,[2]valeurs_trimestrielles!$A$1:$EJ$1191,980,0)+HLOOKUP($A46,[2]valeurs_trimestrielles!$A$1:$EJ$1191,981,0)</f>
        <v>18525</v>
      </c>
      <c r="AH46" s="56">
        <f>HLOOKUP($A46,[2]valeurs_trimestrielles!$A$1:$EJ$1191,235,0)+HLOOKUP($A46,[2]valeurs_trimestrielles!$A$1:$EJ$1191,236,0)+HLOOKUP($A46,[2]valeurs_trimestrielles!$A$1:$EJ$1191,237,0)+HLOOKUP($A46,[2]valeurs_trimestrielles!$A$1:$EJ$1191,238,0)+HLOOKUP($A46,[2]valeurs_trimestrielles!$A$1:$EJ$1191,239,0)+HLOOKUP($A46,[2]valeurs_trimestrielles!$A$1:$EJ$1191,242,0)+HLOOKUP($A46,[2]valeurs_trimestrielles!$A$1:$EJ$1191,243,0)+HLOOKUP($A46,[2]valeurs_trimestrielles!$A$1:$EJ$1191,244,0)+HLOOKUP($A46,[2]valeurs_trimestrielles!$A$1:$EJ$1191,245,0)+HLOOKUP($A46,[2]valeurs_trimestrielles!$A$1:$EJ$1191,246,0)+HLOOKUP($A46,[2]valeurs_trimestrielles!$A$1:$EJ$1191,247,0)+HLOOKUP($A46,[2]valeurs_trimestrielles!$A$1:$EJ$1191,248,0)</f>
        <v>8924</v>
      </c>
      <c r="AI46" s="56">
        <f>HLOOKUP($A46,[2]valeurs_trimestrielles!$A$1:$EJ$1191,611,0)+HLOOKUP($A46,[2]valeurs_trimestrielles!$A$1:$EJ$1191,612,0)+HLOOKUP($A46,[2]valeurs_trimestrielles!$A$1:$EJ$1191,613,0)+HLOOKUP($A46,[2]valeurs_trimestrielles!$A$1:$EJ$1191,614,0)+HLOOKUP($A46,[2]valeurs_trimestrielles!$A$1:$EJ$1191,615,0)+HLOOKUP($A46,[2]valeurs_trimestrielles!$A$1:$EJ$1191,618,0)+HLOOKUP($A46,[2]valeurs_trimestrielles!$A$1:$EJ$1191,619,0)+HLOOKUP($A46,[2]valeurs_trimestrielles!$A$1:$EJ$1191,620,0)+HLOOKUP($A46,[2]valeurs_trimestrielles!$A$1:$EJ$1191,621,0)+HLOOKUP($A46,[2]valeurs_trimestrielles!$A$1:$EJ$1191,622,0)+HLOOKUP($A46,[2]valeurs_trimestrielles!$A$1:$EJ$1191,623,0)+HLOOKUP($A46,[2]valeurs_trimestrielles!$A$1:$EJ$1191,624,0)</f>
        <v>10951</v>
      </c>
      <c r="AJ46" s="56">
        <f>HLOOKUP($A46,[2]valeurs_trimestrielles!$A$1:$EJ$1191,16,0)+HLOOKUP($A46,[2]valeurs_trimestrielles!$A$1:$EJ$1191,17,0)+HLOOKUP($A46,[2]valeurs_trimestrielles!$A$1:$EJ$1191,18,0)+HLOOKUP($A46,[2]valeurs_trimestrielles!$A$1:$EJ$1191,19,0)+HLOOKUP($A46,[2]valeurs_trimestrielles!$A$1:$EJ$1191,20,0)+HLOOKUP($A46,[2]valeurs_trimestrielles!$A$1:$EJ$1191,23,0)+HLOOKUP($A46,[2]valeurs_trimestrielles!$A$1:$EJ$1191,24,0)+HLOOKUP($A46,[2]valeurs_trimestrielles!$A$1:$EJ$1191,25,0)+HLOOKUP($A46,[2]valeurs_trimestrielles!$A$1:$EJ$1191,26,0)+HLOOKUP($A46,[2]valeurs_trimestrielles!$A$1:$EJ$1191,27,0)+HLOOKUP($A46,[2]valeurs_trimestrielles!$A$1:$EJ$1191,28,0)+HLOOKUP($A46,[2]valeurs_trimestrielles!$A$1:$EJ$1191,29,0)</f>
        <v>6420</v>
      </c>
      <c r="AK46" s="56">
        <f>HLOOKUP($A46,[2]valeurs_trimestrielles!$A$1:$EJ$1191,30,0)+HLOOKUP($A46,[2]valeurs_trimestrielles!$A$1:$EJ$1191,31,0)+HLOOKUP($A46,[2]valeurs_trimestrielles!$A$1:$EJ$1191,32,0)+HLOOKUP($A46,[2]valeurs_trimestrielles!$A$1:$EJ$1191,33,0)+HLOOKUP($A46,[2]valeurs_trimestrielles!$A$1:$EJ$1191,34,0)+HLOOKUP($A46,[2]valeurs_trimestrielles!$A$1:$EJ$1191,37,0)+HLOOKUP($A46,[2]valeurs_trimestrielles!$A$1:$EJ$1191,38,0)+HLOOKUP($A46,[2]valeurs_trimestrielles!$A$1:$EJ$1191,39,0)+HLOOKUP($A46,[2]valeurs_trimestrielles!$A$1:$EJ$1191,40,0)+HLOOKUP($A46,[2]valeurs_trimestrielles!$A$1:$EJ$1191,41,0)+HLOOKUP($A46,[2]valeurs_trimestrielles!$A$1:$EJ$1191,42,0)+HLOOKUP($A46,[2]valeurs_trimestrielles!$A$1:$EJ$1191,43,0)</f>
        <v>8223</v>
      </c>
      <c r="AL46" s="56">
        <f>HLOOKUP($A46,[2]valeurs_trimestrielles!$A$1:$EJ$1191,2,0)+HLOOKUP($A46,[2]valeurs_trimestrielles!$A$1:$EJ$1191,3,0)+HLOOKUP($A46,[2]valeurs_trimestrielles!$A$1:$EJ$1191,4,0)+HLOOKUP($A46,[2]valeurs_trimestrielles!$A$1:$EJ$1191,5,0)+HLOOKUP($A46,[2]valeurs_trimestrielles!$A$1:$EJ$1191,6,0)+HLOOKUP($A46,[2]valeurs_trimestrielles!$A$1:$EJ$1191,9,0)+HLOOKUP($A46,[2]valeurs_trimestrielles!$A$1:$EJ$1191,10,0)+HLOOKUP($A46,[2]valeurs_trimestrielles!$A$1:$EJ$1191,11,0)+HLOOKUP($A46,[2]valeurs_trimestrielles!$A$1:$EJ$1191,12,0)+HLOOKUP($A46,[2]valeurs_trimestrielles!$A$1:$EJ$1191,13,0)+HLOOKUP($A46,[2]valeurs_trimestrielles!$A$1:$EJ$1191,14,0)+HLOOKUP($A46,[2]valeurs_trimestrielles!$A$1:$EJ$1191,15,0)</f>
        <v>50613</v>
      </c>
      <c r="AM46" s="56">
        <f>HLOOKUP($A46,[2]valeurs_trimestrielles!$A$1:$EJ$1191,146,0)+HLOOKUP($A46,[2]valeurs_trimestrielles!$A$1:$EJ$1191,147,0)+HLOOKUP($A46,[2]valeurs_trimestrielles!$A$1:$EJ$1191,148,0)+HLOOKUP($A46,[2]valeurs_trimestrielles!$A$1:$EJ$1191,149,0)+HLOOKUP($A46,[2]valeurs_trimestrielles!$A$1:$EJ$1191,150,0)+HLOOKUP($A46,[2]valeurs_trimestrielles!$A$1:$EJ$1191,153,0)+HLOOKUP($A46,[2]valeurs_trimestrielles!$A$1:$EJ$1191,154,0)+HLOOKUP($A46,[2]valeurs_trimestrielles!$A$1:$EJ$1191,155,0)+HLOOKUP($A46,[2]valeurs_trimestrielles!$A$1:$EJ$1191,156,0)+HLOOKUP($A46,[2]valeurs_trimestrielles!$A$1:$EJ$1191,157,0)+HLOOKUP($A46,[2]valeurs_trimestrielles!$A$1:$EJ$1191,158,0)+HLOOKUP($A46,[2]valeurs_trimestrielles!$A$1:$EJ$1191,159,0)</f>
        <v>19477</v>
      </c>
      <c r="AN46" s="57">
        <f>HLOOKUP($A46,[2]valeurs_trimestrielles!$A$1:$EJ$1191,44,0)+HLOOKUP($A46,[2]valeurs_trimestrielles!$A$1:$EJ$1191,45,0)+HLOOKUP($A46,[2]valeurs_trimestrielles!$A$1:$EJ$1191,46,0)+HLOOKUP($A46,[2]valeurs_trimestrielles!$A$1:$EJ$1191,47,0)+HLOOKUP($A46,[2]valeurs_trimestrielles!$A$1:$EJ$1191,48,0)+HLOOKUP($A46,[2]valeurs_trimestrielles!$A$1:$EJ$1191,51,0)+HLOOKUP($A46,[2]valeurs_trimestrielles!$A$1:$EJ$1191,52,0)+HLOOKUP($A46,[2]valeurs_trimestrielles!$A$1:$EJ$1191,53,0)+HLOOKUP($A46,[2]valeurs_trimestrielles!$A$1:$EJ$1191,54,0)+HLOOKUP($A46,[2]valeurs_trimestrielles!$A$1:$EJ$1191,55,0)+HLOOKUP($A46,[2]valeurs_trimestrielles!$A$1:$EJ$1191,56,0)+HLOOKUP($A46,[2]valeurs_trimestrielles!$A$1:$EJ$1191,57,0)</f>
        <v>21337</v>
      </c>
    </row>
    <row r="47" spans="1:40" x14ac:dyDescent="0.2">
      <c r="A47" s="1" t="str">
        <f>'France métro'!A44</f>
        <v>2020-T2</v>
      </c>
      <c r="B47" s="54">
        <f t="shared" ref="B47:B48" si="45">C47+D47+E47</f>
        <v>63172</v>
      </c>
      <c r="C47" s="76">
        <f>HLOOKUP($A47,[2]valeurs_trimestrielles!$A$1:$EJ$1191,458,0)+HLOOKUP($A47,[2]valeurs_trimestrielles!$A$1:$EJ$1191,460,0)+HLOOKUP($A47,[2]valeurs_trimestrielles!$A$1:$EJ$1191,462,0)+HLOOKUP($A47,[2]valeurs_trimestrielles!$A$1:$EJ$1191,464,0)+HLOOKUP($A47,[2]valeurs_trimestrielles!$A$1:$EJ$1191,466,0)+HLOOKUP($A47,[2]valeurs_trimestrielles!$A$1:$EJ$1191,468,0)+HLOOKUP($A47,[2]valeurs_trimestrielles!$A$1:$EJ$1191,472,0)+HLOOKUP($A47,[2]valeurs_trimestrielles!$A$1:$EJ$1191,478,0)+HLOOKUP($A47,[2]valeurs_trimestrielles!$A$1:$EJ$1191,485,0)+HLOOKUP($A47,[2]valeurs_trimestrielles!$A$1:$EJ$1191,487,0)+HLOOKUP($A47,[2]valeurs_trimestrielles!$A$1:$EJ$1191,489,0)+HLOOKUP($A47,[2]valeurs_trimestrielles!$A$1:$EJ$1191,491,0)+HLOOKUP($A47,[2]valeurs_trimestrielles!$A$1:$EJ$1191,493,0)</f>
        <v>2233</v>
      </c>
      <c r="D47" s="73">
        <f>HLOOKUP($A47,[2]valeurs_trimestrielles!$A$1:$EJ$1191,356,0)+HLOOKUP($A47,[2]valeurs_trimestrielles!$A$1:$EJ$1191,358,0)+HLOOKUP($A47,[2]valeurs_trimestrielles!$A$1:$EJ$1191,360,0)+HLOOKUP($A47,[2]valeurs_trimestrielles!$A$1:$EJ$1191,362,0)+HLOOKUP($A47,[2]valeurs_trimestrielles!$A$1:$EJ$1191,364,0)+HLOOKUP($A47,[2]valeurs_trimestrielles!$A$1:$EJ$1191,366,0)+HLOOKUP($A47,[2]valeurs_trimestrielles!$A$1:$EJ$1191,370,0)+HLOOKUP($A47,[2]valeurs_trimestrielles!$A$1:$EJ$1191,376,0)+HLOOKUP($A47,[2]valeurs_trimestrielles!$A$1:$EJ$1191,383,0)+HLOOKUP($A47,[2]valeurs_trimestrielles!$A$1:$EJ$1191,385,0)+HLOOKUP($A47,[2]valeurs_trimestrielles!$A$1:$EJ$1191,387,0)+HLOOKUP($A47,[2]valeurs_trimestrielles!$A$1:$EJ$1191,389,0)+HLOOKUP($A47,[2]valeurs_trimestrielles!$A$1:$EJ$1191,391,0)</f>
        <v>6357</v>
      </c>
      <c r="E47" s="73">
        <f t="shared" ref="E47:E48" si="46">SUM(F47:N47)</f>
        <v>54582</v>
      </c>
      <c r="F47" s="73">
        <f>HLOOKUP($A47,[2]valeurs_trimestrielles!$A$1:$EJ$1191,305,0)+HLOOKUP($A47,[2]valeurs_trimestrielles!$A$1:$EJ$1191,306,0)+HLOOKUP($A47,[2]valeurs_trimestrielles!$A$1:$EJ$1191,307,0)+HLOOKUP($A47,[2]valeurs_trimestrielles!$A$1:$EJ$1191,308,0)+HLOOKUP($A47,[2]valeurs_trimestrielles!$A$1:$EJ$1191,309,0)+HLOOKUP($A47,[2]valeurs_trimestrielles!$A$1:$EJ$1191,312,0)+HLOOKUP($A47,[2]valeurs_trimestrielles!$A$1:$EJ$1191,313,0)+HLOOKUP($A47,[2]valeurs_trimestrielles!$A$1:$EJ$1191,314,0)+HLOOKUP($A47,[2]valeurs_trimestrielles!$A$1:$EJ$1191,315,0)+HLOOKUP($A47,[2]valeurs_trimestrielles!$A$1:$EJ$1191,316,0)+HLOOKUP($A47,[2]valeurs_trimestrielles!$A$1:$EJ$1191,317,0)+HLOOKUP($A47,[2]valeurs_trimestrielles!$A$1:$EJ$1191,318,0)</f>
        <v>20080</v>
      </c>
      <c r="G47" s="73">
        <f>HLOOKUP($A47,[2]valeurs_trimestrielles!$A$1:$EJ$1191,546,0)+HLOOKUP($A47,[2]valeurs_trimestrielles!$A$1:$EJ$1191,547,0)+HLOOKUP($A47,[2]valeurs_trimestrielles!$A$1:$EJ$1191,548,0)+HLOOKUP($A47,[2]valeurs_trimestrielles!$A$1:$EJ$1191,549,0)+HLOOKUP($A47,[2]valeurs_trimestrielles!$A$1:$EJ$1191,550,0)+HLOOKUP($A47,[2]valeurs_trimestrielles!$A$1:$EJ$1191,553,0)+HLOOKUP($A47,[2]valeurs_trimestrielles!$A$1:$EJ$1191,554,0)+HLOOKUP($A47,[2]valeurs_trimestrielles!$A$1:$EJ$1191,555,0)+HLOOKUP($A47,[2]valeurs_trimestrielles!$A$1:$EJ$1191,556,0)+HLOOKUP($A47,[2]valeurs_trimestrielles!$A$1:$EJ$1191,557,0)+HLOOKUP($A47,[2]valeurs_trimestrielles!$A$1:$EJ$1191,558,0)+HLOOKUP($A47,[2]valeurs_trimestrielles!$A$1:$EJ$1191,559,0)</f>
        <v>1947</v>
      </c>
      <c r="H47" s="73">
        <f>HLOOKUP($A47,[2]valeurs_trimestrielles!$A$1:$EJ$1191,444,0)+HLOOKUP($A47,[2]valeurs_trimestrielles!$A$1:$EJ$1191,445,0)+HLOOKUP($A47,[2]valeurs_trimestrielles!$A$1:$EJ$1191,446,0)+HLOOKUP($A47,[2]valeurs_trimestrielles!$A$1:$EJ$1191,447,0)+HLOOKUP($A47,[2]valeurs_trimestrielles!$A$1:$EJ$1191,448,0)+HLOOKUP($A47,[2]valeurs_trimestrielles!$A$1:$EJ$1191,451,0)+HLOOKUP($A47,[2]valeurs_trimestrielles!$A$1:$EJ$1191,452,0)+HLOOKUP($A47,[2]valeurs_trimestrielles!$A$1:$EJ$1191,453,0)+HLOOKUP($A47,[2]valeurs_trimestrielles!$A$1:$EJ$1191,454,0)+HLOOKUP($A47,[2]valeurs_trimestrielles!$A$1:$EJ$1191,455,0)+HLOOKUP($A47,[2]valeurs_trimestrielles!$A$1:$EJ$1191,456,0)+HLOOKUP($A47,[2]valeurs_trimestrielles!$A$1:$EJ$1191,457,0)</f>
        <v>3132</v>
      </c>
      <c r="I47" s="73">
        <f>HLOOKUP($A47,[2]valeurs_trimestrielles!$A$1:$EJ$1191,509,0)+HLOOKUP($A47,[2]valeurs_trimestrielles!$A$1:$EJ$1191,510,0)+HLOOKUP($A47,[2]valeurs_trimestrielles!$A$1:$EJ$1191,511,0)+HLOOKUP($A47,[2]valeurs_trimestrielles!$A$1:$EJ$1191,512,0)+HLOOKUP($A47,[2]valeurs_trimestrielles!$A$1:$EJ$1191,513,0)+HLOOKUP($A47,[2]valeurs_trimestrielles!$A$1:$EJ$1191,516,0)+HLOOKUP($A47,[2]valeurs_trimestrielles!$A$1:$EJ$1191,517,0)+HLOOKUP($A47,[2]valeurs_trimestrielles!$A$1:$EJ$1191,518,0)+HLOOKUP($A47,[2]valeurs_trimestrielles!$A$1:$EJ$1191,519,0)+HLOOKUP($A47,[2]valeurs_trimestrielles!$A$1:$EJ$1191,520,0)+HLOOKUP($A47,[2]valeurs_trimestrielles!$A$1:$EJ$1191,521,0)+HLOOKUP($A47,[2]valeurs_trimestrielles!$A$1:$EJ$1191,522,0)</f>
        <v>2813</v>
      </c>
      <c r="J47" s="73">
        <f>HLOOKUP($A47,[2]valeurs_trimestrielles!$A$1:$EJ$1191,263,0)+HLOOKUP($A47,[2]valeurs_trimestrielles!$A$1:$EJ$1191,264,0)+HLOOKUP($A47,[2]valeurs_trimestrielles!$A$1:$EJ$1191,265,0)+HLOOKUP($A47,[2]valeurs_trimestrielles!$A$1:$EJ$1191,266,0)+HLOOKUP($A47,[2]valeurs_trimestrielles!$A$1:$EJ$1191,267,0)+HLOOKUP($A47,[2]valeurs_trimestrielles!$A$1:$EJ$1191,270,0)+HLOOKUP($A47,[2]valeurs_trimestrielles!$A$1:$EJ$1191,271,0)+HLOOKUP($A47,[2]valeurs_trimestrielles!$A$1:$EJ$1191,272,0)+HLOOKUP($A47,[2]valeurs_trimestrielles!$A$1:$EJ$1191,273,0)+HLOOKUP($A47,[2]valeurs_trimestrielles!$A$1:$EJ$1191,274,0)+HLOOKUP($A47,[2]valeurs_trimestrielles!$A$1:$EJ$1191,275,0)+HLOOKUP($A47,[2]valeurs_trimestrielles!$A$1:$EJ$1191,276,0)</f>
        <v>4133</v>
      </c>
      <c r="K47" s="73">
        <f>HLOOKUP($A47,[2]valeurs_trimestrielles!$A$1:$EJ$1191,277,0)+HLOOKUP($A47,[2]valeurs_trimestrielles!$A$1:$EJ$1191,278,0)+HLOOKUP($A47,[2]valeurs_trimestrielles!$A$1:$EJ$1191,279,0)+HLOOKUP($A47,[2]valeurs_trimestrielles!$A$1:$EJ$1191,280,0)+HLOOKUP($A47,[2]valeurs_trimestrielles!$A$1:$EJ$1191,281,0)+HLOOKUP($A47,[2]valeurs_trimestrielles!$A$1:$EJ$1191,284,0)+HLOOKUP($A47,[2]valeurs_trimestrielles!$A$1:$EJ$1191,285,0)+HLOOKUP($A47,[2]valeurs_trimestrielles!$A$1:$EJ$1191,286,0)+HLOOKUP($A47,[2]valeurs_trimestrielles!$A$1:$EJ$1191,287,0)+HLOOKUP($A47,[2]valeurs_trimestrielles!$A$1:$EJ$1191,288,0)+HLOOKUP($A47,[2]valeurs_trimestrielles!$A$1:$EJ$1191,289,0)+HLOOKUP($A47,[2]valeurs_trimestrielles!$A$1:$EJ$1191,290,0)</f>
        <v>3289</v>
      </c>
      <c r="L47" s="73">
        <f>HLOOKUP($A47,[2]valeurs_trimestrielles!$A$1:$EJ$1191,249,0)+HLOOKUP($A47,[2]valeurs_trimestrielles!$A$1:$EJ$1191,250,0)+HLOOKUP($A47,[2]valeurs_trimestrielles!$A$1:$EJ$1191,251,0)+HLOOKUP($A47,[2]valeurs_trimestrielles!$A$1:$EJ$1191,252,0)+HLOOKUP($A47,[2]valeurs_trimestrielles!$A$1:$EJ$1191,253,0)+HLOOKUP($A47,[2]valeurs_trimestrielles!$A$1:$EJ$1191,256,0)+HLOOKUP($A47,[2]valeurs_trimestrielles!$A$1:$EJ$1191,257,0)+HLOOKUP($A47,[2]valeurs_trimestrielles!$A$1:$EJ$1191,258,0)+HLOOKUP($A47,[2]valeurs_trimestrielles!$A$1:$EJ$1191,259,0)+HLOOKUP($A47,[2]valeurs_trimestrielles!$A$1:$EJ$1191,260,0)+HLOOKUP($A47,[2]valeurs_trimestrielles!$A$1:$EJ$1191,261,0)+HLOOKUP($A47,[2]valeurs_trimestrielles!$A$1:$EJ$1191,262,0)</f>
        <v>10632</v>
      </c>
      <c r="M47" s="73">
        <f>HLOOKUP($A47,[2]valeurs_trimestrielles!$A$1:$EJ$1191,393,0)+HLOOKUP($A47,[2]valeurs_trimestrielles!$A$1:$EJ$1191,394,0)+HLOOKUP($A47,[2]valeurs_trimestrielles!$A$1:$EJ$1191,395,0)+HLOOKUP($A47,[2]valeurs_trimestrielles!$A$1:$EJ$1191,396,0)+HLOOKUP($A47,[2]valeurs_trimestrielles!$A$1:$EJ$1191,397,0)+HLOOKUP($A47,[2]valeurs_trimestrielles!$A$1:$EJ$1191,400,0)+HLOOKUP($A47,[2]valeurs_trimestrielles!$A$1:$EJ$1191,401,0)+HLOOKUP($A47,[2]valeurs_trimestrielles!$A$1:$EJ$1191,402,0)+HLOOKUP($A47,[2]valeurs_trimestrielles!$A$1:$EJ$1191,403,0)+HLOOKUP($A47,[2]valeurs_trimestrielles!$A$1:$EJ$1191,404,0)+HLOOKUP($A47,[2]valeurs_trimestrielles!$A$1:$EJ$1191,405,0)+HLOOKUP($A47,[2]valeurs_trimestrielles!$A$1:$EJ$1191,406,0)</f>
        <v>5436</v>
      </c>
      <c r="N47" s="75">
        <f>HLOOKUP($A47,[2]valeurs_trimestrielles!$A$1:$EJ$1191,291,0)+HLOOKUP($A47,[2]valeurs_trimestrielles!$A$1:$EJ$1191,292,0)+HLOOKUP($A47,[2]valeurs_trimestrielles!$A$1:$EJ$1191,293,0)+HLOOKUP($A47,[2]valeurs_trimestrielles!$A$1:$EJ$1191,294,0)+HLOOKUP($A47,[2]valeurs_trimestrielles!$A$1:$EJ$1191,295,0)+HLOOKUP($A47,[2]valeurs_trimestrielles!$A$1:$EJ$1191,298,0)+HLOOKUP($A47,[2]valeurs_trimestrielles!$A$1:$EJ$1191,299,0)+HLOOKUP($A47,[2]valeurs_trimestrielles!$A$1:$EJ$1191,300,0)+HLOOKUP($A47,[2]valeurs_trimestrielles!$A$1:$EJ$1191,301,0)+HLOOKUP($A47,[2]valeurs_trimestrielles!$A$1:$EJ$1191,302,0)+HLOOKUP($A47,[2]valeurs_trimestrielles!$A$1:$EJ$1191,303,0)+HLOOKUP($A47,[2]valeurs_trimestrielles!$A$1:$EJ$1191,304,0)</f>
        <v>3120</v>
      </c>
      <c r="O47" s="72">
        <f t="shared" ref="O47:O48" si="47">P47+Q47+R47</f>
        <v>101770</v>
      </c>
      <c r="P47" s="76">
        <f>HLOOKUP($A47,[2]valeurs_trimestrielles!$A$1:$EJ$1191,828,0)+HLOOKUP($A47,[2]valeurs_trimestrielles!$A$1:$EJ$1191,830,0)+HLOOKUP($A47,[2]valeurs_trimestrielles!$A$1:$EJ$1191,832,0)+HLOOKUP($A47,[2]valeurs_trimestrielles!$A$1:$EJ$1191,834,0)+HLOOKUP($A47,[2]valeurs_trimestrielles!$A$1:$EJ$1191,836,0)+HLOOKUP($A47,[2]valeurs_trimestrielles!$A$1:$EJ$1191,838,0)+HLOOKUP($A47,[2]valeurs_trimestrielles!$A$1:$EJ$1191,842,0)+HLOOKUP($A47,[2]valeurs_trimestrielles!$A$1:$EJ$1191,847,0)+HLOOKUP($A47,[2]valeurs_trimestrielles!$A$1:$EJ$1191,853,0)+HLOOKUP($A47,[2]valeurs_trimestrielles!$A$1:$EJ$1191,855,0)+HLOOKUP($A47,[2]valeurs_trimestrielles!$A$1:$EJ$1191,857,0)+HLOOKUP($A47,[2]valeurs_trimestrielles!$A$1:$EJ$1191,859,0)+HLOOKUP($A47,[2]valeurs_trimestrielles!$A$1:$EJ$1191,861,0)</f>
        <v>5294</v>
      </c>
      <c r="Q47" s="73">
        <f>HLOOKUP($A47,[2]valeurs_trimestrielles!$A$1:$EJ$1191,730,0)+HLOOKUP($A47,[2]valeurs_trimestrielles!$A$1:$EJ$1191,732,0)+HLOOKUP($A47,[2]valeurs_trimestrielles!$A$1:$EJ$1191,734,0)+HLOOKUP($A47,[2]valeurs_trimestrielles!$A$1:$EJ$1191,736,0)+HLOOKUP($A47,[2]valeurs_trimestrielles!$A$1:$EJ$1191,738,0)+HLOOKUP($A47,[2]valeurs_trimestrielles!$A$1:$EJ$1191,740,0)+HLOOKUP($A47,[2]valeurs_trimestrielles!$A$1:$EJ$1191,744,0)+HLOOKUP($A47,[2]valeurs_trimestrielles!$A$1:$EJ$1191,749,0)+HLOOKUP($A47,[2]valeurs_trimestrielles!$A$1:$EJ$1191,755,0)+HLOOKUP($A47,[2]valeurs_trimestrielles!$A$1:$EJ$1191,757,0)+HLOOKUP($A47,[2]valeurs_trimestrielles!$A$1:$EJ$1191,759,0)+HLOOKUP($A47,[2]valeurs_trimestrielles!$A$1:$EJ$1191,761,0)+HLOOKUP($A47,[2]valeurs_trimestrielles!$A$1:$EJ$1191,763,0)</f>
        <v>8084</v>
      </c>
      <c r="R47" s="73">
        <f t="shared" ref="R47:R48" si="48">SUM(S47:AA47)</f>
        <v>88392</v>
      </c>
      <c r="S47" s="73">
        <f>HLOOKUP($A47,[2]valeurs_trimestrielles!$A$1:$EJ$1191,681,0)+HLOOKUP($A47,[2]valeurs_trimestrielles!$A$1:$EJ$1191,682,0)+HLOOKUP($A47,[2]valeurs_trimestrielles!$A$1:$EJ$1191,683,0)+HLOOKUP($A47,[2]valeurs_trimestrielles!$A$1:$EJ$1191,684,0)+HLOOKUP($A47,[2]valeurs_trimestrielles!$A$1:$EJ$1191,685,0)+HLOOKUP($A47,[2]valeurs_trimestrielles!$A$1:$EJ$1191,688,0)+HLOOKUP($A47,[2]valeurs_trimestrielles!$A$1:$EJ$1191,689,0)+HLOOKUP($A47,[2]valeurs_trimestrielles!$A$1:$EJ$1191,690,0)+HLOOKUP($A47,[2]valeurs_trimestrielles!$A$1:$EJ$1191,691,0)+HLOOKUP($A47,[2]valeurs_trimestrielles!$A$1:$EJ$1191,692,0)+HLOOKUP($A47,[2]valeurs_trimestrielles!$A$1:$EJ$1191,693,0)+HLOOKUP($A47,[2]valeurs_trimestrielles!$A$1:$EJ$1191,694,0)</f>
        <v>16706</v>
      </c>
      <c r="T47" s="73">
        <f>HLOOKUP($A47,[2]valeurs_trimestrielles!$A$1:$EJ$1191,912,0)+HLOOKUP($A47,[2]valeurs_trimestrielles!$A$1:$EJ$1191,913,0)+HLOOKUP($A47,[2]valeurs_trimestrielles!$A$1:$EJ$1191,914,0)+HLOOKUP($A47,[2]valeurs_trimestrielles!$A$1:$EJ$1191,915,0)+HLOOKUP($A47,[2]valeurs_trimestrielles!$A$1:$EJ$1191,916,0)+HLOOKUP($A47,[2]valeurs_trimestrielles!$A$1:$EJ$1191,919,0)+HLOOKUP($A47,[2]valeurs_trimestrielles!$A$1:$EJ$1191,920,0)+HLOOKUP($A47,[2]valeurs_trimestrielles!$A$1:$EJ$1191,921,0)+HLOOKUP($A47,[2]valeurs_trimestrielles!$A$1:$EJ$1191,922,0)+HLOOKUP($A47,[2]valeurs_trimestrielles!$A$1:$EJ$1191,923,0)+HLOOKUP($A47,[2]valeurs_trimestrielles!$A$1:$EJ$1191,924,0)+HLOOKUP($A47,[2]valeurs_trimestrielles!$A$1:$EJ$1191,925,0)</f>
        <v>17832</v>
      </c>
      <c r="U47" s="73">
        <f>HLOOKUP($A47,[2]valeurs_trimestrielles!$A$1:$EJ$1191,814,0)+HLOOKUP($A47,[2]valeurs_trimestrielles!$A$1:$EJ$1191,815,0)+HLOOKUP($A47,[2]valeurs_trimestrielles!$A$1:$EJ$1191,816,0)+HLOOKUP($A47,[2]valeurs_trimestrielles!$A$1:$EJ$1191,817,0)+HLOOKUP($A47,[2]valeurs_trimestrielles!$A$1:$EJ$1191,818,0)+HLOOKUP($A47,[2]valeurs_trimestrielles!$A$1:$EJ$1191,821,0)+HLOOKUP($A47,[2]valeurs_trimestrielles!$A$1:$EJ$1191,822,0)+HLOOKUP($A47,[2]valeurs_trimestrielles!$A$1:$EJ$1191,823,0)+HLOOKUP($A47,[2]valeurs_trimestrielles!$A$1:$EJ$1191,824,0)+HLOOKUP($A47,[2]valeurs_trimestrielles!$A$1:$EJ$1191,825,0)+HLOOKUP($A47,[2]valeurs_trimestrielles!$A$1:$EJ$1191,826,0)+HLOOKUP($A47,[2]valeurs_trimestrielles!$A$1:$EJ$1191,827,0)</f>
        <v>3126</v>
      </c>
      <c r="V47" s="73">
        <f>HLOOKUP($A47,[2]valeurs_trimestrielles!$A$1:$EJ$1191,877,0)+HLOOKUP($A47,[2]valeurs_trimestrielles!$A$1:$EJ$1191,878,0)+HLOOKUP($A47,[2]valeurs_trimestrielles!$A$1:$EJ$1191,879,0)+HLOOKUP($A47,[2]valeurs_trimestrielles!$A$1:$EJ$1191,880,0)+HLOOKUP($A47,[2]valeurs_trimestrielles!$A$1:$EJ$1191,881,0)+HLOOKUP($A47,[2]valeurs_trimestrielles!$A$1:$EJ$1191,884,0)+HLOOKUP($A47,[2]valeurs_trimestrielles!$A$1:$EJ$1191,885,0)+HLOOKUP($A47,[2]valeurs_trimestrielles!$A$1:$EJ$1191,886,0)+HLOOKUP($A47,[2]valeurs_trimestrielles!$A$1:$EJ$1191,887,0)+HLOOKUP($A47,[2]valeurs_trimestrielles!$A$1:$EJ$1191,888,0)+HLOOKUP($A47,[2]valeurs_trimestrielles!$A$1:$EJ$1191,889,0)+HLOOKUP($A47,[2]valeurs_trimestrielles!$A$1:$EJ$1191,890,0)</f>
        <v>5785</v>
      </c>
      <c r="W47" s="73">
        <f>HLOOKUP($A47,[2]valeurs_trimestrielles!$A$1:$EJ$1191,639,0)+HLOOKUP($A47,[2]valeurs_trimestrielles!$A$1:$EJ$1191,640,0)+HLOOKUP($A47,[2]valeurs_trimestrielles!$A$1:$EJ$1191,641,0)+HLOOKUP($A47,[2]valeurs_trimestrielles!$A$1:$EJ$1191,642,0)+HLOOKUP($A47,[2]valeurs_trimestrielles!$A$1:$EJ$1191,643,0)+HLOOKUP($A47,[2]valeurs_trimestrielles!$A$1:$EJ$1191,646,0)+HLOOKUP($A47,[2]valeurs_trimestrielles!$A$1:$EJ$1191,648,0)+HLOOKUP($A47,[2]valeurs_trimestrielles!$A$1:$EJ$1191,650,0)+HLOOKUP($A47,[2]valeurs_trimestrielles!$A$1:$EJ$1191,652,0)+HLOOKUP($A47,[2]valeurs_trimestrielles!$A$1:$EJ$1191,654,0)+HLOOKUP($A47,[2]valeurs_trimestrielles!$A$1:$EJ$1191,656,0)+HLOOKUP($A47,[2]valeurs_trimestrielles!$A$1:$EJ$1191,657,0)</f>
        <v>1241</v>
      </c>
      <c r="X47" s="73">
        <f>HLOOKUP($A47,[2]valeurs_trimestrielles!$A$1:$EJ$1191,653,0)+HLOOKUP($A47,[2]valeurs_trimestrielles!$A$1:$EJ$1191,654,0)+HLOOKUP($A47,[2]valeurs_trimestrielles!$A$1:$EJ$1191,655,0)+HLOOKUP($A47,[2]valeurs_trimestrielles!$A$1:$EJ$1191,656,0)+HLOOKUP($A47,[2]valeurs_trimestrielles!$A$1:$EJ$1191,657,0)+HLOOKUP($A47,[2]valeurs_trimestrielles!$A$1:$EJ$1191,660,0)+HLOOKUP($A47,[2]valeurs_trimestrielles!$A$1:$EJ$1191,661,0)+HLOOKUP($A47,[2]valeurs_trimestrielles!$A$1:$EJ$1191,662,0)+HLOOKUP($A47,[2]valeurs_trimestrielles!$A$1:$EJ$1191,663,0)+HLOOKUP($A47,[2]valeurs_trimestrielles!$A$1:$EJ$1191,664,0)+HLOOKUP($A47,[2]valeurs_trimestrielles!$A$1:$EJ$1191,665,0)+HLOOKUP($A47,[2]valeurs_trimestrielles!$A$1:$EJ$1191,666,0)</f>
        <v>2684</v>
      </c>
      <c r="Y47" s="73">
        <f>HLOOKUP($A47,[2]valeurs_trimestrielles!$A$1:$EJ$1191,626,0)+HLOOKUP($A47,[2]valeurs_trimestrielles!$A$1:$EJ$1191,627,0)+HLOOKUP($A47,[2]valeurs_trimestrielles!$A$1:$EJ$1191,628,0)+HLOOKUP($A47,[2]valeurs_trimestrielles!$A$1:$EJ$1191,629,0)+HLOOKUP($A47,[2]valeurs_trimestrielles!$A$1:$EJ$1191,630,0)+HLOOKUP($A47,[2]valeurs_trimestrielles!$A$1:$EJ$1191,632,0)+HLOOKUP($A47,[2]valeurs_trimestrielles!$A$1:$EJ$1191,633,0)+HLOOKUP($A47,[2]valeurs_trimestrielles!$A$1:$EJ$1191,634,0)+HLOOKUP($A47,[2]valeurs_trimestrielles!$A$1:$EJ$1191,635,0)+HLOOKUP($A47,[2]valeurs_trimestrielles!$A$1:$EJ$1191,636,0)+HLOOKUP($A47,[2]valeurs_trimestrielles!$A$1:$EJ$1191,637,0)+HLOOKUP($A47,[2]valeurs_trimestrielles!$A$1:$EJ$1191,638,0)</f>
        <v>25547</v>
      </c>
      <c r="Z47" s="73">
        <f>HLOOKUP($A47,[2]valeurs_trimestrielles!$A$1:$EJ$1191,765,0)+HLOOKUP($A47,[2]valeurs_trimestrielles!$A$1:$EJ$1191,766,0)+HLOOKUP($A47,[2]valeurs_trimestrielles!$A$1:$EJ$1191,767,0)+HLOOKUP($A47,[2]valeurs_trimestrielles!$A$1:$EJ$1191,768,0)+HLOOKUP($A47,[2]valeurs_trimestrielles!$A$1:$EJ$1191,769,0)+HLOOKUP($A47,[2]valeurs_trimestrielles!$A$1:$EJ$1191,772,0)+HLOOKUP($A47,[2]valeurs_trimestrielles!$A$1:$EJ$1191,773,0)+HLOOKUP($A47,[2]valeurs_trimestrielles!$A$1:$EJ$1191,774,0)+HLOOKUP($A47,[2]valeurs_trimestrielles!$A$1:$EJ$1191,775,0)+HLOOKUP($A47,[2]valeurs_trimestrielles!$A$1:$EJ$1191,776,0)+HLOOKUP($A47,[2]valeurs_trimestrielles!$A$1:$EJ$1191,777,0)+HLOOKUP($A47,[2]valeurs_trimestrielles!$A$1:$EJ$1191,778,0)</f>
        <v>5954</v>
      </c>
      <c r="AA47" s="75">
        <f>HLOOKUP($A47,[2]valeurs_trimestrielles!$A$1:$EJ$1191,667,0)+HLOOKUP($A47,[2]valeurs_trimestrielles!$A$1:$EJ$1191,668,0)+HLOOKUP($A47,[2]valeurs_trimestrielles!$A$1:$EJ$1191,669,0)+HLOOKUP($A47,[2]valeurs_trimestrielles!$A$1:$EJ$1191,670,0)+HLOOKUP($A47,[2]valeurs_trimestrielles!$A$1:$EJ$1191,671,0)+HLOOKUP($A47,[2]valeurs_trimestrielles!$A$1:$EJ$1191,674,0)+HLOOKUP($A47,[2]valeurs_trimestrielles!$A$1:$EJ$1191,675,0)+HLOOKUP($A47,[2]valeurs_trimestrielles!$A$1:$EJ$1191,676,0)+HLOOKUP($A47,[2]valeurs_trimestrielles!$A$1:$EJ$1191,677,0)+HLOOKUP($A47,[2]valeurs_trimestrielles!$A$1:$EJ$1191,678,0)+HLOOKUP($A47,[2]valeurs_trimestrielles!$A$1:$EJ$1191,679,0)+HLOOKUP($A47,[2]valeurs_trimestrielles!$A$1:$EJ$1191,680,0)</f>
        <v>9517</v>
      </c>
      <c r="AB47" s="72">
        <f t="shared" si="6"/>
        <v>164326</v>
      </c>
      <c r="AC47" s="55">
        <f>HLOOKUP($A47,[2]valeurs_trimestrielles!$A$1:$EJ$1191,560,0)+HLOOKUP($A47,[2]valeurs_trimestrielles!$A$1:$EJ$1191,562,0)+HLOOKUP($A47,[2]valeurs_trimestrielles!$A$1:$EJ$1191,564,0)+HLOOKUP($A47,[2]valeurs_trimestrielles!$A$1:$EJ$1191,566,0)+HLOOKUP($A47,[2]valeurs_trimestrielles!$A$1:$EJ$1191,568,0)+HLOOKUP($A47,[2]valeurs_trimestrielles!$A$1:$EJ$1191,570,0)+HLOOKUP($A47,[2]valeurs_trimestrielles!$A$1:$EJ$1191,574,0)+HLOOKUP($A47,[2]valeurs_trimestrielles!$A$1:$EJ$1191,580,0)+HLOOKUP($A47,[2]valeurs_trimestrielles!$A$1:$EJ$1191,587,0)+HLOOKUP($A47,[2]valeurs_trimestrielles!$A$1:$EJ$1191,589,0)+HLOOKUP($A47,[2]valeurs_trimestrielles!$A$1:$EJ$1191,591,0)+HLOOKUP($A47,[2]valeurs_trimestrielles!$A$1:$EJ$1191,593,0)+HLOOKUP($A47,[2]valeurs_trimestrielles!$A$1:$EJ$1191,595,0)</f>
        <v>7527</v>
      </c>
      <c r="AD47" s="56">
        <f>HLOOKUP($A47,[2]valeurs_trimestrielles!$A$1:$EJ$1191,109,0)+HLOOKUP($A47,[2]valeurs_trimestrielles!$A$1:$EJ$1191,111,0)+HLOOKUP($A47,[2]valeurs_trimestrielles!$A$1:$EJ$1191,113,0)+HLOOKUP($A47,[2]valeurs_trimestrielles!$A$1:$EJ$1191,115,0)+HLOOKUP($A47,[2]valeurs_trimestrielles!$A$1:$EJ$1191,117,0)+HLOOKUP($A47,[2]valeurs_trimestrielles!$A$1:$EJ$1191,119,0)+HLOOKUP($A47,[2]valeurs_trimestrielles!$A$1:$EJ$1191,123,0)+HLOOKUP($A47,[2]valeurs_trimestrielles!$A$1:$EJ$1191,129,0)+HLOOKUP($A47,[2]valeurs_trimestrielles!$A$1:$EJ$1191,136,0)+HLOOKUP($A47,[2]valeurs_trimestrielles!$A$1:$EJ$1191,138,0)+HLOOKUP($A47,[2]valeurs_trimestrielles!$A$1:$EJ$1191,140,0)+HLOOKUP($A47,[2]valeurs_trimestrielles!$A$1:$EJ$1191,142,0)+HLOOKUP($A47,[2]valeurs_trimestrielles!$A$1:$EJ$1191,144,0)</f>
        <v>14441</v>
      </c>
      <c r="AE47" s="56">
        <f t="shared" si="7"/>
        <v>142358</v>
      </c>
      <c r="AF47" s="56">
        <f>HLOOKUP($A47,[2]valeurs_trimestrielles!$A$1:$EJ$1191,58,0)+HLOOKUP($A47,[2]valeurs_trimestrielles!$A$1:$EJ$1191,59,0)+HLOOKUP($A47,[2]valeurs_trimestrielles!$A$1:$EJ$1191,60,0)+HLOOKUP($A47,[2]valeurs_trimestrielles!$A$1:$EJ$1191,61,0)+HLOOKUP($A47,[2]valeurs_trimestrielles!$A$1:$EJ$1191,62,0)+HLOOKUP($A47,[2]valeurs_trimestrielles!$A$1:$EJ$1191,65,0)+HLOOKUP($A47,[2]valeurs_trimestrielles!$A$1:$EJ$1191,66,0)+HLOOKUP($A47,[2]valeurs_trimestrielles!$A$1:$EJ$1191,67,0)+HLOOKUP($A47,[2]valeurs_trimestrielles!$A$1:$EJ$1191,68,0)+HLOOKUP($A47,[2]valeurs_trimestrielles!$A$1:$EJ$1191,69,0)+HLOOKUP($A47,[2]valeurs_trimestrielles!$A$1:$EJ$1191,70,0)+HLOOKUP($A47,[2]valeurs_trimestrielles!$A$1:$EJ$1191,71,0)</f>
        <v>36786</v>
      </c>
      <c r="AG47" s="56">
        <f>HLOOKUP($A47,[2]valeurs_trimestrielles!$A$1:$EJ$1191,968,0)+HLOOKUP($A47,[2]valeurs_trimestrielles!$A$1:$EJ$1191,969,0)+HLOOKUP($A47,[2]valeurs_trimestrielles!$A$1:$EJ$1191,970,0)+HLOOKUP($A47,[2]valeurs_trimestrielles!$A$1:$EJ$1191,971,0)+HLOOKUP($A47,[2]valeurs_trimestrielles!$A$1:$EJ$1191,972,0)+HLOOKUP($A47,[2]valeurs_trimestrielles!$A$1:$EJ$1191,975,0)+HLOOKUP($A47,[2]valeurs_trimestrielles!$A$1:$EJ$1191,976,0)+HLOOKUP($A47,[2]valeurs_trimestrielles!$A$1:$EJ$1191,977,0)+HLOOKUP($A47,[2]valeurs_trimestrielles!$A$1:$EJ$1191,978,0)+HLOOKUP($A47,[2]valeurs_trimestrielles!$A$1:$EJ$1191,979,0)+HLOOKUP($A47,[2]valeurs_trimestrielles!$A$1:$EJ$1191,980,0)+HLOOKUP($A47,[2]valeurs_trimestrielles!$A$1:$EJ$1191,981,0)</f>
        <v>19779</v>
      </c>
      <c r="AH47" s="56">
        <f>HLOOKUP($A47,[2]valeurs_trimestrielles!$A$1:$EJ$1191,235,0)+HLOOKUP($A47,[2]valeurs_trimestrielles!$A$1:$EJ$1191,236,0)+HLOOKUP($A47,[2]valeurs_trimestrielles!$A$1:$EJ$1191,237,0)+HLOOKUP($A47,[2]valeurs_trimestrielles!$A$1:$EJ$1191,238,0)+HLOOKUP($A47,[2]valeurs_trimestrielles!$A$1:$EJ$1191,239,0)+HLOOKUP($A47,[2]valeurs_trimestrielles!$A$1:$EJ$1191,242,0)+HLOOKUP($A47,[2]valeurs_trimestrielles!$A$1:$EJ$1191,243,0)+HLOOKUP($A47,[2]valeurs_trimestrielles!$A$1:$EJ$1191,244,0)+HLOOKUP($A47,[2]valeurs_trimestrielles!$A$1:$EJ$1191,245,0)+HLOOKUP($A47,[2]valeurs_trimestrielles!$A$1:$EJ$1191,246,0)+HLOOKUP($A47,[2]valeurs_trimestrielles!$A$1:$EJ$1191,247,0)+HLOOKUP($A47,[2]valeurs_trimestrielles!$A$1:$EJ$1191,248,0)</f>
        <v>6258</v>
      </c>
      <c r="AI47" s="56">
        <f>HLOOKUP($A47,[2]valeurs_trimestrielles!$A$1:$EJ$1191,611,0)+HLOOKUP($A47,[2]valeurs_trimestrielles!$A$1:$EJ$1191,612,0)+HLOOKUP($A47,[2]valeurs_trimestrielles!$A$1:$EJ$1191,613,0)+HLOOKUP($A47,[2]valeurs_trimestrielles!$A$1:$EJ$1191,614,0)+HLOOKUP($A47,[2]valeurs_trimestrielles!$A$1:$EJ$1191,615,0)+HLOOKUP($A47,[2]valeurs_trimestrielles!$A$1:$EJ$1191,618,0)+HLOOKUP($A47,[2]valeurs_trimestrielles!$A$1:$EJ$1191,619,0)+HLOOKUP($A47,[2]valeurs_trimestrielles!$A$1:$EJ$1191,620,0)+HLOOKUP($A47,[2]valeurs_trimestrielles!$A$1:$EJ$1191,621,0)+HLOOKUP($A47,[2]valeurs_trimestrielles!$A$1:$EJ$1191,622,0)+HLOOKUP($A47,[2]valeurs_trimestrielles!$A$1:$EJ$1191,623,0)+HLOOKUP($A47,[2]valeurs_trimestrielles!$A$1:$EJ$1191,624,0)</f>
        <v>8598</v>
      </c>
      <c r="AJ47" s="56">
        <f>HLOOKUP($A47,[2]valeurs_trimestrielles!$A$1:$EJ$1191,16,0)+HLOOKUP($A47,[2]valeurs_trimestrielles!$A$1:$EJ$1191,17,0)+HLOOKUP($A47,[2]valeurs_trimestrielles!$A$1:$EJ$1191,18,0)+HLOOKUP($A47,[2]valeurs_trimestrielles!$A$1:$EJ$1191,19,0)+HLOOKUP($A47,[2]valeurs_trimestrielles!$A$1:$EJ$1191,20,0)+HLOOKUP($A47,[2]valeurs_trimestrielles!$A$1:$EJ$1191,23,0)+HLOOKUP($A47,[2]valeurs_trimestrielles!$A$1:$EJ$1191,24,0)+HLOOKUP($A47,[2]valeurs_trimestrielles!$A$1:$EJ$1191,25,0)+HLOOKUP($A47,[2]valeurs_trimestrielles!$A$1:$EJ$1191,26,0)+HLOOKUP($A47,[2]valeurs_trimestrielles!$A$1:$EJ$1191,27,0)+HLOOKUP($A47,[2]valeurs_trimestrielles!$A$1:$EJ$1191,28,0)+HLOOKUP($A47,[2]valeurs_trimestrielles!$A$1:$EJ$1191,29,0)</f>
        <v>4758</v>
      </c>
      <c r="AK47" s="56">
        <f>HLOOKUP($A47,[2]valeurs_trimestrielles!$A$1:$EJ$1191,30,0)+HLOOKUP($A47,[2]valeurs_trimestrielles!$A$1:$EJ$1191,31,0)+HLOOKUP($A47,[2]valeurs_trimestrielles!$A$1:$EJ$1191,32,0)+HLOOKUP($A47,[2]valeurs_trimestrielles!$A$1:$EJ$1191,33,0)+HLOOKUP($A47,[2]valeurs_trimestrielles!$A$1:$EJ$1191,34,0)+HLOOKUP($A47,[2]valeurs_trimestrielles!$A$1:$EJ$1191,37,0)+HLOOKUP($A47,[2]valeurs_trimestrielles!$A$1:$EJ$1191,38,0)+HLOOKUP($A47,[2]valeurs_trimestrielles!$A$1:$EJ$1191,39,0)+HLOOKUP($A47,[2]valeurs_trimestrielles!$A$1:$EJ$1191,40,0)+HLOOKUP($A47,[2]valeurs_trimestrielles!$A$1:$EJ$1191,41,0)+HLOOKUP($A47,[2]valeurs_trimestrielles!$A$1:$EJ$1191,42,0)+HLOOKUP($A47,[2]valeurs_trimestrielles!$A$1:$EJ$1191,43,0)</f>
        <v>5973</v>
      </c>
      <c r="AL47" s="56">
        <f>HLOOKUP($A47,[2]valeurs_trimestrielles!$A$1:$EJ$1191,2,0)+HLOOKUP($A47,[2]valeurs_trimestrielles!$A$1:$EJ$1191,3,0)+HLOOKUP($A47,[2]valeurs_trimestrielles!$A$1:$EJ$1191,4,0)+HLOOKUP($A47,[2]valeurs_trimestrielles!$A$1:$EJ$1191,5,0)+HLOOKUP($A47,[2]valeurs_trimestrielles!$A$1:$EJ$1191,6,0)+HLOOKUP($A47,[2]valeurs_trimestrielles!$A$1:$EJ$1191,9,0)+HLOOKUP($A47,[2]valeurs_trimestrielles!$A$1:$EJ$1191,10,0)+HLOOKUP($A47,[2]valeurs_trimestrielles!$A$1:$EJ$1191,11,0)+HLOOKUP($A47,[2]valeurs_trimestrielles!$A$1:$EJ$1191,12,0)+HLOOKUP($A47,[2]valeurs_trimestrielles!$A$1:$EJ$1191,13,0)+HLOOKUP($A47,[2]valeurs_trimestrielles!$A$1:$EJ$1191,14,0)+HLOOKUP($A47,[2]valeurs_trimestrielles!$A$1:$EJ$1191,15,0)</f>
        <v>36179</v>
      </c>
      <c r="AM47" s="56">
        <f>HLOOKUP($A47,[2]valeurs_trimestrielles!$A$1:$EJ$1191,146,0)+HLOOKUP($A47,[2]valeurs_trimestrielles!$A$1:$EJ$1191,147,0)+HLOOKUP($A47,[2]valeurs_trimestrielles!$A$1:$EJ$1191,148,0)+HLOOKUP($A47,[2]valeurs_trimestrielles!$A$1:$EJ$1191,149,0)+HLOOKUP($A47,[2]valeurs_trimestrielles!$A$1:$EJ$1191,150,0)+HLOOKUP($A47,[2]valeurs_trimestrielles!$A$1:$EJ$1191,153,0)+HLOOKUP($A47,[2]valeurs_trimestrielles!$A$1:$EJ$1191,154,0)+HLOOKUP($A47,[2]valeurs_trimestrielles!$A$1:$EJ$1191,155,0)+HLOOKUP($A47,[2]valeurs_trimestrielles!$A$1:$EJ$1191,156,0)+HLOOKUP($A47,[2]valeurs_trimestrielles!$A$1:$EJ$1191,157,0)+HLOOKUP($A47,[2]valeurs_trimestrielles!$A$1:$EJ$1191,158,0)+HLOOKUP($A47,[2]valeurs_trimestrielles!$A$1:$EJ$1191,159,0)</f>
        <v>11390</v>
      </c>
      <c r="AN47" s="57">
        <f>HLOOKUP($A47,[2]valeurs_trimestrielles!$A$1:$EJ$1191,44,0)+HLOOKUP($A47,[2]valeurs_trimestrielles!$A$1:$EJ$1191,45,0)+HLOOKUP($A47,[2]valeurs_trimestrielles!$A$1:$EJ$1191,46,0)+HLOOKUP($A47,[2]valeurs_trimestrielles!$A$1:$EJ$1191,47,0)+HLOOKUP($A47,[2]valeurs_trimestrielles!$A$1:$EJ$1191,48,0)+HLOOKUP($A47,[2]valeurs_trimestrielles!$A$1:$EJ$1191,51,0)+HLOOKUP($A47,[2]valeurs_trimestrielles!$A$1:$EJ$1191,52,0)+HLOOKUP($A47,[2]valeurs_trimestrielles!$A$1:$EJ$1191,53,0)+HLOOKUP($A47,[2]valeurs_trimestrielles!$A$1:$EJ$1191,54,0)+HLOOKUP($A47,[2]valeurs_trimestrielles!$A$1:$EJ$1191,55,0)+HLOOKUP($A47,[2]valeurs_trimestrielles!$A$1:$EJ$1191,56,0)+HLOOKUP($A47,[2]valeurs_trimestrielles!$A$1:$EJ$1191,57,0)</f>
        <v>12637</v>
      </c>
    </row>
    <row r="48" spans="1:40" x14ac:dyDescent="0.2">
      <c r="A48" s="1" t="str">
        <f>'France métro'!A45</f>
        <v>2020-T3</v>
      </c>
      <c r="B48" s="54">
        <f t="shared" si="45"/>
        <v>87339</v>
      </c>
      <c r="C48" s="76">
        <f>HLOOKUP($A48,[2]valeurs_trimestrielles!$A$1:$EJ$1191,458,0)+HLOOKUP($A48,[2]valeurs_trimestrielles!$A$1:$EJ$1191,460,0)+HLOOKUP($A48,[2]valeurs_trimestrielles!$A$1:$EJ$1191,462,0)+HLOOKUP($A48,[2]valeurs_trimestrielles!$A$1:$EJ$1191,464,0)+HLOOKUP($A48,[2]valeurs_trimestrielles!$A$1:$EJ$1191,466,0)+HLOOKUP($A48,[2]valeurs_trimestrielles!$A$1:$EJ$1191,468,0)+HLOOKUP($A48,[2]valeurs_trimestrielles!$A$1:$EJ$1191,472,0)+HLOOKUP($A48,[2]valeurs_trimestrielles!$A$1:$EJ$1191,478,0)+HLOOKUP($A48,[2]valeurs_trimestrielles!$A$1:$EJ$1191,485,0)+HLOOKUP($A48,[2]valeurs_trimestrielles!$A$1:$EJ$1191,487,0)+HLOOKUP($A48,[2]valeurs_trimestrielles!$A$1:$EJ$1191,489,0)+HLOOKUP($A48,[2]valeurs_trimestrielles!$A$1:$EJ$1191,491,0)+HLOOKUP($A48,[2]valeurs_trimestrielles!$A$1:$EJ$1191,493,0)</f>
        <v>3359</v>
      </c>
      <c r="D48" s="73">
        <f>HLOOKUP($A48,[2]valeurs_trimestrielles!$A$1:$EJ$1191,356,0)+HLOOKUP($A48,[2]valeurs_trimestrielles!$A$1:$EJ$1191,358,0)+HLOOKUP($A48,[2]valeurs_trimestrielles!$A$1:$EJ$1191,360,0)+HLOOKUP($A48,[2]valeurs_trimestrielles!$A$1:$EJ$1191,362,0)+HLOOKUP($A48,[2]valeurs_trimestrielles!$A$1:$EJ$1191,364,0)+HLOOKUP($A48,[2]valeurs_trimestrielles!$A$1:$EJ$1191,366,0)+HLOOKUP($A48,[2]valeurs_trimestrielles!$A$1:$EJ$1191,370,0)+HLOOKUP($A48,[2]valeurs_trimestrielles!$A$1:$EJ$1191,376,0)+HLOOKUP($A48,[2]valeurs_trimestrielles!$A$1:$EJ$1191,383,0)+HLOOKUP($A48,[2]valeurs_trimestrielles!$A$1:$EJ$1191,385,0)+HLOOKUP($A48,[2]valeurs_trimestrielles!$A$1:$EJ$1191,387,0)+HLOOKUP($A48,[2]valeurs_trimestrielles!$A$1:$EJ$1191,389,0)+HLOOKUP($A48,[2]valeurs_trimestrielles!$A$1:$EJ$1191,391,0)</f>
        <v>9529</v>
      </c>
      <c r="E48" s="73">
        <f t="shared" si="46"/>
        <v>74451</v>
      </c>
      <c r="F48" s="73">
        <f>HLOOKUP($A48,[2]valeurs_trimestrielles!$A$1:$EJ$1191,305,0)+HLOOKUP($A48,[2]valeurs_trimestrielles!$A$1:$EJ$1191,306,0)+HLOOKUP($A48,[2]valeurs_trimestrielles!$A$1:$EJ$1191,307,0)+HLOOKUP($A48,[2]valeurs_trimestrielles!$A$1:$EJ$1191,308,0)+HLOOKUP($A48,[2]valeurs_trimestrielles!$A$1:$EJ$1191,309,0)+HLOOKUP($A48,[2]valeurs_trimestrielles!$A$1:$EJ$1191,312,0)+HLOOKUP($A48,[2]valeurs_trimestrielles!$A$1:$EJ$1191,313,0)+HLOOKUP($A48,[2]valeurs_trimestrielles!$A$1:$EJ$1191,314,0)+HLOOKUP($A48,[2]valeurs_trimestrielles!$A$1:$EJ$1191,315,0)+HLOOKUP($A48,[2]valeurs_trimestrielles!$A$1:$EJ$1191,316,0)+HLOOKUP($A48,[2]valeurs_trimestrielles!$A$1:$EJ$1191,317,0)+HLOOKUP($A48,[2]valeurs_trimestrielles!$A$1:$EJ$1191,318,0)</f>
        <v>22994</v>
      </c>
      <c r="G48" s="73">
        <f>HLOOKUP($A48,[2]valeurs_trimestrielles!$A$1:$EJ$1191,546,0)+HLOOKUP($A48,[2]valeurs_trimestrielles!$A$1:$EJ$1191,547,0)+HLOOKUP($A48,[2]valeurs_trimestrielles!$A$1:$EJ$1191,548,0)+HLOOKUP($A48,[2]valeurs_trimestrielles!$A$1:$EJ$1191,549,0)+HLOOKUP($A48,[2]valeurs_trimestrielles!$A$1:$EJ$1191,550,0)+HLOOKUP($A48,[2]valeurs_trimestrielles!$A$1:$EJ$1191,553,0)+HLOOKUP($A48,[2]valeurs_trimestrielles!$A$1:$EJ$1191,554,0)+HLOOKUP($A48,[2]valeurs_trimestrielles!$A$1:$EJ$1191,555,0)+HLOOKUP($A48,[2]valeurs_trimestrielles!$A$1:$EJ$1191,556,0)+HLOOKUP($A48,[2]valeurs_trimestrielles!$A$1:$EJ$1191,557,0)+HLOOKUP($A48,[2]valeurs_trimestrielles!$A$1:$EJ$1191,558,0)+HLOOKUP($A48,[2]valeurs_trimestrielles!$A$1:$EJ$1191,559,0)</f>
        <v>3120</v>
      </c>
      <c r="H48" s="73">
        <f>HLOOKUP($A48,[2]valeurs_trimestrielles!$A$1:$EJ$1191,444,0)+HLOOKUP($A48,[2]valeurs_trimestrielles!$A$1:$EJ$1191,445,0)+HLOOKUP($A48,[2]valeurs_trimestrielles!$A$1:$EJ$1191,446,0)+HLOOKUP($A48,[2]valeurs_trimestrielles!$A$1:$EJ$1191,447,0)+HLOOKUP($A48,[2]valeurs_trimestrielles!$A$1:$EJ$1191,448,0)+HLOOKUP($A48,[2]valeurs_trimestrielles!$A$1:$EJ$1191,451,0)+HLOOKUP($A48,[2]valeurs_trimestrielles!$A$1:$EJ$1191,452,0)+HLOOKUP($A48,[2]valeurs_trimestrielles!$A$1:$EJ$1191,453,0)+HLOOKUP($A48,[2]valeurs_trimestrielles!$A$1:$EJ$1191,454,0)+HLOOKUP($A48,[2]valeurs_trimestrielles!$A$1:$EJ$1191,455,0)+HLOOKUP($A48,[2]valeurs_trimestrielles!$A$1:$EJ$1191,456,0)+HLOOKUP($A48,[2]valeurs_trimestrielles!$A$1:$EJ$1191,457,0)</f>
        <v>5261</v>
      </c>
      <c r="I48" s="73">
        <f>HLOOKUP($A48,[2]valeurs_trimestrielles!$A$1:$EJ$1191,509,0)+HLOOKUP($A48,[2]valeurs_trimestrielles!$A$1:$EJ$1191,510,0)+HLOOKUP($A48,[2]valeurs_trimestrielles!$A$1:$EJ$1191,511,0)+HLOOKUP($A48,[2]valeurs_trimestrielles!$A$1:$EJ$1191,512,0)+HLOOKUP($A48,[2]valeurs_trimestrielles!$A$1:$EJ$1191,513,0)+HLOOKUP($A48,[2]valeurs_trimestrielles!$A$1:$EJ$1191,516,0)+HLOOKUP($A48,[2]valeurs_trimestrielles!$A$1:$EJ$1191,517,0)+HLOOKUP($A48,[2]valeurs_trimestrielles!$A$1:$EJ$1191,518,0)+HLOOKUP($A48,[2]valeurs_trimestrielles!$A$1:$EJ$1191,519,0)+HLOOKUP($A48,[2]valeurs_trimestrielles!$A$1:$EJ$1191,520,0)+HLOOKUP($A48,[2]valeurs_trimestrielles!$A$1:$EJ$1191,521,0)+HLOOKUP($A48,[2]valeurs_trimestrielles!$A$1:$EJ$1191,522,0)</f>
        <v>3494</v>
      </c>
      <c r="J48" s="73">
        <f>HLOOKUP($A48,[2]valeurs_trimestrielles!$A$1:$EJ$1191,263,0)+HLOOKUP($A48,[2]valeurs_trimestrielles!$A$1:$EJ$1191,264,0)+HLOOKUP($A48,[2]valeurs_trimestrielles!$A$1:$EJ$1191,265,0)+HLOOKUP($A48,[2]valeurs_trimestrielles!$A$1:$EJ$1191,266,0)+HLOOKUP($A48,[2]valeurs_trimestrielles!$A$1:$EJ$1191,267,0)+HLOOKUP($A48,[2]valeurs_trimestrielles!$A$1:$EJ$1191,270,0)+HLOOKUP($A48,[2]valeurs_trimestrielles!$A$1:$EJ$1191,271,0)+HLOOKUP($A48,[2]valeurs_trimestrielles!$A$1:$EJ$1191,272,0)+HLOOKUP($A48,[2]valeurs_trimestrielles!$A$1:$EJ$1191,273,0)+HLOOKUP($A48,[2]valeurs_trimestrielles!$A$1:$EJ$1191,274,0)+HLOOKUP($A48,[2]valeurs_trimestrielles!$A$1:$EJ$1191,275,0)+HLOOKUP($A48,[2]valeurs_trimestrielles!$A$1:$EJ$1191,276,0)</f>
        <v>5045</v>
      </c>
      <c r="K48" s="73">
        <f>HLOOKUP($A48,[2]valeurs_trimestrielles!$A$1:$EJ$1191,277,0)+HLOOKUP($A48,[2]valeurs_trimestrielles!$A$1:$EJ$1191,278,0)+HLOOKUP($A48,[2]valeurs_trimestrielles!$A$1:$EJ$1191,279,0)+HLOOKUP($A48,[2]valeurs_trimestrielles!$A$1:$EJ$1191,280,0)+HLOOKUP($A48,[2]valeurs_trimestrielles!$A$1:$EJ$1191,281,0)+HLOOKUP($A48,[2]valeurs_trimestrielles!$A$1:$EJ$1191,284,0)+HLOOKUP($A48,[2]valeurs_trimestrielles!$A$1:$EJ$1191,285,0)+HLOOKUP($A48,[2]valeurs_trimestrielles!$A$1:$EJ$1191,286,0)+HLOOKUP($A48,[2]valeurs_trimestrielles!$A$1:$EJ$1191,287,0)+HLOOKUP($A48,[2]valeurs_trimestrielles!$A$1:$EJ$1191,288,0)+HLOOKUP($A48,[2]valeurs_trimestrielles!$A$1:$EJ$1191,289,0)+HLOOKUP($A48,[2]valeurs_trimestrielles!$A$1:$EJ$1191,290,0)</f>
        <v>4659</v>
      </c>
      <c r="L48" s="73">
        <f>HLOOKUP($A48,[2]valeurs_trimestrielles!$A$1:$EJ$1191,249,0)+HLOOKUP($A48,[2]valeurs_trimestrielles!$A$1:$EJ$1191,250,0)+HLOOKUP($A48,[2]valeurs_trimestrielles!$A$1:$EJ$1191,251,0)+HLOOKUP($A48,[2]valeurs_trimestrielles!$A$1:$EJ$1191,252,0)+HLOOKUP($A48,[2]valeurs_trimestrielles!$A$1:$EJ$1191,253,0)+HLOOKUP($A48,[2]valeurs_trimestrielles!$A$1:$EJ$1191,256,0)+HLOOKUP($A48,[2]valeurs_trimestrielles!$A$1:$EJ$1191,257,0)+HLOOKUP($A48,[2]valeurs_trimestrielles!$A$1:$EJ$1191,258,0)+HLOOKUP($A48,[2]valeurs_trimestrielles!$A$1:$EJ$1191,259,0)+HLOOKUP($A48,[2]valeurs_trimestrielles!$A$1:$EJ$1191,260,0)+HLOOKUP($A48,[2]valeurs_trimestrielles!$A$1:$EJ$1191,261,0)+HLOOKUP($A48,[2]valeurs_trimestrielles!$A$1:$EJ$1191,262,0)</f>
        <v>14264</v>
      </c>
      <c r="M48" s="73">
        <f>HLOOKUP($A48,[2]valeurs_trimestrielles!$A$1:$EJ$1191,393,0)+HLOOKUP($A48,[2]valeurs_trimestrielles!$A$1:$EJ$1191,394,0)+HLOOKUP($A48,[2]valeurs_trimestrielles!$A$1:$EJ$1191,395,0)+HLOOKUP($A48,[2]valeurs_trimestrielles!$A$1:$EJ$1191,396,0)+HLOOKUP($A48,[2]valeurs_trimestrielles!$A$1:$EJ$1191,397,0)+HLOOKUP($A48,[2]valeurs_trimestrielles!$A$1:$EJ$1191,400,0)+HLOOKUP($A48,[2]valeurs_trimestrielles!$A$1:$EJ$1191,401,0)+HLOOKUP($A48,[2]valeurs_trimestrielles!$A$1:$EJ$1191,402,0)+HLOOKUP($A48,[2]valeurs_trimestrielles!$A$1:$EJ$1191,403,0)+HLOOKUP($A48,[2]valeurs_trimestrielles!$A$1:$EJ$1191,404,0)+HLOOKUP($A48,[2]valeurs_trimestrielles!$A$1:$EJ$1191,405,0)+HLOOKUP($A48,[2]valeurs_trimestrielles!$A$1:$EJ$1191,406,0)</f>
        <v>10551</v>
      </c>
      <c r="N48" s="75">
        <f>HLOOKUP($A48,[2]valeurs_trimestrielles!$A$1:$EJ$1191,291,0)+HLOOKUP($A48,[2]valeurs_trimestrielles!$A$1:$EJ$1191,292,0)+HLOOKUP($A48,[2]valeurs_trimestrielles!$A$1:$EJ$1191,293,0)+HLOOKUP($A48,[2]valeurs_trimestrielles!$A$1:$EJ$1191,294,0)+HLOOKUP($A48,[2]valeurs_trimestrielles!$A$1:$EJ$1191,295,0)+HLOOKUP($A48,[2]valeurs_trimestrielles!$A$1:$EJ$1191,298,0)+HLOOKUP($A48,[2]valeurs_trimestrielles!$A$1:$EJ$1191,299,0)+HLOOKUP($A48,[2]valeurs_trimestrielles!$A$1:$EJ$1191,300,0)+HLOOKUP($A48,[2]valeurs_trimestrielles!$A$1:$EJ$1191,301,0)+HLOOKUP($A48,[2]valeurs_trimestrielles!$A$1:$EJ$1191,302,0)+HLOOKUP($A48,[2]valeurs_trimestrielles!$A$1:$EJ$1191,303,0)+HLOOKUP($A48,[2]valeurs_trimestrielles!$A$1:$EJ$1191,304,0)</f>
        <v>5063</v>
      </c>
      <c r="O48" s="72">
        <f t="shared" si="47"/>
        <v>149323</v>
      </c>
      <c r="P48" s="76">
        <f>HLOOKUP($A48,[2]valeurs_trimestrielles!$A$1:$EJ$1191,828,0)+HLOOKUP($A48,[2]valeurs_trimestrielles!$A$1:$EJ$1191,830,0)+HLOOKUP($A48,[2]valeurs_trimestrielles!$A$1:$EJ$1191,832,0)+HLOOKUP($A48,[2]valeurs_trimestrielles!$A$1:$EJ$1191,834,0)+HLOOKUP($A48,[2]valeurs_trimestrielles!$A$1:$EJ$1191,836,0)+HLOOKUP($A48,[2]valeurs_trimestrielles!$A$1:$EJ$1191,838,0)+HLOOKUP($A48,[2]valeurs_trimestrielles!$A$1:$EJ$1191,842,0)+HLOOKUP($A48,[2]valeurs_trimestrielles!$A$1:$EJ$1191,847,0)+HLOOKUP($A48,[2]valeurs_trimestrielles!$A$1:$EJ$1191,853,0)+HLOOKUP($A48,[2]valeurs_trimestrielles!$A$1:$EJ$1191,855,0)+HLOOKUP($A48,[2]valeurs_trimestrielles!$A$1:$EJ$1191,857,0)+HLOOKUP($A48,[2]valeurs_trimestrielles!$A$1:$EJ$1191,859,0)+HLOOKUP($A48,[2]valeurs_trimestrielles!$A$1:$EJ$1191,861,0)</f>
        <v>6698</v>
      </c>
      <c r="Q48" s="73">
        <f>HLOOKUP($A48,[2]valeurs_trimestrielles!$A$1:$EJ$1191,730,0)+HLOOKUP($A48,[2]valeurs_trimestrielles!$A$1:$EJ$1191,732,0)+HLOOKUP($A48,[2]valeurs_trimestrielles!$A$1:$EJ$1191,734,0)+HLOOKUP($A48,[2]valeurs_trimestrielles!$A$1:$EJ$1191,736,0)+HLOOKUP($A48,[2]valeurs_trimestrielles!$A$1:$EJ$1191,738,0)+HLOOKUP($A48,[2]valeurs_trimestrielles!$A$1:$EJ$1191,740,0)+HLOOKUP($A48,[2]valeurs_trimestrielles!$A$1:$EJ$1191,744,0)+HLOOKUP($A48,[2]valeurs_trimestrielles!$A$1:$EJ$1191,749,0)+HLOOKUP($A48,[2]valeurs_trimestrielles!$A$1:$EJ$1191,755,0)+HLOOKUP($A48,[2]valeurs_trimestrielles!$A$1:$EJ$1191,757,0)+HLOOKUP($A48,[2]valeurs_trimestrielles!$A$1:$EJ$1191,759,0)+HLOOKUP($A48,[2]valeurs_trimestrielles!$A$1:$EJ$1191,761,0)+HLOOKUP($A48,[2]valeurs_trimestrielles!$A$1:$EJ$1191,763,0)</f>
        <v>11227</v>
      </c>
      <c r="R48" s="73">
        <f t="shared" si="48"/>
        <v>131398</v>
      </c>
      <c r="S48" s="73">
        <f>HLOOKUP($A48,[2]valeurs_trimestrielles!$A$1:$EJ$1191,681,0)+HLOOKUP($A48,[2]valeurs_trimestrielles!$A$1:$EJ$1191,682,0)+HLOOKUP($A48,[2]valeurs_trimestrielles!$A$1:$EJ$1191,683,0)+HLOOKUP($A48,[2]valeurs_trimestrielles!$A$1:$EJ$1191,684,0)+HLOOKUP($A48,[2]valeurs_trimestrielles!$A$1:$EJ$1191,685,0)+HLOOKUP($A48,[2]valeurs_trimestrielles!$A$1:$EJ$1191,688,0)+HLOOKUP($A48,[2]valeurs_trimestrielles!$A$1:$EJ$1191,689,0)+HLOOKUP($A48,[2]valeurs_trimestrielles!$A$1:$EJ$1191,690,0)+HLOOKUP($A48,[2]valeurs_trimestrielles!$A$1:$EJ$1191,691,0)+HLOOKUP($A48,[2]valeurs_trimestrielles!$A$1:$EJ$1191,692,0)+HLOOKUP($A48,[2]valeurs_trimestrielles!$A$1:$EJ$1191,693,0)+HLOOKUP($A48,[2]valeurs_trimestrielles!$A$1:$EJ$1191,694,0)</f>
        <v>21874</v>
      </c>
      <c r="T48" s="73">
        <f>HLOOKUP($A48,[2]valeurs_trimestrielles!$A$1:$EJ$1191,912,0)+HLOOKUP($A48,[2]valeurs_trimestrielles!$A$1:$EJ$1191,913,0)+HLOOKUP($A48,[2]valeurs_trimestrielles!$A$1:$EJ$1191,914,0)+HLOOKUP($A48,[2]valeurs_trimestrielles!$A$1:$EJ$1191,915,0)+HLOOKUP($A48,[2]valeurs_trimestrielles!$A$1:$EJ$1191,916,0)+HLOOKUP($A48,[2]valeurs_trimestrielles!$A$1:$EJ$1191,919,0)+HLOOKUP($A48,[2]valeurs_trimestrielles!$A$1:$EJ$1191,920,0)+HLOOKUP($A48,[2]valeurs_trimestrielles!$A$1:$EJ$1191,921,0)+HLOOKUP($A48,[2]valeurs_trimestrielles!$A$1:$EJ$1191,922,0)+HLOOKUP($A48,[2]valeurs_trimestrielles!$A$1:$EJ$1191,923,0)+HLOOKUP($A48,[2]valeurs_trimestrielles!$A$1:$EJ$1191,924,0)+HLOOKUP($A48,[2]valeurs_trimestrielles!$A$1:$EJ$1191,925,0)</f>
        <v>26118</v>
      </c>
      <c r="U48" s="73">
        <f>HLOOKUP($A48,[2]valeurs_trimestrielles!$A$1:$EJ$1191,814,0)+HLOOKUP($A48,[2]valeurs_trimestrielles!$A$1:$EJ$1191,815,0)+HLOOKUP($A48,[2]valeurs_trimestrielles!$A$1:$EJ$1191,816,0)+HLOOKUP($A48,[2]valeurs_trimestrielles!$A$1:$EJ$1191,817,0)+HLOOKUP($A48,[2]valeurs_trimestrielles!$A$1:$EJ$1191,818,0)+HLOOKUP($A48,[2]valeurs_trimestrielles!$A$1:$EJ$1191,821,0)+HLOOKUP($A48,[2]valeurs_trimestrielles!$A$1:$EJ$1191,822,0)+HLOOKUP($A48,[2]valeurs_trimestrielles!$A$1:$EJ$1191,823,0)+HLOOKUP($A48,[2]valeurs_trimestrielles!$A$1:$EJ$1191,824,0)+HLOOKUP($A48,[2]valeurs_trimestrielles!$A$1:$EJ$1191,825,0)+HLOOKUP($A48,[2]valeurs_trimestrielles!$A$1:$EJ$1191,826,0)+HLOOKUP($A48,[2]valeurs_trimestrielles!$A$1:$EJ$1191,827,0)</f>
        <v>5253</v>
      </c>
      <c r="V48" s="73">
        <f>HLOOKUP($A48,[2]valeurs_trimestrielles!$A$1:$EJ$1191,877,0)+HLOOKUP($A48,[2]valeurs_trimestrielles!$A$1:$EJ$1191,878,0)+HLOOKUP($A48,[2]valeurs_trimestrielles!$A$1:$EJ$1191,879,0)+HLOOKUP($A48,[2]valeurs_trimestrielles!$A$1:$EJ$1191,880,0)+HLOOKUP($A48,[2]valeurs_trimestrielles!$A$1:$EJ$1191,881,0)+HLOOKUP($A48,[2]valeurs_trimestrielles!$A$1:$EJ$1191,884,0)+HLOOKUP($A48,[2]valeurs_trimestrielles!$A$1:$EJ$1191,885,0)+HLOOKUP($A48,[2]valeurs_trimestrielles!$A$1:$EJ$1191,886,0)+HLOOKUP($A48,[2]valeurs_trimestrielles!$A$1:$EJ$1191,887,0)+HLOOKUP($A48,[2]valeurs_trimestrielles!$A$1:$EJ$1191,888,0)+HLOOKUP($A48,[2]valeurs_trimestrielles!$A$1:$EJ$1191,889,0)+HLOOKUP($A48,[2]valeurs_trimestrielles!$A$1:$EJ$1191,890,0)</f>
        <v>6953</v>
      </c>
      <c r="W48" s="73">
        <f>HLOOKUP($A48,[2]valeurs_trimestrielles!$A$1:$EJ$1191,639,0)+HLOOKUP($A48,[2]valeurs_trimestrielles!$A$1:$EJ$1191,640,0)+HLOOKUP($A48,[2]valeurs_trimestrielles!$A$1:$EJ$1191,641,0)+HLOOKUP($A48,[2]valeurs_trimestrielles!$A$1:$EJ$1191,642,0)+HLOOKUP($A48,[2]valeurs_trimestrielles!$A$1:$EJ$1191,643,0)+HLOOKUP($A48,[2]valeurs_trimestrielles!$A$1:$EJ$1191,646,0)+HLOOKUP($A48,[2]valeurs_trimestrielles!$A$1:$EJ$1191,648,0)+HLOOKUP($A48,[2]valeurs_trimestrielles!$A$1:$EJ$1191,650,0)+HLOOKUP($A48,[2]valeurs_trimestrielles!$A$1:$EJ$1191,652,0)+HLOOKUP($A48,[2]valeurs_trimestrielles!$A$1:$EJ$1191,654,0)+HLOOKUP($A48,[2]valeurs_trimestrielles!$A$1:$EJ$1191,656,0)+HLOOKUP($A48,[2]valeurs_trimestrielles!$A$1:$EJ$1191,657,0)</f>
        <v>1854</v>
      </c>
      <c r="X48" s="73">
        <f>HLOOKUP($A48,[2]valeurs_trimestrielles!$A$1:$EJ$1191,653,0)+HLOOKUP($A48,[2]valeurs_trimestrielles!$A$1:$EJ$1191,654,0)+HLOOKUP($A48,[2]valeurs_trimestrielles!$A$1:$EJ$1191,655,0)+HLOOKUP($A48,[2]valeurs_trimestrielles!$A$1:$EJ$1191,656,0)+HLOOKUP($A48,[2]valeurs_trimestrielles!$A$1:$EJ$1191,657,0)+HLOOKUP($A48,[2]valeurs_trimestrielles!$A$1:$EJ$1191,660,0)+HLOOKUP($A48,[2]valeurs_trimestrielles!$A$1:$EJ$1191,661,0)+HLOOKUP($A48,[2]valeurs_trimestrielles!$A$1:$EJ$1191,662,0)+HLOOKUP($A48,[2]valeurs_trimestrielles!$A$1:$EJ$1191,663,0)+HLOOKUP($A48,[2]valeurs_trimestrielles!$A$1:$EJ$1191,664,0)+HLOOKUP($A48,[2]valeurs_trimestrielles!$A$1:$EJ$1191,665,0)+HLOOKUP($A48,[2]valeurs_trimestrielles!$A$1:$EJ$1191,666,0)</f>
        <v>4310</v>
      </c>
      <c r="Y48" s="73">
        <f>HLOOKUP($A48,[2]valeurs_trimestrielles!$A$1:$EJ$1191,626,0)+HLOOKUP($A48,[2]valeurs_trimestrielles!$A$1:$EJ$1191,627,0)+HLOOKUP($A48,[2]valeurs_trimestrielles!$A$1:$EJ$1191,628,0)+HLOOKUP($A48,[2]valeurs_trimestrielles!$A$1:$EJ$1191,629,0)+HLOOKUP($A48,[2]valeurs_trimestrielles!$A$1:$EJ$1191,630,0)+HLOOKUP($A48,[2]valeurs_trimestrielles!$A$1:$EJ$1191,632,0)+HLOOKUP($A48,[2]valeurs_trimestrielles!$A$1:$EJ$1191,633,0)+HLOOKUP($A48,[2]valeurs_trimestrielles!$A$1:$EJ$1191,634,0)+HLOOKUP($A48,[2]valeurs_trimestrielles!$A$1:$EJ$1191,635,0)+HLOOKUP($A48,[2]valeurs_trimestrielles!$A$1:$EJ$1191,636,0)+HLOOKUP($A48,[2]valeurs_trimestrielles!$A$1:$EJ$1191,637,0)+HLOOKUP($A48,[2]valeurs_trimestrielles!$A$1:$EJ$1191,638,0)</f>
        <v>33048</v>
      </c>
      <c r="Z48" s="73">
        <f>HLOOKUP($A48,[2]valeurs_trimestrielles!$A$1:$EJ$1191,765,0)+HLOOKUP($A48,[2]valeurs_trimestrielles!$A$1:$EJ$1191,766,0)+HLOOKUP($A48,[2]valeurs_trimestrielles!$A$1:$EJ$1191,767,0)+HLOOKUP($A48,[2]valeurs_trimestrielles!$A$1:$EJ$1191,768,0)+HLOOKUP($A48,[2]valeurs_trimestrielles!$A$1:$EJ$1191,769,0)+HLOOKUP($A48,[2]valeurs_trimestrielles!$A$1:$EJ$1191,772,0)+HLOOKUP($A48,[2]valeurs_trimestrielles!$A$1:$EJ$1191,773,0)+HLOOKUP($A48,[2]valeurs_trimestrielles!$A$1:$EJ$1191,774,0)+HLOOKUP($A48,[2]valeurs_trimestrielles!$A$1:$EJ$1191,775,0)+HLOOKUP($A48,[2]valeurs_trimestrielles!$A$1:$EJ$1191,776,0)+HLOOKUP($A48,[2]valeurs_trimestrielles!$A$1:$EJ$1191,777,0)+HLOOKUP($A48,[2]valeurs_trimestrielles!$A$1:$EJ$1191,778,0)</f>
        <v>15209</v>
      </c>
      <c r="AA48" s="75">
        <f>HLOOKUP($A48,[2]valeurs_trimestrielles!$A$1:$EJ$1191,667,0)+HLOOKUP($A48,[2]valeurs_trimestrielles!$A$1:$EJ$1191,668,0)+HLOOKUP($A48,[2]valeurs_trimestrielles!$A$1:$EJ$1191,669,0)+HLOOKUP($A48,[2]valeurs_trimestrielles!$A$1:$EJ$1191,670,0)+HLOOKUP($A48,[2]valeurs_trimestrielles!$A$1:$EJ$1191,671,0)+HLOOKUP($A48,[2]valeurs_trimestrielles!$A$1:$EJ$1191,674,0)+HLOOKUP($A48,[2]valeurs_trimestrielles!$A$1:$EJ$1191,675,0)+HLOOKUP($A48,[2]valeurs_trimestrielles!$A$1:$EJ$1191,676,0)+HLOOKUP($A48,[2]valeurs_trimestrielles!$A$1:$EJ$1191,677,0)+HLOOKUP($A48,[2]valeurs_trimestrielles!$A$1:$EJ$1191,678,0)+HLOOKUP($A48,[2]valeurs_trimestrielles!$A$1:$EJ$1191,679,0)+HLOOKUP($A48,[2]valeurs_trimestrielles!$A$1:$EJ$1191,680,0)</f>
        <v>16779</v>
      </c>
      <c r="AB48" s="72">
        <f t="shared" ref="AB48:AB50" si="49">AC48+AD48+AE48</f>
        <v>235619</v>
      </c>
      <c r="AC48" s="55">
        <f>HLOOKUP($A48,[2]valeurs_trimestrielles!$A$1:$EJ$1191,560,0)+HLOOKUP($A48,[2]valeurs_trimestrielles!$A$1:$EJ$1191,562,0)+HLOOKUP($A48,[2]valeurs_trimestrielles!$A$1:$EJ$1191,564,0)+HLOOKUP($A48,[2]valeurs_trimestrielles!$A$1:$EJ$1191,566,0)+HLOOKUP($A48,[2]valeurs_trimestrielles!$A$1:$EJ$1191,568,0)+HLOOKUP($A48,[2]valeurs_trimestrielles!$A$1:$EJ$1191,570,0)+HLOOKUP($A48,[2]valeurs_trimestrielles!$A$1:$EJ$1191,574,0)+HLOOKUP($A48,[2]valeurs_trimestrielles!$A$1:$EJ$1191,580,0)+HLOOKUP($A48,[2]valeurs_trimestrielles!$A$1:$EJ$1191,587,0)+HLOOKUP($A48,[2]valeurs_trimestrielles!$A$1:$EJ$1191,589,0)+HLOOKUP($A48,[2]valeurs_trimestrielles!$A$1:$EJ$1191,591,0)+HLOOKUP($A48,[2]valeurs_trimestrielles!$A$1:$EJ$1191,593,0)+HLOOKUP($A48,[2]valeurs_trimestrielles!$A$1:$EJ$1191,595,0)</f>
        <v>10057</v>
      </c>
      <c r="AD48" s="56">
        <f>HLOOKUP($A48,[2]valeurs_trimestrielles!$A$1:$EJ$1191,109,0)+HLOOKUP($A48,[2]valeurs_trimestrielles!$A$1:$EJ$1191,111,0)+HLOOKUP($A48,[2]valeurs_trimestrielles!$A$1:$EJ$1191,113,0)+HLOOKUP($A48,[2]valeurs_trimestrielles!$A$1:$EJ$1191,115,0)+HLOOKUP($A48,[2]valeurs_trimestrielles!$A$1:$EJ$1191,117,0)+HLOOKUP($A48,[2]valeurs_trimestrielles!$A$1:$EJ$1191,119,0)+HLOOKUP($A48,[2]valeurs_trimestrielles!$A$1:$EJ$1191,123,0)+HLOOKUP($A48,[2]valeurs_trimestrielles!$A$1:$EJ$1191,129,0)+HLOOKUP($A48,[2]valeurs_trimestrielles!$A$1:$EJ$1191,136,0)+HLOOKUP($A48,[2]valeurs_trimestrielles!$A$1:$EJ$1191,138,0)+HLOOKUP($A48,[2]valeurs_trimestrielles!$A$1:$EJ$1191,140,0)+HLOOKUP($A48,[2]valeurs_trimestrielles!$A$1:$EJ$1191,142,0)+HLOOKUP($A48,[2]valeurs_trimestrielles!$A$1:$EJ$1191,144,0)</f>
        <v>20756</v>
      </c>
      <c r="AE48" s="56">
        <f t="shared" ref="AE48:AE50" si="50">SUM(AF48:AN48)</f>
        <v>204806</v>
      </c>
      <c r="AF48" s="56">
        <f>HLOOKUP($A48,[2]valeurs_trimestrielles!$A$1:$EJ$1191,58,0)+HLOOKUP($A48,[2]valeurs_trimestrielles!$A$1:$EJ$1191,59,0)+HLOOKUP($A48,[2]valeurs_trimestrielles!$A$1:$EJ$1191,60,0)+HLOOKUP($A48,[2]valeurs_trimestrielles!$A$1:$EJ$1191,61,0)+HLOOKUP($A48,[2]valeurs_trimestrielles!$A$1:$EJ$1191,62,0)+HLOOKUP($A48,[2]valeurs_trimestrielles!$A$1:$EJ$1191,65,0)+HLOOKUP($A48,[2]valeurs_trimestrielles!$A$1:$EJ$1191,66,0)+HLOOKUP($A48,[2]valeurs_trimestrielles!$A$1:$EJ$1191,67,0)+HLOOKUP($A48,[2]valeurs_trimestrielles!$A$1:$EJ$1191,68,0)+HLOOKUP($A48,[2]valeurs_trimestrielles!$A$1:$EJ$1191,69,0)+HLOOKUP($A48,[2]valeurs_trimestrielles!$A$1:$EJ$1191,70,0)+HLOOKUP($A48,[2]valeurs_trimestrielles!$A$1:$EJ$1191,71,0)</f>
        <v>44868</v>
      </c>
      <c r="AG48" s="56">
        <f>HLOOKUP($A48,[2]valeurs_trimestrielles!$A$1:$EJ$1191,968,0)+HLOOKUP($A48,[2]valeurs_trimestrielles!$A$1:$EJ$1191,969,0)+HLOOKUP($A48,[2]valeurs_trimestrielles!$A$1:$EJ$1191,970,0)+HLOOKUP($A48,[2]valeurs_trimestrielles!$A$1:$EJ$1191,971,0)+HLOOKUP($A48,[2]valeurs_trimestrielles!$A$1:$EJ$1191,972,0)+HLOOKUP($A48,[2]valeurs_trimestrielles!$A$1:$EJ$1191,975,0)+HLOOKUP($A48,[2]valeurs_trimestrielles!$A$1:$EJ$1191,976,0)+HLOOKUP($A48,[2]valeurs_trimestrielles!$A$1:$EJ$1191,977,0)+HLOOKUP($A48,[2]valeurs_trimestrielles!$A$1:$EJ$1191,978,0)+HLOOKUP($A48,[2]valeurs_trimestrielles!$A$1:$EJ$1191,979,0)+HLOOKUP($A48,[2]valeurs_trimestrielles!$A$1:$EJ$1191,980,0)+HLOOKUP($A48,[2]valeurs_trimestrielles!$A$1:$EJ$1191,981,0)</f>
        <v>29238</v>
      </c>
      <c r="AH48" s="56">
        <f>HLOOKUP($A48,[2]valeurs_trimestrielles!$A$1:$EJ$1191,235,0)+HLOOKUP($A48,[2]valeurs_trimestrielles!$A$1:$EJ$1191,236,0)+HLOOKUP($A48,[2]valeurs_trimestrielles!$A$1:$EJ$1191,237,0)+HLOOKUP($A48,[2]valeurs_trimestrielles!$A$1:$EJ$1191,238,0)+HLOOKUP($A48,[2]valeurs_trimestrielles!$A$1:$EJ$1191,239,0)+HLOOKUP($A48,[2]valeurs_trimestrielles!$A$1:$EJ$1191,242,0)+HLOOKUP($A48,[2]valeurs_trimestrielles!$A$1:$EJ$1191,243,0)+HLOOKUP($A48,[2]valeurs_trimestrielles!$A$1:$EJ$1191,244,0)+HLOOKUP($A48,[2]valeurs_trimestrielles!$A$1:$EJ$1191,245,0)+HLOOKUP($A48,[2]valeurs_trimestrielles!$A$1:$EJ$1191,246,0)+HLOOKUP($A48,[2]valeurs_trimestrielles!$A$1:$EJ$1191,247,0)+HLOOKUP($A48,[2]valeurs_trimestrielles!$A$1:$EJ$1191,248,0)</f>
        <v>10514</v>
      </c>
      <c r="AI48" s="56">
        <f>HLOOKUP($A48,[2]valeurs_trimestrielles!$A$1:$EJ$1191,611,0)+HLOOKUP($A48,[2]valeurs_trimestrielles!$A$1:$EJ$1191,612,0)+HLOOKUP($A48,[2]valeurs_trimestrielles!$A$1:$EJ$1191,613,0)+HLOOKUP($A48,[2]valeurs_trimestrielles!$A$1:$EJ$1191,614,0)+HLOOKUP($A48,[2]valeurs_trimestrielles!$A$1:$EJ$1191,615,0)+HLOOKUP($A48,[2]valeurs_trimestrielles!$A$1:$EJ$1191,618,0)+HLOOKUP($A48,[2]valeurs_trimestrielles!$A$1:$EJ$1191,619,0)+HLOOKUP($A48,[2]valeurs_trimestrielles!$A$1:$EJ$1191,620,0)+HLOOKUP($A48,[2]valeurs_trimestrielles!$A$1:$EJ$1191,621,0)+HLOOKUP($A48,[2]valeurs_trimestrielles!$A$1:$EJ$1191,622,0)+HLOOKUP($A48,[2]valeurs_trimestrielles!$A$1:$EJ$1191,623,0)+HLOOKUP($A48,[2]valeurs_trimestrielles!$A$1:$EJ$1191,624,0)</f>
        <v>10447</v>
      </c>
      <c r="AJ48" s="56">
        <f>HLOOKUP($A48,[2]valeurs_trimestrielles!$A$1:$EJ$1191,16,0)+HLOOKUP($A48,[2]valeurs_trimestrielles!$A$1:$EJ$1191,17,0)+HLOOKUP($A48,[2]valeurs_trimestrielles!$A$1:$EJ$1191,18,0)+HLOOKUP($A48,[2]valeurs_trimestrielles!$A$1:$EJ$1191,19,0)+HLOOKUP($A48,[2]valeurs_trimestrielles!$A$1:$EJ$1191,20,0)+HLOOKUP($A48,[2]valeurs_trimestrielles!$A$1:$EJ$1191,23,0)+HLOOKUP($A48,[2]valeurs_trimestrielles!$A$1:$EJ$1191,24,0)+HLOOKUP($A48,[2]valeurs_trimestrielles!$A$1:$EJ$1191,25,0)+HLOOKUP($A48,[2]valeurs_trimestrielles!$A$1:$EJ$1191,26,0)+HLOOKUP($A48,[2]valeurs_trimestrielles!$A$1:$EJ$1191,27,0)+HLOOKUP($A48,[2]valeurs_trimestrielles!$A$1:$EJ$1191,28,0)+HLOOKUP($A48,[2]valeurs_trimestrielles!$A$1:$EJ$1191,29,0)</f>
        <v>5856</v>
      </c>
      <c r="AK48" s="56">
        <f>HLOOKUP($A48,[2]valeurs_trimestrielles!$A$1:$EJ$1191,30,0)+HLOOKUP($A48,[2]valeurs_trimestrielles!$A$1:$EJ$1191,31,0)+HLOOKUP($A48,[2]valeurs_trimestrielles!$A$1:$EJ$1191,32,0)+HLOOKUP($A48,[2]valeurs_trimestrielles!$A$1:$EJ$1191,33,0)+HLOOKUP($A48,[2]valeurs_trimestrielles!$A$1:$EJ$1191,34,0)+HLOOKUP($A48,[2]valeurs_trimestrielles!$A$1:$EJ$1191,37,0)+HLOOKUP($A48,[2]valeurs_trimestrielles!$A$1:$EJ$1191,38,0)+HLOOKUP($A48,[2]valeurs_trimestrielles!$A$1:$EJ$1191,39,0)+HLOOKUP($A48,[2]valeurs_trimestrielles!$A$1:$EJ$1191,40,0)+HLOOKUP($A48,[2]valeurs_trimestrielles!$A$1:$EJ$1191,41,0)+HLOOKUP($A48,[2]valeurs_trimestrielles!$A$1:$EJ$1191,42,0)+HLOOKUP($A48,[2]valeurs_trimestrielles!$A$1:$EJ$1191,43,0)</f>
        <v>8969</v>
      </c>
      <c r="AL48" s="56">
        <f>HLOOKUP($A48,[2]valeurs_trimestrielles!$A$1:$EJ$1191,2,0)+HLOOKUP($A48,[2]valeurs_trimestrielles!$A$1:$EJ$1191,3,0)+HLOOKUP($A48,[2]valeurs_trimestrielles!$A$1:$EJ$1191,4,0)+HLOOKUP($A48,[2]valeurs_trimestrielles!$A$1:$EJ$1191,5,0)+HLOOKUP($A48,[2]valeurs_trimestrielles!$A$1:$EJ$1191,6,0)+HLOOKUP($A48,[2]valeurs_trimestrielles!$A$1:$EJ$1191,9,0)+HLOOKUP($A48,[2]valeurs_trimestrielles!$A$1:$EJ$1191,10,0)+HLOOKUP($A48,[2]valeurs_trimestrielles!$A$1:$EJ$1191,11,0)+HLOOKUP($A48,[2]valeurs_trimestrielles!$A$1:$EJ$1191,12,0)+HLOOKUP($A48,[2]valeurs_trimestrielles!$A$1:$EJ$1191,13,0)+HLOOKUP($A48,[2]valeurs_trimestrielles!$A$1:$EJ$1191,14,0)+HLOOKUP($A48,[2]valeurs_trimestrielles!$A$1:$EJ$1191,15,0)</f>
        <v>47312</v>
      </c>
      <c r="AM48" s="56">
        <f>HLOOKUP($A48,[2]valeurs_trimestrielles!$A$1:$EJ$1191,146,0)+HLOOKUP($A48,[2]valeurs_trimestrielles!$A$1:$EJ$1191,147,0)+HLOOKUP($A48,[2]valeurs_trimestrielles!$A$1:$EJ$1191,148,0)+HLOOKUP($A48,[2]valeurs_trimestrielles!$A$1:$EJ$1191,149,0)+HLOOKUP($A48,[2]valeurs_trimestrielles!$A$1:$EJ$1191,150,0)+HLOOKUP($A48,[2]valeurs_trimestrielles!$A$1:$EJ$1191,153,0)+HLOOKUP($A48,[2]valeurs_trimestrielles!$A$1:$EJ$1191,154,0)+HLOOKUP($A48,[2]valeurs_trimestrielles!$A$1:$EJ$1191,155,0)+HLOOKUP($A48,[2]valeurs_trimestrielles!$A$1:$EJ$1191,156,0)+HLOOKUP($A48,[2]valeurs_trimestrielles!$A$1:$EJ$1191,157,0)+HLOOKUP($A48,[2]valeurs_trimestrielles!$A$1:$EJ$1191,158,0)+HLOOKUP($A48,[2]valeurs_trimestrielles!$A$1:$EJ$1191,159,0)</f>
        <v>25760</v>
      </c>
      <c r="AN48" s="57">
        <f>HLOOKUP($A48,[2]valeurs_trimestrielles!$A$1:$EJ$1191,44,0)+HLOOKUP($A48,[2]valeurs_trimestrielles!$A$1:$EJ$1191,45,0)+HLOOKUP($A48,[2]valeurs_trimestrielles!$A$1:$EJ$1191,46,0)+HLOOKUP($A48,[2]valeurs_trimestrielles!$A$1:$EJ$1191,47,0)+HLOOKUP($A48,[2]valeurs_trimestrielles!$A$1:$EJ$1191,48,0)+HLOOKUP($A48,[2]valeurs_trimestrielles!$A$1:$EJ$1191,51,0)+HLOOKUP($A48,[2]valeurs_trimestrielles!$A$1:$EJ$1191,52,0)+HLOOKUP($A48,[2]valeurs_trimestrielles!$A$1:$EJ$1191,53,0)+HLOOKUP($A48,[2]valeurs_trimestrielles!$A$1:$EJ$1191,54,0)+HLOOKUP($A48,[2]valeurs_trimestrielles!$A$1:$EJ$1191,55,0)+HLOOKUP($A48,[2]valeurs_trimestrielles!$A$1:$EJ$1191,56,0)+HLOOKUP($A48,[2]valeurs_trimestrielles!$A$1:$EJ$1191,57,0)</f>
        <v>21842</v>
      </c>
    </row>
    <row r="49" spans="1:40" s="85" customFormat="1" x14ac:dyDescent="0.2">
      <c r="A49" s="61" t="str">
        <f>'France métro'!A46</f>
        <v>2020-T4</v>
      </c>
      <c r="B49" s="78">
        <f t="shared" ref="B49:B50" si="51">C49+D49+E49</f>
        <v>97807</v>
      </c>
      <c r="C49" s="79">
        <f>HLOOKUP($A49,[2]valeurs_trimestrielles!$A$1:$EJ$1191,458,0)+HLOOKUP($A49,[2]valeurs_trimestrielles!$A$1:$EJ$1191,460,0)+HLOOKUP($A49,[2]valeurs_trimestrielles!$A$1:$EJ$1191,462,0)+HLOOKUP($A49,[2]valeurs_trimestrielles!$A$1:$EJ$1191,464,0)+HLOOKUP($A49,[2]valeurs_trimestrielles!$A$1:$EJ$1191,466,0)+HLOOKUP($A49,[2]valeurs_trimestrielles!$A$1:$EJ$1191,468,0)+HLOOKUP($A49,[2]valeurs_trimestrielles!$A$1:$EJ$1191,472,0)+HLOOKUP($A49,[2]valeurs_trimestrielles!$A$1:$EJ$1191,478,0)+HLOOKUP($A49,[2]valeurs_trimestrielles!$A$1:$EJ$1191,485,0)+HLOOKUP($A49,[2]valeurs_trimestrielles!$A$1:$EJ$1191,487,0)+HLOOKUP($A49,[2]valeurs_trimestrielles!$A$1:$EJ$1191,489,0)+HLOOKUP($A49,[2]valeurs_trimestrielles!$A$1:$EJ$1191,491,0)+HLOOKUP($A49,[2]valeurs_trimestrielles!$A$1:$EJ$1191,493,0)</f>
        <v>4059</v>
      </c>
      <c r="D49" s="80">
        <f>HLOOKUP($A49,[2]valeurs_trimestrielles!$A$1:$EJ$1191,356,0)+HLOOKUP($A49,[2]valeurs_trimestrielles!$A$1:$EJ$1191,358,0)+HLOOKUP($A49,[2]valeurs_trimestrielles!$A$1:$EJ$1191,360,0)+HLOOKUP($A49,[2]valeurs_trimestrielles!$A$1:$EJ$1191,362,0)+HLOOKUP($A49,[2]valeurs_trimestrielles!$A$1:$EJ$1191,364,0)+HLOOKUP($A49,[2]valeurs_trimestrielles!$A$1:$EJ$1191,366,0)+HLOOKUP($A49,[2]valeurs_trimestrielles!$A$1:$EJ$1191,370,0)+HLOOKUP($A49,[2]valeurs_trimestrielles!$A$1:$EJ$1191,376,0)+HLOOKUP($A49,[2]valeurs_trimestrielles!$A$1:$EJ$1191,383,0)+HLOOKUP($A49,[2]valeurs_trimestrielles!$A$1:$EJ$1191,385,0)+HLOOKUP($A49,[2]valeurs_trimestrielles!$A$1:$EJ$1191,387,0)+HLOOKUP($A49,[2]valeurs_trimestrielles!$A$1:$EJ$1191,389,0)+HLOOKUP($A49,[2]valeurs_trimestrielles!$A$1:$EJ$1191,391,0)</f>
        <v>10875</v>
      </c>
      <c r="E49" s="61">
        <f t="shared" ref="E49:E50" si="52">SUM(F49:N49)</f>
        <v>82873</v>
      </c>
      <c r="F49" s="80">
        <f>HLOOKUP($A49,[2]valeurs_trimestrielles!$A$1:$EJ$1191,305,0)+HLOOKUP($A49,[2]valeurs_trimestrielles!$A$1:$EJ$1191,306,0)+HLOOKUP($A49,[2]valeurs_trimestrielles!$A$1:$EJ$1191,307,0)+HLOOKUP($A49,[2]valeurs_trimestrielles!$A$1:$EJ$1191,308,0)+HLOOKUP($A49,[2]valeurs_trimestrielles!$A$1:$EJ$1191,309,0)+HLOOKUP($A49,[2]valeurs_trimestrielles!$A$1:$EJ$1191,312,0)+HLOOKUP($A49,[2]valeurs_trimestrielles!$A$1:$EJ$1191,313,0)+HLOOKUP($A49,[2]valeurs_trimestrielles!$A$1:$EJ$1191,314,0)+HLOOKUP($A49,[2]valeurs_trimestrielles!$A$1:$EJ$1191,315,0)+HLOOKUP($A49,[2]valeurs_trimestrielles!$A$1:$EJ$1191,316,0)+HLOOKUP($A49,[2]valeurs_trimestrielles!$A$1:$EJ$1191,317,0)+HLOOKUP($A49,[2]valeurs_trimestrielles!$A$1:$EJ$1191,318,0)</f>
        <v>25870</v>
      </c>
      <c r="G49" s="80">
        <f>HLOOKUP($A49,[2]valeurs_trimestrielles!$A$1:$EJ$1191,546,0)+HLOOKUP($A49,[2]valeurs_trimestrielles!$A$1:$EJ$1191,547,0)+HLOOKUP($A49,[2]valeurs_trimestrielles!$A$1:$EJ$1191,548,0)+HLOOKUP($A49,[2]valeurs_trimestrielles!$A$1:$EJ$1191,549,0)+HLOOKUP($A49,[2]valeurs_trimestrielles!$A$1:$EJ$1191,550,0)+HLOOKUP($A49,[2]valeurs_trimestrielles!$A$1:$EJ$1191,553,0)+HLOOKUP($A49,[2]valeurs_trimestrielles!$A$1:$EJ$1191,554,0)+HLOOKUP($A49,[2]valeurs_trimestrielles!$A$1:$EJ$1191,555,0)+HLOOKUP($A49,[2]valeurs_trimestrielles!$A$1:$EJ$1191,556,0)+HLOOKUP($A49,[2]valeurs_trimestrielles!$A$1:$EJ$1191,557,0)+HLOOKUP($A49,[2]valeurs_trimestrielles!$A$1:$EJ$1191,558,0)+HLOOKUP($A49,[2]valeurs_trimestrielles!$A$1:$EJ$1191,559,0)</f>
        <v>3270</v>
      </c>
      <c r="H49" s="80">
        <f>HLOOKUP($A49,[2]valeurs_trimestrielles!$A$1:$EJ$1191,444,0)+HLOOKUP($A49,[2]valeurs_trimestrielles!$A$1:$EJ$1191,445,0)+HLOOKUP($A49,[2]valeurs_trimestrielles!$A$1:$EJ$1191,446,0)+HLOOKUP($A49,[2]valeurs_trimestrielles!$A$1:$EJ$1191,447,0)+HLOOKUP($A49,[2]valeurs_trimestrielles!$A$1:$EJ$1191,448,0)+HLOOKUP($A49,[2]valeurs_trimestrielles!$A$1:$EJ$1191,451,0)+HLOOKUP($A49,[2]valeurs_trimestrielles!$A$1:$EJ$1191,452,0)+HLOOKUP($A49,[2]valeurs_trimestrielles!$A$1:$EJ$1191,453,0)+HLOOKUP($A49,[2]valeurs_trimestrielles!$A$1:$EJ$1191,454,0)+HLOOKUP($A49,[2]valeurs_trimestrielles!$A$1:$EJ$1191,455,0)+HLOOKUP($A49,[2]valeurs_trimestrielles!$A$1:$EJ$1191,456,0)+HLOOKUP($A49,[2]valeurs_trimestrielles!$A$1:$EJ$1191,457,0)</f>
        <v>4477</v>
      </c>
      <c r="I49" s="80">
        <f>HLOOKUP($A49,[2]valeurs_trimestrielles!$A$1:$EJ$1191,509,0)+HLOOKUP($A49,[2]valeurs_trimestrielles!$A$1:$EJ$1191,510,0)+HLOOKUP($A49,[2]valeurs_trimestrielles!$A$1:$EJ$1191,511,0)+HLOOKUP($A49,[2]valeurs_trimestrielles!$A$1:$EJ$1191,512,0)+HLOOKUP($A49,[2]valeurs_trimestrielles!$A$1:$EJ$1191,513,0)+HLOOKUP($A49,[2]valeurs_trimestrielles!$A$1:$EJ$1191,516,0)+HLOOKUP($A49,[2]valeurs_trimestrielles!$A$1:$EJ$1191,517,0)+HLOOKUP($A49,[2]valeurs_trimestrielles!$A$1:$EJ$1191,518,0)+HLOOKUP($A49,[2]valeurs_trimestrielles!$A$1:$EJ$1191,519,0)+HLOOKUP($A49,[2]valeurs_trimestrielles!$A$1:$EJ$1191,520,0)+HLOOKUP($A49,[2]valeurs_trimestrielles!$A$1:$EJ$1191,521,0)+HLOOKUP($A49,[2]valeurs_trimestrielles!$A$1:$EJ$1191,522,0)</f>
        <v>4060</v>
      </c>
      <c r="J49" s="80">
        <f>HLOOKUP($A49,[2]valeurs_trimestrielles!$A$1:$EJ$1191,263,0)+HLOOKUP($A49,[2]valeurs_trimestrielles!$A$1:$EJ$1191,264,0)+HLOOKUP($A49,[2]valeurs_trimestrielles!$A$1:$EJ$1191,265,0)+HLOOKUP($A49,[2]valeurs_trimestrielles!$A$1:$EJ$1191,266,0)+HLOOKUP($A49,[2]valeurs_trimestrielles!$A$1:$EJ$1191,267,0)+HLOOKUP($A49,[2]valeurs_trimestrielles!$A$1:$EJ$1191,270,0)+HLOOKUP($A49,[2]valeurs_trimestrielles!$A$1:$EJ$1191,271,0)+HLOOKUP($A49,[2]valeurs_trimestrielles!$A$1:$EJ$1191,272,0)+HLOOKUP($A49,[2]valeurs_trimestrielles!$A$1:$EJ$1191,273,0)+HLOOKUP($A49,[2]valeurs_trimestrielles!$A$1:$EJ$1191,274,0)+HLOOKUP($A49,[2]valeurs_trimestrielles!$A$1:$EJ$1191,275,0)+HLOOKUP($A49,[2]valeurs_trimestrielles!$A$1:$EJ$1191,276,0)</f>
        <v>7104</v>
      </c>
      <c r="K49" s="80">
        <f>HLOOKUP($A49,[2]valeurs_trimestrielles!$A$1:$EJ$1191,277,0)+HLOOKUP($A49,[2]valeurs_trimestrielles!$A$1:$EJ$1191,278,0)+HLOOKUP($A49,[2]valeurs_trimestrielles!$A$1:$EJ$1191,279,0)+HLOOKUP($A49,[2]valeurs_trimestrielles!$A$1:$EJ$1191,280,0)+HLOOKUP($A49,[2]valeurs_trimestrielles!$A$1:$EJ$1191,281,0)+HLOOKUP($A49,[2]valeurs_trimestrielles!$A$1:$EJ$1191,284,0)+HLOOKUP($A49,[2]valeurs_trimestrielles!$A$1:$EJ$1191,285,0)+HLOOKUP($A49,[2]valeurs_trimestrielles!$A$1:$EJ$1191,286,0)+HLOOKUP($A49,[2]valeurs_trimestrielles!$A$1:$EJ$1191,287,0)+HLOOKUP($A49,[2]valeurs_trimestrielles!$A$1:$EJ$1191,288,0)+HLOOKUP($A49,[2]valeurs_trimestrielles!$A$1:$EJ$1191,289,0)+HLOOKUP($A49,[2]valeurs_trimestrielles!$A$1:$EJ$1191,290,0)</f>
        <v>5942</v>
      </c>
      <c r="L49" s="80">
        <f>HLOOKUP($A49,[2]valeurs_trimestrielles!$A$1:$EJ$1191,249,0)+HLOOKUP($A49,[2]valeurs_trimestrielles!$A$1:$EJ$1191,250,0)+HLOOKUP($A49,[2]valeurs_trimestrielles!$A$1:$EJ$1191,251,0)+HLOOKUP($A49,[2]valeurs_trimestrielles!$A$1:$EJ$1191,252,0)+HLOOKUP($A49,[2]valeurs_trimestrielles!$A$1:$EJ$1191,253,0)+HLOOKUP($A49,[2]valeurs_trimestrielles!$A$1:$EJ$1191,256,0)+HLOOKUP($A49,[2]valeurs_trimestrielles!$A$1:$EJ$1191,257,0)+HLOOKUP($A49,[2]valeurs_trimestrielles!$A$1:$EJ$1191,258,0)+HLOOKUP($A49,[2]valeurs_trimestrielles!$A$1:$EJ$1191,259,0)+HLOOKUP($A49,[2]valeurs_trimestrielles!$A$1:$EJ$1191,260,0)+HLOOKUP($A49,[2]valeurs_trimestrielles!$A$1:$EJ$1191,261,0)+HLOOKUP($A49,[2]valeurs_trimestrielles!$A$1:$EJ$1191,262,0)</f>
        <v>17966</v>
      </c>
      <c r="M49" s="80">
        <f>HLOOKUP($A49,[2]valeurs_trimestrielles!$A$1:$EJ$1191,393,0)+HLOOKUP($A49,[2]valeurs_trimestrielles!$A$1:$EJ$1191,394,0)+HLOOKUP($A49,[2]valeurs_trimestrielles!$A$1:$EJ$1191,395,0)+HLOOKUP($A49,[2]valeurs_trimestrielles!$A$1:$EJ$1191,396,0)+HLOOKUP($A49,[2]valeurs_trimestrielles!$A$1:$EJ$1191,397,0)+HLOOKUP($A49,[2]valeurs_trimestrielles!$A$1:$EJ$1191,400,0)+HLOOKUP($A49,[2]valeurs_trimestrielles!$A$1:$EJ$1191,401,0)+HLOOKUP($A49,[2]valeurs_trimestrielles!$A$1:$EJ$1191,402,0)+HLOOKUP($A49,[2]valeurs_trimestrielles!$A$1:$EJ$1191,403,0)+HLOOKUP($A49,[2]valeurs_trimestrielles!$A$1:$EJ$1191,404,0)+HLOOKUP($A49,[2]valeurs_trimestrielles!$A$1:$EJ$1191,405,0)+HLOOKUP($A49,[2]valeurs_trimestrielles!$A$1:$EJ$1191,406,0)</f>
        <v>9219</v>
      </c>
      <c r="N49" s="81">
        <f>HLOOKUP($A49,[2]valeurs_trimestrielles!$A$1:$EJ$1191,291,0)+HLOOKUP($A49,[2]valeurs_trimestrielles!$A$1:$EJ$1191,292,0)+HLOOKUP($A49,[2]valeurs_trimestrielles!$A$1:$EJ$1191,293,0)+HLOOKUP($A49,[2]valeurs_trimestrielles!$A$1:$EJ$1191,294,0)+HLOOKUP($A49,[2]valeurs_trimestrielles!$A$1:$EJ$1191,295,0)+HLOOKUP($A49,[2]valeurs_trimestrielles!$A$1:$EJ$1191,298,0)+HLOOKUP($A49,[2]valeurs_trimestrielles!$A$1:$EJ$1191,299,0)+HLOOKUP($A49,[2]valeurs_trimestrielles!$A$1:$EJ$1191,300,0)+HLOOKUP($A49,[2]valeurs_trimestrielles!$A$1:$EJ$1191,301,0)+HLOOKUP($A49,[2]valeurs_trimestrielles!$A$1:$EJ$1191,302,0)+HLOOKUP($A49,[2]valeurs_trimestrielles!$A$1:$EJ$1191,303,0)+HLOOKUP($A49,[2]valeurs_trimestrielles!$A$1:$EJ$1191,304,0)</f>
        <v>4965</v>
      </c>
      <c r="O49" s="77">
        <f t="shared" ref="O49:O50" si="53">P49+Q49+R49</f>
        <v>161359</v>
      </c>
      <c r="P49" s="79">
        <f>HLOOKUP($A49,[2]valeurs_trimestrielles!$A$1:$EJ$1191,828,0)+HLOOKUP($A49,[2]valeurs_trimestrielles!$A$1:$EJ$1191,830,0)+HLOOKUP($A49,[2]valeurs_trimestrielles!$A$1:$EJ$1191,832,0)+HLOOKUP($A49,[2]valeurs_trimestrielles!$A$1:$EJ$1191,834,0)+HLOOKUP($A49,[2]valeurs_trimestrielles!$A$1:$EJ$1191,836,0)+HLOOKUP($A49,[2]valeurs_trimestrielles!$A$1:$EJ$1191,838,0)+HLOOKUP($A49,[2]valeurs_trimestrielles!$A$1:$EJ$1191,842,0)+HLOOKUP($A49,[2]valeurs_trimestrielles!$A$1:$EJ$1191,847,0)+HLOOKUP($A49,[2]valeurs_trimestrielles!$A$1:$EJ$1191,853,0)+HLOOKUP($A49,[2]valeurs_trimestrielles!$A$1:$EJ$1191,855,0)+HLOOKUP($A49,[2]valeurs_trimestrielles!$A$1:$EJ$1191,857,0)+HLOOKUP($A49,[2]valeurs_trimestrielles!$A$1:$EJ$1191,859,0)+HLOOKUP($A49,[2]valeurs_trimestrielles!$A$1:$EJ$1191,861,0)</f>
        <v>8101</v>
      </c>
      <c r="Q49" s="80">
        <f>HLOOKUP($A49,[2]valeurs_trimestrielles!$A$1:$EJ$1191,730,0)+HLOOKUP($A49,[2]valeurs_trimestrielles!$A$1:$EJ$1191,732,0)+HLOOKUP($A49,[2]valeurs_trimestrielles!$A$1:$EJ$1191,734,0)+HLOOKUP($A49,[2]valeurs_trimestrielles!$A$1:$EJ$1191,736,0)+HLOOKUP($A49,[2]valeurs_trimestrielles!$A$1:$EJ$1191,738,0)+HLOOKUP($A49,[2]valeurs_trimestrielles!$A$1:$EJ$1191,740,0)+HLOOKUP($A49,[2]valeurs_trimestrielles!$A$1:$EJ$1191,744,0)+HLOOKUP($A49,[2]valeurs_trimestrielles!$A$1:$EJ$1191,749,0)+HLOOKUP($A49,[2]valeurs_trimestrielles!$A$1:$EJ$1191,755,0)+HLOOKUP($A49,[2]valeurs_trimestrielles!$A$1:$EJ$1191,757,0)+HLOOKUP($A49,[2]valeurs_trimestrielles!$A$1:$EJ$1191,759,0)+HLOOKUP($A49,[2]valeurs_trimestrielles!$A$1:$EJ$1191,761,0)+HLOOKUP($A49,[2]valeurs_trimestrielles!$A$1:$EJ$1191,763,0)</f>
        <v>12630</v>
      </c>
      <c r="R49" s="61">
        <f t="shared" ref="R49:R50" si="54">SUM(S49:AA49)</f>
        <v>140628</v>
      </c>
      <c r="S49" s="80">
        <f>HLOOKUP($A49,[2]valeurs_trimestrielles!$A$1:$EJ$1191,681,0)+HLOOKUP($A49,[2]valeurs_trimestrielles!$A$1:$EJ$1191,682,0)+HLOOKUP($A49,[2]valeurs_trimestrielles!$A$1:$EJ$1191,683,0)+HLOOKUP($A49,[2]valeurs_trimestrielles!$A$1:$EJ$1191,684,0)+HLOOKUP($A49,[2]valeurs_trimestrielles!$A$1:$EJ$1191,685,0)+HLOOKUP($A49,[2]valeurs_trimestrielles!$A$1:$EJ$1191,688,0)+HLOOKUP($A49,[2]valeurs_trimestrielles!$A$1:$EJ$1191,689,0)+HLOOKUP($A49,[2]valeurs_trimestrielles!$A$1:$EJ$1191,690,0)+HLOOKUP($A49,[2]valeurs_trimestrielles!$A$1:$EJ$1191,691,0)+HLOOKUP($A49,[2]valeurs_trimestrielles!$A$1:$EJ$1191,692,0)+HLOOKUP($A49,[2]valeurs_trimestrielles!$A$1:$EJ$1191,693,0)+HLOOKUP($A49,[2]valeurs_trimestrielles!$A$1:$EJ$1191,694,0)</f>
        <v>23934</v>
      </c>
      <c r="T49" s="80">
        <f>HLOOKUP($A49,[2]valeurs_trimestrielles!$A$1:$EJ$1191,912,0)+HLOOKUP($A49,[2]valeurs_trimestrielles!$A$1:$EJ$1191,913,0)+HLOOKUP($A49,[2]valeurs_trimestrielles!$A$1:$EJ$1191,914,0)+HLOOKUP($A49,[2]valeurs_trimestrielles!$A$1:$EJ$1191,915,0)+HLOOKUP($A49,[2]valeurs_trimestrielles!$A$1:$EJ$1191,916,0)+HLOOKUP($A49,[2]valeurs_trimestrielles!$A$1:$EJ$1191,919,0)+HLOOKUP($A49,[2]valeurs_trimestrielles!$A$1:$EJ$1191,920,0)+HLOOKUP($A49,[2]valeurs_trimestrielles!$A$1:$EJ$1191,921,0)+HLOOKUP($A49,[2]valeurs_trimestrielles!$A$1:$EJ$1191,922,0)+HLOOKUP($A49,[2]valeurs_trimestrielles!$A$1:$EJ$1191,923,0)+HLOOKUP($A49,[2]valeurs_trimestrielles!$A$1:$EJ$1191,924,0)+HLOOKUP($A49,[2]valeurs_trimestrielles!$A$1:$EJ$1191,925,0)</f>
        <v>29368</v>
      </c>
      <c r="U49" s="80">
        <f>HLOOKUP($A49,[2]valeurs_trimestrielles!$A$1:$EJ$1191,814,0)+HLOOKUP($A49,[2]valeurs_trimestrielles!$A$1:$EJ$1191,815,0)+HLOOKUP($A49,[2]valeurs_trimestrielles!$A$1:$EJ$1191,816,0)+HLOOKUP($A49,[2]valeurs_trimestrielles!$A$1:$EJ$1191,817,0)+HLOOKUP($A49,[2]valeurs_trimestrielles!$A$1:$EJ$1191,818,0)+HLOOKUP($A49,[2]valeurs_trimestrielles!$A$1:$EJ$1191,821,0)+HLOOKUP($A49,[2]valeurs_trimestrielles!$A$1:$EJ$1191,822,0)+HLOOKUP($A49,[2]valeurs_trimestrielles!$A$1:$EJ$1191,823,0)+HLOOKUP($A49,[2]valeurs_trimestrielles!$A$1:$EJ$1191,824,0)+HLOOKUP($A49,[2]valeurs_trimestrielles!$A$1:$EJ$1191,825,0)+HLOOKUP($A49,[2]valeurs_trimestrielles!$A$1:$EJ$1191,826,0)+HLOOKUP($A49,[2]valeurs_trimestrielles!$A$1:$EJ$1191,827,0)</f>
        <v>6657</v>
      </c>
      <c r="V49" s="80">
        <f>HLOOKUP($A49,[2]valeurs_trimestrielles!$A$1:$EJ$1191,877,0)+HLOOKUP($A49,[2]valeurs_trimestrielles!$A$1:$EJ$1191,878,0)+HLOOKUP($A49,[2]valeurs_trimestrielles!$A$1:$EJ$1191,879,0)+HLOOKUP($A49,[2]valeurs_trimestrielles!$A$1:$EJ$1191,880,0)+HLOOKUP($A49,[2]valeurs_trimestrielles!$A$1:$EJ$1191,881,0)+HLOOKUP($A49,[2]valeurs_trimestrielles!$A$1:$EJ$1191,884,0)+HLOOKUP($A49,[2]valeurs_trimestrielles!$A$1:$EJ$1191,885,0)+HLOOKUP($A49,[2]valeurs_trimestrielles!$A$1:$EJ$1191,886,0)+HLOOKUP($A49,[2]valeurs_trimestrielles!$A$1:$EJ$1191,887,0)+HLOOKUP($A49,[2]valeurs_trimestrielles!$A$1:$EJ$1191,888,0)+HLOOKUP($A49,[2]valeurs_trimestrielles!$A$1:$EJ$1191,889,0)+HLOOKUP($A49,[2]valeurs_trimestrielles!$A$1:$EJ$1191,890,0)</f>
        <v>8057</v>
      </c>
      <c r="W49" s="80">
        <f>HLOOKUP($A49,[2]valeurs_trimestrielles!$A$1:$EJ$1191,639,0)+HLOOKUP($A49,[2]valeurs_trimestrielles!$A$1:$EJ$1191,640,0)+HLOOKUP($A49,[2]valeurs_trimestrielles!$A$1:$EJ$1191,641,0)+HLOOKUP($A49,[2]valeurs_trimestrielles!$A$1:$EJ$1191,642,0)+HLOOKUP($A49,[2]valeurs_trimestrielles!$A$1:$EJ$1191,643,0)+HLOOKUP($A49,[2]valeurs_trimestrielles!$A$1:$EJ$1191,646,0)+HLOOKUP($A49,[2]valeurs_trimestrielles!$A$1:$EJ$1191,648,0)+HLOOKUP($A49,[2]valeurs_trimestrielles!$A$1:$EJ$1191,650,0)+HLOOKUP($A49,[2]valeurs_trimestrielles!$A$1:$EJ$1191,652,0)+HLOOKUP($A49,[2]valeurs_trimestrielles!$A$1:$EJ$1191,654,0)+HLOOKUP($A49,[2]valeurs_trimestrielles!$A$1:$EJ$1191,656,0)+HLOOKUP($A49,[2]valeurs_trimestrielles!$A$1:$EJ$1191,657,0)</f>
        <v>2129</v>
      </c>
      <c r="X49" s="80">
        <f>HLOOKUP($A49,[2]valeurs_trimestrielles!$A$1:$EJ$1191,653,0)+HLOOKUP($A49,[2]valeurs_trimestrielles!$A$1:$EJ$1191,654,0)+HLOOKUP($A49,[2]valeurs_trimestrielles!$A$1:$EJ$1191,655,0)+HLOOKUP($A49,[2]valeurs_trimestrielles!$A$1:$EJ$1191,656,0)+HLOOKUP($A49,[2]valeurs_trimestrielles!$A$1:$EJ$1191,657,0)+HLOOKUP($A49,[2]valeurs_trimestrielles!$A$1:$EJ$1191,660,0)+HLOOKUP($A49,[2]valeurs_trimestrielles!$A$1:$EJ$1191,661,0)+HLOOKUP($A49,[2]valeurs_trimestrielles!$A$1:$EJ$1191,662,0)+HLOOKUP($A49,[2]valeurs_trimestrielles!$A$1:$EJ$1191,663,0)+HLOOKUP($A49,[2]valeurs_trimestrielles!$A$1:$EJ$1191,664,0)+HLOOKUP($A49,[2]valeurs_trimestrielles!$A$1:$EJ$1191,665,0)+HLOOKUP($A49,[2]valeurs_trimestrielles!$A$1:$EJ$1191,666,0)</f>
        <v>4711</v>
      </c>
      <c r="Y49" s="80">
        <f>HLOOKUP($A49,[2]valeurs_trimestrielles!$A$1:$EJ$1191,626,0)+HLOOKUP($A49,[2]valeurs_trimestrielles!$A$1:$EJ$1191,627,0)+HLOOKUP($A49,[2]valeurs_trimestrielles!$A$1:$EJ$1191,628,0)+HLOOKUP($A49,[2]valeurs_trimestrielles!$A$1:$EJ$1191,629,0)+HLOOKUP($A49,[2]valeurs_trimestrielles!$A$1:$EJ$1191,630,0)+HLOOKUP($A49,[2]valeurs_trimestrielles!$A$1:$EJ$1191,632,0)+HLOOKUP($A49,[2]valeurs_trimestrielles!$A$1:$EJ$1191,633,0)+HLOOKUP($A49,[2]valeurs_trimestrielles!$A$1:$EJ$1191,634,0)+HLOOKUP($A49,[2]valeurs_trimestrielles!$A$1:$EJ$1191,635,0)+HLOOKUP($A49,[2]valeurs_trimestrielles!$A$1:$EJ$1191,636,0)+HLOOKUP($A49,[2]valeurs_trimestrielles!$A$1:$EJ$1191,637,0)+HLOOKUP($A49,[2]valeurs_trimestrielles!$A$1:$EJ$1191,638,0)</f>
        <v>36745</v>
      </c>
      <c r="Z49" s="80">
        <f>HLOOKUP($A49,[2]valeurs_trimestrielles!$A$1:$EJ$1191,765,0)+HLOOKUP($A49,[2]valeurs_trimestrielles!$A$1:$EJ$1191,766,0)+HLOOKUP($A49,[2]valeurs_trimestrielles!$A$1:$EJ$1191,767,0)+HLOOKUP($A49,[2]valeurs_trimestrielles!$A$1:$EJ$1191,768,0)+HLOOKUP($A49,[2]valeurs_trimestrielles!$A$1:$EJ$1191,769,0)+HLOOKUP($A49,[2]valeurs_trimestrielles!$A$1:$EJ$1191,772,0)+HLOOKUP($A49,[2]valeurs_trimestrielles!$A$1:$EJ$1191,773,0)+HLOOKUP($A49,[2]valeurs_trimestrielles!$A$1:$EJ$1191,774,0)+HLOOKUP($A49,[2]valeurs_trimestrielles!$A$1:$EJ$1191,775,0)+HLOOKUP($A49,[2]valeurs_trimestrielles!$A$1:$EJ$1191,776,0)+HLOOKUP($A49,[2]valeurs_trimestrielles!$A$1:$EJ$1191,777,0)+HLOOKUP($A49,[2]valeurs_trimestrielles!$A$1:$EJ$1191,778,0)</f>
        <v>13535</v>
      </c>
      <c r="AA49" s="81">
        <f>HLOOKUP($A49,[2]valeurs_trimestrielles!$A$1:$EJ$1191,667,0)+HLOOKUP($A49,[2]valeurs_trimestrielles!$A$1:$EJ$1191,668,0)+HLOOKUP($A49,[2]valeurs_trimestrielles!$A$1:$EJ$1191,669,0)+HLOOKUP($A49,[2]valeurs_trimestrielles!$A$1:$EJ$1191,670,0)+HLOOKUP($A49,[2]valeurs_trimestrielles!$A$1:$EJ$1191,671,0)+HLOOKUP($A49,[2]valeurs_trimestrielles!$A$1:$EJ$1191,674,0)+HLOOKUP($A49,[2]valeurs_trimestrielles!$A$1:$EJ$1191,675,0)+HLOOKUP($A49,[2]valeurs_trimestrielles!$A$1:$EJ$1191,676,0)+HLOOKUP($A49,[2]valeurs_trimestrielles!$A$1:$EJ$1191,677,0)+HLOOKUP($A49,[2]valeurs_trimestrielles!$A$1:$EJ$1191,678,0)+HLOOKUP($A49,[2]valeurs_trimestrielles!$A$1:$EJ$1191,679,0)+HLOOKUP($A49,[2]valeurs_trimestrielles!$A$1:$EJ$1191,680,0)</f>
        <v>15492</v>
      </c>
      <c r="AB49" s="77">
        <f t="shared" si="49"/>
        <v>258053</v>
      </c>
      <c r="AC49" s="82">
        <f>HLOOKUP($A49,[2]valeurs_trimestrielles!$A$1:$EJ$1191,560,0)+HLOOKUP($A49,[2]valeurs_trimestrielles!$A$1:$EJ$1191,562,0)+HLOOKUP($A49,[2]valeurs_trimestrielles!$A$1:$EJ$1191,564,0)+HLOOKUP($A49,[2]valeurs_trimestrielles!$A$1:$EJ$1191,566,0)+HLOOKUP($A49,[2]valeurs_trimestrielles!$A$1:$EJ$1191,568,0)+HLOOKUP($A49,[2]valeurs_trimestrielles!$A$1:$EJ$1191,570,0)+HLOOKUP($A49,[2]valeurs_trimestrielles!$A$1:$EJ$1191,574,0)+HLOOKUP($A49,[2]valeurs_trimestrielles!$A$1:$EJ$1191,580,0)+HLOOKUP($A49,[2]valeurs_trimestrielles!$A$1:$EJ$1191,587,0)+HLOOKUP($A49,[2]valeurs_trimestrielles!$A$1:$EJ$1191,589,0)+HLOOKUP($A49,[2]valeurs_trimestrielles!$A$1:$EJ$1191,591,0)+HLOOKUP($A49,[2]valeurs_trimestrielles!$A$1:$EJ$1191,593,0)+HLOOKUP($A49,[2]valeurs_trimestrielles!$A$1:$EJ$1191,595,0)</f>
        <v>12160</v>
      </c>
      <c r="AD49" s="83">
        <f>HLOOKUP($A49,[2]valeurs_trimestrielles!$A$1:$EJ$1191,109,0)+HLOOKUP($A49,[2]valeurs_trimestrielles!$A$1:$EJ$1191,111,0)+HLOOKUP($A49,[2]valeurs_trimestrielles!$A$1:$EJ$1191,113,0)+HLOOKUP($A49,[2]valeurs_trimestrielles!$A$1:$EJ$1191,115,0)+HLOOKUP($A49,[2]valeurs_trimestrielles!$A$1:$EJ$1191,117,0)+HLOOKUP($A49,[2]valeurs_trimestrielles!$A$1:$EJ$1191,119,0)+HLOOKUP($A49,[2]valeurs_trimestrielles!$A$1:$EJ$1191,123,0)+HLOOKUP($A49,[2]valeurs_trimestrielles!$A$1:$EJ$1191,129,0)+HLOOKUP($A49,[2]valeurs_trimestrielles!$A$1:$EJ$1191,136,0)+HLOOKUP($A49,[2]valeurs_trimestrielles!$A$1:$EJ$1191,138,0)+HLOOKUP($A49,[2]valeurs_trimestrielles!$A$1:$EJ$1191,140,0)+HLOOKUP($A49,[2]valeurs_trimestrielles!$A$1:$EJ$1191,142,0)+HLOOKUP($A49,[2]valeurs_trimestrielles!$A$1:$EJ$1191,144,0)</f>
        <v>23505</v>
      </c>
      <c r="AE49" s="61">
        <f t="shared" si="50"/>
        <v>222388</v>
      </c>
      <c r="AF49" s="83">
        <f>HLOOKUP($A49,[2]valeurs_trimestrielles!$A$1:$EJ$1191,58,0)+HLOOKUP($A49,[2]valeurs_trimestrielles!$A$1:$EJ$1191,59,0)+HLOOKUP($A49,[2]valeurs_trimestrielles!$A$1:$EJ$1191,60,0)+HLOOKUP($A49,[2]valeurs_trimestrielles!$A$1:$EJ$1191,61,0)+HLOOKUP($A49,[2]valeurs_trimestrielles!$A$1:$EJ$1191,62,0)+HLOOKUP($A49,[2]valeurs_trimestrielles!$A$1:$EJ$1191,65,0)+HLOOKUP($A49,[2]valeurs_trimestrielles!$A$1:$EJ$1191,66,0)+HLOOKUP($A49,[2]valeurs_trimestrielles!$A$1:$EJ$1191,67,0)+HLOOKUP($A49,[2]valeurs_trimestrielles!$A$1:$EJ$1191,68,0)+HLOOKUP($A49,[2]valeurs_trimestrielles!$A$1:$EJ$1191,69,0)+HLOOKUP($A49,[2]valeurs_trimestrielles!$A$1:$EJ$1191,70,0)+HLOOKUP($A49,[2]valeurs_trimestrielles!$A$1:$EJ$1191,71,0)</f>
        <v>49804</v>
      </c>
      <c r="AG49" s="83">
        <f>HLOOKUP($A49,[2]valeurs_trimestrielles!$A$1:$EJ$1191,968,0)+HLOOKUP($A49,[2]valeurs_trimestrielles!$A$1:$EJ$1191,969,0)+HLOOKUP($A49,[2]valeurs_trimestrielles!$A$1:$EJ$1191,970,0)+HLOOKUP($A49,[2]valeurs_trimestrielles!$A$1:$EJ$1191,971,0)+HLOOKUP($A49,[2]valeurs_trimestrielles!$A$1:$EJ$1191,972,0)+HLOOKUP($A49,[2]valeurs_trimestrielles!$A$1:$EJ$1191,975,0)+HLOOKUP($A49,[2]valeurs_trimestrielles!$A$1:$EJ$1191,976,0)+HLOOKUP($A49,[2]valeurs_trimestrielles!$A$1:$EJ$1191,977,0)+HLOOKUP($A49,[2]valeurs_trimestrielles!$A$1:$EJ$1191,978,0)+HLOOKUP($A49,[2]valeurs_trimestrielles!$A$1:$EJ$1191,979,0)+HLOOKUP($A49,[2]valeurs_trimestrielles!$A$1:$EJ$1191,980,0)+HLOOKUP($A49,[2]valeurs_trimestrielles!$A$1:$EJ$1191,981,0)</f>
        <v>32638</v>
      </c>
      <c r="AH49" s="83">
        <f>HLOOKUP($A49,[2]valeurs_trimestrielles!$A$1:$EJ$1191,235,0)+HLOOKUP($A49,[2]valeurs_trimestrielles!$A$1:$EJ$1191,236,0)+HLOOKUP($A49,[2]valeurs_trimestrielles!$A$1:$EJ$1191,237,0)+HLOOKUP($A49,[2]valeurs_trimestrielles!$A$1:$EJ$1191,238,0)+HLOOKUP($A49,[2]valeurs_trimestrielles!$A$1:$EJ$1191,239,0)+HLOOKUP($A49,[2]valeurs_trimestrielles!$A$1:$EJ$1191,242,0)+HLOOKUP($A49,[2]valeurs_trimestrielles!$A$1:$EJ$1191,243,0)+HLOOKUP($A49,[2]valeurs_trimestrielles!$A$1:$EJ$1191,244,0)+HLOOKUP($A49,[2]valeurs_trimestrielles!$A$1:$EJ$1191,245,0)+HLOOKUP($A49,[2]valeurs_trimestrielles!$A$1:$EJ$1191,246,0)+HLOOKUP($A49,[2]valeurs_trimestrielles!$A$1:$EJ$1191,247,0)+HLOOKUP($A49,[2]valeurs_trimestrielles!$A$1:$EJ$1191,248,0)</f>
        <v>11134</v>
      </c>
      <c r="AI49" s="83">
        <f>HLOOKUP($A49,[2]valeurs_trimestrielles!$A$1:$EJ$1191,611,0)+HLOOKUP($A49,[2]valeurs_trimestrielles!$A$1:$EJ$1191,612,0)+HLOOKUP($A49,[2]valeurs_trimestrielles!$A$1:$EJ$1191,613,0)+HLOOKUP($A49,[2]valeurs_trimestrielles!$A$1:$EJ$1191,614,0)+HLOOKUP($A49,[2]valeurs_trimestrielles!$A$1:$EJ$1191,615,0)+HLOOKUP($A49,[2]valeurs_trimestrielles!$A$1:$EJ$1191,618,0)+HLOOKUP($A49,[2]valeurs_trimestrielles!$A$1:$EJ$1191,619,0)+HLOOKUP($A49,[2]valeurs_trimestrielles!$A$1:$EJ$1191,620,0)+HLOOKUP($A49,[2]valeurs_trimestrielles!$A$1:$EJ$1191,621,0)+HLOOKUP($A49,[2]valeurs_trimestrielles!$A$1:$EJ$1191,622,0)+HLOOKUP($A49,[2]valeurs_trimestrielles!$A$1:$EJ$1191,623,0)+HLOOKUP($A49,[2]valeurs_trimestrielles!$A$1:$EJ$1191,624,0)</f>
        <v>12117</v>
      </c>
      <c r="AJ49" s="83">
        <f>HLOOKUP($A49,[2]valeurs_trimestrielles!$A$1:$EJ$1191,16,0)+HLOOKUP($A49,[2]valeurs_trimestrielles!$A$1:$EJ$1191,17,0)+HLOOKUP($A49,[2]valeurs_trimestrielles!$A$1:$EJ$1191,18,0)+HLOOKUP($A49,[2]valeurs_trimestrielles!$A$1:$EJ$1191,19,0)+HLOOKUP($A49,[2]valeurs_trimestrielles!$A$1:$EJ$1191,20,0)+HLOOKUP($A49,[2]valeurs_trimestrielles!$A$1:$EJ$1191,23,0)+HLOOKUP($A49,[2]valeurs_trimestrielles!$A$1:$EJ$1191,24,0)+HLOOKUP($A49,[2]valeurs_trimestrielles!$A$1:$EJ$1191,25,0)+HLOOKUP($A49,[2]valeurs_trimestrielles!$A$1:$EJ$1191,26,0)+HLOOKUP($A49,[2]valeurs_trimestrielles!$A$1:$EJ$1191,27,0)+HLOOKUP($A49,[2]valeurs_trimestrielles!$A$1:$EJ$1191,28,0)+HLOOKUP($A49,[2]valeurs_trimestrielles!$A$1:$EJ$1191,29,0)</f>
        <v>8120</v>
      </c>
      <c r="AK49" s="83">
        <f>HLOOKUP($A49,[2]valeurs_trimestrielles!$A$1:$EJ$1191,30,0)+HLOOKUP($A49,[2]valeurs_trimestrielles!$A$1:$EJ$1191,31,0)+HLOOKUP($A49,[2]valeurs_trimestrielles!$A$1:$EJ$1191,32,0)+HLOOKUP($A49,[2]valeurs_trimestrielles!$A$1:$EJ$1191,33,0)+HLOOKUP($A49,[2]valeurs_trimestrielles!$A$1:$EJ$1191,34,0)+HLOOKUP($A49,[2]valeurs_trimestrielles!$A$1:$EJ$1191,37,0)+HLOOKUP($A49,[2]valeurs_trimestrielles!$A$1:$EJ$1191,38,0)+HLOOKUP($A49,[2]valeurs_trimestrielles!$A$1:$EJ$1191,39,0)+HLOOKUP($A49,[2]valeurs_trimestrielles!$A$1:$EJ$1191,40,0)+HLOOKUP($A49,[2]valeurs_trimestrielles!$A$1:$EJ$1191,41,0)+HLOOKUP($A49,[2]valeurs_trimestrielles!$A$1:$EJ$1191,42,0)+HLOOKUP($A49,[2]valeurs_trimestrielles!$A$1:$EJ$1191,43,0)</f>
        <v>10653</v>
      </c>
      <c r="AL49" s="83">
        <f>HLOOKUP($A49,[2]valeurs_trimestrielles!$A$1:$EJ$1191,2,0)+HLOOKUP($A49,[2]valeurs_trimestrielles!$A$1:$EJ$1191,3,0)+HLOOKUP($A49,[2]valeurs_trimestrielles!$A$1:$EJ$1191,4,0)+HLOOKUP($A49,[2]valeurs_trimestrielles!$A$1:$EJ$1191,5,0)+HLOOKUP($A49,[2]valeurs_trimestrielles!$A$1:$EJ$1191,6,0)+HLOOKUP($A49,[2]valeurs_trimestrielles!$A$1:$EJ$1191,9,0)+HLOOKUP($A49,[2]valeurs_trimestrielles!$A$1:$EJ$1191,10,0)+HLOOKUP($A49,[2]valeurs_trimestrielles!$A$1:$EJ$1191,11,0)+HLOOKUP($A49,[2]valeurs_trimestrielles!$A$1:$EJ$1191,12,0)+HLOOKUP($A49,[2]valeurs_trimestrielles!$A$1:$EJ$1191,13,0)+HLOOKUP($A49,[2]valeurs_trimestrielles!$A$1:$EJ$1191,14,0)+HLOOKUP($A49,[2]valeurs_trimestrielles!$A$1:$EJ$1191,15,0)</f>
        <v>54711</v>
      </c>
      <c r="AM49" s="83">
        <f>HLOOKUP($A49,[2]valeurs_trimestrielles!$A$1:$EJ$1191,146,0)+HLOOKUP($A49,[2]valeurs_trimestrielles!$A$1:$EJ$1191,147,0)+HLOOKUP($A49,[2]valeurs_trimestrielles!$A$1:$EJ$1191,148,0)+HLOOKUP($A49,[2]valeurs_trimestrielles!$A$1:$EJ$1191,149,0)+HLOOKUP($A49,[2]valeurs_trimestrielles!$A$1:$EJ$1191,150,0)+HLOOKUP($A49,[2]valeurs_trimestrielles!$A$1:$EJ$1191,153,0)+HLOOKUP($A49,[2]valeurs_trimestrielles!$A$1:$EJ$1191,154,0)+HLOOKUP($A49,[2]valeurs_trimestrielles!$A$1:$EJ$1191,155,0)+HLOOKUP($A49,[2]valeurs_trimestrielles!$A$1:$EJ$1191,156,0)+HLOOKUP($A49,[2]valeurs_trimestrielles!$A$1:$EJ$1191,157,0)+HLOOKUP($A49,[2]valeurs_trimestrielles!$A$1:$EJ$1191,158,0)+HLOOKUP($A49,[2]valeurs_trimestrielles!$A$1:$EJ$1191,159,0)</f>
        <v>22754</v>
      </c>
      <c r="AN49" s="84">
        <f>HLOOKUP($A49,[2]valeurs_trimestrielles!$A$1:$EJ$1191,44,0)+HLOOKUP($A49,[2]valeurs_trimestrielles!$A$1:$EJ$1191,45,0)+HLOOKUP($A49,[2]valeurs_trimestrielles!$A$1:$EJ$1191,46,0)+HLOOKUP($A49,[2]valeurs_trimestrielles!$A$1:$EJ$1191,47,0)+HLOOKUP($A49,[2]valeurs_trimestrielles!$A$1:$EJ$1191,48,0)+HLOOKUP($A49,[2]valeurs_trimestrielles!$A$1:$EJ$1191,51,0)+HLOOKUP($A49,[2]valeurs_trimestrielles!$A$1:$EJ$1191,52,0)+HLOOKUP($A49,[2]valeurs_trimestrielles!$A$1:$EJ$1191,53,0)+HLOOKUP($A49,[2]valeurs_trimestrielles!$A$1:$EJ$1191,54,0)+HLOOKUP($A49,[2]valeurs_trimestrielles!$A$1:$EJ$1191,55,0)+HLOOKUP($A49,[2]valeurs_trimestrielles!$A$1:$EJ$1191,56,0)+HLOOKUP($A49,[2]valeurs_trimestrielles!$A$1:$EJ$1191,57,0)</f>
        <v>20457</v>
      </c>
    </row>
    <row r="50" spans="1:40" x14ac:dyDescent="0.2">
      <c r="A50" s="1" t="str">
        <f>'France métro'!A47</f>
        <v>2021-T1</v>
      </c>
      <c r="B50" s="54">
        <f t="shared" si="51"/>
        <v>103951</v>
      </c>
      <c r="C50" s="76">
        <f>HLOOKUP($A50,[2]valeurs_trimestrielles!$A$1:$EJ$1191,458,0)+HLOOKUP($A50,[2]valeurs_trimestrielles!$A$1:$EJ$1191,460,0)+HLOOKUP($A50,[2]valeurs_trimestrielles!$A$1:$EJ$1191,462,0)+HLOOKUP($A50,[2]valeurs_trimestrielles!$A$1:$EJ$1191,464,0)+HLOOKUP($A50,[2]valeurs_trimestrielles!$A$1:$EJ$1191,466,0)+HLOOKUP($A50,[2]valeurs_trimestrielles!$A$1:$EJ$1191,468,0)+HLOOKUP($A50,[2]valeurs_trimestrielles!$A$1:$EJ$1191,472,0)+HLOOKUP($A50,[2]valeurs_trimestrielles!$A$1:$EJ$1191,478,0)+HLOOKUP($A50,[2]valeurs_trimestrielles!$A$1:$EJ$1191,485,0)+HLOOKUP($A50,[2]valeurs_trimestrielles!$A$1:$EJ$1191,487,0)+HLOOKUP($A50,[2]valeurs_trimestrielles!$A$1:$EJ$1191,489,0)+HLOOKUP($A50,[2]valeurs_trimestrielles!$A$1:$EJ$1191,491,0)+HLOOKUP($A50,[2]valeurs_trimestrielles!$A$1:$EJ$1191,493,0)</f>
        <v>3921</v>
      </c>
      <c r="D50" s="73">
        <f>HLOOKUP($A50,[2]valeurs_trimestrielles!$A$1:$EJ$1191,356,0)+HLOOKUP($A50,[2]valeurs_trimestrielles!$A$1:$EJ$1191,358,0)+HLOOKUP($A50,[2]valeurs_trimestrielles!$A$1:$EJ$1191,360,0)+HLOOKUP($A50,[2]valeurs_trimestrielles!$A$1:$EJ$1191,362,0)+HLOOKUP($A50,[2]valeurs_trimestrielles!$A$1:$EJ$1191,364,0)+HLOOKUP($A50,[2]valeurs_trimestrielles!$A$1:$EJ$1191,366,0)+HLOOKUP($A50,[2]valeurs_trimestrielles!$A$1:$EJ$1191,370,0)+HLOOKUP($A50,[2]valeurs_trimestrielles!$A$1:$EJ$1191,376,0)+HLOOKUP($A50,[2]valeurs_trimestrielles!$A$1:$EJ$1191,383,0)+HLOOKUP($A50,[2]valeurs_trimestrielles!$A$1:$EJ$1191,385,0)+HLOOKUP($A50,[2]valeurs_trimestrielles!$A$1:$EJ$1191,387,0)+HLOOKUP($A50,[2]valeurs_trimestrielles!$A$1:$EJ$1191,389,0)+HLOOKUP($A50,[2]valeurs_trimestrielles!$A$1:$EJ$1191,391,0)</f>
        <v>12386</v>
      </c>
      <c r="E50" s="73">
        <f t="shared" si="52"/>
        <v>87644</v>
      </c>
      <c r="F50" s="73">
        <f>HLOOKUP($A50,[2]valeurs_trimestrielles!$A$1:$EJ$1191,305,0)+HLOOKUP($A50,[2]valeurs_trimestrielles!$A$1:$EJ$1191,306,0)+HLOOKUP($A50,[2]valeurs_trimestrielles!$A$1:$EJ$1191,307,0)+HLOOKUP($A50,[2]valeurs_trimestrielles!$A$1:$EJ$1191,308,0)+HLOOKUP($A50,[2]valeurs_trimestrielles!$A$1:$EJ$1191,309,0)+HLOOKUP($A50,[2]valeurs_trimestrielles!$A$1:$EJ$1191,312,0)+HLOOKUP($A50,[2]valeurs_trimestrielles!$A$1:$EJ$1191,313,0)+HLOOKUP($A50,[2]valeurs_trimestrielles!$A$1:$EJ$1191,314,0)+HLOOKUP($A50,[2]valeurs_trimestrielles!$A$1:$EJ$1191,315,0)+HLOOKUP($A50,[2]valeurs_trimestrielles!$A$1:$EJ$1191,316,0)+HLOOKUP($A50,[2]valeurs_trimestrielles!$A$1:$EJ$1191,317,0)+HLOOKUP($A50,[2]valeurs_trimestrielles!$A$1:$EJ$1191,318,0)</f>
        <v>26879</v>
      </c>
      <c r="G50" s="73">
        <f>HLOOKUP($A50,[2]valeurs_trimestrielles!$A$1:$EJ$1191,546,0)+HLOOKUP($A50,[2]valeurs_trimestrielles!$A$1:$EJ$1191,547,0)+HLOOKUP($A50,[2]valeurs_trimestrielles!$A$1:$EJ$1191,548,0)+HLOOKUP($A50,[2]valeurs_trimestrielles!$A$1:$EJ$1191,549,0)+HLOOKUP($A50,[2]valeurs_trimestrielles!$A$1:$EJ$1191,550,0)+HLOOKUP($A50,[2]valeurs_trimestrielles!$A$1:$EJ$1191,553,0)+HLOOKUP($A50,[2]valeurs_trimestrielles!$A$1:$EJ$1191,554,0)+HLOOKUP($A50,[2]valeurs_trimestrielles!$A$1:$EJ$1191,555,0)+HLOOKUP($A50,[2]valeurs_trimestrielles!$A$1:$EJ$1191,556,0)+HLOOKUP($A50,[2]valeurs_trimestrielles!$A$1:$EJ$1191,557,0)+HLOOKUP($A50,[2]valeurs_trimestrielles!$A$1:$EJ$1191,558,0)+HLOOKUP($A50,[2]valeurs_trimestrielles!$A$1:$EJ$1191,559,0)</f>
        <v>3931</v>
      </c>
      <c r="H50" s="73">
        <f>HLOOKUP($A50,[2]valeurs_trimestrielles!$A$1:$EJ$1191,444,0)+HLOOKUP($A50,[2]valeurs_trimestrielles!$A$1:$EJ$1191,445,0)+HLOOKUP($A50,[2]valeurs_trimestrielles!$A$1:$EJ$1191,446,0)+HLOOKUP($A50,[2]valeurs_trimestrielles!$A$1:$EJ$1191,447,0)+HLOOKUP($A50,[2]valeurs_trimestrielles!$A$1:$EJ$1191,448,0)+HLOOKUP($A50,[2]valeurs_trimestrielles!$A$1:$EJ$1191,451,0)+HLOOKUP($A50,[2]valeurs_trimestrielles!$A$1:$EJ$1191,452,0)+HLOOKUP($A50,[2]valeurs_trimestrielles!$A$1:$EJ$1191,453,0)+HLOOKUP($A50,[2]valeurs_trimestrielles!$A$1:$EJ$1191,454,0)+HLOOKUP($A50,[2]valeurs_trimestrielles!$A$1:$EJ$1191,455,0)+HLOOKUP($A50,[2]valeurs_trimestrielles!$A$1:$EJ$1191,456,0)+HLOOKUP($A50,[2]valeurs_trimestrielles!$A$1:$EJ$1191,457,0)</f>
        <v>4628</v>
      </c>
      <c r="I50" s="73">
        <f>HLOOKUP($A50,[2]valeurs_trimestrielles!$A$1:$EJ$1191,509,0)+HLOOKUP($A50,[2]valeurs_trimestrielles!$A$1:$EJ$1191,510,0)+HLOOKUP($A50,[2]valeurs_trimestrielles!$A$1:$EJ$1191,511,0)+HLOOKUP($A50,[2]valeurs_trimestrielles!$A$1:$EJ$1191,512,0)+HLOOKUP($A50,[2]valeurs_trimestrielles!$A$1:$EJ$1191,513,0)+HLOOKUP($A50,[2]valeurs_trimestrielles!$A$1:$EJ$1191,516,0)+HLOOKUP($A50,[2]valeurs_trimestrielles!$A$1:$EJ$1191,517,0)+HLOOKUP($A50,[2]valeurs_trimestrielles!$A$1:$EJ$1191,518,0)+HLOOKUP($A50,[2]valeurs_trimestrielles!$A$1:$EJ$1191,519,0)+HLOOKUP($A50,[2]valeurs_trimestrielles!$A$1:$EJ$1191,520,0)+HLOOKUP($A50,[2]valeurs_trimestrielles!$A$1:$EJ$1191,521,0)+HLOOKUP($A50,[2]valeurs_trimestrielles!$A$1:$EJ$1191,522,0)</f>
        <v>4573</v>
      </c>
      <c r="J50" s="73">
        <f>HLOOKUP($A50,[2]valeurs_trimestrielles!$A$1:$EJ$1191,263,0)+HLOOKUP($A50,[2]valeurs_trimestrielles!$A$1:$EJ$1191,264,0)+HLOOKUP($A50,[2]valeurs_trimestrielles!$A$1:$EJ$1191,265,0)+HLOOKUP($A50,[2]valeurs_trimestrielles!$A$1:$EJ$1191,266,0)+HLOOKUP($A50,[2]valeurs_trimestrielles!$A$1:$EJ$1191,267,0)+HLOOKUP($A50,[2]valeurs_trimestrielles!$A$1:$EJ$1191,270,0)+HLOOKUP($A50,[2]valeurs_trimestrielles!$A$1:$EJ$1191,271,0)+HLOOKUP($A50,[2]valeurs_trimestrielles!$A$1:$EJ$1191,272,0)+HLOOKUP($A50,[2]valeurs_trimestrielles!$A$1:$EJ$1191,273,0)+HLOOKUP($A50,[2]valeurs_trimestrielles!$A$1:$EJ$1191,274,0)+HLOOKUP($A50,[2]valeurs_trimestrielles!$A$1:$EJ$1191,275,0)+HLOOKUP($A50,[2]valeurs_trimestrielles!$A$1:$EJ$1191,276,0)</f>
        <v>6941</v>
      </c>
      <c r="K50" s="73">
        <f>HLOOKUP($A50,[2]valeurs_trimestrielles!$A$1:$EJ$1191,277,0)+HLOOKUP($A50,[2]valeurs_trimestrielles!$A$1:$EJ$1191,278,0)+HLOOKUP($A50,[2]valeurs_trimestrielles!$A$1:$EJ$1191,279,0)+HLOOKUP($A50,[2]valeurs_trimestrielles!$A$1:$EJ$1191,280,0)+HLOOKUP($A50,[2]valeurs_trimestrielles!$A$1:$EJ$1191,281,0)+HLOOKUP($A50,[2]valeurs_trimestrielles!$A$1:$EJ$1191,284,0)+HLOOKUP($A50,[2]valeurs_trimestrielles!$A$1:$EJ$1191,285,0)+HLOOKUP($A50,[2]valeurs_trimestrielles!$A$1:$EJ$1191,286,0)+HLOOKUP($A50,[2]valeurs_trimestrielles!$A$1:$EJ$1191,287,0)+HLOOKUP($A50,[2]valeurs_trimestrielles!$A$1:$EJ$1191,288,0)+HLOOKUP($A50,[2]valeurs_trimestrielles!$A$1:$EJ$1191,289,0)+HLOOKUP($A50,[2]valeurs_trimestrielles!$A$1:$EJ$1191,290,0)</f>
        <v>6144</v>
      </c>
      <c r="L50" s="73">
        <f>HLOOKUP($A50,[2]valeurs_trimestrielles!$A$1:$EJ$1191,249,0)+HLOOKUP($A50,[2]valeurs_trimestrielles!$A$1:$EJ$1191,250,0)+HLOOKUP($A50,[2]valeurs_trimestrielles!$A$1:$EJ$1191,251,0)+HLOOKUP($A50,[2]valeurs_trimestrielles!$A$1:$EJ$1191,252,0)+HLOOKUP($A50,[2]valeurs_trimestrielles!$A$1:$EJ$1191,253,0)+HLOOKUP($A50,[2]valeurs_trimestrielles!$A$1:$EJ$1191,256,0)+HLOOKUP($A50,[2]valeurs_trimestrielles!$A$1:$EJ$1191,257,0)+HLOOKUP($A50,[2]valeurs_trimestrielles!$A$1:$EJ$1191,258,0)+HLOOKUP($A50,[2]valeurs_trimestrielles!$A$1:$EJ$1191,259,0)+HLOOKUP($A50,[2]valeurs_trimestrielles!$A$1:$EJ$1191,260,0)+HLOOKUP($A50,[2]valeurs_trimestrielles!$A$1:$EJ$1191,261,0)+HLOOKUP($A50,[2]valeurs_trimestrielles!$A$1:$EJ$1191,262,0)</f>
        <v>19928</v>
      </c>
      <c r="M50" s="73">
        <f>HLOOKUP($A50,[2]valeurs_trimestrielles!$A$1:$EJ$1191,393,0)+HLOOKUP($A50,[2]valeurs_trimestrielles!$A$1:$EJ$1191,394,0)+HLOOKUP($A50,[2]valeurs_trimestrielles!$A$1:$EJ$1191,395,0)+HLOOKUP($A50,[2]valeurs_trimestrielles!$A$1:$EJ$1191,396,0)+HLOOKUP($A50,[2]valeurs_trimestrielles!$A$1:$EJ$1191,397,0)+HLOOKUP($A50,[2]valeurs_trimestrielles!$A$1:$EJ$1191,400,0)+HLOOKUP($A50,[2]valeurs_trimestrielles!$A$1:$EJ$1191,401,0)+HLOOKUP($A50,[2]valeurs_trimestrielles!$A$1:$EJ$1191,402,0)+HLOOKUP($A50,[2]valeurs_trimestrielles!$A$1:$EJ$1191,403,0)+HLOOKUP($A50,[2]valeurs_trimestrielles!$A$1:$EJ$1191,404,0)+HLOOKUP($A50,[2]valeurs_trimestrielles!$A$1:$EJ$1191,405,0)+HLOOKUP($A50,[2]valeurs_trimestrielles!$A$1:$EJ$1191,406,0)</f>
        <v>9301</v>
      </c>
      <c r="N50" s="75">
        <f>HLOOKUP($A50,[2]valeurs_trimestrielles!$A$1:$EJ$1191,291,0)+HLOOKUP($A50,[2]valeurs_trimestrielles!$A$1:$EJ$1191,292,0)+HLOOKUP($A50,[2]valeurs_trimestrielles!$A$1:$EJ$1191,293,0)+HLOOKUP($A50,[2]valeurs_trimestrielles!$A$1:$EJ$1191,294,0)+HLOOKUP($A50,[2]valeurs_trimestrielles!$A$1:$EJ$1191,295,0)+HLOOKUP($A50,[2]valeurs_trimestrielles!$A$1:$EJ$1191,298,0)+HLOOKUP($A50,[2]valeurs_trimestrielles!$A$1:$EJ$1191,299,0)+HLOOKUP($A50,[2]valeurs_trimestrielles!$A$1:$EJ$1191,300,0)+HLOOKUP($A50,[2]valeurs_trimestrielles!$A$1:$EJ$1191,301,0)+HLOOKUP($A50,[2]valeurs_trimestrielles!$A$1:$EJ$1191,302,0)+HLOOKUP($A50,[2]valeurs_trimestrielles!$A$1:$EJ$1191,303,0)+HLOOKUP($A50,[2]valeurs_trimestrielles!$A$1:$EJ$1191,304,0)</f>
        <v>5319</v>
      </c>
      <c r="O50" s="72">
        <f t="shared" si="53"/>
        <v>175693</v>
      </c>
      <c r="P50" s="76">
        <f>HLOOKUP($A50,[2]valeurs_trimestrielles!$A$1:$EJ$1191,828,0)+HLOOKUP($A50,[2]valeurs_trimestrielles!$A$1:$EJ$1191,830,0)+HLOOKUP($A50,[2]valeurs_trimestrielles!$A$1:$EJ$1191,832,0)+HLOOKUP($A50,[2]valeurs_trimestrielles!$A$1:$EJ$1191,834,0)+HLOOKUP($A50,[2]valeurs_trimestrielles!$A$1:$EJ$1191,836,0)+HLOOKUP($A50,[2]valeurs_trimestrielles!$A$1:$EJ$1191,838,0)+HLOOKUP($A50,[2]valeurs_trimestrielles!$A$1:$EJ$1191,842,0)+HLOOKUP($A50,[2]valeurs_trimestrielles!$A$1:$EJ$1191,847,0)+HLOOKUP($A50,[2]valeurs_trimestrielles!$A$1:$EJ$1191,853,0)+HLOOKUP($A50,[2]valeurs_trimestrielles!$A$1:$EJ$1191,855,0)+HLOOKUP($A50,[2]valeurs_trimestrielles!$A$1:$EJ$1191,857,0)+HLOOKUP($A50,[2]valeurs_trimestrielles!$A$1:$EJ$1191,859,0)+HLOOKUP($A50,[2]valeurs_trimestrielles!$A$1:$EJ$1191,861,0)</f>
        <v>8383</v>
      </c>
      <c r="Q50" s="73">
        <f>HLOOKUP($A50,[2]valeurs_trimestrielles!$A$1:$EJ$1191,730,0)+HLOOKUP($A50,[2]valeurs_trimestrielles!$A$1:$EJ$1191,732,0)+HLOOKUP($A50,[2]valeurs_trimestrielles!$A$1:$EJ$1191,734,0)+HLOOKUP($A50,[2]valeurs_trimestrielles!$A$1:$EJ$1191,736,0)+HLOOKUP($A50,[2]valeurs_trimestrielles!$A$1:$EJ$1191,738,0)+HLOOKUP($A50,[2]valeurs_trimestrielles!$A$1:$EJ$1191,740,0)+HLOOKUP($A50,[2]valeurs_trimestrielles!$A$1:$EJ$1191,744,0)+HLOOKUP($A50,[2]valeurs_trimestrielles!$A$1:$EJ$1191,749,0)+HLOOKUP($A50,[2]valeurs_trimestrielles!$A$1:$EJ$1191,755,0)+HLOOKUP($A50,[2]valeurs_trimestrielles!$A$1:$EJ$1191,757,0)+HLOOKUP($A50,[2]valeurs_trimestrielles!$A$1:$EJ$1191,759,0)+HLOOKUP($A50,[2]valeurs_trimestrielles!$A$1:$EJ$1191,761,0)+HLOOKUP($A50,[2]valeurs_trimestrielles!$A$1:$EJ$1191,763,0)</f>
        <v>13056</v>
      </c>
      <c r="R50" s="73">
        <f t="shared" si="54"/>
        <v>154254</v>
      </c>
      <c r="S50" s="73">
        <f>HLOOKUP($A50,[2]valeurs_trimestrielles!$A$1:$EJ$1191,681,0)+HLOOKUP($A50,[2]valeurs_trimestrielles!$A$1:$EJ$1191,682,0)+HLOOKUP($A50,[2]valeurs_trimestrielles!$A$1:$EJ$1191,683,0)+HLOOKUP($A50,[2]valeurs_trimestrielles!$A$1:$EJ$1191,684,0)+HLOOKUP($A50,[2]valeurs_trimestrielles!$A$1:$EJ$1191,685,0)+HLOOKUP($A50,[2]valeurs_trimestrielles!$A$1:$EJ$1191,688,0)+HLOOKUP($A50,[2]valeurs_trimestrielles!$A$1:$EJ$1191,689,0)+HLOOKUP($A50,[2]valeurs_trimestrielles!$A$1:$EJ$1191,690,0)+HLOOKUP($A50,[2]valeurs_trimestrielles!$A$1:$EJ$1191,691,0)+HLOOKUP($A50,[2]valeurs_trimestrielles!$A$1:$EJ$1191,692,0)+HLOOKUP($A50,[2]valeurs_trimestrielles!$A$1:$EJ$1191,693,0)+HLOOKUP($A50,[2]valeurs_trimestrielles!$A$1:$EJ$1191,694,0)</f>
        <v>23124</v>
      </c>
      <c r="T50" s="73">
        <f>HLOOKUP($A50,[2]valeurs_trimestrielles!$A$1:$EJ$1191,912,0)+HLOOKUP($A50,[2]valeurs_trimestrielles!$A$1:$EJ$1191,913,0)+HLOOKUP($A50,[2]valeurs_trimestrielles!$A$1:$EJ$1191,914,0)+HLOOKUP($A50,[2]valeurs_trimestrielles!$A$1:$EJ$1191,915,0)+HLOOKUP($A50,[2]valeurs_trimestrielles!$A$1:$EJ$1191,916,0)+HLOOKUP($A50,[2]valeurs_trimestrielles!$A$1:$EJ$1191,919,0)+HLOOKUP($A50,[2]valeurs_trimestrielles!$A$1:$EJ$1191,920,0)+HLOOKUP($A50,[2]valeurs_trimestrielles!$A$1:$EJ$1191,921,0)+HLOOKUP($A50,[2]valeurs_trimestrielles!$A$1:$EJ$1191,922,0)+HLOOKUP($A50,[2]valeurs_trimestrielles!$A$1:$EJ$1191,923,0)+HLOOKUP($A50,[2]valeurs_trimestrielles!$A$1:$EJ$1191,924,0)+HLOOKUP($A50,[2]valeurs_trimestrielles!$A$1:$EJ$1191,925,0)</f>
        <v>36862</v>
      </c>
      <c r="U50" s="73">
        <f>HLOOKUP($A50,[2]valeurs_trimestrielles!$A$1:$EJ$1191,814,0)+HLOOKUP($A50,[2]valeurs_trimestrielles!$A$1:$EJ$1191,815,0)+HLOOKUP($A50,[2]valeurs_trimestrielles!$A$1:$EJ$1191,816,0)+HLOOKUP($A50,[2]valeurs_trimestrielles!$A$1:$EJ$1191,817,0)+HLOOKUP($A50,[2]valeurs_trimestrielles!$A$1:$EJ$1191,818,0)+HLOOKUP($A50,[2]valeurs_trimestrielles!$A$1:$EJ$1191,821,0)+HLOOKUP($A50,[2]valeurs_trimestrielles!$A$1:$EJ$1191,822,0)+HLOOKUP($A50,[2]valeurs_trimestrielles!$A$1:$EJ$1191,823,0)+HLOOKUP($A50,[2]valeurs_trimestrielles!$A$1:$EJ$1191,824,0)+HLOOKUP($A50,[2]valeurs_trimestrielles!$A$1:$EJ$1191,825,0)+HLOOKUP($A50,[2]valeurs_trimestrielles!$A$1:$EJ$1191,826,0)+HLOOKUP($A50,[2]valeurs_trimestrielles!$A$1:$EJ$1191,827,0)</f>
        <v>8338</v>
      </c>
      <c r="V50" s="73">
        <f>HLOOKUP($A50,[2]valeurs_trimestrielles!$A$1:$EJ$1191,877,0)+HLOOKUP($A50,[2]valeurs_trimestrielles!$A$1:$EJ$1191,878,0)+HLOOKUP($A50,[2]valeurs_trimestrielles!$A$1:$EJ$1191,879,0)+HLOOKUP($A50,[2]valeurs_trimestrielles!$A$1:$EJ$1191,880,0)+HLOOKUP($A50,[2]valeurs_trimestrielles!$A$1:$EJ$1191,881,0)+HLOOKUP($A50,[2]valeurs_trimestrielles!$A$1:$EJ$1191,884,0)+HLOOKUP($A50,[2]valeurs_trimestrielles!$A$1:$EJ$1191,885,0)+HLOOKUP($A50,[2]valeurs_trimestrielles!$A$1:$EJ$1191,886,0)+HLOOKUP($A50,[2]valeurs_trimestrielles!$A$1:$EJ$1191,887,0)+HLOOKUP($A50,[2]valeurs_trimestrielles!$A$1:$EJ$1191,888,0)+HLOOKUP($A50,[2]valeurs_trimestrielles!$A$1:$EJ$1191,889,0)+HLOOKUP($A50,[2]valeurs_trimestrielles!$A$1:$EJ$1191,890,0)</f>
        <v>9039</v>
      </c>
      <c r="W50" s="73">
        <f>HLOOKUP($A50,[2]valeurs_trimestrielles!$A$1:$EJ$1191,639,0)+HLOOKUP($A50,[2]valeurs_trimestrielles!$A$1:$EJ$1191,640,0)+HLOOKUP($A50,[2]valeurs_trimestrielles!$A$1:$EJ$1191,641,0)+HLOOKUP($A50,[2]valeurs_trimestrielles!$A$1:$EJ$1191,642,0)+HLOOKUP($A50,[2]valeurs_trimestrielles!$A$1:$EJ$1191,643,0)+HLOOKUP($A50,[2]valeurs_trimestrielles!$A$1:$EJ$1191,646,0)+HLOOKUP($A50,[2]valeurs_trimestrielles!$A$1:$EJ$1191,648,0)+HLOOKUP($A50,[2]valeurs_trimestrielles!$A$1:$EJ$1191,650,0)+HLOOKUP($A50,[2]valeurs_trimestrielles!$A$1:$EJ$1191,652,0)+HLOOKUP($A50,[2]valeurs_trimestrielles!$A$1:$EJ$1191,654,0)+HLOOKUP($A50,[2]valeurs_trimestrielles!$A$1:$EJ$1191,656,0)+HLOOKUP($A50,[2]valeurs_trimestrielles!$A$1:$EJ$1191,657,0)</f>
        <v>2179</v>
      </c>
      <c r="X50" s="73">
        <f>HLOOKUP($A50,[2]valeurs_trimestrielles!$A$1:$EJ$1191,653,0)+HLOOKUP($A50,[2]valeurs_trimestrielles!$A$1:$EJ$1191,654,0)+HLOOKUP($A50,[2]valeurs_trimestrielles!$A$1:$EJ$1191,655,0)+HLOOKUP($A50,[2]valeurs_trimestrielles!$A$1:$EJ$1191,656,0)+HLOOKUP($A50,[2]valeurs_trimestrielles!$A$1:$EJ$1191,657,0)+HLOOKUP($A50,[2]valeurs_trimestrielles!$A$1:$EJ$1191,660,0)+HLOOKUP($A50,[2]valeurs_trimestrielles!$A$1:$EJ$1191,661,0)+HLOOKUP($A50,[2]valeurs_trimestrielles!$A$1:$EJ$1191,662,0)+HLOOKUP($A50,[2]valeurs_trimestrielles!$A$1:$EJ$1191,663,0)+HLOOKUP($A50,[2]valeurs_trimestrielles!$A$1:$EJ$1191,664,0)+HLOOKUP($A50,[2]valeurs_trimestrielles!$A$1:$EJ$1191,665,0)+HLOOKUP($A50,[2]valeurs_trimestrielles!$A$1:$EJ$1191,666,0)</f>
        <v>4605</v>
      </c>
      <c r="Y50" s="73">
        <f>HLOOKUP($A50,[2]valeurs_trimestrielles!$A$1:$EJ$1191,626,0)+HLOOKUP($A50,[2]valeurs_trimestrielles!$A$1:$EJ$1191,627,0)+HLOOKUP($A50,[2]valeurs_trimestrielles!$A$1:$EJ$1191,628,0)+HLOOKUP($A50,[2]valeurs_trimestrielles!$A$1:$EJ$1191,629,0)+HLOOKUP($A50,[2]valeurs_trimestrielles!$A$1:$EJ$1191,630,0)+HLOOKUP($A50,[2]valeurs_trimestrielles!$A$1:$EJ$1191,632,0)+HLOOKUP($A50,[2]valeurs_trimestrielles!$A$1:$EJ$1191,633,0)+HLOOKUP($A50,[2]valeurs_trimestrielles!$A$1:$EJ$1191,634,0)+HLOOKUP($A50,[2]valeurs_trimestrielles!$A$1:$EJ$1191,635,0)+HLOOKUP($A50,[2]valeurs_trimestrielles!$A$1:$EJ$1191,636,0)+HLOOKUP($A50,[2]valeurs_trimestrielles!$A$1:$EJ$1191,637,0)+HLOOKUP($A50,[2]valeurs_trimestrielles!$A$1:$EJ$1191,638,0)</f>
        <v>38255</v>
      </c>
      <c r="Z50" s="73">
        <f>HLOOKUP($A50,[2]valeurs_trimestrielles!$A$1:$EJ$1191,765,0)+HLOOKUP($A50,[2]valeurs_trimestrielles!$A$1:$EJ$1191,766,0)+HLOOKUP($A50,[2]valeurs_trimestrielles!$A$1:$EJ$1191,767,0)+HLOOKUP($A50,[2]valeurs_trimestrielles!$A$1:$EJ$1191,768,0)+HLOOKUP($A50,[2]valeurs_trimestrielles!$A$1:$EJ$1191,769,0)+HLOOKUP($A50,[2]valeurs_trimestrielles!$A$1:$EJ$1191,772,0)+HLOOKUP($A50,[2]valeurs_trimestrielles!$A$1:$EJ$1191,773,0)+HLOOKUP($A50,[2]valeurs_trimestrielles!$A$1:$EJ$1191,774,0)+HLOOKUP($A50,[2]valeurs_trimestrielles!$A$1:$EJ$1191,775,0)+HLOOKUP($A50,[2]valeurs_trimestrielles!$A$1:$EJ$1191,776,0)+HLOOKUP($A50,[2]valeurs_trimestrielles!$A$1:$EJ$1191,777,0)+HLOOKUP($A50,[2]valeurs_trimestrielles!$A$1:$EJ$1191,778,0)</f>
        <v>14105</v>
      </c>
      <c r="AA50" s="75">
        <f>HLOOKUP($A50,[2]valeurs_trimestrielles!$A$1:$EJ$1191,667,0)+HLOOKUP($A50,[2]valeurs_trimestrielles!$A$1:$EJ$1191,668,0)+HLOOKUP($A50,[2]valeurs_trimestrielles!$A$1:$EJ$1191,669,0)+HLOOKUP($A50,[2]valeurs_trimestrielles!$A$1:$EJ$1191,670,0)+HLOOKUP($A50,[2]valeurs_trimestrielles!$A$1:$EJ$1191,671,0)+HLOOKUP($A50,[2]valeurs_trimestrielles!$A$1:$EJ$1191,674,0)+HLOOKUP($A50,[2]valeurs_trimestrielles!$A$1:$EJ$1191,675,0)+HLOOKUP($A50,[2]valeurs_trimestrielles!$A$1:$EJ$1191,676,0)+HLOOKUP($A50,[2]valeurs_trimestrielles!$A$1:$EJ$1191,677,0)+HLOOKUP($A50,[2]valeurs_trimestrielles!$A$1:$EJ$1191,678,0)+HLOOKUP($A50,[2]valeurs_trimestrielles!$A$1:$EJ$1191,679,0)+HLOOKUP($A50,[2]valeurs_trimestrielles!$A$1:$EJ$1191,680,0)</f>
        <v>17747</v>
      </c>
      <c r="AB50" s="72">
        <f t="shared" si="49"/>
        <v>278607</v>
      </c>
      <c r="AC50" s="55">
        <f>HLOOKUP($A50,[2]valeurs_trimestrielles!$A$1:$EJ$1191,560,0)+HLOOKUP($A50,[2]valeurs_trimestrielles!$A$1:$EJ$1191,562,0)+HLOOKUP($A50,[2]valeurs_trimestrielles!$A$1:$EJ$1191,564,0)+HLOOKUP($A50,[2]valeurs_trimestrielles!$A$1:$EJ$1191,566,0)+HLOOKUP($A50,[2]valeurs_trimestrielles!$A$1:$EJ$1191,568,0)+HLOOKUP($A50,[2]valeurs_trimestrielles!$A$1:$EJ$1191,570,0)+HLOOKUP($A50,[2]valeurs_trimestrielles!$A$1:$EJ$1191,574,0)+HLOOKUP($A50,[2]valeurs_trimestrielles!$A$1:$EJ$1191,580,0)+HLOOKUP($A50,[2]valeurs_trimestrielles!$A$1:$EJ$1191,587,0)+HLOOKUP($A50,[2]valeurs_trimestrielles!$A$1:$EJ$1191,589,0)+HLOOKUP($A50,[2]valeurs_trimestrielles!$A$1:$EJ$1191,591,0)+HLOOKUP($A50,[2]valeurs_trimestrielles!$A$1:$EJ$1191,593,0)+HLOOKUP($A50,[2]valeurs_trimestrielles!$A$1:$EJ$1191,595,0)</f>
        <v>12304</v>
      </c>
      <c r="AD50" s="56">
        <f>HLOOKUP($A50,[2]valeurs_trimestrielles!$A$1:$EJ$1191,109,0)+HLOOKUP($A50,[2]valeurs_trimestrielles!$A$1:$EJ$1191,111,0)+HLOOKUP($A50,[2]valeurs_trimestrielles!$A$1:$EJ$1191,113,0)+HLOOKUP($A50,[2]valeurs_trimestrielles!$A$1:$EJ$1191,115,0)+HLOOKUP($A50,[2]valeurs_trimestrielles!$A$1:$EJ$1191,117,0)+HLOOKUP($A50,[2]valeurs_trimestrielles!$A$1:$EJ$1191,119,0)+HLOOKUP($A50,[2]valeurs_trimestrielles!$A$1:$EJ$1191,123,0)+HLOOKUP($A50,[2]valeurs_trimestrielles!$A$1:$EJ$1191,129,0)+HLOOKUP($A50,[2]valeurs_trimestrielles!$A$1:$EJ$1191,136,0)+HLOOKUP($A50,[2]valeurs_trimestrielles!$A$1:$EJ$1191,138,0)+HLOOKUP($A50,[2]valeurs_trimestrielles!$A$1:$EJ$1191,140,0)+HLOOKUP($A50,[2]valeurs_trimestrielles!$A$1:$EJ$1191,142,0)+HLOOKUP($A50,[2]valeurs_trimestrielles!$A$1:$EJ$1191,144,0)</f>
        <v>25442</v>
      </c>
      <c r="AE50" s="56">
        <f t="shared" si="50"/>
        <v>240861</v>
      </c>
      <c r="AF50" s="56">
        <f>HLOOKUP($A50,[2]valeurs_trimestrielles!$A$1:$EJ$1191,58,0)+HLOOKUP($A50,[2]valeurs_trimestrielles!$A$1:$EJ$1191,59,0)+HLOOKUP($A50,[2]valeurs_trimestrielles!$A$1:$EJ$1191,60,0)+HLOOKUP($A50,[2]valeurs_trimestrielles!$A$1:$EJ$1191,61,0)+HLOOKUP($A50,[2]valeurs_trimestrielles!$A$1:$EJ$1191,62,0)+HLOOKUP($A50,[2]valeurs_trimestrielles!$A$1:$EJ$1191,65,0)+HLOOKUP($A50,[2]valeurs_trimestrielles!$A$1:$EJ$1191,66,0)+HLOOKUP($A50,[2]valeurs_trimestrielles!$A$1:$EJ$1191,67,0)+HLOOKUP($A50,[2]valeurs_trimestrielles!$A$1:$EJ$1191,68,0)+HLOOKUP($A50,[2]valeurs_trimestrielles!$A$1:$EJ$1191,69,0)+HLOOKUP($A50,[2]valeurs_trimestrielles!$A$1:$EJ$1191,70,0)+HLOOKUP($A50,[2]valeurs_trimestrielles!$A$1:$EJ$1191,71,0)</f>
        <v>50003</v>
      </c>
      <c r="AG50" s="56">
        <f>HLOOKUP($A50,[2]valeurs_trimestrielles!$A$1:$EJ$1191,968,0)+HLOOKUP($A50,[2]valeurs_trimestrielles!$A$1:$EJ$1191,969,0)+HLOOKUP($A50,[2]valeurs_trimestrielles!$A$1:$EJ$1191,970,0)+HLOOKUP($A50,[2]valeurs_trimestrielles!$A$1:$EJ$1191,971,0)+HLOOKUP($A50,[2]valeurs_trimestrielles!$A$1:$EJ$1191,972,0)+HLOOKUP($A50,[2]valeurs_trimestrielles!$A$1:$EJ$1191,975,0)+HLOOKUP($A50,[2]valeurs_trimestrielles!$A$1:$EJ$1191,976,0)+HLOOKUP($A50,[2]valeurs_trimestrielles!$A$1:$EJ$1191,977,0)+HLOOKUP($A50,[2]valeurs_trimestrielles!$A$1:$EJ$1191,978,0)+HLOOKUP($A50,[2]valeurs_trimestrielles!$A$1:$EJ$1191,979,0)+HLOOKUP($A50,[2]valeurs_trimestrielles!$A$1:$EJ$1191,980,0)+HLOOKUP($A50,[2]valeurs_trimestrielles!$A$1:$EJ$1191,981,0)</f>
        <v>40793</v>
      </c>
      <c r="AH50" s="56">
        <f>HLOOKUP($A50,[2]valeurs_trimestrielles!$A$1:$EJ$1191,235,0)+HLOOKUP($A50,[2]valeurs_trimestrielles!$A$1:$EJ$1191,236,0)+HLOOKUP($A50,[2]valeurs_trimestrielles!$A$1:$EJ$1191,237,0)+HLOOKUP($A50,[2]valeurs_trimestrielles!$A$1:$EJ$1191,238,0)+HLOOKUP($A50,[2]valeurs_trimestrielles!$A$1:$EJ$1191,239,0)+HLOOKUP($A50,[2]valeurs_trimestrielles!$A$1:$EJ$1191,242,0)+HLOOKUP($A50,[2]valeurs_trimestrielles!$A$1:$EJ$1191,243,0)+HLOOKUP($A50,[2]valeurs_trimestrielles!$A$1:$EJ$1191,244,0)+HLOOKUP($A50,[2]valeurs_trimestrielles!$A$1:$EJ$1191,245,0)+HLOOKUP($A50,[2]valeurs_trimestrielles!$A$1:$EJ$1191,246,0)+HLOOKUP($A50,[2]valeurs_trimestrielles!$A$1:$EJ$1191,247,0)+HLOOKUP($A50,[2]valeurs_trimestrielles!$A$1:$EJ$1191,248,0)</f>
        <v>12966</v>
      </c>
      <c r="AI50" s="56">
        <f>HLOOKUP($A50,[2]valeurs_trimestrielles!$A$1:$EJ$1191,611,0)+HLOOKUP($A50,[2]valeurs_trimestrielles!$A$1:$EJ$1191,612,0)+HLOOKUP($A50,[2]valeurs_trimestrielles!$A$1:$EJ$1191,613,0)+HLOOKUP($A50,[2]valeurs_trimestrielles!$A$1:$EJ$1191,614,0)+HLOOKUP($A50,[2]valeurs_trimestrielles!$A$1:$EJ$1191,615,0)+HLOOKUP($A50,[2]valeurs_trimestrielles!$A$1:$EJ$1191,618,0)+HLOOKUP($A50,[2]valeurs_trimestrielles!$A$1:$EJ$1191,619,0)+HLOOKUP($A50,[2]valeurs_trimestrielles!$A$1:$EJ$1191,620,0)+HLOOKUP($A50,[2]valeurs_trimestrielles!$A$1:$EJ$1191,621,0)+HLOOKUP($A50,[2]valeurs_trimestrielles!$A$1:$EJ$1191,622,0)+HLOOKUP($A50,[2]valeurs_trimestrielles!$A$1:$EJ$1191,623,0)+HLOOKUP($A50,[2]valeurs_trimestrielles!$A$1:$EJ$1191,624,0)</f>
        <v>13612</v>
      </c>
      <c r="AJ50" s="56">
        <f>HLOOKUP($A50,[2]valeurs_trimestrielles!$A$1:$EJ$1191,16,0)+HLOOKUP($A50,[2]valeurs_trimestrielles!$A$1:$EJ$1191,17,0)+HLOOKUP($A50,[2]valeurs_trimestrielles!$A$1:$EJ$1191,18,0)+HLOOKUP($A50,[2]valeurs_trimestrielles!$A$1:$EJ$1191,19,0)+HLOOKUP($A50,[2]valeurs_trimestrielles!$A$1:$EJ$1191,20,0)+HLOOKUP($A50,[2]valeurs_trimestrielles!$A$1:$EJ$1191,23,0)+HLOOKUP($A50,[2]valeurs_trimestrielles!$A$1:$EJ$1191,24,0)+HLOOKUP($A50,[2]valeurs_trimestrielles!$A$1:$EJ$1191,25,0)+HLOOKUP($A50,[2]valeurs_trimestrielles!$A$1:$EJ$1191,26,0)+HLOOKUP($A50,[2]valeurs_trimestrielles!$A$1:$EJ$1191,27,0)+HLOOKUP($A50,[2]valeurs_trimestrielles!$A$1:$EJ$1191,28,0)+HLOOKUP($A50,[2]valeurs_trimestrielles!$A$1:$EJ$1191,29,0)</f>
        <v>8083</v>
      </c>
      <c r="AK50" s="56">
        <f>HLOOKUP($A50,[2]valeurs_trimestrielles!$A$1:$EJ$1191,30,0)+HLOOKUP($A50,[2]valeurs_trimestrielles!$A$1:$EJ$1191,31,0)+HLOOKUP($A50,[2]valeurs_trimestrielles!$A$1:$EJ$1191,32,0)+HLOOKUP($A50,[2]valeurs_trimestrielles!$A$1:$EJ$1191,33,0)+HLOOKUP($A50,[2]valeurs_trimestrielles!$A$1:$EJ$1191,34,0)+HLOOKUP($A50,[2]valeurs_trimestrielles!$A$1:$EJ$1191,37,0)+HLOOKUP($A50,[2]valeurs_trimestrielles!$A$1:$EJ$1191,38,0)+HLOOKUP($A50,[2]valeurs_trimestrielles!$A$1:$EJ$1191,39,0)+HLOOKUP($A50,[2]valeurs_trimestrielles!$A$1:$EJ$1191,40,0)+HLOOKUP($A50,[2]valeurs_trimestrielles!$A$1:$EJ$1191,41,0)+HLOOKUP($A50,[2]valeurs_trimestrielles!$A$1:$EJ$1191,42,0)+HLOOKUP($A50,[2]valeurs_trimestrielles!$A$1:$EJ$1191,43,0)</f>
        <v>10749</v>
      </c>
      <c r="AL50" s="56">
        <f>HLOOKUP($A50,[2]valeurs_trimestrielles!$A$1:$EJ$1191,2,0)+HLOOKUP($A50,[2]valeurs_trimestrielles!$A$1:$EJ$1191,3,0)+HLOOKUP($A50,[2]valeurs_trimestrielles!$A$1:$EJ$1191,4,0)+HLOOKUP($A50,[2]valeurs_trimestrielles!$A$1:$EJ$1191,5,0)+HLOOKUP($A50,[2]valeurs_trimestrielles!$A$1:$EJ$1191,6,0)+HLOOKUP($A50,[2]valeurs_trimestrielles!$A$1:$EJ$1191,9,0)+HLOOKUP($A50,[2]valeurs_trimestrielles!$A$1:$EJ$1191,10,0)+HLOOKUP($A50,[2]valeurs_trimestrielles!$A$1:$EJ$1191,11,0)+HLOOKUP($A50,[2]valeurs_trimestrielles!$A$1:$EJ$1191,12,0)+HLOOKUP($A50,[2]valeurs_trimestrielles!$A$1:$EJ$1191,13,0)+HLOOKUP($A50,[2]valeurs_trimestrielles!$A$1:$EJ$1191,14,0)+HLOOKUP($A50,[2]valeurs_trimestrielles!$A$1:$EJ$1191,15,0)</f>
        <v>58183</v>
      </c>
      <c r="AM50" s="56">
        <f>HLOOKUP($A50,[2]valeurs_trimestrielles!$A$1:$EJ$1191,146,0)+HLOOKUP($A50,[2]valeurs_trimestrielles!$A$1:$EJ$1191,147,0)+HLOOKUP($A50,[2]valeurs_trimestrielles!$A$1:$EJ$1191,148,0)+HLOOKUP($A50,[2]valeurs_trimestrielles!$A$1:$EJ$1191,149,0)+HLOOKUP($A50,[2]valeurs_trimestrielles!$A$1:$EJ$1191,150,0)+HLOOKUP($A50,[2]valeurs_trimestrielles!$A$1:$EJ$1191,153,0)+HLOOKUP($A50,[2]valeurs_trimestrielles!$A$1:$EJ$1191,154,0)+HLOOKUP($A50,[2]valeurs_trimestrielles!$A$1:$EJ$1191,155,0)+HLOOKUP($A50,[2]valeurs_trimestrielles!$A$1:$EJ$1191,156,0)+HLOOKUP($A50,[2]valeurs_trimestrielles!$A$1:$EJ$1191,157,0)+HLOOKUP($A50,[2]valeurs_trimestrielles!$A$1:$EJ$1191,158,0)+HLOOKUP($A50,[2]valeurs_trimestrielles!$A$1:$EJ$1191,159,0)</f>
        <v>23406</v>
      </c>
      <c r="AN50" s="57">
        <f>HLOOKUP($A50,[2]valeurs_trimestrielles!$A$1:$EJ$1191,44,0)+HLOOKUP($A50,[2]valeurs_trimestrielles!$A$1:$EJ$1191,45,0)+HLOOKUP($A50,[2]valeurs_trimestrielles!$A$1:$EJ$1191,46,0)+HLOOKUP($A50,[2]valeurs_trimestrielles!$A$1:$EJ$1191,47,0)+HLOOKUP($A50,[2]valeurs_trimestrielles!$A$1:$EJ$1191,48,0)+HLOOKUP($A50,[2]valeurs_trimestrielles!$A$1:$EJ$1191,51,0)+HLOOKUP($A50,[2]valeurs_trimestrielles!$A$1:$EJ$1191,52,0)+HLOOKUP($A50,[2]valeurs_trimestrielles!$A$1:$EJ$1191,53,0)+HLOOKUP($A50,[2]valeurs_trimestrielles!$A$1:$EJ$1191,54,0)+HLOOKUP($A50,[2]valeurs_trimestrielles!$A$1:$EJ$1191,55,0)+HLOOKUP($A50,[2]valeurs_trimestrielles!$A$1:$EJ$1191,56,0)+HLOOKUP($A50,[2]valeurs_trimestrielles!$A$1:$EJ$1191,57,0)</f>
        <v>23066</v>
      </c>
    </row>
    <row r="51" spans="1:40" x14ac:dyDescent="0.2">
      <c r="A51" s="1" t="str">
        <f>'France métro'!A48</f>
        <v>2021-T2</v>
      </c>
      <c r="B51" s="54">
        <f t="shared" ref="B51" si="55">C51+D51+E51</f>
        <v>101851</v>
      </c>
      <c r="C51" s="76">
        <f>HLOOKUP($A51,[2]valeurs_trimestrielles!$A$1:$EJ$1191,458,0)+HLOOKUP($A51,[2]valeurs_trimestrielles!$A$1:$EJ$1191,460,0)+HLOOKUP($A51,[2]valeurs_trimestrielles!$A$1:$EJ$1191,462,0)+HLOOKUP($A51,[2]valeurs_trimestrielles!$A$1:$EJ$1191,464,0)+HLOOKUP($A51,[2]valeurs_trimestrielles!$A$1:$EJ$1191,466,0)+HLOOKUP($A51,[2]valeurs_trimestrielles!$A$1:$EJ$1191,468,0)+HLOOKUP($A51,[2]valeurs_trimestrielles!$A$1:$EJ$1191,472,0)+HLOOKUP($A51,[2]valeurs_trimestrielles!$A$1:$EJ$1191,478,0)+HLOOKUP($A51,[2]valeurs_trimestrielles!$A$1:$EJ$1191,485,0)+HLOOKUP($A51,[2]valeurs_trimestrielles!$A$1:$EJ$1191,487,0)+HLOOKUP($A51,[2]valeurs_trimestrielles!$A$1:$EJ$1191,489,0)+HLOOKUP($A51,[2]valeurs_trimestrielles!$A$1:$EJ$1191,491,0)+HLOOKUP($A51,[2]valeurs_trimestrielles!$A$1:$EJ$1191,493,0)</f>
        <v>4583</v>
      </c>
      <c r="D51" s="73">
        <f>HLOOKUP($A51,[2]valeurs_trimestrielles!$A$1:$EJ$1191,356,0)+HLOOKUP($A51,[2]valeurs_trimestrielles!$A$1:$EJ$1191,358,0)+HLOOKUP($A51,[2]valeurs_trimestrielles!$A$1:$EJ$1191,360,0)+HLOOKUP($A51,[2]valeurs_trimestrielles!$A$1:$EJ$1191,362,0)+HLOOKUP($A51,[2]valeurs_trimestrielles!$A$1:$EJ$1191,364,0)+HLOOKUP($A51,[2]valeurs_trimestrielles!$A$1:$EJ$1191,366,0)+HLOOKUP($A51,[2]valeurs_trimestrielles!$A$1:$EJ$1191,370,0)+HLOOKUP($A51,[2]valeurs_trimestrielles!$A$1:$EJ$1191,376,0)+HLOOKUP($A51,[2]valeurs_trimestrielles!$A$1:$EJ$1191,383,0)+HLOOKUP($A51,[2]valeurs_trimestrielles!$A$1:$EJ$1191,385,0)+HLOOKUP($A51,[2]valeurs_trimestrielles!$A$1:$EJ$1191,387,0)+HLOOKUP($A51,[2]valeurs_trimestrielles!$A$1:$EJ$1191,389,0)+HLOOKUP($A51,[2]valeurs_trimestrielles!$A$1:$EJ$1191,391,0)</f>
        <v>11223</v>
      </c>
      <c r="E51" s="73">
        <f t="shared" ref="E51" si="56">SUM(F51:N51)</f>
        <v>86045</v>
      </c>
      <c r="F51" s="73">
        <f>HLOOKUP($A51,[2]valeurs_trimestrielles!$A$1:$EJ$1191,305,0)+HLOOKUP($A51,[2]valeurs_trimestrielles!$A$1:$EJ$1191,306,0)+HLOOKUP($A51,[2]valeurs_trimestrielles!$A$1:$EJ$1191,307,0)+HLOOKUP($A51,[2]valeurs_trimestrielles!$A$1:$EJ$1191,308,0)+HLOOKUP($A51,[2]valeurs_trimestrielles!$A$1:$EJ$1191,309,0)+HLOOKUP($A51,[2]valeurs_trimestrielles!$A$1:$EJ$1191,312,0)+HLOOKUP($A51,[2]valeurs_trimestrielles!$A$1:$EJ$1191,313,0)+HLOOKUP($A51,[2]valeurs_trimestrielles!$A$1:$EJ$1191,314,0)+HLOOKUP($A51,[2]valeurs_trimestrielles!$A$1:$EJ$1191,315,0)+HLOOKUP($A51,[2]valeurs_trimestrielles!$A$1:$EJ$1191,316,0)+HLOOKUP($A51,[2]valeurs_trimestrielles!$A$1:$EJ$1191,317,0)+HLOOKUP($A51,[2]valeurs_trimestrielles!$A$1:$EJ$1191,318,0)</f>
        <v>25356</v>
      </c>
      <c r="G51" s="73">
        <f>HLOOKUP($A51,[2]valeurs_trimestrielles!$A$1:$EJ$1191,546,0)+HLOOKUP($A51,[2]valeurs_trimestrielles!$A$1:$EJ$1191,547,0)+HLOOKUP($A51,[2]valeurs_trimestrielles!$A$1:$EJ$1191,548,0)+HLOOKUP($A51,[2]valeurs_trimestrielles!$A$1:$EJ$1191,549,0)+HLOOKUP($A51,[2]valeurs_trimestrielles!$A$1:$EJ$1191,550,0)+HLOOKUP($A51,[2]valeurs_trimestrielles!$A$1:$EJ$1191,553,0)+HLOOKUP($A51,[2]valeurs_trimestrielles!$A$1:$EJ$1191,554,0)+HLOOKUP($A51,[2]valeurs_trimestrielles!$A$1:$EJ$1191,555,0)+HLOOKUP($A51,[2]valeurs_trimestrielles!$A$1:$EJ$1191,556,0)+HLOOKUP($A51,[2]valeurs_trimestrielles!$A$1:$EJ$1191,557,0)+HLOOKUP($A51,[2]valeurs_trimestrielles!$A$1:$EJ$1191,558,0)+HLOOKUP($A51,[2]valeurs_trimestrielles!$A$1:$EJ$1191,559,0)</f>
        <v>4250</v>
      </c>
      <c r="H51" s="73">
        <f>HLOOKUP($A51,[2]valeurs_trimestrielles!$A$1:$EJ$1191,444,0)+HLOOKUP($A51,[2]valeurs_trimestrielles!$A$1:$EJ$1191,445,0)+HLOOKUP($A51,[2]valeurs_trimestrielles!$A$1:$EJ$1191,446,0)+HLOOKUP($A51,[2]valeurs_trimestrielles!$A$1:$EJ$1191,447,0)+HLOOKUP($A51,[2]valeurs_trimestrielles!$A$1:$EJ$1191,448,0)+HLOOKUP($A51,[2]valeurs_trimestrielles!$A$1:$EJ$1191,451,0)+HLOOKUP($A51,[2]valeurs_trimestrielles!$A$1:$EJ$1191,452,0)+HLOOKUP($A51,[2]valeurs_trimestrielles!$A$1:$EJ$1191,453,0)+HLOOKUP($A51,[2]valeurs_trimestrielles!$A$1:$EJ$1191,454,0)+HLOOKUP($A51,[2]valeurs_trimestrielles!$A$1:$EJ$1191,455,0)+HLOOKUP($A51,[2]valeurs_trimestrielles!$A$1:$EJ$1191,456,0)+HLOOKUP($A51,[2]valeurs_trimestrielles!$A$1:$EJ$1191,457,0)</f>
        <v>6091</v>
      </c>
      <c r="I51" s="73">
        <f>HLOOKUP($A51,[2]valeurs_trimestrielles!$A$1:$EJ$1191,509,0)+HLOOKUP($A51,[2]valeurs_trimestrielles!$A$1:$EJ$1191,510,0)+HLOOKUP($A51,[2]valeurs_trimestrielles!$A$1:$EJ$1191,511,0)+HLOOKUP($A51,[2]valeurs_trimestrielles!$A$1:$EJ$1191,512,0)+HLOOKUP($A51,[2]valeurs_trimestrielles!$A$1:$EJ$1191,513,0)+HLOOKUP($A51,[2]valeurs_trimestrielles!$A$1:$EJ$1191,516,0)+HLOOKUP($A51,[2]valeurs_trimestrielles!$A$1:$EJ$1191,517,0)+HLOOKUP($A51,[2]valeurs_trimestrielles!$A$1:$EJ$1191,518,0)+HLOOKUP($A51,[2]valeurs_trimestrielles!$A$1:$EJ$1191,519,0)+HLOOKUP($A51,[2]valeurs_trimestrielles!$A$1:$EJ$1191,520,0)+HLOOKUP($A51,[2]valeurs_trimestrielles!$A$1:$EJ$1191,521,0)+HLOOKUP($A51,[2]valeurs_trimestrielles!$A$1:$EJ$1191,522,0)</f>
        <v>4300</v>
      </c>
      <c r="J51" s="73">
        <f>HLOOKUP($A51,[2]valeurs_trimestrielles!$A$1:$EJ$1191,263,0)+HLOOKUP($A51,[2]valeurs_trimestrielles!$A$1:$EJ$1191,264,0)+HLOOKUP($A51,[2]valeurs_trimestrielles!$A$1:$EJ$1191,265,0)+HLOOKUP($A51,[2]valeurs_trimestrielles!$A$1:$EJ$1191,266,0)+HLOOKUP($A51,[2]valeurs_trimestrielles!$A$1:$EJ$1191,267,0)+HLOOKUP($A51,[2]valeurs_trimestrielles!$A$1:$EJ$1191,270,0)+HLOOKUP($A51,[2]valeurs_trimestrielles!$A$1:$EJ$1191,271,0)+HLOOKUP($A51,[2]valeurs_trimestrielles!$A$1:$EJ$1191,272,0)+HLOOKUP($A51,[2]valeurs_trimestrielles!$A$1:$EJ$1191,273,0)+HLOOKUP($A51,[2]valeurs_trimestrielles!$A$1:$EJ$1191,274,0)+HLOOKUP($A51,[2]valeurs_trimestrielles!$A$1:$EJ$1191,275,0)+HLOOKUP($A51,[2]valeurs_trimestrielles!$A$1:$EJ$1191,276,0)</f>
        <v>7462</v>
      </c>
      <c r="K51" s="73">
        <f>HLOOKUP($A51,[2]valeurs_trimestrielles!$A$1:$EJ$1191,277,0)+HLOOKUP($A51,[2]valeurs_trimestrielles!$A$1:$EJ$1191,278,0)+HLOOKUP($A51,[2]valeurs_trimestrielles!$A$1:$EJ$1191,279,0)+HLOOKUP($A51,[2]valeurs_trimestrielles!$A$1:$EJ$1191,280,0)+HLOOKUP($A51,[2]valeurs_trimestrielles!$A$1:$EJ$1191,281,0)+HLOOKUP($A51,[2]valeurs_trimestrielles!$A$1:$EJ$1191,284,0)+HLOOKUP($A51,[2]valeurs_trimestrielles!$A$1:$EJ$1191,285,0)+HLOOKUP($A51,[2]valeurs_trimestrielles!$A$1:$EJ$1191,286,0)+HLOOKUP($A51,[2]valeurs_trimestrielles!$A$1:$EJ$1191,287,0)+HLOOKUP($A51,[2]valeurs_trimestrielles!$A$1:$EJ$1191,288,0)+HLOOKUP($A51,[2]valeurs_trimestrielles!$A$1:$EJ$1191,289,0)+HLOOKUP($A51,[2]valeurs_trimestrielles!$A$1:$EJ$1191,290,0)</f>
        <v>6536</v>
      </c>
      <c r="L51" s="73">
        <f>HLOOKUP($A51,[2]valeurs_trimestrielles!$A$1:$EJ$1191,249,0)+HLOOKUP($A51,[2]valeurs_trimestrielles!$A$1:$EJ$1191,250,0)+HLOOKUP($A51,[2]valeurs_trimestrielles!$A$1:$EJ$1191,251,0)+HLOOKUP($A51,[2]valeurs_trimestrielles!$A$1:$EJ$1191,252,0)+HLOOKUP($A51,[2]valeurs_trimestrielles!$A$1:$EJ$1191,253,0)+HLOOKUP($A51,[2]valeurs_trimestrielles!$A$1:$EJ$1191,256,0)+HLOOKUP($A51,[2]valeurs_trimestrielles!$A$1:$EJ$1191,257,0)+HLOOKUP($A51,[2]valeurs_trimestrielles!$A$1:$EJ$1191,258,0)+HLOOKUP($A51,[2]valeurs_trimestrielles!$A$1:$EJ$1191,259,0)+HLOOKUP($A51,[2]valeurs_trimestrielles!$A$1:$EJ$1191,260,0)+HLOOKUP($A51,[2]valeurs_trimestrielles!$A$1:$EJ$1191,261,0)+HLOOKUP($A51,[2]valeurs_trimestrielles!$A$1:$EJ$1191,262,0)</f>
        <v>17780</v>
      </c>
      <c r="M51" s="73">
        <f>HLOOKUP($A51,[2]valeurs_trimestrielles!$A$1:$EJ$1191,393,0)+HLOOKUP($A51,[2]valeurs_trimestrielles!$A$1:$EJ$1191,394,0)+HLOOKUP($A51,[2]valeurs_trimestrielles!$A$1:$EJ$1191,395,0)+HLOOKUP($A51,[2]valeurs_trimestrielles!$A$1:$EJ$1191,396,0)+HLOOKUP($A51,[2]valeurs_trimestrielles!$A$1:$EJ$1191,397,0)+HLOOKUP($A51,[2]valeurs_trimestrielles!$A$1:$EJ$1191,400,0)+HLOOKUP($A51,[2]valeurs_trimestrielles!$A$1:$EJ$1191,401,0)+HLOOKUP($A51,[2]valeurs_trimestrielles!$A$1:$EJ$1191,402,0)+HLOOKUP($A51,[2]valeurs_trimestrielles!$A$1:$EJ$1191,403,0)+HLOOKUP($A51,[2]valeurs_trimestrielles!$A$1:$EJ$1191,404,0)+HLOOKUP($A51,[2]valeurs_trimestrielles!$A$1:$EJ$1191,405,0)+HLOOKUP($A51,[2]valeurs_trimestrielles!$A$1:$EJ$1191,406,0)</f>
        <v>8598</v>
      </c>
      <c r="N51" s="75">
        <f>HLOOKUP($A51,[2]valeurs_trimestrielles!$A$1:$EJ$1191,291,0)+HLOOKUP($A51,[2]valeurs_trimestrielles!$A$1:$EJ$1191,292,0)+HLOOKUP($A51,[2]valeurs_trimestrielles!$A$1:$EJ$1191,293,0)+HLOOKUP($A51,[2]valeurs_trimestrielles!$A$1:$EJ$1191,294,0)+HLOOKUP($A51,[2]valeurs_trimestrielles!$A$1:$EJ$1191,295,0)+HLOOKUP($A51,[2]valeurs_trimestrielles!$A$1:$EJ$1191,298,0)+HLOOKUP($A51,[2]valeurs_trimestrielles!$A$1:$EJ$1191,299,0)+HLOOKUP($A51,[2]valeurs_trimestrielles!$A$1:$EJ$1191,300,0)+HLOOKUP($A51,[2]valeurs_trimestrielles!$A$1:$EJ$1191,301,0)+HLOOKUP($A51,[2]valeurs_trimestrielles!$A$1:$EJ$1191,302,0)+HLOOKUP($A51,[2]valeurs_trimestrielles!$A$1:$EJ$1191,303,0)+HLOOKUP($A51,[2]valeurs_trimestrielles!$A$1:$EJ$1191,304,0)</f>
        <v>5672</v>
      </c>
      <c r="O51" s="72">
        <f t="shared" ref="O51" si="57">P51+Q51+R51</f>
        <v>157424</v>
      </c>
      <c r="P51" s="76">
        <f>HLOOKUP($A51,[2]valeurs_trimestrielles!$A$1:$EJ$1191,828,0)+HLOOKUP($A51,[2]valeurs_trimestrielles!$A$1:$EJ$1191,830,0)+HLOOKUP($A51,[2]valeurs_trimestrielles!$A$1:$EJ$1191,832,0)+HLOOKUP($A51,[2]valeurs_trimestrielles!$A$1:$EJ$1191,834,0)+HLOOKUP($A51,[2]valeurs_trimestrielles!$A$1:$EJ$1191,836,0)+HLOOKUP($A51,[2]valeurs_trimestrielles!$A$1:$EJ$1191,838,0)+HLOOKUP($A51,[2]valeurs_trimestrielles!$A$1:$EJ$1191,842,0)+HLOOKUP($A51,[2]valeurs_trimestrielles!$A$1:$EJ$1191,847,0)+HLOOKUP($A51,[2]valeurs_trimestrielles!$A$1:$EJ$1191,853,0)+HLOOKUP($A51,[2]valeurs_trimestrielles!$A$1:$EJ$1191,855,0)+HLOOKUP($A51,[2]valeurs_trimestrielles!$A$1:$EJ$1191,857,0)+HLOOKUP($A51,[2]valeurs_trimestrielles!$A$1:$EJ$1191,859,0)+HLOOKUP($A51,[2]valeurs_trimestrielles!$A$1:$EJ$1191,861,0)</f>
        <v>8047</v>
      </c>
      <c r="Q51" s="73">
        <f>HLOOKUP($A51,[2]valeurs_trimestrielles!$A$1:$EJ$1191,730,0)+HLOOKUP($A51,[2]valeurs_trimestrielles!$A$1:$EJ$1191,732,0)+HLOOKUP($A51,[2]valeurs_trimestrielles!$A$1:$EJ$1191,734,0)+HLOOKUP($A51,[2]valeurs_trimestrielles!$A$1:$EJ$1191,736,0)+HLOOKUP($A51,[2]valeurs_trimestrielles!$A$1:$EJ$1191,738,0)+HLOOKUP($A51,[2]valeurs_trimestrielles!$A$1:$EJ$1191,740,0)+HLOOKUP($A51,[2]valeurs_trimestrielles!$A$1:$EJ$1191,744,0)+HLOOKUP($A51,[2]valeurs_trimestrielles!$A$1:$EJ$1191,749,0)+HLOOKUP($A51,[2]valeurs_trimestrielles!$A$1:$EJ$1191,755,0)+HLOOKUP($A51,[2]valeurs_trimestrielles!$A$1:$EJ$1191,757,0)+HLOOKUP($A51,[2]valeurs_trimestrielles!$A$1:$EJ$1191,759,0)+HLOOKUP($A51,[2]valeurs_trimestrielles!$A$1:$EJ$1191,761,0)+HLOOKUP($A51,[2]valeurs_trimestrielles!$A$1:$EJ$1191,763,0)</f>
        <v>11266</v>
      </c>
      <c r="R51" s="73">
        <f t="shared" ref="R51" si="58">SUM(S51:AA51)</f>
        <v>138111</v>
      </c>
      <c r="S51" s="73">
        <f>HLOOKUP($A51,[2]valeurs_trimestrielles!$A$1:$EJ$1191,681,0)+HLOOKUP($A51,[2]valeurs_trimestrielles!$A$1:$EJ$1191,682,0)+HLOOKUP($A51,[2]valeurs_trimestrielles!$A$1:$EJ$1191,683,0)+HLOOKUP($A51,[2]valeurs_trimestrielles!$A$1:$EJ$1191,684,0)+HLOOKUP($A51,[2]valeurs_trimestrielles!$A$1:$EJ$1191,685,0)+HLOOKUP($A51,[2]valeurs_trimestrielles!$A$1:$EJ$1191,688,0)+HLOOKUP($A51,[2]valeurs_trimestrielles!$A$1:$EJ$1191,689,0)+HLOOKUP($A51,[2]valeurs_trimestrielles!$A$1:$EJ$1191,690,0)+HLOOKUP($A51,[2]valeurs_trimestrielles!$A$1:$EJ$1191,691,0)+HLOOKUP($A51,[2]valeurs_trimestrielles!$A$1:$EJ$1191,692,0)+HLOOKUP($A51,[2]valeurs_trimestrielles!$A$1:$EJ$1191,693,0)+HLOOKUP($A51,[2]valeurs_trimestrielles!$A$1:$EJ$1191,694,0)</f>
        <v>20411</v>
      </c>
      <c r="T51" s="73">
        <f>HLOOKUP($A51,[2]valeurs_trimestrielles!$A$1:$EJ$1191,912,0)+HLOOKUP($A51,[2]valeurs_trimestrielles!$A$1:$EJ$1191,913,0)+HLOOKUP($A51,[2]valeurs_trimestrielles!$A$1:$EJ$1191,914,0)+HLOOKUP($A51,[2]valeurs_trimestrielles!$A$1:$EJ$1191,915,0)+HLOOKUP($A51,[2]valeurs_trimestrielles!$A$1:$EJ$1191,916,0)+HLOOKUP($A51,[2]valeurs_trimestrielles!$A$1:$EJ$1191,919,0)+HLOOKUP($A51,[2]valeurs_trimestrielles!$A$1:$EJ$1191,920,0)+HLOOKUP($A51,[2]valeurs_trimestrielles!$A$1:$EJ$1191,921,0)+HLOOKUP($A51,[2]valeurs_trimestrielles!$A$1:$EJ$1191,922,0)+HLOOKUP($A51,[2]valeurs_trimestrielles!$A$1:$EJ$1191,923,0)+HLOOKUP($A51,[2]valeurs_trimestrielles!$A$1:$EJ$1191,924,0)+HLOOKUP($A51,[2]valeurs_trimestrielles!$A$1:$EJ$1191,925,0)</f>
        <v>32029</v>
      </c>
      <c r="U51" s="73">
        <f>HLOOKUP($A51,[2]valeurs_trimestrielles!$A$1:$EJ$1191,814,0)+HLOOKUP($A51,[2]valeurs_trimestrielles!$A$1:$EJ$1191,815,0)+HLOOKUP($A51,[2]valeurs_trimestrielles!$A$1:$EJ$1191,816,0)+HLOOKUP($A51,[2]valeurs_trimestrielles!$A$1:$EJ$1191,817,0)+HLOOKUP($A51,[2]valeurs_trimestrielles!$A$1:$EJ$1191,818,0)+HLOOKUP($A51,[2]valeurs_trimestrielles!$A$1:$EJ$1191,821,0)+HLOOKUP($A51,[2]valeurs_trimestrielles!$A$1:$EJ$1191,822,0)+HLOOKUP($A51,[2]valeurs_trimestrielles!$A$1:$EJ$1191,823,0)+HLOOKUP($A51,[2]valeurs_trimestrielles!$A$1:$EJ$1191,824,0)+HLOOKUP($A51,[2]valeurs_trimestrielles!$A$1:$EJ$1191,825,0)+HLOOKUP($A51,[2]valeurs_trimestrielles!$A$1:$EJ$1191,826,0)+HLOOKUP($A51,[2]valeurs_trimestrielles!$A$1:$EJ$1191,827,0)</f>
        <v>3346</v>
      </c>
      <c r="V51" s="73">
        <f>HLOOKUP($A51,[2]valeurs_trimestrielles!$A$1:$EJ$1191,877,0)+HLOOKUP($A51,[2]valeurs_trimestrielles!$A$1:$EJ$1191,878,0)+HLOOKUP($A51,[2]valeurs_trimestrielles!$A$1:$EJ$1191,879,0)+HLOOKUP($A51,[2]valeurs_trimestrielles!$A$1:$EJ$1191,880,0)+HLOOKUP($A51,[2]valeurs_trimestrielles!$A$1:$EJ$1191,881,0)+HLOOKUP($A51,[2]valeurs_trimestrielles!$A$1:$EJ$1191,884,0)+HLOOKUP($A51,[2]valeurs_trimestrielles!$A$1:$EJ$1191,885,0)+HLOOKUP($A51,[2]valeurs_trimestrielles!$A$1:$EJ$1191,886,0)+HLOOKUP($A51,[2]valeurs_trimestrielles!$A$1:$EJ$1191,887,0)+HLOOKUP($A51,[2]valeurs_trimestrielles!$A$1:$EJ$1191,888,0)+HLOOKUP($A51,[2]valeurs_trimestrielles!$A$1:$EJ$1191,889,0)+HLOOKUP($A51,[2]valeurs_trimestrielles!$A$1:$EJ$1191,890,0)</f>
        <v>8960</v>
      </c>
      <c r="W51" s="73">
        <f>HLOOKUP($A51,[2]valeurs_trimestrielles!$A$1:$EJ$1191,639,0)+HLOOKUP($A51,[2]valeurs_trimestrielles!$A$1:$EJ$1191,640,0)+HLOOKUP($A51,[2]valeurs_trimestrielles!$A$1:$EJ$1191,641,0)+HLOOKUP($A51,[2]valeurs_trimestrielles!$A$1:$EJ$1191,642,0)+HLOOKUP($A51,[2]valeurs_trimestrielles!$A$1:$EJ$1191,643,0)+HLOOKUP($A51,[2]valeurs_trimestrielles!$A$1:$EJ$1191,646,0)+HLOOKUP($A51,[2]valeurs_trimestrielles!$A$1:$EJ$1191,648,0)+HLOOKUP($A51,[2]valeurs_trimestrielles!$A$1:$EJ$1191,650,0)+HLOOKUP($A51,[2]valeurs_trimestrielles!$A$1:$EJ$1191,652,0)+HLOOKUP($A51,[2]valeurs_trimestrielles!$A$1:$EJ$1191,654,0)+HLOOKUP($A51,[2]valeurs_trimestrielles!$A$1:$EJ$1191,656,0)+HLOOKUP($A51,[2]valeurs_trimestrielles!$A$1:$EJ$1191,657,0)</f>
        <v>1947</v>
      </c>
      <c r="X51" s="73">
        <f>HLOOKUP($A51,[2]valeurs_trimestrielles!$A$1:$EJ$1191,653,0)+HLOOKUP($A51,[2]valeurs_trimestrielles!$A$1:$EJ$1191,654,0)+HLOOKUP($A51,[2]valeurs_trimestrielles!$A$1:$EJ$1191,655,0)+HLOOKUP($A51,[2]valeurs_trimestrielles!$A$1:$EJ$1191,656,0)+HLOOKUP($A51,[2]valeurs_trimestrielles!$A$1:$EJ$1191,657,0)+HLOOKUP($A51,[2]valeurs_trimestrielles!$A$1:$EJ$1191,660,0)+HLOOKUP($A51,[2]valeurs_trimestrielles!$A$1:$EJ$1191,661,0)+HLOOKUP($A51,[2]valeurs_trimestrielles!$A$1:$EJ$1191,662,0)+HLOOKUP($A51,[2]valeurs_trimestrielles!$A$1:$EJ$1191,663,0)+HLOOKUP($A51,[2]valeurs_trimestrielles!$A$1:$EJ$1191,664,0)+HLOOKUP($A51,[2]valeurs_trimestrielles!$A$1:$EJ$1191,665,0)+HLOOKUP($A51,[2]valeurs_trimestrielles!$A$1:$EJ$1191,666,0)</f>
        <v>4224</v>
      </c>
      <c r="Y51" s="73">
        <f>HLOOKUP($A51,[2]valeurs_trimestrielles!$A$1:$EJ$1191,626,0)+HLOOKUP($A51,[2]valeurs_trimestrielles!$A$1:$EJ$1191,627,0)+HLOOKUP($A51,[2]valeurs_trimestrielles!$A$1:$EJ$1191,628,0)+HLOOKUP($A51,[2]valeurs_trimestrielles!$A$1:$EJ$1191,629,0)+HLOOKUP($A51,[2]valeurs_trimestrielles!$A$1:$EJ$1191,630,0)+HLOOKUP($A51,[2]valeurs_trimestrielles!$A$1:$EJ$1191,632,0)+HLOOKUP($A51,[2]valeurs_trimestrielles!$A$1:$EJ$1191,633,0)+HLOOKUP($A51,[2]valeurs_trimestrielles!$A$1:$EJ$1191,634,0)+HLOOKUP($A51,[2]valeurs_trimestrielles!$A$1:$EJ$1191,635,0)+HLOOKUP($A51,[2]valeurs_trimestrielles!$A$1:$EJ$1191,636,0)+HLOOKUP($A51,[2]valeurs_trimestrielles!$A$1:$EJ$1191,637,0)+HLOOKUP($A51,[2]valeurs_trimestrielles!$A$1:$EJ$1191,638,0)</f>
        <v>36565</v>
      </c>
      <c r="Z51" s="73">
        <f>HLOOKUP($A51,[2]valeurs_trimestrielles!$A$1:$EJ$1191,765,0)+HLOOKUP($A51,[2]valeurs_trimestrielles!$A$1:$EJ$1191,766,0)+HLOOKUP($A51,[2]valeurs_trimestrielles!$A$1:$EJ$1191,767,0)+HLOOKUP($A51,[2]valeurs_trimestrielles!$A$1:$EJ$1191,768,0)+HLOOKUP($A51,[2]valeurs_trimestrielles!$A$1:$EJ$1191,769,0)+HLOOKUP($A51,[2]valeurs_trimestrielles!$A$1:$EJ$1191,772,0)+HLOOKUP($A51,[2]valeurs_trimestrielles!$A$1:$EJ$1191,773,0)+HLOOKUP($A51,[2]valeurs_trimestrielles!$A$1:$EJ$1191,774,0)+HLOOKUP($A51,[2]valeurs_trimestrielles!$A$1:$EJ$1191,775,0)+HLOOKUP($A51,[2]valeurs_trimestrielles!$A$1:$EJ$1191,776,0)+HLOOKUP($A51,[2]valeurs_trimestrielles!$A$1:$EJ$1191,777,0)+HLOOKUP($A51,[2]valeurs_trimestrielles!$A$1:$EJ$1191,778,0)</f>
        <v>11467</v>
      </c>
      <c r="AA51" s="75">
        <f>HLOOKUP($A51,[2]valeurs_trimestrielles!$A$1:$EJ$1191,667,0)+HLOOKUP($A51,[2]valeurs_trimestrielles!$A$1:$EJ$1191,668,0)+HLOOKUP($A51,[2]valeurs_trimestrielles!$A$1:$EJ$1191,669,0)+HLOOKUP($A51,[2]valeurs_trimestrielles!$A$1:$EJ$1191,670,0)+HLOOKUP($A51,[2]valeurs_trimestrielles!$A$1:$EJ$1191,671,0)+HLOOKUP($A51,[2]valeurs_trimestrielles!$A$1:$EJ$1191,674,0)+HLOOKUP($A51,[2]valeurs_trimestrielles!$A$1:$EJ$1191,675,0)+HLOOKUP($A51,[2]valeurs_trimestrielles!$A$1:$EJ$1191,676,0)+HLOOKUP($A51,[2]valeurs_trimestrielles!$A$1:$EJ$1191,677,0)+HLOOKUP($A51,[2]valeurs_trimestrielles!$A$1:$EJ$1191,678,0)+HLOOKUP($A51,[2]valeurs_trimestrielles!$A$1:$EJ$1191,679,0)+HLOOKUP($A51,[2]valeurs_trimestrielles!$A$1:$EJ$1191,680,0)</f>
        <v>19162</v>
      </c>
      <c r="AB51" s="72">
        <f t="shared" ref="AB51" si="59">AC51+AD51+AE51</f>
        <v>258305</v>
      </c>
      <c r="AC51" s="55">
        <f>HLOOKUP($A51,[2]valeurs_trimestrielles!$A$1:$EJ$1191,560,0)+HLOOKUP($A51,[2]valeurs_trimestrielles!$A$1:$EJ$1191,562,0)+HLOOKUP($A51,[2]valeurs_trimestrielles!$A$1:$EJ$1191,564,0)+HLOOKUP($A51,[2]valeurs_trimestrielles!$A$1:$EJ$1191,566,0)+HLOOKUP($A51,[2]valeurs_trimestrielles!$A$1:$EJ$1191,568,0)+HLOOKUP($A51,[2]valeurs_trimestrielles!$A$1:$EJ$1191,570,0)+HLOOKUP($A51,[2]valeurs_trimestrielles!$A$1:$EJ$1191,574,0)+HLOOKUP($A51,[2]valeurs_trimestrielles!$A$1:$EJ$1191,580,0)+HLOOKUP($A51,[2]valeurs_trimestrielles!$A$1:$EJ$1191,587,0)+HLOOKUP($A51,[2]valeurs_trimestrielles!$A$1:$EJ$1191,589,0)+HLOOKUP($A51,[2]valeurs_trimestrielles!$A$1:$EJ$1191,591,0)+HLOOKUP($A51,[2]valeurs_trimestrielles!$A$1:$EJ$1191,593,0)+HLOOKUP($A51,[2]valeurs_trimestrielles!$A$1:$EJ$1191,595,0)</f>
        <v>12630</v>
      </c>
      <c r="AD51" s="56">
        <f>HLOOKUP($A51,[2]valeurs_trimestrielles!$A$1:$EJ$1191,109,0)+HLOOKUP($A51,[2]valeurs_trimestrielles!$A$1:$EJ$1191,111,0)+HLOOKUP($A51,[2]valeurs_trimestrielles!$A$1:$EJ$1191,113,0)+HLOOKUP($A51,[2]valeurs_trimestrielles!$A$1:$EJ$1191,115,0)+HLOOKUP($A51,[2]valeurs_trimestrielles!$A$1:$EJ$1191,117,0)+HLOOKUP($A51,[2]valeurs_trimestrielles!$A$1:$EJ$1191,119,0)+HLOOKUP($A51,[2]valeurs_trimestrielles!$A$1:$EJ$1191,123,0)+HLOOKUP($A51,[2]valeurs_trimestrielles!$A$1:$EJ$1191,129,0)+HLOOKUP($A51,[2]valeurs_trimestrielles!$A$1:$EJ$1191,136,0)+HLOOKUP($A51,[2]valeurs_trimestrielles!$A$1:$EJ$1191,138,0)+HLOOKUP($A51,[2]valeurs_trimestrielles!$A$1:$EJ$1191,140,0)+HLOOKUP($A51,[2]valeurs_trimestrielles!$A$1:$EJ$1191,142,0)+HLOOKUP($A51,[2]valeurs_trimestrielles!$A$1:$EJ$1191,144,0)</f>
        <v>22489</v>
      </c>
      <c r="AE51" s="56">
        <f t="shared" ref="AE51" si="60">SUM(AF51:AN51)</f>
        <v>223186</v>
      </c>
      <c r="AF51" s="56">
        <f>HLOOKUP($A51,[2]valeurs_trimestrielles!$A$1:$EJ$1191,58,0)+HLOOKUP($A51,[2]valeurs_trimestrielles!$A$1:$EJ$1191,59,0)+HLOOKUP($A51,[2]valeurs_trimestrielles!$A$1:$EJ$1191,60,0)+HLOOKUP($A51,[2]valeurs_trimestrielles!$A$1:$EJ$1191,61,0)+HLOOKUP($A51,[2]valeurs_trimestrielles!$A$1:$EJ$1191,62,0)+HLOOKUP($A51,[2]valeurs_trimestrielles!$A$1:$EJ$1191,65,0)+HLOOKUP($A51,[2]valeurs_trimestrielles!$A$1:$EJ$1191,66,0)+HLOOKUP($A51,[2]valeurs_trimestrielles!$A$1:$EJ$1191,67,0)+HLOOKUP($A51,[2]valeurs_trimestrielles!$A$1:$EJ$1191,68,0)+HLOOKUP($A51,[2]valeurs_trimestrielles!$A$1:$EJ$1191,69,0)+HLOOKUP($A51,[2]valeurs_trimestrielles!$A$1:$EJ$1191,70,0)+HLOOKUP($A51,[2]valeurs_trimestrielles!$A$1:$EJ$1191,71,0)</f>
        <v>45767</v>
      </c>
      <c r="AG51" s="56">
        <f>HLOOKUP($A51,[2]valeurs_trimestrielles!$A$1:$EJ$1191,968,0)+HLOOKUP($A51,[2]valeurs_trimestrielles!$A$1:$EJ$1191,969,0)+HLOOKUP($A51,[2]valeurs_trimestrielles!$A$1:$EJ$1191,970,0)+HLOOKUP($A51,[2]valeurs_trimestrielles!$A$1:$EJ$1191,971,0)+HLOOKUP($A51,[2]valeurs_trimestrielles!$A$1:$EJ$1191,972,0)+HLOOKUP($A51,[2]valeurs_trimestrielles!$A$1:$EJ$1191,975,0)+HLOOKUP($A51,[2]valeurs_trimestrielles!$A$1:$EJ$1191,976,0)+HLOOKUP($A51,[2]valeurs_trimestrielles!$A$1:$EJ$1191,977,0)+HLOOKUP($A51,[2]valeurs_trimestrielles!$A$1:$EJ$1191,978,0)+HLOOKUP($A51,[2]valeurs_trimestrielles!$A$1:$EJ$1191,979,0)+HLOOKUP($A51,[2]valeurs_trimestrielles!$A$1:$EJ$1191,980,0)+HLOOKUP($A51,[2]valeurs_trimestrielles!$A$1:$EJ$1191,981,0)</f>
        <v>36279</v>
      </c>
      <c r="AH51" s="56">
        <f>HLOOKUP($A51,[2]valeurs_trimestrielles!$A$1:$EJ$1191,235,0)+HLOOKUP($A51,[2]valeurs_trimestrielles!$A$1:$EJ$1191,236,0)+HLOOKUP($A51,[2]valeurs_trimestrielles!$A$1:$EJ$1191,237,0)+HLOOKUP($A51,[2]valeurs_trimestrielles!$A$1:$EJ$1191,238,0)+HLOOKUP($A51,[2]valeurs_trimestrielles!$A$1:$EJ$1191,239,0)+HLOOKUP($A51,[2]valeurs_trimestrielles!$A$1:$EJ$1191,242,0)+HLOOKUP($A51,[2]valeurs_trimestrielles!$A$1:$EJ$1191,243,0)+HLOOKUP($A51,[2]valeurs_trimestrielles!$A$1:$EJ$1191,244,0)+HLOOKUP($A51,[2]valeurs_trimestrielles!$A$1:$EJ$1191,245,0)+HLOOKUP($A51,[2]valeurs_trimestrielles!$A$1:$EJ$1191,246,0)+HLOOKUP($A51,[2]valeurs_trimestrielles!$A$1:$EJ$1191,247,0)+HLOOKUP($A51,[2]valeurs_trimestrielles!$A$1:$EJ$1191,248,0)</f>
        <v>9437</v>
      </c>
      <c r="AI51" s="56">
        <f>HLOOKUP($A51,[2]valeurs_trimestrielles!$A$1:$EJ$1191,611,0)+HLOOKUP($A51,[2]valeurs_trimestrielles!$A$1:$EJ$1191,612,0)+HLOOKUP($A51,[2]valeurs_trimestrielles!$A$1:$EJ$1191,613,0)+HLOOKUP($A51,[2]valeurs_trimestrielles!$A$1:$EJ$1191,614,0)+HLOOKUP($A51,[2]valeurs_trimestrielles!$A$1:$EJ$1191,615,0)+HLOOKUP($A51,[2]valeurs_trimestrielles!$A$1:$EJ$1191,618,0)+HLOOKUP($A51,[2]valeurs_trimestrielles!$A$1:$EJ$1191,619,0)+HLOOKUP($A51,[2]valeurs_trimestrielles!$A$1:$EJ$1191,620,0)+HLOOKUP($A51,[2]valeurs_trimestrielles!$A$1:$EJ$1191,621,0)+HLOOKUP($A51,[2]valeurs_trimestrielles!$A$1:$EJ$1191,622,0)+HLOOKUP($A51,[2]valeurs_trimestrielles!$A$1:$EJ$1191,623,0)+HLOOKUP($A51,[2]valeurs_trimestrielles!$A$1:$EJ$1191,624,0)</f>
        <v>13260</v>
      </c>
      <c r="AJ51" s="56">
        <f>HLOOKUP($A51,[2]valeurs_trimestrielles!$A$1:$EJ$1191,16,0)+HLOOKUP($A51,[2]valeurs_trimestrielles!$A$1:$EJ$1191,17,0)+HLOOKUP($A51,[2]valeurs_trimestrielles!$A$1:$EJ$1191,18,0)+HLOOKUP($A51,[2]valeurs_trimestrielles!$A$1:$EJ$1191,19,0)+HLOOKUP($A51,[2]valeurs_trimestrielles!$A$1:$EJ$1191,20,0)+HLOOKUP($A51,[2]valeurs_trimestrielles!$A$1:$EJ$1191,23,0)+HLOOKUP($A51,[2]valeurs_trimestrielles!$A$1:$EJ$1191,24,0)+HLOOKUP($A51,[2]valeurs_trimestrielles!$A$1:$EJ$1191,25,0)+HLOOKUP($A51,[2]valeurs_trimestrielles!$A$1:$EJ$1191,26,0)+HLOOKUP($A51,[2]valeurs_trimestrielles!$A$1:$EJ$1191,27,0)+HLOOKUP($A51,[2]valeurs_trimestrielles!$A$1:$EJ$1191,28,0)+HLOOKUP($A51,[2]valeurs_trimestrielles!$A$1:$EJ$1191,29,0)</f>
        <v>8439</v>
      </c>
      <c r="AK51" s="56">
        <f>HLOOKUP($A51,[2]valeurs_trimestrielles!$A$1:$EJ$1191,30,0)+HLOOKUP($A51,[2]valeurs_trimestrielles!$A$1:$EJ$1191,31,0)+HLOOKUP($A51,[2]valeurs_trimestrielles!$A$1:$EJ$1191,32,0)+HLOOKUP($A51,[2]valeurs_trimestrielles!$A$1:$EJ$1191,33,0)+HLOOKUP($A51,[2]valeurs_trimestrielles!$A$1:$EJ$1191,34,0)+HLOOKUP($A51,[2]valeurs_trimestrielles!$A$1:$EJ$1191,37,0)+HLOOKUP($A51,[2]valeurs_trimestrielles!$A$1:$EJ$1191,38,0)+HLOOKUP($A51,[2]valeurs_trimestrielles!$A$1:$EJ$1191,39,0)+HLOOKUP($A51,[2]valeurs_trimestrielles!$A$1:$EJ$1191,40,0)+HLOOKUP($A51,[2]valeurs_trimestrielles!$A$1:$EJ$1191,41,0)+HLOOKUP($A51,[2]valeurs_trimestrielles!$A$1:$EJ$1191,42,0)+HLOOKUP($A51,[2]valeurs_trimestrielles!$A$1:$EJ$1191,43,0)</f>
        <v>10760</v>
      </c>
      <c r="AL51" s="56">
        <f>HLOOKUP($A51,[2]valeurs_trimestrielles!$A$1:$EJ$1191,2,0)+HLOOKUP($A51,[2]valeurs_trimestrielles!$A$1:$EJ$1191,3,0)+HLOOKUP($A51,[2]valeurs_trimestrielles!$A$1:$EJ$1191,4,0)+HLOOKUP($A51,[2]valeurs_trimestrielles!$A$1:$EJ$1191,5,0)+HLOOKUP($A51,[2]valeurs_trimestrielles!$A$1:$EJ$1191,6,0)+HLOOKUP($A51,[2]valeurs_trimestrielles!$A$1:$EJ$1191,9,0)+HLOOKUP($A51,[2]valeurs_trimestrielles!$A$1:$EJ$1191,10,0)+HLOOKUP($A51,[2]valeurs_trimestrielles!$A$1:$EJ$1191,11,0)+HLOOKUP($A51,[2]valeurs_trimestrielles!$A$1:$EJ$1191,12,0)+HLOOKUP($A51,[2]valeurs_trimestrielles!$A$1:$EJ$1191,13,0)+HLOOKUP($A51,[2]valeurs_trimestrielles!$A$1:$EJ$1191,14,0)+HLOOKUP($A51,[2]valeurs_trimestrielles!$A$1:$EJ$1191,15,0)</f>
        <v>54345</v>
      </c>
      <c r="AM51" s="56">
        <f>HLOOKUP($A51,[2]valeurs_trimestrielles!$A$1:$EJ$1191,146,0)+HLOOKUP($A51,[2]valeurs_trimestrielles!$A$1:$EJ$1191,147,0)+HLOOKUP($A51,[2]valeurs_trimestrielles!$A$1:$EJ$1191,148,0)+HLOOKUP($A51,[2]valeurs_trimestrielles!$A$1:$EJ$1191,149,0)+HLOOKUP($A51,[2]valeurs_trimestrielles!$A$1:$EJ$1191,150,0)+HLOOKUP($A51,[2]valeurs_trimestrielles!$A$1:$EJ$1191,153,0)+HLOOKUP($A51,[2]valeurs_trimestrielles!$A$1:$EJ$1191,154,0)+HLOOKUP($A51,[2]valeurs_trimestrielles!$A$1:$EJ$1191,155,0)+HLOOKUP($A51,[2]valeurs_trimestrielles!$A$1:$EJ$1191,156,0)+HLOOKUP($A51,[2]valeurs_trimestrielles!$A$1:$EJ$1191,157,0)+HLOOKUP($A51,[2]valeurs_trimestrielles!$A$1:$EJ$1191,158,0)+HLOOKUP($A51,[2]valeurs_trimestrielles!$A$1:$EJ$1191,159,0)</f>
        <v>20065</v>
      </c>
      <c r="AN51" s="57">
        <f>HLOOKUP($A51,[2]valeurs_trimestrielles!$A$1:$EJ$1191,44,0)+HLOOKUP($A51,[2]valeurs_trimestrielles!$A$1:$EJ$1191,45,0)+HLOOKUP($A51,[2]valeurs_trimestrielles!$A$1:$EJ$1191,46,0)+HLOOKUP($A51,[2]valeurs_trimestrielles!$A$1:$EJ$1191,47,0)+HLOOKUP($A51,[2]valeurs_trimestrielles!$A$1:$EJ$1191,48,0)+HLOOKUP($A51,[2]valeurs_trimestrielles!$A$1:$EJ$1191,51,0)+HLOOKUP($A51,[2]valeurs_trimestrielles!$A$1:$EJ$1191,52,0)+HLOOKUP($A51,[2]valeurs_trimestrielles!$A$1:$EJ$1191,53,0)+HLOOKUP($A51,[2]valeurs_trimestrielles!$A$1:$EJ$1191,54,0)+HLOOKUP($A51,[2]valeurs_trimestrielles!$A$1:$EJ$1191,55,0)+HLOOKUP($A51,[2]valeurs_trimestrielles!$A$1:$EJ$1191,56,0)+HLOOKUP($A51,[2]valeurs_trimestrielles!$A$1:$EJ$1191,57,0)</f>
        <v>24834</v>
      </c>
    </row>
    <row r="52" spans="1:40" x14ac:dyDescent="0.2">
      <c r="A52" s="1" t="str">
        <f>'France métro'!A49</f>
        <v>2021-T3</v>
      </c>
      <c r="B52" s="54">
        <f t="shared" ref="B52" si="61">C52+D52+E52</f>
        <v>87564</v>
      </c>
      <c r="C52" s="76">
        <f>HLOOKUP($A52,[2]valeurs_trimestrielles!$A$1:$EJ$1191,458,0)+HLOOKUP($A52,[2]valeurs_trimestrielles!$A$1:$EJ$1191,460,0)+HLOOKUP($A52,[2]valeurs_trimestrielles!$A$1:$EJ$1191,462,0)+HLOOKUP($A52,[2]valeurs_trimestrielles!$A$1:$EJ$1191,464,0)+HLOOKUP($A52,[2]valeurs_trimestrielles!$A$1:$EJ$1191,466,0)+HLOOKUP($A52,[2]valeurs_trimestrielles!$A$1:$EJ$1191,468,0)+HLOOKUP($A52,[2]valeurs_trimestrielles!$A$1:$EJ$1191,472,0)+HLOOKUP($A52,[2]valeurs_trimestrielles!$A$1:$EJ$1191,478,0)+HLOOKUP($A52,[2]valeurs_trimestrielles!$A$1:$EJ$1191,485,0)+HLOOKUP($A52,[2]valeurs_trimestrielles!$A$1:$EJ$1191,487,0)+HLOOKUP($A52,[2]valeurs_trimestrielles!$A$1:$EJ$1191,489,0)+HLOOKUP($A52,[2]valeurs_trimestrielles!$A$1:$EJ$1191,491,0)+HLOOKUP($A52,[2]valeurs_trimestrielles!$A$1:$EJ$1191,493,0)</f>
        <v>4652</v>
      </c>
      <c r="D52" s="73">
        <f>HLOOKUP($A52,[2]valeurs_trimestrielles!$A$1:$EJ$1191,356,0)+HLOOKUP($A52,[2]valeurs_trimestrielles!$A$1:$EJ$1191,358,0)+HLOOKUP($A52,[2]valeurs_trimestrielles!$A$1:$EJ$1191,360,0)+HLOOKUP($A52,[2]valeurs_trimestrielles!$A$1:$EJ$1191,362,0)+HLOOKUP($A52,[2]valeurs_trimestrielles!$A$1:$EJ$1191,364,0)+HLOOKUP($A52,[2]valeurs_trimestrielles!$A$1:$EJ$1191,366,0)+HLOOKUP($A52,[2]valeurs_trimestrielles!$A$1:$EJ$1191,370,0)+HLOOKUP($A52,[2]valeurs_trimestrielles!$A$1:$EJ$1191,376,0)+HLOOKUP($A52,[2]valeurs_trimestrielles!$A$1:$EJ$1191,383,0)+HLOOKUP($A52,[2]valeurs_trimestrielles!$A$1:$EJ$1191,385,0)+HLOOKUP($A52,[2]valeurs_trimestrielles!$A$1:$EJ$1191,387,0)+HLOOKUP($A52,[2]valeurs_trimestrielles!$A$1:$EJ$1191,389,0)+HLOOKUP($A52,[2]valeurs_trimestrielles!$A$1:$EJ$1191,391,0)</f>
        <v>9104</v>
      </c>
      <c r="E52" s="73">
        <f t="shared" ref="E52" si="62">SUM(F52:N52)</f>
        <v>73808</v>
      </c>
      <c r="F52" s="73">
        <f>HLOOKUP($A52,[2]valeurs_trimestrielles!$A$1:$EJ$1191,305,0)+HLOOKUP($A52,[2]valeurs_trimestrielles!$A$1:$EJ$1191,306,0)+HLOOKUP($A52,[2]valeurs_trimestrielles!$A$1:$EJ$1191,307,0)+HLOOKUP($A52,[2]valeurs_trimestrielles!$A$1:$EJ$1191,308,0)+HLOOKUP($A52,[2]valeurs_trimestrielles!$A$1:$EJ$1191,309,0)+HLOOKUP($A52,[2]valeurs_trimestrielles!$A$1:$EJ$1191,312,0)+HLOOKUP($A52,[2]valeurs_trimestrielles!$A$1:$EJ$1191,313,0)+HLOOKUP($A52,[2]valeurs_trimestrielles!$A$1:$EJ$1191,314,0)+HLOOKUP($A52,[2]valeurs_trimestrielles!$A$1:$EJ$1191,315,0)+HLOOKUP($A52,[2]valeurs_trimestrielles!$A$1:$EJ$1191,316,0)+HLOOKUP($A52,[2]valeurs_trimestrielles!$A$1:$EJ$1191,317,0)+HLOOKUP($A52,[2]valeurs_trimestrielles!$A$1:$EJ$1191,318,0)</f>
        <v>17832</v>
      </c>
      <c r="G52" s="73">
        <f>HLOOKUP($A52,[2]valeurs_trimestrielles!$A$1:$EJ$1191,546,0)+HLOOKUP($A52,[2]valeurs_trimestrielles!$A$1:$EJ$1191,547,0)+HLOOKUP($A52,[2]valeurs_trimestrielles!$A$1:$EJ$1191,548,0)+HLOOKUP($A52,[2]valeurs_trimestrielles!$A$1:$EJ$1191,549,0)+HLOOKUP($A52,[2]valeurs_trimestrielles!$A$1:$EJ$1191,550,0)+HLOOKUP($A52,[2]valeurs_trimestrielles!$A$1:$EJ$1191,553,0)+HLOOKUP($A52,[2]valeurs_trimestrielles!$A$1:$EJ$1191,554,0)+HLOOKUP($A52,[2]valeurs_trimestrielles!$A$1:$EJ$1191,555,0)+HLOOKUP($A52,[2]valeurs_trimestrielles!$A$1:$EJ$1191,556,0)+HLOOKUP($A52,[2]valeurs_trimestrielles!$A$1:$EJ$1191,557,0)+HLOOKUP($A52,[2]valeurs_trimestrielles!$A$1:$EJ$1191,558,0)+HLOOKUP($A52,[2]valeurs_trimestrielles!$A$1:$EJ$1191,559,0)</f>
        <v>3935</v>
      </c>
      <c r="H52" s="73">
        <f>HLOOKUP($A52,[2]valeurs_trimestrielles!$A$1:$EJ$1191,444,0)+HLOOKUP($A52,[2]valeurs_trimestrielles!$A$1:$EJ$1191,445,0)+HLOOKUP($A52,[2]valeurs_trimestrielles!$A$1:$EJ$1191,446,0)+HLOOKUP($A52,[2]valeurs_trimestrielles!$A$1:$EJ$1191,447,0)+HLOOKUP($A52,[2]valeurs_trimestrielles!$A$1:$EJ$1191,448,0)+HLOOKUP($A52,[2]valeurs_trimestrielles!$A$1:$EJ$1191,451,0)+HLOOKUP($A52,[2]valeurs_trimestrielles!$A$1:$EJ$1191,452,0)+HLOOKUP($A52,[2]valeurs_trimestrielles!$A$1:$EJ$1191,453,0)+HLOOKUP($A52,[2]valeurs_trimestrielles!$A$1:$EJ$1191,454,0)+HLOOKUP($A52,[2]valeurs_trimestrielles!$A$1:$EJ$1191,455,0)+HLOOKUP($A52,[2]valeurs_trimestrielles!$A$1:$EJ$1191,456,0)+HLOOKUP($A52,[2]valeurs_trimestrielles!$A$1:$EJ$1191,457,0)</f>
        <v>4824</v>
      </c>
      <c r="I52" s="73">
        <f>HLOOKUP($A52,[2]valeurs_trimestrielles!$A$1:$EJ$1191,509,0)+HLOOKUP($A52,[2]valeurs_trimestrielles!$A$1:$EJ$1191,510,0)+HLOOKUP($A52,[2]valeurs_trimestrielles!$A$1:$EJ$1191,511,0)+HLOOKUP($A52,[2]valeurs_trimestrielles!$A$1:$EJ$1191,512,0)+HLOOKUP($A52,[2]valeurs_trimestrielles!$A$1:$EJ$1191,513,0)+HLOOKUP($A52,[2]valeurs_trimestrielles!$A$1:$EJ$1191,516,0)+HLOOKUP($A52,[2]valeurs_trimestrielles!$A$1:$EJ$1191,517,0)+HLOOKUP($A52,[2]valeurs_trimestrielles!$A$1:$EJ$1191,518,0)+HLOOKUP($A52,[2]valeurs_trimestrielles!$A$1:$EJ$1191,519,0)+HLOOKUP($A52,[2]valeurs_trimestrielles!$A$1:$EJ$1191,520,0)+HLOOKUP($A52,[2]valeurs_trimestrielles!$A$1:$EJ$1191,521,0)+HLOOKUP($A52,[2]valeurs_trimestrielles!$A$1:$EJ$1191,522,0)</f>
        <v>3574</v>
      </c>
      <c r="J52" s="73">
        <f>HLOOKUP($A52,[2]valeurs_trimestrielles!$A$1:$EJ$1191,263,0)+HLOOKUP($A52,[2]valeurs_trimestrielles!$A$1:$EJ$1191,264,0)+HLOOKUP($A52,[2]valeurs_trimestrielles!$A$1:$EJ$1191,265,0)+HLOOKUP($A52,[2]valeurs_trimestrielles!$A$1:$EJ$1191,266,0)+HLOOKUP($A52,[2]valeurs_trimestrielles!$A$1:$EJ$1191,267,0)+HLOOKUP($A52,[2]valeurs_trimestrielles!$A$1:$EJ$1191,270,0)+HLOOKUP($A52,[2]valeurs_trimestrielles!$A$1:$EJ$1191,271,0)+HLOOKUP($A52,[2]valeurs_trimestrielles!$A$1:$EJ$1191,272,0)+HLOOKUP($A52,[2]valeurs_trimestrielles!$A$1:$EJ$1191,273,0)+HLOOKUP($A52,[2]valeurs_trimestrielles!$A$1:$EJ$1191,274,0)+HLOOKUP($A52,[2]valeurs_trimestrielles!$A$1:$EJ$1191,275,0)+HLOOKUP($A52,[2]valeurs_trimestrielles!$A$1:$EJ$1191,276,0)</f>
        <v>6138</v>
      </c>
      <c r="K52" s="73">
        <f>HLOOKUP($A52,[2]valeurs_trimestrielles!$A$1:$EJ$1191,277,0)+HLOOKUP($A52,[2]valeurs_trimestrielles!$A$1:$EJ$1191,278,0)+HLOOKUP($A52,[2]valeurs_trimestrielles!$A$1:$EJ$1191,279,0)+HLOOKUP($A52,[2]valeurs_trimestrielles!$A$1:$EJ$1191,280,0)+HLOOKUP($A52,[2]valeurs_trimestrielles!$A$1:$EJ$1191,281,0)+HLOOKUP($A52,[2]valeurs_trimestrielles!$A$1:$EJ$1191,284,0)+HLOOKUP($A52,[2]valeurs_trimestrielles!$A$1:$EJ$1191,285,0)+HLOOKUP($A52,[2]valeurs_trimestrielles!$A$1:$EJ$1191,286,0)+HLOOKUP($A52,[2]valeurs_trimestrielles!$A$1:$EJ$1191,287,0)+HLOOKUP($A52,[2]valeurs_trimestrielles!$A$1:$EJ$1191,288,0)+HLOOKUP($A52,[2]valeurs_trimestrielles!$A$1:$EJ$1191,289,0)+HLOOKUP($A52,[2]valeurs_trimestrielles!$A$1:$EJ$1191,290,0)</f>
        <v>5644</v>
      </c>
      <c r="L52" s="73">
        <f>HLOOKUP($A52,[2]valeurs_trimestrielles!$A$1:$EJ$1191,249,0)+HLOOKUP($A52,[2]valeurs_trimestrielles!$A$1:$EJ$1191,250,0)+HLOOKUP($A52,[2]valeurs_trimestrielles!$A$1:$EJ$1191,251,0)+HLOOKUP($A52,[2]valeurs_trimestrielles!$A$1:$EJ$1191,252,0)+HLOOKUP($A52,[2]valeurs_trimestrielles!$A$1:$EJ$1191,253,0)+HLOOKUP($A52,[2]valeurs_trimestrielles!$A$1:$EJ$1191,256,0)+HLOOKUP($A52,[2]valeurs_trimestrielles!$A$1:$EJ$1191,257,0)+HLOOKUP($A52,[2]valeurs_trimestrielles!$A$1:$EJ$1191,258,0)+HLOOKUP($A52,[2]valeurs_trimestrielles!$A$1:$EJ$1191,259,0)+HLOOKUP($A52,[2]valeurs_trimestrielles!$A$1:$EJ$1191,260,0)+HLOOKUP($A52,[2]valeurs_trimestrielles!$A$1:$EJ$1191,261,0)+HLOOKUP($A52,[2]valeurs_trimestrielles!$A$1:$EJ$1191,262,0)</f>
        <v>14815</v>
      </c>
      <c r="M52" s="73">
        <f>HLOOKUP($A52,[2]valeurs_trimestrielles!$A$1:$EJ$1191,393,0)+HLOOKUP($A52,[2]valeurs_trimestrielles!$A$1:$EJ$1191,394,0)+HLOOKUP($A52,[2]valeurs_trimestrielles!$A$1:$EJ$1191,395,0)+HLOOKUP($A52,[2]valeurs_trimestrielles!$A$1:$EJ$1191,396,0)+HLOOKUP($A52,[2]valeurs_trimestrielles!$A$1:$EJ$1191,397,0)+HLOOKUP($A52,[2]valeurs_trimestrielles!$A$1:$EJ$1191,400,0)+HLOOKUP($A52,[2]valeurs_trimestrielles!$A$1:$EJ$1191,401,0)+HLOOKUP($A52,[2]valeurs_trimestrielles!$A$1:$EJ$1191,402,0)+HLOOKUP($A52,[2]valeurs_trimestrielles!$A$1:$EJ$1191,403,0)+HLOOKUP($A52,[2]valeurs_trimestrielles!$A$1:$EJ$1191,404,0)+HLOOKUP($A52,[2]valeurs_trimestrielles!$A$1:$EJ$1191,405,0)+HLOOKUP($A52,[2]valeurs_trimestrielles!$A$1:$EJ$1191,406,0)</f>
        <v>11837</v>
      </c>
      <c r="N52" s="75">
        <f>HLOOKUP($A52,[2]valeurs_trimestrielles!$A$1:$EJ$1191,291,0)+HLOOKUP($A52,[2]valeurs_trimestrielles!$A$1:$EJ$1191,292,0)+HLOOKUP($A52,[2]valeurs_trimestrielles!$A$1:$EJ$1191,293,0)+HLOOKUP($A52,[2]valeurs_trimestrielles!$A$1:$EJ$1191,294,0)+HLOOKUP($A52,[2]valeurs_trimestrielles!$A$1:$EJ$1191,295,0)+HLOOKUP($A52,[2]valeurs_trimestrielles!$A$1:$EJ$1191,298,0)+HLOOKUP($A52,[2]valeurs_trimestrielles!$A$1:$EJ$1191,299,0)+HLOOKUP($A52,[2]valeurs_trimestrielles!$A$1:$EJ$1191,300,0)+HLOOKUP($A52,[2]valeurs_trimestrielles!$A$1:$EJ$1191,301,0)+HLOOKUP($A52,[2]valeurs_trimestrielles!$A$1:$EJ$1191,302,0)+HLOOKUP($A52,[2]valeurs_trimestrielles!$A$1:$EJ$1191,303,0)+HLOOKUP($A52,[2]valeurs_trimestrielles!$A$1:$EJ$1191,304,0)</f>
        <v>5209</v>
      </c>
      <c r="O52" s="72">
        <f t="shared" ref="O52" si="63">P52+Q52+R52</f>
        <v>138732</v>
      </c>
      <c r="P52" s="76">
        <f>HLOOKUP($A52,[2]valeurs_trimestrielles!$A$1:$EJ$1191,828,0)+HLOOKUP($A52,[2]valeurs_trimestrielles!$A$1:$EJ$1191,830,0)+HLOOKUP($A52,[2]valeurs_trimestrielles!$A$1:$EJ$1191,832,0)+HLOOKUP($A52,[2]valeurs_trimestrielles!$A$1:$EJ$1191,834,0)+HLOOKUP($A52,[2]valeurs_trimestrielles!$A$1:$EJ$1191,836,0)+HLOOKUP($A52,[2]valeurs_trimestrielles!$A$1:$EJ$1191,838,0)+HLOOKUP($A52,[2]valeurs_trimestrielles!$A$1:$EJ$1191,842,0)+HLOOKUP($A52,[2]valeurs_trimestrielles!$A$1:$EJ$1191,847,0)+HLOOKUP($A52,[2]valeurs_trimestrielles!$A$1:$EJ$1191,853,0)+HLOOKUP($A52,[2]valeurs_trimestrielles!$A$1:$EJ$1191,855,0)+HLOOKUP($A52,[2]valeurs_trimestrielles!$A$1:$EJ$1191,857,0)+HLOOKUP($A52,[2]valeurs_trimestrielles!$A$1:$EJ$1191,859,0)+HLOOKUP($A52,[2]valeurs_trimestrielles!$A$1:$EJ$1191,861,0)</f>
        <v>6857</v>
      </c>
      <c r="Q52" s="73">
        <f>HLOOKUP($A52,[2]valeurs_trimestrielles!$A$1:$EJ$1191,730,0)+HLOOKUP($A52,[2]valeurs_trimestrielles!$A$1:$EJ$1191,732,0)+HLOOKUP($A52,[2]valeurs_trimestrielles!$A$1:$EJ$1191,734,0)+HLOOKUP($A52,[2]valeurs_trimestrielles!$A$1:$EJ$1191,736,0)+HLOOKUP($A52,[2]valeurs_trimestrielles!$A$1:$EJ$1191,738,0)+HLOOKUP($A52,[2]valeurs_trimestrielles!$A$1:$EJ$1191,740,0)+HLOOKUP($A52,[2]valeurs_trimestrielles!$A$1:$EJ$1191,744,0)+HLOOKUP($A52,[2]valeurs_trimestrielles!$A$1:$EJ$1191,749,0)+HLOOKUP($A52,[2]valeurs_trimestrielles!$A$1:$EJ$1191,755,0)+HLOOKUP($A52,[2]valeurs_trimestrielles!$A$1:$EJ$1191,757,0)+HLOOKUP($A52,[2]valeurs_trimestrielles!$A$1:$EJ$1191,759,0)+HLOOKUP($A52,[2]valeurs_trimestrielles!$A$1:$EJ$1191,761,0)+HLOOKUP($A52,[2]valeurs_trimestrielles!$A$1:$EJ$1191,763,0)</f>
        <v>10012</v>
      </c>
      <c r="R52" s="73">
        <f t="shared" ref="R52" si="64">SUM(S52:AA52)</f>
        <v>121863</v>
      </c>
      <c r="S52" s="73">
        <f>HLOOKUP($A52,[2]valeurs_trimestrielles!$A$1:$EJ$1191,681,0)+HLOOKUP($A52,[2]valeurs_trimestrielles!$A$1:$EJ$1191,682,0)+HLOOKUP($A52,[2]valeurs_trimestrielles!$A$1:$EJ$1191,683,0)+HLOOKUP($A52,[2]valeurs_trimestrielles!$A$1:$EJ$1191,684,0)+HLOOKUP($A52,[2]valeurs_trimestrielles!$A$1:$EJ$1191,685,0)+HLOOKUP($A52,[2]valeurs_trimestrielles!$A$1:$EJ$1191,688,0)+HLOOKUP($A52,[2]valeurs_trimestrielles!$A$1:$EJ$1191,689,0)+HLOOKUP($A52,[2]valeurs_trimestrielles!$A$1:$EJ$1191,690,0)+HLOOKUP($A52,[2]valeurs_trimestrielles!$A$1:$EJ$1191,691,0)+HLOOKUP($A52,[2]valeurs_trimestrielles!$A$1:$EJ$1191,692,0)+HLOOKUP($A52,[2]valeurs_trimestrielles!$A$1:$EJ$1191,693,0)+HLOOKUP($A52,[2]valeurs_trimestrielles!$A$1:$EJ$1191,694,0)</f>
        <v>15885</v>
      </c>
      <c r="T52" s="73">
        <f>HLOOKUP($A52,[2]valeurs_trimestrielles!$A$1:$EJ$1191,912,0)+HLOOKUP($A52,[2]valeurs_trimestrielles!$A$1:$EJ$1191,913,0)+HLOOKUP($A52,[2]valeurs_trimestrielles!$A$1:$EJ$1191,914,0)+HLOOKUP($A52,[2]valeurs_trimestrielles!$A$1:$EJ$1191,915,0)+HLOOKUP($A52,[2]valeurs_trimestrielles!$A$1:$EJ$1191,916,0)+HLOOKUP($A52,[2]valeurs_trimestrielles!$A$1:$EJ$1191,919,0)+HLOOKUP($A52,[2]valeurs_trimestrielles!$A$1:$EJ$1191,920,0)+HLOOKUP($A52,[2]valeurs_trimestrielles!$A$1:$EJ$1191,921,0)+HLOOKUP($A52,[2]valeurs_trimestrielles!$A$1:$EJ$1191,922,0)+HLOOKUP($A52,[2]valeurs_trimestrielles!$A$1:$EJ$1191,923,0)+HLOOKUP($A52,[2]valeurs_trimestrielles!$A$1:$EJ$1191,924,0)+HLOOKUP($A52,[2]valeurs_trimestrielles!$A$1:$EJ$1191,925,0)</f>
        <v>18859</v>
      </c>
      <c r="U52" s="73">
        <f>HLOOKUP($A52,[2]valeurs_trimestrielles!$A$1:$EJ$1191,814,0)+HLOOKUP($A52,[2]valeurs_trimestrielles!$A$1:$EJ$1191,815,0)+HLOOKUP($A52,[2]valeurs_trimestrielles!$A$1:$EJ$1191,816,0)+HLOOKUP($A52,[2]valeurs_trimestrielles!$A$1:$EJ$1191,817,0)+HLOOKUP($A52,[2]valeurs_trimestrielles!$A$1:$EJ$1191,818,0)+HLOOKUP($A52,[2]valeurs_trimestrielles!$A$1:$EJ$1191,821,0)+HLOOKUP($A52,[2]valeurs_trimestrielles!$A$1:$EJ$1191,822,0)+HLOOKUP($A52,[2]valeurs_trimestrielles!$A$1:$EJ$1191,823,0)+HLOOKUP($A52,[2]valeurs_trimestrielles!$A$1:$EJ$1191,824,0)+HLOOKUP($A52,[2]valeurs_trimestrielles!$A$1:$EJ$1191,825,0)+HLOOKUP($A52,[2]valeurs_trimestrielles!$A$1:$EJ$1191,826,0)+HLOOKUP($A52,[2]valeurs_trimestrielles!$A$1:$EJ$1191,827,0)</f>
        <v>2488</v>
      </c>
      <c r="V52" s="73">
        <f>HLOOKUP($A52,[2]valeurs_trimestrielles!$A$1:$EJ$1191,877,0)+HLOOKUP($A52,[2]valeurs_trimestrielles!$A$1:$EJ$1191,878,0)+HLOOKUP($A52,[2]valeurs_trimestrielles!$A$1:$EJ$1191,879,0)+HLOOKUP($A52,[2]valeurs_trimestrielles!$A$1:$EJ$1191,880,0)+HLOOKUP($A52,[2]valeurs_trimestrielles!$A$1:$EJ$1191,881,0)+HLOOKUP($A52,[2]valeurs_trimestrielles!$A$1:$EJ$1191,884,0)+HLOOKUP($A52,[2]valeurs_trimestrielles!$A$1:$EJ$1191,885,0)+HLOOKUP($A52,[2]valeurs_trimestrielles!$A$1:$EJ$1191,886,0)+HLOOKUP($A52,[2]valeurs_trimestrielles!$A$1:$EJ$1191,887,0)+HLOOKUP($A52,[2]valeurs_trimestrielles!$A$1:$EJ$1191,888,0)+HLOOKUP($A52,[2]valeurs_trimestrielles!$A$1:$EJ$1191,889,0)+HLOOKUP($A52,[2]valeurs_trimestrielles!$A$1:$EJ$1191,890,0)</f>
        <v>8257</v>
      </c>
      <c r="W52" s="73">
        <f>HLOOKUP($A52,[2]valeurs_trimestrielles!$A$1:$EJ$1191,639,0)+HLOOKUP($A52,[2]valeurs_trimestrielles!$A$1:$EJ$1191,640,0)+HLOOKUP($A52,[2]valeurs_trimestrielles!$A$1:$EJ$1191,641,0)+HLOOKUP($A52,[2]valeurs_trimestrielles!$A$1:$EJ$1191,642,0)+HLOOKUP($A52,[2]valeurs_trimestrielles!$A$1:$EJ$1191,643,0)+HLOOKUP($A52,[2]valeurs_trimestrielles!$A$1:$EJ$1191,646,0)+HLOOKUP($A52,[2]valeurs_trimestrielles!$A$1:$EJ$1191,648,0)+HLOOKUP($A52,[2]valeurs_trimestrielles!$A$1:$EJ$1191,650,0)+HLOOKUP($A52,[2]valeurs_trimestrielles!$A$1:$EJ$1191,652,0)+HLOOKUP($A52,[2]valeurs_trimestrielles!$A$1:$EJ$1191,654,0)+HLOOKUP($A52,[2]valeurs_trimestrielles!$A$1:$EJ$1191,656,0)+HLOOKUP($A52,[2]valeurs_trimestrielles!$A$1:$EJ$1191,657,0)</f>
        <v>1548</v>
      </c>
      <c r="X52" s="73">
        <f>HLOOKUP($A52,[2]valeurs_trimestrielles!$A$1:$EJ$1191,653,0)+HLOOKUP($A52,[2]valeurs_trimestrielles!$A$1:$EJ$1191,654,0)+HLOOKUP($A52,[2]valeurs_trimestrielles!$A$1:$EJ$1191,655,0)+HLOOKUP($A52,[2]valeurs_trimestrielles!$A$1:$EJ$1191,656,0)+HLOOKUP($A52,[2]valeurs_trimestrielles!$A$1:$EJ$1191,657,0)+HLOOKUP($A52,[2]valeurs_trimestrielles!$A$1:$EJ$1191,660,0)+HLOOKUP($A52,[2]valeurs_trimestrielles!$A$1:$EJ$1191,661,0)+HLOOKUP($A52,[2]valeurs_trimestrielles!$A$1:$EJ$1191,662,0)+HLOOKUP($A52,[2]valeurs_trimestrielles!$A$1:$EJ$1191,663,0)+HLOOKUP($A52,[2]valeurs_trimestrielles!$A$1:$EJ$1191,664,0)+HLOOKUP($A52,[2]valeurs_trimestrielles!$A$1:$EJ$1191,665,0)+HLOOKUP($A52,[2]valeurs_trimestrielles!$A$1:$EJ$1191,666,0)</f>
        <v>3582</v>
      </c>
      <c r="Y52" s="73">
        <f>HLOOKUP($A52,[2]valeurs_trimestrielles!$A$1:$EJ$1191,626,0)+HLOOKUP($A52,[2]valeurs_trimestrielles!$A$1:$EJ$1191,627,0)+HLOOKUP($A52,[2]valeurs_trimestrielles!$A$1:$EJ$1191,628,0)+HLOOKUP($A52,[2]valeurs_trimestrielles!$A$1:$EJ$1191,629,0)+HLOOKUP($A52,[2]valeurs_trimestrielles!$A$1:$EJ$1191,630,0)+HLOOKUP($A52,[2]valeurs_trimestrielles!$A$1:$EJ$1191,632,0)+HLOOKUP($A52,[2]valeurs_trimestrielles!$A$1:$EJ$1191,633,0)+HLOOKUP($A52,[2]valeurs_trimestrielles!$A$1:$EJ$1191,634,0)+HLOOKUP($A52,[2]valeurs_trimestrielles!$A$1:$EJ$1191,635,0)+HLOOKUP($A52,[2]valeurs_trimestrielles!$A$1:$EJ$1191,636,0)+HLOOKUP($A52,[2]valeurs_trimestrielles!$A$1:$EJ$1191,637,0)+HLOOKUP($A52,[2]valeurs_trimestrielles!$A$1:$EJ$1191,638,0)</f>
        <v>35111</v>
      </c>
      <c r="Z52" s="73">
        <f>HLOOKUP($A52,[2]valeurs_trimestrielles!$A$1:$EJ$1191,765,0)+HLOOKUP($A52,[2]valeurs_trimestrielles!$A$1:$EJ$1191,766,0)+HLOOKUP($A52,[2]valeurs_trimestrielles!$A$1:$EJ$1191,767,0)+HLOOKUP($A52,[2]valeurs_trimestrielles!$A$1:$EJ$1191,768,0)+HLOOKUP($A52,[2]valeurs_trimestrielles!$A$1:$EJ$1191,769,0)+HLOOKUP($A52,[2]valeurs_trimestrielles!$A$1:$EJ$1191,772,0)+HLOOKUP($A52,[2]valeurs_trimestrielles!$A$1:$EJ$1191,773,0)+HLOOKUP($A52,[2]valeurs_trimestrielles!$A$1:$EJ$1191,774,0)+HLOOKUP($A52,[2]valeurs_trimestrielles!$A$1:$EJ$1191,775,0)+HLOOKUP($A52,[2]valeurs_trimestrielles!$A$1:$EJ$1191,776,0)+HLOOKUP($A52,[2]valeurs_trimestrielles!$A$1:$EJ$1191,777,0)+HLOOKUP($A52,[2]valeurs_trimestrielles!$A$1:$EJ$1191,778,0)</f>
        <v>15950</v>
      </c>
      <c r="AA52" s="75">
        <f>HLOOKUP($A52,[2]valeurs_trimestrielles!$A$1:$EJ$1191,667,0)+HLOOKUP($A52,[2]valeurs_trimestrielles!$A$1:$EJ$1191,668,0)+HLOOKUP($A52,[2]valeurs_trimestrielles!$A$1:$EJ$1191,669,0)+HLOOKUP($A52,[2]valeurs_trimestrielles!$A$1:$EJ$1191,670,0)+HLOOKUP($A52,[2]valeurs_trimestrielles!$A$1:$EJ$1191,671,0)+HLOOKUP($A52,[2]valeurs_trimestrielles!$A$1:$EJ$1191,674,0)+HLOOKUP($A52,[2]valeurs_trimestrielles!$A$1:$EJ$1191,675,0)+HLOOKUP($A52,[2]valeurs_trimestrielles!$A$1:$EJ$1191,676,0)+HLOOKUP($A52,[2]valeurs_trimestrielles!$A$1:$EJ$1191,677,0)+HLOOKUP($A52,[2]valeurs_trimestrielles!$A$1:$EJ$1191,678,0)+HLOOKUP($A52,[2]valeurs_trimestrielles!$A$1:$EJ$1191,679,0)+HLOOKUP($A52,[2]valeurs_trimestrielles!$A$1:$EJ$1191,680,0)</f>
        <v>20183</v>
      </c>
      <c r="AB52" s="72">
        <f t="shared" ref="AB52" si="65">AC52+AD52+AE52</f>
        <v>225558</v>
      </c>
      <c r="AC52" s="55">
        <f>HLOOKUP($A52,[2]valeurs_trimestrielles!$A$1:$EJ$1191,560,0)+HLOOKUP($A52,[2]valeurs_trimestrielles!$A$1:$EJ$1191,562,0)+HLOOKUP($A52,[2]valeurs_trimestrielles!$A$1:$EJ$1191,564,0)+HLOOKUP($A52,[2]valeurs_trimestrielles!$A$1:$EJ$1191,566,0)+HLOOKUP($A52,[2]valeurs_trimestrielles!$A$1:$EJ$1191,568,0)+HLOOKUP($A52,[2]valeurs_trimestrielles!$A$1:$EJ$1191,570,0)+HLOOKUP($A52,[2]valeurs_trimestrielles!$A$1:$EJ$1191,574,0)+HLOOKUP($A52,[2]valeurs_trimestrielles!$A$1:$EJ$1191,580,0)+HLOOKUP($A52,[2]valeurs_trimestrielles!$A$1:$EJ$1191,587,0)+HLOOKUP($A52,[2]valeurs_trimestrielles!$A$1:$EJ$1191,589,0)+HLOOKUP($A52,[2]valeurs_trimestrielles!$A$1:$EJ$1191,591,0)+HLOOKUP($A52,[2]valeurs_trimestrielles!$A$1:$EJ$1191,593,0)+HLOOKUP($A52,[2]valeurs_trimestrielles!$A$1:$EJ$1191,595,0)</f>
        <v>11509</v>
      </c>
      <c r="AD52" s="56">
        <f>HLOOKUP($A52,[2]valeurs_trimestrielles!$A$1:$EJ$1191,109,0)+HLOOKUP($A52,[2]valeurs_trimestrielles!$A$1:$EJ$1191,111,0)+HLOOKUP($A52,[2]valeurs_trimestrielles!$A$1:$EJ$1191,113,0)+HLOOKUP($A52,[2]valeurs_trimestrielles!$A$1:$EJ$1191,115,0)+HLOOKUP($A52,[2]valeurs_trimestrielles!$A$1:$EJ$1191,117,0)+HLOOKUP($A52,[2]valeurs_trimestrielles!$A$1:$EJ$1191,119,0)+HLOOKUP($A52,[2]valeurs_trimestrielles!$A$1:$EJ$1191,123,0)+HLOOKUP($A52,[2]valeurs_trimestrielles!$A$1:$EJ$1191,129,0)+HLOOKUP($A52,[2]valeurs_trimestrielles!$A$1:$EJ$1191,136,0)+HLOOKUP($A52,[2]valeurs_trimestrielles!$A$1:$EJ$1191,138,0)+HLOOKUP($A52,[2]valeurs_trimestrielles!$A$1:$EJ$1191,140,0)+HLOOKUP($A52,[2]valeurs_trimestrielles!$A$1:$EJ$1191,142,0)+HLOOKUP($A52,[2]valeurs_trimestrielles!$A$1:$EJ$1191,144,0)</f>
        <v>19116</v>
      </c>
      <c r="AE52" s="56">
        <f t="shared" ref="AE52" si="66">SUM(AF52:AN52)</f>
        <v>194933</v>
      </c>
      <c r="AF52" s="56">
        <f>HLOOKUP($A52,[2]valeurs_trimestrielles!$A$1:$EJ$1191,58,0)+HLOOKUP($A52,[2]valeurs_trimestrielles!$A$1:$EJ$1191,59,0)+HLOOKUP($A52,[2]valeurs_trimestrielles!$A$1:$EJ$1191,60,0)+HLOOKUP($A52,[2]valeurs_trimestrielles!$A$1:$EJ$1191,61,0)+HLOOKUP($A52,[2]valeurs_trimestrielles!$A$1:$EJ$1191,62,0)+HLOOKUP($A52,[2]valeurs_trimestrielles!$A$1:$EJ$1191,65,0)+HLOOKUP($A52,[2]valeurs_trimestrielles!$A$1:$EJ$1191,66,0)+HLOOKUP($A52,[2]valeurs_trimestrielles!$A$1:$EJ$1191,67,0)+HLOOKUP($A52,[2]valeurs_trimestrielles!$A$1:$EJ$1191,68,0)+HLOOKUP($A52,[2]valeurs_trimestrielles!$A$1:$EJ$1191,69,0)+HLOOKUP($A52,[2]valeurs_trimestrielles!$A$1:$EJ$1191,70,0)+HLOOKUP($A52,[2]valeurs_trimestrielles!$A$1:$EJ$1191,71,0)</f>
        <v>33717</v>
      </c>
      <c r="AG52" s="56">
        <f>HLOOKUP($A52,[2]valeurs_trimestrielles!$A$1:$EJ$1191,968,0)+HLOOKUP($A52,[2]valeurs_trimestrielles!$A$1:$EJ$1191,969,0)+HLOOKUP($A52,[2]valeurs_trimestrielles!$A$1:$EJ$1191,970,0)+HLOOKUP($A52,[2]valeurs_trimestrielles!$A$1:$EJ$1191,971,0)+HLOOKUP($A52,[2]valeurs_trimestrielles!$A$1:$EJ$1191,972,0)+HLOOKUP($A52,[2]valeurs_trimestrielles!$A$1:$EJ$1191,975,0)+HLOOKUP($A52,[2]valeurs_trimestrielles!$A$1:$EJ$1191,976,0)+HLOOKUP($A52,[2]valeurs_trimestrielles!$A$1:$EJ$1191,977,0)+HLOOKUP($A52,[2]valeurs_trimestrielles!$A$1:$EJ$1191,978,0)+HLOOKUP($A52,[2]valeurs_trimestrielles!$A$1:$EJ$1191,979,0)+HLOOKUP($A52,[2]valeurs_trimestrielles!$A$1:$EJ$1191,980,0)+HLOOKUP($A52,[2]valeurs_trimestrielles!$A$1:$EJ$1191,981,0)</f>
        <v>22794</v>
      </c>
      <c r="AH52" s="56">
        <f>HLOOKUP($A52,[2]valeurs_trimestrielles!$A$1:$EJ$1191,235,0)+HLOOKUP($A52,[2]valeurs_trimestrielles!$A$1:$EJ$1191,236,0)+HLOOKUP($A52,[2]valeurs_trimestrielles!$A$1:$EJ$1191,237,0)+HLOOKUP($A52,[2]valeurs_trimestrielles!$A$1:$EJ$1191,238,0)+HLOOKUP($A52,[2]valeurs_trimestrielles!$A$1:$EJ$1191,239,0)+HLOOKUP($A52,[2]valeurs_trimestrielles!$A$1:$EJ$1191,242,0)+HLOOKUP($A52,[2]valeurs_trimestrielles!$A$1:$EJ$1191,243,0)+HLOOKUP($A52,[2]valeurs_trimestrielles!$A$1:$EJ$1191,244,0)+HLOOKUP($A52,[2]valeurs_trimestrielles!$A$1:$EJ$1191,245,0)+HLOOKUP($A52,[2]valeurs_trimestrielles!$A$1:$EJ$1191,246,0)+HLOOKUP($A52,[2]valeurs_trimestrielles!$A$1:$EJ$1191,247,0)+HLOOKUP($A52,[2]valeurs_trimestrielles!$A$1:$EJ$1191,248,0)</f>
        <v>7312</v>
      </c>
      <c r="AI52" s="56">
        <f>HLOOKUP($A52,[2]valeurs_trimestrielles!$A$1:$EJ$1191,611,0)+HLOOKUP($A52,[2]valeurs_trimestrielles!$A$1:$EJ$1191,612,0)+HLOOKUP($A52,[2]valeurs_trimestrielles!$A$1:$EJ$1191,613,0)+HLOOKUP($A52,[2]valeurs_trimestrielles!$A$1:$EJ$1191,614,0)+HLOOKUP($A52,[2]valeurs_trimestrielles!$A$1:$EJ$1191,615,0)+HLOOKUP($A52,[2]valeurs_trimestrielles!$A$1:$EJ$1191,618,0)+HLOOKUP($A52,[2]valeurs_trimestrielles!$A$1:$EJ$1191,619,0)+HLOOKUP($A52,[2]valeurs_trimestrielles!$A$1:$EJ$1191,620,0)+HLOOKUP($A52,[2]valeurs_trimestrielles!$A$1:$EJ$1191,621,0)+HLOOKUP($A52,[2]valeurs_trimestrielles!$A$1:$EJ$1191,622,0)+HLOOKUP($A52,[2]valeurs_trimestrielles!$A$1:$EJ$1191,623,0)+HLOOKUP($A52,[2]valeurs_trimestrielles!$A$1:$EJ$1191,624,0)</f>
        <v>11831</v>
      </c>
      <c r="AJ52" s="56">
        <f>HLOOKUP($A52,[2]valeurs_trimestrielles!$A$1:$EJ$1191,16,0)+HLOOKUP($A52,[2]valeurs_trimestrielles!$A$1:$EJ$1191,17,0)+HLOOKUP($A52,[2]valeurs_trimestrielles!$A$1:$EJ$1191,18,0)+HLOOKUP($A52,[2]valeurs_trimestrielles!$A$1:$EJ$1191,19,0)+HLOOKUP($A52,[2]valeurs_trimestrielles!$A$1:$EJ$1191,20,0)+HLOOKUP($A52,[2]valeurs_trimestrielles!$A$1:$EJ$1191,23,0)+HLOOKUP($A52,[2]valeurs_trimestrielles!$A$1:$EJ$1191,24,0)+HLOOKUP($A52,[2]valeurs_trimestrielles!$A$1:$EJ$1191,25,0)+HLOOKUP($A52,[2]valeurs_trimestrielles!$A$1:$EJ$1191,26,0)+HLOOKUP($A52,[2]valeurs_trimestrielles!$A$1:$EJ$1191,27,0)+HLOOKUP($A52,[2]valeurs_trimestrielles!$A$1:$EJ$1191,28,0)+HLOOKUP($A52,[2]valeurs_trimestrielles!$A$1:$EJ$1191,29,0)</f>
        <v>6948</v>
      </c>
      <c r="AK52" s="56">
        <f>HLOOKUP($A52,[2]valeurs_trimestrielles!$A$1:$EJ$1191,30,0)+HLOOKUP($A52,[2]valeurs_trimestrielles!$A$1:$EJ$1191,31,0)+HLOOKUP($A52,[2]valeurs_trimestrielles!$A$1:$EJ$1191,32,0)+HLOOKUP($A52,[2]valeurs_trimestrielles!$A$1:$EJ$1191,33,0)+HLOOKUP($A52,[2]valeurs_trimestrielles!$A$1:$EJ$1191,34,0)+HLOOKUP($A52,[2]valeurs_trimestrielles!$A$1:$EJ$1191,37,0)+HLOOKUP($A52,[2]valeurs_trimestrielles!$A$1:$EJ$1191,38,0)+HLOOKUP($A52,[2]valeurs_trimestrielles!$A$1:$EJ$1191,39,0)+HLOOKUP($A52,[2]valeurs_trimestrielles!$A$1:$EJ$1191,40,0)+HLOOKUP($A52,[2]valeurs_trimestrielles!$A$1:$EJ$1191,41,0)+HLOOKUP($A52,[2]valeurs_trimestrielles!$A$1:$EJ$1191,42,0)+HLOOKUP($A52,[2]valeurs_trimestrielles!$A$1:$EJ$1191,43,0)</f>
        <v>9226</v>
      </c>
      <c r="AL52" s="56">
        <f>HLOOKUP($A52,[2]valeurs_trimestrielles!$A$1:$EJ$1191,2,0)+HLOOKUP($A52,[2]valeurs_trimestrielles!$A$1:$EJ$1191,3,0)+HLOOKUP($A52,[2]valeurs_trimestrielles!$A$1:$EJ$1191,4,0)+HLOOKUP($A52,[2]valeurs_trimestrielles!$A$1:$EJ$1191,5,0)+HLOOKUP($A52,[2]valeurs_trimestrielles!$A$1:$EJ$1191,6,0)+HLOOKUP($A52,[2]valeurs_trimestrielles!$A$1:$EJ$1191,9,0)+HLOOKUP($A52,[2]valeurs_trimestrielles!$A$1:$EJ$1191,10,0)+HLOOKUP($A52,[2]valeurs_trimestrielles!$A$1:$EJ$1191,11,0)+HLOOKUP($A52,[2]valeurs_trimestrielles!$A$1:$EJ$1191,12,0)+HLOOKUP($A52,[2]valeurs_trimestrielles!$A$1:$EJ$1191,13,0)+HLOOKUP($A52,[2]valeurs_trimestrielles!$A$1:$EJ$1191,14,0)+HLOOKUP($A52,[2]valeurs_trimestrielles!$A$1:$EJ$1191,15,0)</f>
        <v>49926</v>
      </c>
      <c r="AM52" s="56">
        <f>HLOOKUP($A52,[2]valeurs_trimestrielles!$A$1:$EJ$1191,146,0)+HLOOKUP($A52,[2]valeurs_trimestrielles!$A$1:$EJ$1191,147,0)+HLOOKUP($A52,[2]valeurs_trimestrielles!$A$1:$EJ$1191,148,0)+HLOOKUP($A52,[2]valeurs_trimestrielles!$A$1:$EJ$1191,149,0)+HLOOKUP($A52,[2]valeurs_trimestrielles!$A$1:$EJ$1191,150,0)+HLOOKUP($A52,[2]valeurs_trimestrielles!$A$1:$EJ$1191,153,0)+HLOOKUP($A52,[2]valeurs_trimestrielles!$A$1:$EJ$1191,154,0)+HLOOKUP($A52,[2]valeurs_trimestrielles!$A$1:$EJ$1191,155,0)+HLOOKUP($A52,[2]valeurs_trimestrielles!$A$1:$EJ$1191,156,0)+HLOOKUP($A52,[2]valeurs_trimestrielles!$A$1:$EJ$1191,157,0)+HLOOKUP($A52,[2]valeurs_trimestrielles!$A$1:$EJ$1191,158,0)+HLOOKUP($A52,[2]valeurs_trimestrielles!$A$1:$EJ$1191,159,0)</f>
        <v>27787</v>
      </c>
      <c r="AN52" s="57">
        <f>HLOOKUP($A52,[2]valeurs_trimestrielles!$A$1:$EJ$1191,44,0)+HLOOKUP($A52,[2]valeurs_trimestrielles!$A$1:$EJ$1191,45,0)+HLOOKUP($A52,[2]valeurs_trimestrielles!$A$1:$EJ$1191,46,0)+HLOOKUP($A52,[2]valeurs_trimestrielles!$A$1:$EJ$1191,47,0)+HLOOKUP($A52,[2]valeurs_trimestrielles!$A$1:$EJ$1191,48,0)+HLOOKUP($A52,[2]valeurs_trimestrielles!$A$1:$EJ$1191,51,0)+HLOOKUP($A52,[2]valeurs_trimestrielles!$A$1:$EJ$1191,52,0)+HLOOKUP($A52,[2]valeurs_trimestrielles!$A$1:$EJ$1191,53,0)+HLOOKUP($A52,[2]valeurs_trimestrielles!$A$1:$EJ$1191,54,0)+HLOOKUP($A52,[2]valeurs_trimestrielles!$A$1:$EJ$1191,55,0)+HLOOKUP($A52,[2]valeurs_trimestrielles!$A$1:$EJ$1191,56,0)+HLOOKUP($A52,[2]valeurs_trimestrielles!$A$1:$EJ$1191,57,0)</f>
        <v>25392</v>
      </c>
    </row>
    <row r="53" spans="1:40" s="85" customFormat="1" x14ac:dyDescent="0.2">
      <c r="A53" s="61" t="str">
        <f>'France métro'!A50</f>
        <v>2021-T4</v>
      </c>
      <c r="B53" s="78">
        <f t="shared" ref="B53:B54" si="67">C53+D53+E53</f>
        <v>98684</v>
      </c>
      <c r="C53" s="79">
        <f>HLOOKUP($A53,[2]valeurs_trimestrielles!$A$1:$EJ$1191,458,0)+HLOOKUP($A53,[2]valeurs_trimestrielles!$A$1:$EJ$1191,460,0)+HLOOKUP($A53,[2]valeurs_trimestrielles!$A$1:$EJ$1191,462,0)+HLOOKUP($A53,[2]valeurs_trimestrielles!$A$1:$EJ$1191,464,0)+HLOOKUP($A53,[2]valeurs_trimestrielles!$A$1:$EJ$1191,466,0)+HLOOKUP($A53,[2]valeurs_trimestrielles!$A$1:$EJ$1191,468,0)+HLOOKUP($A53,[2]valeurs_trimestrielles!$A$1:$EJ$1191,472,0)+HLOOKUP($A53,[2]valeurs_trimestrielles!$A$1:$EJ$1191,478,0)+HLOOKUP($A53,[2]valeurs_trimestrielles!$A$1:$EJ$1191,485,0)+HLOOKUP($A53,[2]valeurs_trimestrielles!$A$1:$EJ$1191,487,0)+HLOOKUP($A53,[2]valeurs_trimestrielles!$A$1:$EJ$1191,489,0)+HLOOKUP($A53,[2]valeurs_trimestrielles!$A$1:$EJ$1191,491,0)+HLOOKUP($A53,[2]valeurs_trimestrielles!$A$1:$EJ$1191,493,0)</f>
        <v>5264</v>
      </c>
      <c r="D53" s="80">
        <f>HLOOKUP($A53,[2]valeurs_trimestrielles!$A$1:$EJ$1191,356,0)+HLOOKUP($A53,[2]valeurs_trimestrielles!$A$1:$EJ$1191,358,0)+HLOOKUP($A53,[2]valeurs_trimestrielles!$A$1:$EJ$1191,360,0)+HLOOKUP($A53,[2]valeurs_trimestrielles!$A$1:$EJ$1191,362,0)+HLOOKUP($A53,[2]valeurs_trimestrielles!$A$1:$EJ$1191,364,0)+HLOOKUP($A53,[2]valeurs_trimestrielles!$A$1:$EJ$1191,366,0)+HLOOKUP($A53,[2]valeurs_trimestrielles!$A$1:$EJ$1191,370,0)+HLOOKUP($A53,[2]valeurs_trimestrielles!$A$1:$EJ$1191,376,0)+HLOOKUP($A53,[2]valeurs_trimestrielles!$A$1:$EJ$1191,383,0)+HLOOKUP($A53,[2]valeurs_trimestrielles!$A$1:$EJ$1191,385,0)+HLOOKUP($A53,[2]valeurs_trimestrielles!$A$1:$EJ$1191,387,0)+HLOOKUP($A53,[2]valeurs_trimestrielles!$A$1:$EJ$1191,389,0)+HLOOKUP($A53,[2]valeurs_trimestrielles!$A$1:$EJ$1191,391,0)</f>
        <v>11199</v>
      </c>
      <c r="E53" s="61">
        <f t="shared" ref="E53:E54" si="68">SUM(F53:N53)</f>
        <v>82221</v>
      </c>
      <c r="F53" s="80">
        <f>HLOOKUP($A53,[2]valeurs_trimestrielles!$A$1:$EJ$1191,305,0)+HLOOKUP($A53,[2]valeurs_trimestrielles!$A$1:$EJ$1191,306,0)+HLOOKUP($A53,[2]valeurs_trimestrielles!$A$1:$EJ$1191,307,0)+HLOOKUP($A53,[2]valeurs_trimestrielles!$A$1:$EJ$1191,308,0)+HLOOKUP($A53,[2]valeurs_trimestrielles!$A$1:$EJ$1191,309,0)+HLOOKUP($A53,[2]valeurs_trimestrielles!$A$1:$EJ$1191,312,0)+HLOOKUP($A53,[2]valeurs_trimestrielles!$A$1:$EJ$1191,313,0)+HLOOKUP($A53,[2]valeurs_trimestrielles!$A$1:$EJ$1191,314,0)+HLOOKUP($A53,[2]valeurs_trimestrielles!$A$1:$EJ$1191,315,0)+HLOOKUP($A53,[2]valeurs_trimestrielles!$A$1:$EJ$1191,316,0)+HLOOKUP($A53,[2]valeurs_trimestrielles!$A$1:$EJ$1191,317,0)+HLOOKUP($A53,[2]valeurs_trimestrielles!$A$1:$EJ$1191,318,0)</f>
        <v>19398</v>
      </c>
      <c r="G53" s="80">
        <f>HLOOKUP($A53,[2]valeurs_trimestrielles!$A$1:$EJ$1191,546,0)+HLOOKUP($A53,[2]valeurs_trimestrielles!$A$1:$EJ$1191,547,0)+HLOOKUP($A53,[2]valeurs_trimestrielles!$A$1:$EJ$1191,548,0)+HLOOKUP($A53,[2]valeurs_trimestrielles!$A$1:$EJ$1191,549,0)+HLOOKUP($A53,[2]valeurs_trimestrielles!$A$1:$EJ$1191,550,0)+HLOOKUP($A53,[2]valeurs_trimestrielles!$A$1:$EJ$1191,553,0)+HLOOKUP($A53,[2]valeurs_trimestrielles!$A$1:$EJ$1191,554,0)+HLOOKUP($A53,[2]valeurs_trimestrielles!$A$1:$EJ$1191,555,0)+HLOOKUP($A53,[2]valeurs_trimestrielles!$A$1:$EJ$1191,556,0)+HLOOKUP($A53,[2]valeurs_trimestrielles!$A$1:$EJ$1191,557,0)+HLOOKUP($A53,[2]valeurs_trimestrielles!$A$1:$EJ$1191,558,0)+HLOOKUP($A53,[2]valeurs_trimestrielles!$A$1:$EJ$1191,559,0)</f>
        <v>3956</v>
      </c>
      <c r="H53" s="80">
        <f>HLOOKUP($A53,[2]valeurs_trimestrielles!$A$1:$EJ$1191,444,0)+HLOOKUP($A53,[2]valeurs_trimestrielles!$A$1:$EJ$1191,445,0)+HLOOKUP($A53,[2]valeurs_trimestrielles!$A$1:$EJ$1191,446,0)+HLOOKUP($A53,[2]valeurs_trimestrielles!$A$1:$EJ$1191,447,0)+HLOOKUP($A53,[2]valeurs_trimestrielles!$A$1:$EJ$1191,448,0)+HLOOKUP($A53,[2]valeurs_trimestrielles!$A$1:$EJ$1191,451,0)+HLOOKUP($A53,[2]valeurs_trimestrielles!$A$1:$EJ$1191,452,0)+HLOOKUP($A53,[2]valeurs_trimestrielles!$A$1:$EJ$1191,453,0)+HLOOKUP($A53,[2]valeurs_trimestrielles!$A$1:$EJ$1191,454,0)+HLOOKUP($A53,[2]valeurs_trimestrielles!$A$1:$EJ$1191,455,0)+HLOOKUP($A53,[2]valeurs_trimestrielles!$A$1:$EJ$1191,456,0)+HLOOKUP($A53,[2]valeurs_trimestrielles!$A$1:$EJ$1191,457,0)</f>
        <v>4903</v>
      </c>
      <c r="I53" s="80">
        <f>HLOOKUP($A53,[2]valeurs_trimestrielles!$A$1:$EJ$1191,509,0)+HLOOKUP($A53,[2]valeurs_trimestrielles!$A$1:$EJ$1191,510,0)+HLOOKUP($A53,[2]valeurs_trimestrielles!$A$1:$EJ$1191,511,0)+HLOOKUP($A53,[2]valeurs_trimestrielles!$A$1:$EJ$1191,512,0)+HLOOKUP($A53,[2]valeurs_trimestrielles!$A$1:$EJ$1191,513,0)+HLOOKUP($A53,[2]valeurs_trimestrielles!$A$1:$EJ$1191,516,0)+HLOOKUP($A53,[2]valeurs_trimestrielles!$A$1:$EJ$1191,517,0)+HLOOKUP($A53,[2]valeurs_trimestrielles!$A$1:$EJ$1191,518,0)+HLOOKUP($A53,[2]valeurs_trimestrielles!$A$1:$EJ$1191,519,0)+HLOOKUP($A53,[2]valeurs_trimestrielles!$A$1:$EJ$1191,520,0)+HLOOKUP($A53,[2]valeurs_trimestrielles!$A$1:$EJ$1191,521,0)+HLOOKUP($A53,[2]valeurs_trimestrielles!$A$1:$EJ$1191,522,0)</f>
        <v>4280</v>
      </c>
      <c r="J53" s="80">
        <f>HLOOKUP($A53,[2]valeurs_trimestrielles!$A$1:$EJ$1191,263,0)+HLOOKUP($A53,[2]valeurs_trimestrielles!$A$1:$EJ$1191,264,0)+HLOOKUP($A53,[2]valeurs_trimestrielles!$A$1:$EJ$1191,265,0)+HLOOKUP($A53,[2]valeurs_trimestrielles!$A$1:$EJ$1191,266,0)+HLOOKUP($A53,[2]valeurs_trimestrielles!$A$1:$EJ$1191,267,0)+HLOOKUP($A53,[2]valeurs_trimestrielles!$A$1:$EJ$1191,270,0)+HLOOKUP($A53,[2]valeurs_trimestrielles!$A$1:$EJ$1191,271,0)+HLOOKUP($A53,[2]valeurs_trimestrielles!$A$1:$EJ$1191,272,0)+HLOOKUP($A53,[2]valeurs_trimestrielles!$A$1:$EJ$1191,273,0)+HLOOKUP($A53,[2]valeurs_trimestrielles!$A$1:$EJ$1191,274,0)+HLOOKUP($A53,[2]valeurs_trimestrielles!$A$1:$EJ$1191,275,0)+HLOOKUP($A53,[2]valeurs_trimestrielles!$A$1:$EJ$1191,276,0)</f>
        <v>8474</v>
      </c>
      <c r="K53" s="80">
        <f>HLOOKUP($A53,[2]valeurs_trimestrielles!$A$1:$EJ$1191,277,0)+HLOOKUP($A53,[2]valeurs_trimestrielles!$A$1:$EJ$1191,278,0)+HLOOKUP($A53,[2]valeurs_trimestrielles!$A$1:$EJ$1191,279,0)+HLOOKUP($A53,[2]valeurs_trimestrielles!$A$1:$EJ$1191,280,0)+HLOOKUP($A53,[2]valeurs_trimestrielles!$A$1:$EJ$1191,281,0)+HLOOKUP($A53,[2]valeurs_trimestrielles!$A$1:$EJ$1191,284,0)+HLOOKUP($A53,[2]valeurs_trimestrielles!$A$1:$EJ$1191,285,0)+HLOOKUP($A53,[2]valeurs_trimestrielles!$A$1:$EJ$1191,286,0)+HLOOKUP($A53,[2]valeurs_trimestrielles!$A$1:$EJ$1191,287,0)+HLOOKUP($A53,[2]valeurs_trimestrielles!$A$1:$EJ$1191,288,0)+HLOOKUP($A53,[2]valeurs_trimestrielles!$A$1:$EJ$1191,289,0)+HLOOKUP($A53,[2]valeurs_trimestrielles!$A$1:$EJ$1191,290,0)</f>
        <v>6682</v>
      </c>
      <c r="L53" s="80">
        <f>HLOOKUP($A53,[2]valeurs_trimestrielles!$A$1:$EJ$1191,249,0)+HLOOKUP($A53,[2]valeurs_trimestrielles!$A$1:$EJ$1191,250,0)+HLOOKUP($A53,[2]valeurs_trimestrielles!$A$1:$EJ$1191,251,0)+HLOOKUP($A53,[2]valeurs_trimestrielles!$A$1:$EJ$1191,252,0)+HLOOKUP($A53,[2]valeurs_trimestrielles!$A$1:$EJ$1191,253,0)+HLOOKUP($A53,[2]valeurs_trimestrielles!$A$1:$EJ$1191,256,0)+HLOOKUP($A53,[2]valeurs_trimestrielles!$A$1:$EJ$1191,257,0)+HLOOKUP($A53,[2]valeurs_trimestrielles!$A$1:$EJ$1191,258,0)+HLOOKUP($A53,[2]valeurs_trimestrielles!$A$1:$EJ$1191,259,0)+HLOOKUP($A53,[2]valeurs_trimestrielles!$A$1:$EJ$1191,260,0)+HLOOKUP($A53,[2]valeurs_trimestrielles!$A$1:$EJ$1191,261,0)+HLOOKUP($A53,[2]valeurs_trimestrielles!$A$1:$EJ$1191,262,0)</f>
        <v>19035</v>
      </c>
      <c r="M53" s="80">
        <f>HLOOKUP($A53,[2]valeurs_trimestrielles!$A$1:$EJ$1191,393,0)+HLOOKUP($A53,[2]valeurs_trimestrielles!$A$1:$EJ$1191,394,0)+HLOOKUP($A53,[2]valeurs_trimestrielles!$A$1:$EJ$1191,395,0)+HLOOKUP($A53,[2]valeurs_trimestrielles!$A$1:$EJ$1191,396,0)+HLOOKUP($A53,[2]valeurs_trimestrielles!$A$1:$EJ$1191,397,0)+HLOOKUP($A53,[2]valeurs_trimestrielles!$A$1:$EJ$1191,400,0)+HLOOKUP($A53,[2]valeurs_trimestrielles!$A$1:$EJ$1191,401,0)+HLOOKUP($A53,[2]valeurs_trimestrielles!$A$1:$EJ$1191,402,0)+HLOOKUP($A53,[2]valeurs_trimestrielles!$A$1:$EJ$1191,403,0)+HLOOKUP($A53,[2]valeurs_trimestrielles!$A$1:$EJ$1191,404,0)+HLOOKUP($A53,[2]valeurs_trimestrielles!$A$1:$EJ$1191,405,0)+HLOOKUP($A53,[2]valeurs_trimestrielles!$A$1:$EJ$1191,406,0)</f>
        <v>9775</v>
      </c>
      <c r="N53" s="81">
        <f>HLOOKUP($A53,[2]valeurs_trimestrielles!$A$1:$EJ$1191,291,0)+HLOOKUP($A53,[2]valeurs_trimestrielles!$A$1:$EJ$1191,292,0)+HLOOKUP($A53,[2]valeurs_trimestrielles!$A$1:$EJ$1191,293,0)+HLOOKUP($A53,[2]valeurs_trimestrielles!$A$1:$EJ$1191,294,0)+HLOOKUP($A53,[2]valeurs_trimestrielles!$A$1:$EJ$1191,295,0)+HLOOKUP($A53,[2]valeurs_trimestrielles!$A$1:$EJ$1191,298,0)+HLOOKUP($A53,[2]valeurs_trimestrielles!$A$1:$EJ$1191,299,0)+HLOOKUP($A53,[2]valeurs_trimestrielles!$A$1:$EJ$1191,300,0)+HLOOKUP($A53,[2]valeurs_trimestrielles!$A$1:$EJ$1191,301,0)+HLOOKUP($A53,[2]valeurs_trimestrielles!$A$1:$EJ$1191,302,0)+HLOOKUP($A53,[2]valeurs_trimestrielles!$A$1:$EJ$1191,303,0)+HLOOKUP($A53,[2]valeurs_trimestrielles!$A$1:$EJ$1191,304,0)</f>
        <v>5718</v>
      </c>
      <c r="O53" s="77">
        <f t="shared" ref="O53:O54" si="69">P53+Q53+R53</f>
        <v>154928</v>
      </c>
      <c r="P53" s="79">
        <f>HLOOKUP($A53,[2]valeurs_trimestrielles!$A$1:$EJ$1191,828,0)+HLOOKUP($A53,[2]valeurs_trimestrielles!$A$1:$EJ$1191,830,0)+HLOOKUP($A53,[2]valeurs_trimestrielles!$A$1:$EJ$1191,832,0)+HLOOKUP($A53,[2]valeurs_trimestrielles!$A$1:$EJ$1191,834,0)+HLOOKUP($A53,[2]valeurs_trimestrielles!$A$1:$EJ$1191,836,0)+HLOOKUP($A53,[2]valeurs_trimestrielles!$A$1:$EJ$1191,838,0)+HLOOKUP($A53,[2]valeurs_trimestrielles!$A$1:$EJ$1191,842,0)+HLOOKUP($A53,[2]valeurs_trimestrielles!$A$1:$EJ$1191,847,0)+HLOOKUP($A53,[2]valeurs_trimestrielles!$A$1:$EJ$1191,853,0)+HLOOKUP($A53,[2]valeurs_trimestrielles!$A$1:$EJ$1191,855,0)+HLOOKUP($A53,[2]valeurs_trimestrielles!$A$1:$EJ$1191,857,0)+HLOOKUP($A53,[2]valeurs_trimestrielles!$A$1:$EJ$1191,859,0)+HLOOKUP($A53,[2]valeurs_trimestrielles!$A$1:$EJ$1191,861,0)</f>
        <v>8392</v>
      </c>
      <c r="Q53" s="80">
        <f>HLOOKUP($A53,[2]valeurs_trimestrielles!$A$1:$EJ$1191,730,0)+HLOOKUP($A53,[2]valeurs_trimestrielles!$A$1:$EJ$1191,732,0)+HLOOKUP($A53,[2]valeurs_trimestrielles!$A$1:$EJ$1191,734,0)+HLOOKUP($A53,[2]valeurs_trimestrielles!$A$1:$EJ$1191,736,0)+HLOOKUP($A53,[2]valeurs_trimestrielles!$A$1:$EJ$1191,738,0)+HLOOKUP($A53,[2]valeurs_trimestrielles!$A$1:$EJ$1191,740,0)+HLOOKUP($A53,[2]valeurs_trimestrielles!$A$1:$EJ$1191,744,0)+HLOOKUP($A53,[2]valeurs_trimestrielles!$A$1:$EJ$1191,749,0)+HLOOKUP($A53,[2]valeurs_trimestrielles!$A$1:$EJ$1191,755,0)+HLOOKUP($A53,[2]valeurs_trimestrielles!$A$1:$EJ$1191,757,0)+HLOOKUP($A53,[2]valeurs_trimestrielles!$A$1:$EJ$1191,759,0)+HLOOKUP($A53,[2]valeurs_trimestrielles!$A$1:$EJ$1191,761,0)+HLOOKUP($A53,[2]valeurs_trimestrielles!$A$1:$EJ$1191,763,0)</f>
        <v>11495</v>
      </c>
      <c r="R53" s="61">
        <f t="shared" ref="R53:R54" si="70">SUM(S53:AA53)</f>
        <v>135041</v>
      </c>
      <c r="S53" s="80">
        <f>HLOOKUP($A53,[2]valeurs_trimestrielles!$A$1:$EJ$1191,681,0)+HLOOKUP($A53,[2]valeurs_trimestrielles!$A$1:$EJ$1191,682,0)+HLOOKUP($A53,[2]valeurs_trimestrielles!$A$1:$EJ$1191,683,0)+HLOOKUP($A53,[2]valeurs_trimestrielles!$A$1:$EJ$1191,684,0)+HLOOKUP($A53,[2]valeurs_trimestrielles!$A$1:$EJ$1191,685,0)+HLOOKUP($A53,[2]valeurs_trimestrielles!$A$1:$EJ$1191,688,0)+HLOOKUP($A53,[2]valeurs_trimestrielles!$A$1:$EJ$1191,689,0)+HLOOKUP($A53,[2]valeurs_trimestrielles!$A$1:$EJ$1191,690,0)+HLOOKUP($A53,[2]valeurs_trimestrielles!$A$1:$EJ$1191,691,0)+HLOOKUP($A53,[2]valeurs_trimestrielles!$A$1:$EJ$1191,692,0)+HLOOKUP($A53,[2]valeurs_trimestrielles!$A$1:$EJ$1191,693,0)+HLOOKUP($A53,[2]valeurs_trimestrielles!$A$1:$EJ$1191,694,0)</f>
        <v>17754</v>
      </c>
      <c r="T53" s="80">
        <f>HLOOKUP($A53,[2]valeurs_trimestrielles!$A$1:$EJ$1191,912,0)+HLOOKUP($A53,[2]valeurs_trimestrielles!$A$1:$EJ$1191,913,0)+HLOOKUP($A53,[2]valeurs_trimestrielles!$A$1:$EJ$1191,914,0)+HLOOKUP($A53,[2]valeurs_trimestrielles!$A$1:$EJ$1191,915,0)+HLOOKUP($A53,[2]valeurs_trimestrielles!$A$1:$EJ$1191,916,0)+HLOOKUP($A53,[2]valeurs_trimestrielles!$A$1:$EJ$1191,919,0)+HLOOKUP($A53,[2]valeurs_trimestrielles!$A$1:$EJ$1191,920,0)+HLOOKUP($A53,[2]valeurs_trimestrielles!$A$1:$EJ$1191,921,0)+HLOOKUP($A53,[2]valeurs_trimestrielles!$A$1:$EJ$1191,922,0)+HLOOKUP($A53,[2]valeurs_trimestrielles!$A$1:$EJ$1191,923,0)+HLOOKUP($A53,[2]valeurs_trimestrielles!$A$1:$EJ$1191,924,0)+HLOOKUP($A53,[2]valeurs_trimestrielles!$A$1:$EJ$1191,925,0)</f>
        <v>19898</v>
      </c>
      <c r="U53" s="80">
        <f>HLOOKUP($A53,[2]valeurs_trimestrielles!$A$1:$EJ$1191,814,0)+HLOOKUP($A53,[2]valeurs_trimestrielles!$A$1:$EJ$1191,815,0)+HLOOKUP($A53,[2]valeurs_trimestrielles!$A$1:$EJ$1191,816,0)+HLOOKUP($A53,[2]valeurs_trimestrielles!$A$1:$EJ$1191,817,0)+HLOOKUP($A53,[2]valeurs_trimestrielles!$A$1:$EJ$1191,818,0)+HLOOKUP($A53,[2]valeurs_trimestrielles!$A$1:$EJ$1191,821,0)+HLOOKUP($A53,[2]valeurs_trimestrielles!$A$1:$EJ$1191,822,0)+HLOOKUP($A53,[2]valeurs_trimestrielles!$A$1:$EJ$1191,823,0)+HLOOKUP($A53,[2]valeurs_trimestrielles!$A$1:$EJ$1191,824,0)+HLOOKUP($A53,[2]valeurs_trimestrielles!$A$1:$EJ$1191,825,0)+HLOOKUP($A53,[2]valeurs_trimestrielles!$A$1:$EJ$1191,826,0)+HLOOKUP($A53,[2]valeurs_trimestrielles!$A$1:$EJ$1191,827,0)</f>
        <v>2613</v>
      </c>
      <c r="V53" s="80">
        <f>HLOOKUP($A53,[2]valeurs_trimestrielles!$A$1:$EJ$1191,877,0)+HLOOKUP($A53,[2]valeurs_trimestrielles!$A$1:$EJ$1191,878,0)+HLOOKUP($A53,[2]valeurs_trimestrielles!$A$1:$EJ$1191,879,0)+HLOOKUP($A53,[2]valeurs_trimestrielles!$A$1:$EJ$1191,880,0)+HLOOKUP($A53,[2]valeurs_trimestrielles!$A$1:$EJ$1191,881,0)+HLOOKUP($A53,[2]valeurs_trimestrielles!$A$1:$EJ$1191,884,0)+HLOOKUP($A53,[2]valeurs_trimestrielles!$A$1:$EJ$1191,885,0)+HLOOKUP($A53,[2]valeurs_trimestrielles!$A$1:$EJ$1191,886,0)+HLOOKUP($A53,[2]valeurs_trimestrielles!$A$1:$EJ$1191,887,0)+HLOOKUP($A53,[2]valeurs_trimestrielles!$A$1:$EJ$1191,888,0)+HLOOKUP($A53,[2]valeurs_trimestrielles!$A$1:$EJ$1191,889,0)+HLOOKUP($A53,[2]valeurs_trimestrielles!$A$1:$EJ$1191,890,0)</f>
        <v>9267</v>
      </c>
      <c r="W53" s="80">
        <f>HLOOKUP($A53,[2]valeurs_trimestrielles!$A$1:$EJ$1191,639,0)+HLOOKUP($A53,[2]valeurs_trimestrielles!$A$1:$EJ$1191,640,0)+HLOOKUP($A53,[2]valeurs_trimestrielles!$A$1:$EJ$1191,641,0)+HLOOKUP($A53,[2]valeurs_trimestrielles!$A$1:$EJ$1191,642,0)+HLOOKUP($A53,[2]valeurs_trimestrielles!$A$1:$EJ$1191,643,0)+HLOOKUP($A53,[2]valeurs_trimestrielles!$A$1:$EJ$1191,646,0)+HLOOKUP($A53,[2]valeurs_trimestrielles!$A$1:$EJ$1191,648,0)+HLOOKUP($A53,[2]valeurs_trimestrielles!$A$1:$EJ$1191,650,0)+HLOOKUP($A53,[2]valeurs_trimestrielles!$A$1:$EJ$1191,652,0)+HLOOKUP($A53,[2]valeurs_trimestrielles!$A$1:$EJ$1191,654,0)+HLOOKUP($A53,[2]valeurs_trimestrielles!$A$1:$EJ$1191,656,0)+HLOOKUP($A53,[2]valeurs_trimestrielles!$A$1:$EJ$1191,657,0)</f>
        <v>1902</v>
      </c>
      <c r="X53" s="80">
        <f>HLOOKUP($A53,[2]valeurs_trimestrielles!$A$1:$EJ$1191,653,0)+HLOOKUP($A53,[2]valeurs_trimestrielles!$A$1:$EJ$1191,654,0)+HLOOKUP($A53,[2]valeurs_trimestrielles!$A$1:$EJ$1191,655,0)+HLOOKUP($A53,[2]valeurs_trimestrielles!$A$1:$EJ$1191,656,0)+HLOOKUP($A53,[2]valeurs_trimestrielles!$A$1:$EJ$1191,657,0)+HLOOKUP($A53,[2]valeurs_trimestrielles!$A$1:$EJ$1191,660,0)+HLOOKUP($A53,[2]valeurs_trimestrielles!$A$1:$EJ$1191,661,0)+HLOOKUP($A53,[2]valeurs_trimestrielles!$A$1:$EJ$1191,662,0)+HLOOKUP($A53,[2]valeurs_trimestrielles!$A$1:$EJ$1191,663,0)+HLOOKUP($A53,[2]valeurs_trimestrielles!$A$1:$EJ$1191,664,0)+HLOOKUP($A53,[2]valeurs_trimestrielles!$A$1:$EJ$1191,665,0)+HLOOKUP($A53,[2]valeurs_trimestrielles!$A$1:$EJ$1191,666,0)</f>
        <v>4314</v>
      </c>
      <c r="Y53" s="80">
        <f>HLOOKUP($A53,[2]valeurs_trimestrielles!$A$1:$EJ$1191,626,0)+HLOOKUP($A53,[2]valeurs_trimestrielles!$A$1:$EJ$1191,627,0)+HLOOKUP($A53,[2]valeurs_trimestrielles!$A$1:$EJ$1191,628,0)+HLOOKUP($A53,[2]valeurs_trimestrielles!$A$1:$EJ$1191,629,0)+HLOOKUP($A53,[2]valeurs_trimestrielles!$A$1:$EJ$1191,630,0)+HLOOKUP($A53,[2]valeurs_trimestrielles!$A$1:$EJ$1191,632,0)+HLOOKUP($A53,[2]valeurs_trimestrielles!$A$1:$EJ$1191,633,0)+HLOOKUP($A53,[2]valeurs_trimestrielles!$A$1:$EJ$1191,634,0)+HLOOKUP($A53,[2]valeurs_trimestrielles!$A$1:$EJ$1191,635,0)+HLOOKUP($A53,[2]valeurs_trimestrielles!$A$1:$EJ$1191,636,0)+HLOOKUP($A53,[2]valeurs_trimestrielles!$A$1:$EJ$1191,637,0)+HLOOKUP($A53,[2]valeurs_trimestrielles!$A$1:$EJ$1191,638,0)</f>
        <v>41617</v>
      </c>
      <c r="Z53" s="80">
        <f>HLOOKUP($A53,[2]valeurs_trimestrielles!$A$1:$EJ$1191,765,0)+HLOOKUP($A53,[2]valeurs_trimestrielles!$A$1:$EJ$1191,766,0)+HLOOKUP($A53,[2]valeurs_trimestrielles!$A$1:$EJ$1191,767,0)+HLOOKUP($A53,[2]valeurs_trimestrielles!$A$1:$EJ$1191,768,0)+HLOOKUP($A53,[2]valeurs_trimestrielles!$A$1:$EJ$1191,769,0)+HLOOKUP($A53,[2]valeurs_trimestrielles!$A$1:$EJ$1191,772,0)+HLOOKUP($A53,[2]valeurs_trimestrielles!$A$1:$EJ$1191,773,0)+HLOOKUP($A53,[2]valeurs_trimestrielles!$A$1:$EJ$1191,774,0)+HLOOKUP($A53,[2]valeurs_trimestrielles!$A$1:$EJ$1191,775,0)+HLOOKUP($A53,[2]valeurs_trimestrielles!$A$1:$EJ$1191,776,0)+HLOOKUP($A53,[2]valeurs_trimestrielles!$A$1:$EJ$1191,777,0)+HLOOKUP($A53,[2]valeurs_trimestrielles!$A$1:$EJ$1191,778,0)</f>
        <v>16221</v>
      </c>
      <c r="AA53" s="81">
        <f>HLOOKUP($A53,[2]valeurs_trimestrielles!$A$1:$EJ$1191,667,0)+HLOOKUP($A53,[2]valeurs_trimestrielles!$A$1:$EJ$1191,668,0)+HLOOKUP($A53,[2]valeurs_trimestrielles!$A$1:$EJ$1191,669,0)+HLOOKUP($A53,[2]valeurs_trimestrielles!$A$1:$EJ$1191,670,0)+HLOOKUP($A53,[2]valeurs_trimestrielles!$A$1:$EJ$1191,671,0)+HLOOKUP($A53,[2]valeurs_trimestrielles!$A$1:$EJ$1191,674,0)+HLOOKUP($A53,[2]valeurs_trimestrielles!$A$1:$EJ$1191,675,0)+HLOOKUP($A53,[2]valeurs_trimestrielles!$A$1:$EJ$1191,676,0)+HLOOKUP($A53,[2]valeurs_trimestrielles!$A$1:$EJ$1191,677,0)+HLOOKUP($A53,[2]valeurs_trimestrielles!$A$1:$EJ$1191,678,0)+HLOOKUP($A53,[2]valeurs_trimestrielles!$A$1:$EJ$1191,679,0)+HLOOKUP($A53,[2]valeurs_trimestrielles!$A$1:$EJ$1191,680,0)</f>
        <v>21455</v>
      </c>
      <c r="AB53" s="77">
        <f t="shared" ref="AB53:AB54" si="71">AC53+AD53+AE53</f>
        <v>252694</v>
      </c>
      <c r="AC53" s="82">
        <f>HLOOKUP($A53,[2]valeurs_trimestrielles!$A$1:$EJ$1191,560,0)+HLOOKUP($A53,[2]valeurs_trimestrielles!$A$1:$EJ$1191,562,0)+HLOOKUP($A53,[2]valeurs_trimestrielles!$A$1:$EJ$1191,564,0)+HLOOKUP($A53,[2]valeurs_trimestrielles!$A$1:$EJ$1191,566,0)+HLOOKUP($A53,[2]valeurs_trimestrielles!$A$1:$EJ$1191,568,0)+HLOOKUP($A53,[2]valeurs_trimestrielles!$A$1:$EJ$1191,570,0)+HLOOKUP($A53,[2]valeurs_trimestrielles!$A$1:$EJ$1191,574,0)+HLOOKUP($A53,[2]valeurs_trimestrielles!$A$1:$EJ$1191,580,0)+HLOOKUP($A53,[2]valeurs_trimestrielles!$A$1:$EJ$1191,587,0)+HLOOKUP($A53,[2]valeurs_trimestrielles!$A$1:$EJ$1191,589,0)+HLOOKUP($A53,[2]valeurs_trimestrielles!$A$1:$EJ$1191,591,0)+HLOOKUP($A53,[2]valeurs_trimestrielles!$A$1:$EJ$1191,593,0)+HLOOKUP($A53,[2]valeurs_trimestrielles!$A$1:$EJ$1191,595,0)</f>
        <v>13656</v>
      </c>
      <c r="AD53" s="83">
        <f>HLOOKUP($A53,[2]valeurs_trimestrielles!$A$1:$EJ$1191,109,0)+HLOOKUP($A53,[2]valeurs_trimestrielles!$A$1:$EJ$1191,111,0)+HLOOKUP($A53,[2]valeurs_trimestrielles!$A$1:$EJ$1191,113,0)+HLOOKUP($A53,[2]valeurs_trimestrielles!$A$1:$EJ$1191,115,0)+HLOOKUP($A53,[2]valeurs_trimestrielles!$A$1:$EJ$1191,117,0)+HLOOKUP($A53,[2]valeurs_trimestrielles!$A$1:$EJ$1191,119,0)+HLOOKUP($A53,[2]valeurs_trimestrielles!$A$1:$EJ$1191,123,0)+HLOOKUP($A53,[2]valeurs_trimestrielles!$A$1:$EJ$1191,129,0)+HLOOKUP($A53,[2]valeurs_trimestrielles!$A$1:$EJ$1191,136,0)+HLOOKUP($A53,[2]valeurs_trimestrielles!$A$1:$EJ$1191,138,0)+HLOOKUP($A53,[2]valeurs_trimestrielles!$A$1:$EJ$1191,140,0)+HLOOKUP($A53,[2]valeurs_trimestrielles!$A$1:$EJ$1191,142,0)+HLOOKUP($A53,[2]valeurs_trimestrielles!$A$1:$EJ$1191,144,0)</f>
        <v>22694</v>
      </c>
      <c r="AE53" s="61">
        <f t="shared" ref="AE53:AE54" si="72">SUM(AF53:AN53)</f>
        <v>216344</v>
      </c>
      <c r="AF53" s="83">
        <f>HLOOKUP($A53,[2]valeurs_trimestrielles!$A$1:$EJ$1191,58,0)+HLOOKUP($A53,[2]valeurs_trimestrielles!$A$1:$EJ$1191,59,0)+HLOOKUP($A53,[2]valeurs_trimestrielles!$A$1:$EJ$1191,60,0)+HLOOKUP($A53,[2]valeurs_trimestrielles!$A$1:$EJ$1191,61,0)+HLOOKUP($A53,[2]valeurs_trimestrielles!$A$1:$EJ$1191,62,0)+HLOOKUP($A53,[2]valeurs_trimestrielles!$A$1:$EJ$1191,65,0)+HLOOKUP($A53,[2]valeurs_trimestrielles!$A$1:$EJ$1191,66,0)+HLOOKUP($A53,[2]valeurs_trimestrielles!$A$1:$EJ$1191,67,0)+HLOOKUP($A53,[2]valeurs_trimestrielles!$A$1:$EJ$1191,68,0)+HLOOKUP($A53,[2]valeurs_trimestrielles!$A$1:$EJ$1191,69,0)+HLOOKUP($A53,[2]valeurs_trimestrielles!$A$1:$EJ$1191,70,0)+HLOOKUP($A53,[2]valeurs_trimestrielles!$A$1:$EJ$1191,71,0)</f>
        <v>37152</v>
      </c>
      <c r="AG53" s="83">
        <f>HLOOKUP($A53,[2]valeurs_trimestrielles!$A$1:$EJ$1191,968,0)+HLOOKUP($A53,[2]valeurs_trimestrielles!$A$1:$EJ$1191,969,0)+HLOOKUP($A53,[2]valeurs_trimestrielles!$A$1:$EJ$1191,970,0)+HLOOKUP($A53,[2]valeurs_trimestrielles!$A$1:$EJ$1191,971,0)+HLOOKUP($A53,[2]valeurs_trimestrielles!$A$1:$EJ$1191,972,0)+HLOOKUP($A53,[2]valeurs_trimestrielles!$A$1:$EJ$1191,975,0)+HLOOKUP($A53,[2]valeurs_trimestrielles!$A$1:$EJ$1191,976,0)+HLOOKUP($A53,[2]valeurs_trimestrielles!$A$1:$EJ$1191,977,0)+HLOOKUP($A53,[2]valeurs_trimestrielles!$A$1:$EJ$1191,978,0)+HLOOKUP($A53,[2]valeurs_trimestrielles!$A$1:$EJ$1191,979,0)+HLOOKUP($A53,[2]valeurs_trimestrielles!$A$1:$EJ$1191,980,0)+HLOOKUP($A53,[2]valeurs_trimestrielles!$A$1:$EJ$1191,981,0)</f>
        <v>23854</v>
      </c>
      <c r="AH53" s="83">
        <f>HLOOKUP($A53,[2]valeurs_trimestrielles!$A$1:$EJ$1191,235,0)+HLOOKUP($A53,[2]valeurs_trimestrielles!$A$1:$EJ$1191,236,0)+HLOOKUP($A53,[2]valeurs_trimestrielles!$A$1:$EJ$1191,237,0)+HLOOKUP($A53,[2]valeurs_trimestrielles!$A$1:$EJ$1191,238,0)+HLOOKUP($A53,[2]valeurs_trimestrielles!$A$1:$EJ$1191,239,0)+HLOOKUP($A53,[2]valeurs_trimestrielles!$A$1:$EJ$1191,242,0)+HLOOKUP($A53,[2]valeurs_trimestrielles!$A$1:$EJ$1191,243,0)+HLOOKUP($A53,[2]valeurs_trimestrielles!$A$1:$EJ$1191,244,0)+HLOOKUP($A53,[2]valeurs_trimestrielles!$A$1:$EJ$1191,245,0)+HLOOKUP($A53,[2]valeurs_trimestrielles!$A$1:$EJ$1191,246,0)+HLOOKUP($A53,[2]valeurs_trimestrielles!$A$1:$EJ$1191,247,0)+HLOOKUP($A53,[2]valeurs_trimestrielles!$A$1:$EJ$1191,248,0)</f>
        <v>7516</v>
      </c>
      <c r="AI53" s="83">
        <f>HLOOKUP($A53,[2]valeurs_trimestrielles!$A$1:$EJ$1191,611,0)+HLOOKUP($A53,[2]valeurs_trimestrielles!$A$1:$EJ$1191,612,0)+HLOOKUP($A53,[2]valeurs_trimestrielles!$A$1:$EJ$1191,613,0)+HLOOKUP($A53,[2]valeurs_trimestrielles!$A$1:$EJ$1191,614,0)+HLOOKUP($A53,[2]valeurs_trimestrielles!$A$1:$EJ$1191,615,0)+HLOOKUP($A53,[2]valeurs_trimestrielles!$A$1:$EJ$1191,618,0)+HLOOKUP($A53,[2]valeurs_trimestrielles!$A$1:$EJ$1191,619,0)+HLOOKUP($A53,[2]valeurs_trimestrielles!$A$1:$EJ$1191,620,0)+HLOOKUP($A53,[2]valeurs_trimestrielles!$A$1:$EJ$1191,621,0)+HLOOKUP($A53,[2]valeurs_trimestrielles!$A$1:$EJ$1191,622,0)+HLOOKUP($A53,[2]valeurs_trimestrielles!$A$1:$EJ$1191,623,0)+HLOOKUP($A53,[2]valeurs_trimestrielles!$A$1:$EJ$1191,624,0)</f>
        <v>13547</v>
      </c>
      <c r="AJ53" s="83">
        <f>HLOOKUP($A53,[2]valeurs_trimestrielles!$A$1:$EJ$1191,16,0)+HLOOKUP($A53,[2]valeurs_trimestrielles!$A$1:$EJ$1191,17,0)+HLOOKUP($A53,[2]valeurs_trimestrielles!$A$1:$EJ$1191,18,0)+HLOOKUP($A53,[2]valeurs_trimestrielles!$A$1:$EJ$1191,19,0)+HLOOKUP($A53,[2]valeurs_trimestrielles!$A$1:$EJ$1191,20,0)+HLOOKUP($A53,[2]valeurs_trimestrielles!$A$1:$EJ$1191,23,0)+HLOOKUP($A53,[2]valeurs_trimestrielles!$A$1:$EJ$1191,24,0)+HLOOKUP($A53,[2]valeurs_trimestrielles!$A$1:$EJ$1191,25,0)+HLOOKUP($A53,[2]valeurs_trimestrielles!$A$1:$EJ$1191,26,0)+HLOOKUP($A53,[2]valeurs_trimestrielles!$A$1:$EJ$1191,27,0)+HLOOKUP($A53,[2]valeurs_trimestrielles!$A$1:$EJ$1191,28,0)+HLOOKUP($A53,[2]valeurs_trimestrielles!$A$1:$EJ$1191,29,0)</f>
        <v>9458</v>
      </c>
      <c r="AK53" s="83">
        <f>HLOOKUP($A53,[2]valeurs_trimestrielles!$A$1:$EJ$1191,30,0)+HLOOKUP($A53,[2]valeurs_trimestrielles!$A$1:$EJ$1191,31,0)+HLOOKUP($A53,[2]valeurs_trimestrielles!$A$1:$EJ$1191,32,0)+HLOOKUP($A53,[2]valeurs_trimestrielles!$A$1:$EJ$1191,33,0)+HLOOKUP($A53,[2]valeurs_trimestrielles!$A$1:$EJ$1191,34,0)+HLOOKUP($A53,[2]valeurs_trimestrielles!$A$1:$EJ$1191,37,0)+HLOOKUP($A53,[2]valeurs_trimestrielles!$A$1:$EJ$1191,38,0)+HLOOKUP($A53,[2]valeurs_trimestrielles!$A$1:$EJ$1191,39,0)+HLOOKUP($A53,[2]valeurs_trimestrielles!$A$1:$EJ$1191,40,0)+HLOOKUP($A53,[2]valeurs_trimestrielles!$A$1:$EJ$1191,41,0)+HLOOKUP($A53,[2]valeurs_trimestrielles!$A$1:$EJ$1191,42,0)+HLOOKUP($A53,[2]valeurs_trimestrielles!$A$1:$EJ$1191,43,0)</f>
        <v>10996</v>
      </c>
      <c r="AL53" s="83">
        <f>HLOOKUP($A53,[2]valeurs_trimestrielles!$A$1:$EJ$1191,2,0)+HLOOKUP($A53,[2]valeurs_trimestrielles!$A$1:$EJ$1191,3,0)+HLOOKUP($A53,[2]valeurs_trimestrielles!$A$1:$EJ$1191,4,0)+HLOOKUP($A53,[2]valeurs_trimestrielles!$A$1:$EJ$1191,5,0)+HLOOKUP($A53,[2]valeurs_trimestrielles!$A$1:$EJ$1191,6,0)+HLOOKUP($A53,[2]valeurs_trimestrielles!$A$1:$EJ$1191,9,0)+HLOOKUP($A53,[2]valeurs_trimestrielles!$A$1:$EJ$1191,10,0)+HLOOKUP($A53,[2]valeurs_trimestrielles!$A$1:$EJ$1191,11,0)+HLOOKUP($A53,[2]valeurs_trimestrielles!$A$1:$EJ$1191,12,0)+HLOOKUP($A53,[2]valeurs_trimestrielles!$A$1:$EJ$1191,13,0)+HLOOKUP($A53,[2]valeurs_trimestrielles!$A$1:$EJ$1191,14,0)+HLOOKUP($A53,[2]valeurs_trimestrielles!$A$1:$EJ$1191,15,0)</f>
        <v>60652</v>
      </c>
      <c r="AM53" s="83">
        <f>HLOOKUP($A53,[2]valeurs_trimestrielles!$A$1:$EJ$1191,146,0)+HLOOKUP($A53,[2]valeurs_trimestrielles!$A$1:$EJ$1191,147,0)+HLOOKUP($A53,[2]valeurs_trimestrielles!$A$1:$EJ$1191,148,0)+HLOOKUP($A53,[2]valeurs_trimestrielles!$A$1:$EJ$1191,149,0)+HLOOKUP($A53,[2]valeurs_trimestrielles!$A$1:$EJ$1191,150,0)+HLOOKUP($A53,[2]valeurs_trimestrielles!$A$1:$EJ$1191,153,0)+HLOOKUP($A53,[2]valeurs_trimestrielles!$A$1:$EJ$1191,154,0)+HLOOKUP($A53,[2]valeurs_trimestrielles!$A$1:$EJ$1191,155,0)+HLOOKUP($A53,[2]valeurs_trimestrielles!$A$1:$EJ$1191,156,0)+HLOOKUP($A53,[2]valeurs_trimestrielles!$A$1:$EJ$1191,157,0)+HLOOKUP($A53,[2]valeurs_trimestrielles!$A$1:$EJ$1191,158,0)+HLOOKUP($A53,[2]valeurs_trimestrielles!$A$1:$EJ$1191,159,0)</f>
        <v>25996</v>
      </c>
      <c r="AN53" s="84">
        <f>HLOOKUP($A53,[2]valeurs_trimestrielles!$A$1:$EJ$1191,44,0)+HLOOKUP($A53,[2]valeurs_trimestrielles!$A$1:$EJ$1191,45,0)+HLOOKUP($A53,[2]valeurs_trimestrielles!$A$1:$EJ$1191,46,0)+HLOOKUP($A53,[2]valeurs_trimestrielles!$A$1:$EJ$1191,47,0)+HLOOKUP($A53,[2]valeurs_trimestrielles!$A$1:$EJ$1191,48,0)+HLOOKUP($A53,[2]valeurs_trimestrielles!$A$1:$EJ$1191,51,0)+HLOOKUP($A53,[2]valeurs_trimestrielles!$A$1:$EJ$1191,52,0)+HLOOKUP($A53,[2]valeurs_trimestrielles!$A$1:$EJ$1191,53,0)+HLOOKUP($A53,[2]valeurs_trimestrielles!$A$1:$EJ$1191,54,0)+HLOOKUP($A53,[2]valeurs_trimestrielles!$A$1:$EJ$1191,55,0)+HLOOKUP($A53,[2]valeurs_trimestrielles!$A$1:$EJ$1191,56,0)+HLOOKUP($A53,[2]valeurs_trimestrielles!$A$1:$EJ$1191,57,0)</f>
        <v>27173</v>
      </c>
    </row>
    <row r="54" spans="1:40" x14ac:dyDescent="0.2">
      <c r="A54" s="1" t="str">
        <f>'France métro'!A51</f>
        <v>2022-T1</v>
      </c>
      <c r="B54" s="54">
        <f t="shared" si="67"/>
        <v>105242</v>
      </c>
      <c r="C54" s="76">
        <f>HLOOKUP($A54,[2]valeurs_trimestrielles!$A$1:$EJ$1191,458,0)+HLOOKUP($A54,[2]valeurs_trimestrielles!$A$1:$EJ$1191,460,0)+HLOOKUP($A54,[2]valeurs_trimestrielles!$A$1:$EJ$1191,462,0)+HLOOKUP($A54,[2]valeurs_trimestrielles!$A$1:$EJ$1191,464,0)+HLOOKUP($A54,[2]valeurs_trimestrielles!$A$1:$EJ$1191,466,0)+HLOOKUP($A54,[2]valeurs_trimestrielles!$A$1:$EJ$1191,468,0)+HLOOKUP($A54,[2]valeurs_trimestrielles!$A$1:$EJ$1191,472,0)+HLOOKUP($A54,[2]valeurs_trimestrielles!$A$1:$EJ$1191,478,0)+HLOOKUP($A54,[2]valeurs_trimestrielles!$A$1:$EJ$1191,485,0)+HLOOKUP($A54,[2]valeurs_trimestrielles!$A$1:$EJ$1191,487,0)+HLOOKUP($A54,[2]valeurs_trimestrielles!$A$1:$EJ$1191,489,0)+HLOOKUP($A54,[2]valeurs_trimestrielles!$A$1:$EJ$1191,491,0)+HLOOKUP($A54,[2]valeurs_trimestrielles!$A$1:$EJ$1191,493,0)</f>
        <v>5686</v>
      </c>
      <c r="D54" s="73">
        <f>HLOOKUP($A54,[2]valeurs_trimestrielles!$A$1:$EJ$1191,356,0)+HLOOKUP($A54,[2]valeurs_trimestrielles!$A$1:$EJ$1191,358,0)+HLOOKUP($A54,[2]valeurs_trimestrielles!$A$1:$EJ$1191,360,0)+HLOOKUP($A54,[2]valeurs_trimestrielles!$A$1:$EJ$1191,362,0)+HLOOKUP($A54,[2]valeurs_trimestrielles!$A$1:$EJ$1191,364,0)+HLOOKUP($A54,[2]valeurs_trimestrielles!$A$1:$EJ$1191,366,0)+HLOOKUP($A54,[2]valeurs_trimestrielles!$A$1:$EJ$1191,370,0)+HLOOKUP($A54,[2]valeurs_trimestrielles!$A$1:$EJ$1191,376,0)+HLOOKUP($A54,[2]valeurs_trimestrielles!$A$1:$EJ$1191,383,0)+HLOOKUP($A54,[2]valeurs_trimestrielles!$A$1:$EJ$1191,385,0)+HLOOKUP($A54,[2]valeurs_trimestrielles!$A$1:$EJ$1191,387,0)+HLOOKUP($A54,[2]valeurs_trimestrielles!$A$1:$EJ$1191,389,0)+HLOOKUP($A54,[2]valeurs_trimestrielles!$A$1:$EJ$1191,391,0)</f>
        <v>12558</v>
      </c>
      <c r="E54" s="73">
        <f t="shared" si="68"/>
        <v>86998</v>
      </c>
      <c r="F54" s="73">
        <f>HLOOKUP($A54,[2]valeurs_trimestrielles!$A$1:$EJ$1191,305,0)+HLOOKUP($A54,[2]valeurs_trimestrielles!$A$1:$EJ$1191,306,0)+HLOOKUP($A54,[2]valeurs_trimestrielles!$A$1:$EJ$1191,307,0)+HLOOKUP($A54,[2]valeurs_trimestrielles!$A$1:$EJ$1191,308,0)+HLOOKUP($A54,[2]valeurs_trimestrielles!$A$1:$EJ$1191,309,0)+HLOOKUP($A54,[2]valeurs_trimestrielles!$A$1:$EJ$1191,312,0)+HLOOKUP($A54,[2]valeurs_trimestrielles!$A$1:$EJ$1191,313,0)+HLOOKUP($A54,[2]valeurs_trimestrielles!$A$1:$EJ$1191,314,0)+HLOOKUP($A54,[2]valeurs_trimestrielles!$A$1:$EJ$1191,315,0)+HLOOKUP($A54,[2]valeurs_trimestrielles!$A$1:$EJ$1191,316,0)+HLOOKUP($A54,[2]valeurs_trimestrielles!$A$1:$EJ$1191,317,0)+HLOOKUP($A54,[2]valeurs_trimestrielles!$A$1:$EJ$1191,318,0)</f>
        <v>19507</v>
      </c>
      <c r="G54" s="73">
        <f>HLOOKUP($A54,[2]valeurs_trimestrielles!$A$1:$EJ$1191,546,0)+HLOOKUP($A54,[2]valeurs_trimestrielles!$A$1:$EJ$1191,547,0)+HLOOKUP($A54,[2]valeurs_trimestrielles!$A$1:$EJ$1191,548,0)+HLOOKUP($A54,[2]valeurs_trimestrielles!$A$1:$EJ$1191,549,0)+HLOOKUP($A54,[2]valeurs_trimestrielles!$A$1:$EJ$1191,550,0)+HLOOKUP($A54,[2]valeurs_trimestrielles!$A$1:$EJ$1191,553,0)+HLOOKUP($A54,[2]valeurs_trimestrielles!$A$1:$EJ$1191,554,0)+HLOOKUP($A54,[2]valeurs_trimestrielles!$A$1:$EJ$1191,555,0)+HLOOKUP($A54,[2]valeurs_trimestrielles!$A$1:$EJ$1191,556,0)+HLOOKUP($A54,[2]valeurs_trimestrielles!$A$1:$EJ$1191,557,0)+HLOOKUP($A54,[2]valeurs_trimestrielles!$A$1:$EJ$1191,558,0)+HLOOKUP($A54,[2]valeurs_trimestrielles!$A$1:$EJ$1191,559,0)</f>
        <v>3832</v>
      </c>
      <c r="H54" s="73">
        <f>HLOOKUP($A54,[2]valeurs_trimestrielles!$A$1:$EJ$1191,444,0)+HLOOKUP($A54,[2]valeurs_trimestrielles!$A$1:$EJ$1191,445,0)+HLOOKUP($A54,[2]valeurs_trimestrielles!$A$1:$EJ$1191,446,0)+HLOOKUP($A54,[2]valeurs_trimestrielles!$A$1:$EJ$1191,447,0)+HLOOKUP($A54,[2]valeurs_trimestrielles!$A$1:$EJ$1191,448,0)+HLOOKUP($A54,[2]valeurs_trimestrielles!$A$1:$EJ$1191,451,0)+HLOOKUP($A54,[2]valeurs_trimestrielles!$A$1:$EJ$1191,452,0)+HLOOKUP($A54,[2]valeurs_trimestrielles!$A$1:$EJ$1191,453,0)+HLOOKUP($A54,[2]valeurs_trimestrielles!$A$1:$EJ$1191,454,0)+HLOOKUP($A54,[2]valeurs_trimestrielles!$A$1:$EJ$1191,455,0)+HLOOKUP($A54,[2]valeurs_trimestrielles!$A$1:$EJ$1191,456,0)+HLOOKUP($A54,[2]valeurs_trimestrielles!$A$1:$EJ$1191,457,0)</f>
        <v>5665</v>
      </c>
      <c r="I54" s="73">
        <f>HLOOKUP($A54,[2]valeurs_trimestrielles!$A$1:$EJ$1191,509,0)+HLOOKUP($A54,[2]valeurs_trimestrielles!$A$1:$EJ$1191,510,0)+HLOOKUP($A54,[2]valeurs_trimestrielles!$A$1:$EJ$1191,511,0)+HLOOKUP($A54,[2]valeurs_trimestrielles!$A$1:$EJ$1191,512,0)+HLOOKUP($A54,[2]valeurs_trimestrielles!$A$1:$EJ$1191,513,0)+HLOOKUP($A54,[2]valeurs_trimestrielles!$A$1:$EJ$1191,516,0)+HLOOKUP($A54,[2]valeurs_trimestrielles!$A$1:$EJ$1191,517,0)+HLOOKUP($A54,[2]valeurs_trimestrielles!$A$1:$EJ$1191,518,0)+HLOOKUP($A54,[2]valeurs_trimestrielles!$A$1:$EJ$1191,519,0)+HLOOKUP($A54,[2]valeurs_trimestrielles!$A$1:$EJ$1191,520,0)+HLOOKUP($A54,[2]valeurs_trimestrielles!$A$1:$EJ$1191,521,0)+HLOOKUP($A54,[2]valeurs_trimestrielles!$A$1:$EJ$1191,522,0)</f>
        <v>4807</v>
      </c>
      <c r="J54" s="73">
        <f>HLOOKUP($A54,[2]valeurs_trimestrielles!$A$1:$EJ$1191,263,0)+HLOOKUP($A54,[2]valeurs_trimestrielles!$A$1:$EJ$1191,264,0)+HLOOKUP($A54,[2]valeurs_trimestrielles!$A$1:$EJ$1191,265,0)+HLOOKUP($A54,[2]valeurs_trimestrielles!$A$1:$EJ$1191,266,0)+HLOOKUP($A54,[2]valeurs_trimestrielles!$A$1:$EJ$1191,267,0)+HLOOKUP($A54,[2]valeurs_trimestrielles!$A$1:$EJ$1191,270,0)+HLOOKUP($A54,[2]valeurs_trimestrielles!$A$1:$EJ$1191,271,0)+HLOOKUP($A54,[2]valeurs_trimestrielles!$A$1:$EJ$1191,272,0)+HLOOKUP($A54,[2]valeurs_trimestrielles!$A$1:$EJ$1191,273,0)+HLOOKUP($A54,[2]valeurs_trimestrielles!$A$1:$EJ$1191,274,0)+HLOOKUP($A54,[2]valeurs_trimestrielles!$A$1:$EJ$1191,275,0)+HLOOKUP($A54,[2]valeurs_trimestrielles!$A$1:$EJ$1191,276,0)</f>
        <v>7913</v>
      </c>
      <c r="K54" s="73">
        <f>HLOOKUP($A54,[2]valeurs_trimestrielles!$A$1:$EJ$1191,277,0)+HLOOKUP($A54,[2]valeurs_trimestrielles!$A$1:$EJ$1191,278,0)+HLOOKUP($A54,[2]valeurs_trimestrielles!$A$1:$EJ$1191,279,0)+HLOOKUP($A54,[2]valeurs_trimestrielles!$A$1:$EJ$1191,280,0)+HLOOKUP($A54,[2]valeurs_trimestrielles!$A$1:$EJ$1191,281,0)+HLOOKUP($A54,[2]valeurs_trimestrielles!$A$1:$EJ$1191,284,0)+HLOOKUP($A54,[2]valeurs_trimestrielles!$A$1:$EJ$1191,285,0)+HLOOKUP($A54,[2]valeurs_trimestrielles!$A$1:$EJ$1191,286,0)+HLOOKUP($A54,[2]valeurs_trimestrielles!$A$1:$EJ$1191,287,0)+HLOOKUP($A54,[2]valeurs_trimestrielles!$A$1:$EJ$1191,288,0)+HLOOKUP($A54,[2]valeurs_trimestrielles!$A$1:$EJ$1191,289,0)+HLOOKUP($A54,[2]valeurs_trimestrielles!$A$1:$EJ$1191,290,0)</f>
        <v>6813</v>
      </c>
      <c r="L54" s="73">
        <f>HLOOKUP($A54,[2]valeurs_trimestrielles!$A$1:$EJ$1191,249,0)+HLOOKUP($A54,[2]valeurs_trimestrielles!$A$1:$EJ$1191,250,0)+HLOOKUP($A54,[2]valeurs_trimestrielles!$A$1:$EJ$1191,251,0)+HLOOKUP($A54,[2]valeurs_trimestrielles!$A$1:$EJ$1191,252,0)+HLOOKUP($A54,[2]valeurs_trimestrielles!$A$1:$EJ$1191,253,0)+HLOOKUP($A54,[2]valeurs_trimestrielles!$A$1:$EJ$1191,256,0)+HLOOKUP($A54,[2]valeurs_trimestrielles!$A$1:$EJ$1191,257,0)+HLOOKUP($A54,[2]valeurs_trimestrielles!$A$1:$EJ$1191,258,0)+HLOOKUP($A54,[2]valeurs_trimestrielles!$A$1:$EJ$1191,259,0)+HLOOKUP($A54,[2]valeurs_trimestrielles!$A$1:$EJ$1191,260,0)+HLOOKUP($A54,[2]valeurs_trimestrielles!$A$1:$EJ$1191,261,0)+HLOOKUP($A54,[2]valeurs_trimestrielles!$A$1:$EJ$1191,262,0)</f>
        <v>21531</v>
      </c>
      <c r="M54" s="73">
        <f>HLOOKUP($A54,[2]valeurs_trimestrielles!$A$1:$EJ$1191,393,0)+HLOOKUP($A54,[2]valeurs_trimestrielles!$A$1:$EJ$1191,394,0)+HLOOKUP($A54,[2]valeurs_trimestrielles!$A$1:$EJ$1191,395,0)+HLOOKUP($A54,[2]valeurs_trimestrielles!$A$1:$EJ$1191,396,0)+HLOOKUP($A54,[2]valeurs_trimestrielles!$A$1:$EJ$1191,397,0)+HLOOKUP($A54,[2]valeurs_trimestrielles!$A$1:$EJ$1191,400,0)+HLOOKUP($A54,[2]valeurs_trimestrielles!$A$1:$EJ$1191,401,0)+HLOOKUP($A54,[2]valeurs_trimestrielles!$A$1:$EJ$1191,402,0)+HLOOKUP($A54,[2]valeurs_trimestrielles!$A$1:$EJ$1191,403,0)+HLOOKUP($A54,[2]valeurs_trimestrielles!$A$1:$EJ$1191,404,0)+HLOOKUP($A54,[2]valeurs_trimestrielles!$A$1:$EJ$1191,405,0)+HLOOKUP($A54,[2]valeurs_trimestrielles!$A$1:$EJ$1191,406,0)</f>
        <v>10524</v>
      </c>
      <c r="N54" s="75">
        <f>HLOOKUP($A54,[2]valeurs_trimestrielles!$A$1:$EJ$1191,291,0)+HLOOKUP($A54,[2]valeurs_trimestrielles!$A$1:$EJ$1191,292,0)+HLOOKUP($A54,[2]valeurs_trimestrielles!$A$1:$EJ$1191,293,0)+HLOOKUP($A54,[2]valeurs_trimestrielles!$A$1:$EJ$1191,294,0)+HLOOKUP($A54,[2]valeurs_trimestrielles!$A$1:$EJ$1191,295,0)+HLOOKUP($A54,[2]valeurs_trimestrielles!$A$1:$EJ$1191,298,0)+HLOOKUP($A54,[2]valeurs_trimestrielles!$A$1:$EJ$1191,299,0)+HLOOKUP($A54,[2]valeurs_trimestrielles!$A$1:$EJ$1191,300,0)+HLOOKUP($A54,[2]valeurs_trimestrielles!$A$1:$EJ$1191,301,0)+HLOOKUP($A54,[2]valeurs_trimestrielles!$A$1:$EJ$1191,302,0)+HLOOKUP($A54,[2]valeurs_trimestrielles!$A$1:$EJ$1191,303,0)+HLOOKUP($A54,[2]valeurs_trimestrielles!$A$1:$EJ$1191,304,0)</f>
        <v>6406</v>
      </c>
      <c r="O54" s="72">
        <f t="shared" si="69"/>
        <v>171356</v>
      </c>
      <c r="P54" s="76">
        <f>HLOOKUP($A54,[2]valeurs_trimestrielles!$A$1:$EJ$1191,828,0)+HLOOKUP($A54,[2]valeurs_trimestrielles!$A$1:$EJ$1191,830,0)+HLOOKUP($A54,[2]valeurs_trimestrielles!$A$1:$EJ$1191,832,0)+HLOOKUP($A54,[2]valeurs_trimestrielles!$A$1:$EJ$1191,834,0)+HLOOKUP($A54,[2]valeurs_trimestrielles!$A$1:$EJ$1191,836,0)+HLOOKUP($A54,[2]valeurs_trimestrielles!$A$1:$EJ$1191,838,0)+HLOOKUP($A54,[2]valeurs_trimestrielles!$A$1:$EJ$1191,842,0)+HLOOKUP($A54,[2]valeurs_trimestrielles!$A$1:$EJ$1191,847,0)+HLOOKUP($A54,[2]valeurs_trimestrielles!$A$1:$EJ$1191,853,0)+HLOOKUP($A54,[2]valeurs_trimestrielles!$A$1:$EJ$1191,855,0)+HLOOKUP($A54,[2]valeurs_trimestrielles!$A$1:$EJ$1191,857,0)+HLOOKUP($A54,[2]valeurs_trimestrielles!$A$1:$EJ$1191,859,0)+HLOOKUP($A54,[2]valeurs_trimestrielles!$A$1:$EJ$1191,861,0)</f>
        <v>8406</v>
      </c>
      <c r="Q54" s="73">
        <f>HLOOKUP($A54,[2]valeurs_trimestrielles!$A$1:$EJ$1191,730,0)+HLOOKUP($A54,[2]valeurs_trimestrielles!$A$1:$EJ$1191,732,0)+HLOOKUP($A54,[2]valeurs_trimestrielles!$A$1:$EJ$1191,734,0)+HLOOKUP($A54,[2]valeurs_trimestrielles!$A$1:$EJ$1191,736,0)+HLOOKUP($A54,[2]valeurs_trimestrielles!$A$1:$EJ$1191,738,0)+HLOOKUP($A54,[2]valeurs_trimestrielles!$A$1:$EJ$1191,740,0)+HLOOKUP($A54,[2]valeurs_trimestrielles!$A$1:$EJ$1191,744,0)+HLOOKUP($A54,[2]valeurs_trimestrielles!$A$1:$EJ$1191,749,0)+HLOOKUP($A54,[2]valeurs_trimestrielles!$A$1:$EJ$1191,755,0)+HLOOKUP($A54,[2]valeurs_trimestrielles!$A$1:$EJ$1191,757,0)+HLOOKUP($A54,[2]valeurs_trimestrielles!$A$1:$EJ$1191,759,0)+HLOOKUP($A54,[2]valeurs_trimestrielles!$A$1:$EJ$1191,761,0)+HLOOKUP($A54,[2]valeurs_trimestrielles!$A$1:$EJ$1191,763,0)</f>
        <v>13313</v>
      </c>
      <c r="R54" s="73">
        <f t="shared" si="70"/>
        <v>149637</v>
      </c>
      <c r="S54" s="73">
        <f>HLOOKUP($A54,[2]valeurs_trimestrielles!$A$1:$EJ$1191,681,0)+HLOOKUP($A54,[2]valeurs_trimestrielles!$A$1:$EJ$1191,682,0)+HLOOKUP($A54,[2]valeurs_trimestrielles!$A$1:$EJ$1191,683,0)+HLOOKUP($A54,[2]valeurs_trimestrielles!$A$1:$EJ$1191,684,0)+HLOOKUP($A54,[2]valeurs_trimestrielles!$A$1:$EJ$1191,685,0)+HLOOKUP($A54,[2]valeurs_trimestrielles!$A$1:$EJ$1191,688,0)+HLOOKUP($A54,[2]valeurs_trimestrielles!$A$1:$EJ$1191,689,0)+HLOOKUP($A54,[2]valeurs_trimestrielles!$A$1:$EJ$1191,690,0)+HLOOKUP($A54,[2]valeurs_trimestrielles!$A$1:$EJ$1191,691,0)+HLOOKUP($A54,[2]valeurs_trimestrielles!$A$1:$EJ$1191,692,0)+HLOOKUP($A54,[2]valeurs_trimestrielles!$A$1:$EJ$1191,693,0)+HLOOKUP($A54,[2]valeurs_trimestrielles!$A$1:$EJ$1191,694,0)</f>
        <v>19584</v>
      </c>
      <c r="T54" s="73">
        <f>HLOOKUP($A54,[2]valeurs_trimestrielles!$A$1:$EJ$1191,912,0)+HLOOKUP($A54,[2]valeurs_trimestrielles!$A$1:$EJ$1191,913,0)+HLOOKUP($A54,[2]valeurs_trimestrielles!$A$1:$EJ$1191,914,0)+HLOOKUP($A54,[2]valeurs_trimestrielles!$A$1:$EJ$1191,915,0)+HLOOKUP($A54,[2]valeurs_trimestrielles!$A$1:$EJ$1191,916,0)+HLOOKUP($A54,[2]valeurs_trimestrielles!$A$1:$EJ$1191,919,0)+HLOOKUP($A54,[2]valeurs_trimestrielles!$A$1:$EJ$1191,920,0)+HLOOKUP($A54,[2]valeurs_trimestrielles!$A$1:$EJ$1191,921,0)+HLOOKUP($A54,[2]valeurs_trimestrielles!$A$1:$EJ$1191,922,0)+HLOOKUP($A54,[2]valeurs_trimestrielles!$A$1:$EJ$1191,923,0)+HLOOKUP($A54,[2]valeurs_trimestrielles!$A$1:$EJ$1191,924,0)+HLOOKUP($A54,[2]valeurs_trimestrielles!$A$1:$EJ$1191,925,0)</f>
        <v>19085</v>
      </c>
      <c r="U54" s="73">
        <f>HLOOKUP($A54,[2]valeurs_trimestrielles!$A$1:$EJ$1191,814,0)+HLOOKUP($A54,[2]valeurs_trimestrielles!$A$1:$EJ$1191,815,0)+HLOOKUP($A54,[2]valeurs_trimestrielles!$A$1:$EJ$1191,816,0)+HLOOKUP($A54,[2]valeurs_trimestrielles!$A$1:$EJ$1191,817,0)+HLOOKUP($A54,[2]valeurs_trimestrielles!$A$1:$EJ$1191,818,0)+HLOOKUP($A54,[2]valeurs_trimestrielles!$A$1:$EJ$1191,821,0)+HLOOKUP($A54,[2]valeurs_trimestrielles!$A$1:$EJ$1191,822,0)+HLOOKUP($A54,[2]valeurs_trimestrielles!$A$1:$EJ$1191,823,0)+HLOOKUP($A54,[2]valeurs_trimestrielles!$A$1:$EJ$1191,824,0)+HLOOKUP($A54,[2]valeurs_trimestrielles!$A$1:$EJ$1191,825,0)+HLOOKUP($A54,[2]valeurs_trimestrielles!$A$1:$EJ$1191,826,0)+HLOOKUP($A54,[2]valeurs_trimestrielles!$A$1:$EJ$1191,827,0)</f>
        <v>2978</v>
      </c>
      <c r="V54" s="73">
        <f>HLOOKUP($A54,[2]valeurs_trimestrielles!$A$1:$EJ$1191,877,0)+HLOOKUP($A54,[2]valeurs_trimestrielles!$A$1:$EJ$1191,878,0)+HLOOKUP($A54,[2]valeurs_trimestrielles!$A$1:$EJ$1191,879,0)+HLOOKUP($A54,[2]valeurs_trimestrielles!$A$1:$EJ$1191,880,0)+HLOOKUP($A54,[2]valeurs_trimestrielles!$A$1:$EJ$1191,881,0)+HLOOKUP($A54,[2]valeurs_trimestrielles!$A$1:$EJ$1191,884,0)+HLOOKUP($A54,[2]valeurs_trimestrielles!$A$1:$EJ$1191,885,0)+HLOOKUP($A54,[2]valeurs_trimestrielles!$A$1:$EJ$1191,886,0)+HLOOKUP($A54,[2]valeurs_trimestrielles!$A$1:$EJ$1191,887,0)+HLOOKUP($A54,[2]valeurs_trimestrielles!$A$1:$EJ$1191,888,0)+HLOOKUP($A54,[2]valeurs_trimestrielles!$A$1:$EJ$1191,889,0)+HLOOKUP($A54,[2]valeurs_trimestrielles!$A$1:$EJ$1191,890,0)</f>
        <v>10945</v>
      </c>
      <c r="W54" s="73">
        <f>HLOOKUP($A54,[2]valeurs_trimestrielles!$A$1:$EJ$1191,639,0)+HLOOKUP($A54,[2]valeurs_trimestrielles!$A$1:$EJ$1191,640,0)+HLOOKUP($A54,[2]valeurs_trimestrielles!$A$1:$EJ$1191,641,0)+HLOOKUP($A54,[2]valeurs_trimestrielles!$A$1:$EJ$1191,642,0)+HLOOKUP($A54,[2]valeurs_trimestrielles!$A$1:$EJ$1191,643,0)+HLOOKUP($A54,[2]valeurs_trimestrielles!$A$1:$EJ$1191,646,0)+HLOOKUP($A54,[2]valeurs_trimestrielles!$A$1:$EJ$1191,648,0)+HLOOKUP($A54,[2]valeurs_trimestrielles!$A$1:$EJ$1191,650,0)+HLOOKUP($A54,[2]valeurs_trimestrielles!$A$1:$EJ$1191,652,0)+HLOOKUP($A54,[2]valeurs_trimestrielles!$A$1:$EJ$1191,654,0)+HLOOKUP($A54,[2]valeurs_trimestrielles!$A$1:$EJ$1191,656,0)+HLOOKUP($A54,[2]valeurs_trimestrielles!$A$1:$EJ$1191,657,0)</f>
        <v>2021</v>
      </c>
      <c r="X54" s="73">
        <f>HLOOKUP($A54,[2]valeurs_trimestrielles!$A$1:$EJ$1191,653,0)+HLOOKUP($A54,[2]valeurs_trimestrielles!$A$1:$EJ$1191,654,0)+HLOOKUP($A54,[2]valeurs_trimestrielles!$A$1:$EJ$1191,655,0)+HLOOKUP($A54,[2]valeurs_trimestrielles!$A$1:$EJ$1191,656,0)+HLOOKUP($A54,[2]valeurs_trimestrielles!$A$1:$EJ$1191,657,0)+HLOOKUP($A54,[2]valeurs_trimestrielles!$A$1:$EJ$1191,660,0)+HLOOKUP($A54,[2]valeurs_trimestrielles!$A$1:$EJ$1191,661,0)+HLOOKUP($A54,[2]valeurs_trimestrielles!$A$1:$EJ$1191,662,0)+HLOOKUP($A54,[2]valeurs_trimestrielles!$A$1:$EJ$1191,663,0)+HLOOKUP($A54,[2]valeurs_trimestrielles!$A$1:$EJ$1191,664,0)+HLOOKUP($A54,[2]valeurs_trimestrielles!$A$1:$EJ$1191,665,0)+HLOOKUP($A54,[2]valeurs_trimestrielles!$A$1:$EJ$1191,666,0)</f>
        <v>4539</v>
      </c>
      <c r="Y54" s="73">
        <f>HLOOKUP($A54,[2]valeurs_trimestrielles!$A$1:$EJ$1191,626,0)+HLOOKUP($A54,[2]valeurs_trimestrielles!$A$1:$EJ$1191,627,0)+HLOOKUP($A54,[2]valeurs_trimestrielles!$A$1:$EJ$1191,628,0)+HLOOKUP($A54,[2]valeurs_trimestrielles!$A$1:$EJ$1191,629,0)+HLOOKUP($A54,[2]valeurs_trimestrielles!$A$1:$EJ$1191,630,0)+HLOOKUP($A54,[2]valeurs_trimestrielles!$A$1:$EJ$1191,632,0)+HLOOKUP($A54,[2]valeurs_trimestrielles!$A$1:$EJ$1191,633,0)+HLOOKUP($A54,[2]valeurs_trimestrielles!$A$1:$EJ$1191,634,0)+HLOOKUP($A54,[2]valeurs_trimestrielles!$A$1:$EJ$1191,635,0)+HLOOKUP($A54,[2]valeurs_trimestrielles!$A$1:$EJ$1191,636,0)+HLOOKUP($A54,[2]valeurs_trimestrielles!$A$1:$EJ$1191,637,0)+HLOOKUP($A54,[2]valeurs_trimestrielles!$A$1:$EJ$1191,638,0)</f>
        <v>49397</v>
      </c>
      <c r="Z54" s="73">
        <f>HLOOKUP($A54,[2]valeurs_trimestrielles!$A$1:$EJ$1191,765,0)+HLOOKUP($A54,[2]valeurs_trimestrielles!$A$1:$EJ$1191,766,0)+HLOOKUP($A54,[2]valeurs_trimestrielles!$A$1:$EJ$1191,767,0)+HLOOKUP($A54,[2]valeurs_trimestrielles!$A$1:$EJ$1191,768,0)+HLOOKUP($A54,[2]valeurs_trimestrielles!$A$1:$EJ$1191,769,0)+HLOOKUP($A54,[2]valeurs_trimestrielles!$A$1:$EJ$1191,772,0)+HLOOKUP($A54,[2]valeurs_trimestrielles!$A$1:$EJ$1191,773,0)+HLOOKUP($A54,[2]valeurs_trimestrielles!$A$1:$EJ$1191,774,0)+HLOOKUP($A54,[2]valeurs_trimestrielles!$A$1:$EJ$1191,775,0)+HLOOKUP($A54,[2]valeurs_trimestrielles!$A$1:$EJ$1191,776,0)+HLOOKUP($A54,[2]valeurs_trimestrielles!$A$1:$EJ$1191,777,0)+HLOOKUP($A54,[2]valeurs_trimestrielles!$A$1:$EJ$1191,778,0)</f>
        <v>17294</v>
      </c>
      <c r="AA54" s="75">
        <f>HLOOKUP($A54,[2]valeurs_trimestrielles!$A$1:$EJ$1191,667,0)+HLOOKUP($A54,[2]valeurs_trimestrielles!$A$1:$EJ$1191,668,0)+HLOOKUP($A54,[2]valeurs_trimestrielles!$A$1:$EJ$1191,669,0)+HLOOKUP($A54,[2]valeurs_trimestrielles!$A$1:$EJ$1191,670,0)+HLOOKUP($A54,[2]valeurs_trimestrielles!$A$1:$EJ$1191,671,0)+HLOOKUP($A54,[2]valeurs_trimestrielles!$A$1:$EJ$1191,674,0)+HLOOKUP($A54,[2]valeurs_trimestrielles!$A$1:$EJ$1191,675,0)+HLOOKUP($A54,[2]valeurs_trimestrielles!$A$1:$EJ$1191,676,0)+HLOOKUP($A54,[2]valeurs_trimestrielles!$A$1:$EJ$1191,677,0)+HLOOKUP($A54,[2]valeurs_trimestrielles!$A$1:$EJ$1191,678,0)+HLOOKUP($A54,[2]valeurs_trimestrielles!$A$1:$EJ$1191,679,0)+HLOOKUP($A54,[2]valeurs_trimestrielles!$A$1:$EJ$1191,680,0)</f>
        <v>23794</v>
      </c>
      <c r="AB54" s="72">
        <f t="shared" si="71"/>
        <v>275693</v>
      </c>
      <c r="AC54" s="55">
        <f>HLOOKUP($A54,[2]valeurs_trimestrielles!$A$1:$EJ$1191,560,0)+HLOOKUP($A54,[2]valeurs_trimestrielles!$A$1:$EJ$1191,562,0)+HLOOKUP($A54,[2]valeurs_trimestrielles!$A$1:$EJ$1191,564,0)+HLOOKUP($A54,[2]valeurs_trimestrielles!$A$1:$EJ$1191,566,0)+HLOOKUP($A54,[2]valeurs_trimestrielles!$A$1:$EJ$1191,568,0)+HLOOKUP($A54,[2]valeurs_trimestrielles!$A$1:$EJ$1191,570,0)+HLOOKUP($A54,[2]valeurs_trimestrielles!$A$1:$EJ$1191,574,0)+HLOOKUP($A54,[2]valeurs_trimestrielles!$A$1:$EJ$1191,580,0)+HLOOKUP($A54,[2]valeurs_trimestrielles!$A$1:$EJ$1191,587,0)+HLOOKUP($A54,[2]valeurs_trimestrielles!$A$1:$EJ$1191,589,0)+HLOOKUP($A54,[2]valeurs_trimestrielles!$A$1:$EJ$1191,591,0)+HLOOKUP($A54,[2]valeurs_trimestrielles!$A$1:$EJ$1191,593,0)+HLOOKUP($A54,[2]valeurs_trimestrielles!$A$1:$EJ$1191,595,0)</f>
        <v>14092</v>
      </c>
      <c r="AD54" s="56">
        <f>HLOOKUP($A54,[2]valeurs_trimestrielles!$A$1:$EJ$1191,109,0)+HLOOKUP($A54,[2]valeurs_trimestrielles!$A$1:$EJ$1191,111,0)+HLOOKUP($A54,[2]valeurs_trimestrielles!$A$1:$EJ$1191,113,0)+HLOOKUP($A54,[2]valeurs_trimestrielles!$A$1:$EJ$1191,115,0)+HLOOKUP($A54,[2]valeurs_trimestrielles!$A$1:$EJ$1191,117,0)+HLOOKUP($A54,[2]valeurs_trimestrielles!$A$1:$EJ$1191,119,0)+HLOOKUP($A54,[2]valeurs_trimestrielles!$A$1:$EJ$1191,123,0)+HLOOKUP($A54,[2]valeurs_trimestrielles!$A$1:$EJ$1191,129,0)+HLOOKUP($A54,[2]valeurs_trimestrielles!$A$1:$EJ$1191,136,0)+HLOOKUP($A54,[2]valeurs_trimestrielles!$A$1:$EJ$1191,138,0)+HLOOKUP($A54,[2]valeurs_trimestrielles!$A$1:$EJ$1191,140,0)+HLOOKUP($A54,[2]valeurs_trimestrielles!$A$1:$EJ$1191,142,0)+HLOOKUP($A54,[2]valeurs_trimestrielles!$A$1:$EJ$1191,144,0)</f>
        <v>25871</v>
      </c>
      <c r="AE54" s="56">
        <f t="shared" si="72"/>
        <v>235730</v>
      </c>
      <c r="AF54" s="56">
        <f>HLOOKUP($A54,[2]valeurs_trimestrielles!$A$1:$EJ$1191,58,0)+HLOOKUP($A54,[2]valeurs_trimestrielles!$A$1:$EJ$1191,59,0)+HLOOKUP($A54,[2]valeurs_trimestrielles!$A$1:$EJ$1191,60,0)+HLOOKUP($A54,[2]valeurs_trimestrielles!$A$1:$EJ$1191,61,0)+HLOOKUP($A54,[2]valeurs_trimestrielles!$A$1:$EJ$1191,62,0)+HLOOKUP($A54,[2]valeurs_trimestrielles!$A$1:$EJ$1191,65,0)+HLOOKUP($A54,[2]valeurs_trimestrielles!$A$1:$EJ$1191,66,0)+HLOOKUP($A54,[2]valeurs_trimestrielles!$A$1:$EJ$1191,67,0)+HLOOKUP($A54,[2]valeurs_trimestrielles!$A$1:$EJ$1191,68,0)+HLOOKUP($A54,[2]valeurs_trimestrielles!$A$1:$EJ$1191,69,0)+HLOOKUP($A54,[2]valeurs_trimestrielles!$A$1:$EJ$1191,70,0)+HLOOKUP($A54,[2]valeurs_trimestrielles!$A$1:$EJ$1191,71,0)</f>
        <v>39091</v>
      </c>
      <c r="AG54" s="56">
        <f>HLOOKUP($A54,[2]valeurs_trimestrielles!$A$1:$EJ$1191,968,0)+HLOOKUP($A54,[2]valeurs_trimestrielles!$A$1:$EJ$1191,969,0)+HLOOKUP($A54,[2]valeurs_trimestrielles!$A$1:$EJ$1191,970,0)+HLOOKUP($A54,[2]valeurs_trimestrielles!$A$1:$EJ$1191,971,0)+HLOOKUP($A54,[2]valeurs_trimestrielles!$A$1:$EJ$1191,972,0)+HLOOKUP($A54,[2]valeurs_trimestrielles!$A$1:$EJ$1191,975,0)+HLOOKUP($A54,[2]valeurs_trimestrielles!$A$1:$EJ$1191,976,0)+HLOOKUP($A54,[2]valeurs_trimestrielles!$A$1:$EJ$1191,977,0)+HLOOKUP($A54,[2]valeurs_trimestrielles!$A$1:$EJ$1191,978,0)+HLOOKUP($A54,[2]valeurs_trimestrielles!$A$1:$EJ$1191,979,0)+HLOOKUP($A54,[2]valeurs_trimestrielles!$A$1:$EJ$1191,980,0)+HLOOKUP($A54,[2]valeurs_trimestrielles!$A$1:$EJ$1191,981,0)</f>
        <v>22917</v>
      </c>
      <c r="AH54" s="56">
        <f>HLOOKUP($A54,[2]valeurs_trimestrielles!$A$1:$EJ$1191,235,0)+HLOOKUP($A54,[2]valeurs_trimestrielles!$A$1:$EJ$1191,236,0)+HLOOKUP($A54,[2]valeurs_trimestrielles!$A$1:$EJ$1191,237,0)+HLOOKUP($A54,[2]valeurs_trimestrielles!$A$1:$EJ$1191,238,0)+HLOOKUP($A54,[2]valeurs_trimestrielles!$A$1:$EJ$1191,239,0)+HLOOKUP($A54,[2]valeurs_trimestrielles!$A$1:$EJ$1191,242,0)+HLOOKUP($A54,[2]valeurs_trimestrielles!$A$1:$EJ$1191,243,0)+HLOOKUP($A54,[2]valeurs_trimestrielles!$A$1:$EJ$1191,244,0)+HLOOKUP($A54,[2]valeurs_trimestrielles!$A$1:$EJ$1191,245,0)+HLOOKUP($A54,[2]valeurs_trimestrielles!$A$1:$EJ$1191,246,0)+HLOOKUP($A54,[2]valeurs_trimestrielles!$A$1:$EJ$1191,247,0)+HLOOKUP($A54,[2]valeurs_trimestrielles!$A$1:$EJ$1191,248,0)</f>
        <v>8643</v>
      </c>
      <c r="AI54" s="56">
        <f>HLOOKUP($A54,[2]valeurs_trimestrielles!$A$1:$EJ$1191,611,0)+HLOOKUP($A54,[2]valeurs_trimestrielles!$A$1:$EJ$1191,612,0)+HLOOKUP($A54,[2]valeurs_trimestrielles!$A$1:$EJ$1191,613,0)+HLOOKUP($A54,[2]valeurs_trimestrielles!$A$1:$EJ$1191,614,0)+HLOOKUP($A54,[2]valeurs_trimestrielles!$A$1:$EJ$1191,615,0)+HLOOKUP($A54,[2]valeurs_trimestrielles!$A$1:$EJ$1191,618,0)+HLOOKUP($A54,[2]valeurs_trimestrielles!$A$1:$EJ$1191,619,0)+HLOOKUP($A54,[2]valeurs_trimestrielles!$A$1:$EJ$1191,620,0)+HLOOKUP($A54,[2]valeurs_trimestrielles!$A$1:$EJ$1191,621,0)+HLOOKUP($A54,[2]valeurs_trimestrielles!$A$1:$EJ$1191,622,0)+HLOOKUP($A54,[2]valeurs_trimestrielles!$A$1:$EJ$1191,623,0)+HLOOKUP($A54,[2]valeurs_trimestrielles!$A$1:$EJ$1191,624,0)</f>
        <v>15752</v>
      </c>
      <c r="AJ54" s="56">
        <f>HLOOKUP($A54,[2]valeurs_trimestrielles!$A$1:$EJ$1191,16,0)+HLOOKUP($A54,[2]valeurs_trimestrielles!$A$1:$EJ$1191,17,0)+HLOOKUP($A54,[2]valeurs_trimestrielles!$A$1:$EJ$1191,18,0)+HLOOKUP($A54,[2]valeurs_trimestrielles!$A$1:$EJ$1191,19,0)+HLOOKUP($A54,[2]valeurs_trimestrielles!$A$1:$EJ$1191,20,0)+HLOOKUP($A54,[2]valeurs_trimestrielles!$A$1:$EJ$1191,23,0)+HLOOKUP($A54,[2]valeurs_trimestrielles!$A$1:$EJ$1191,24,0)+HLOOKUP($A54,[2]valeurs_trimestrielles!$A$1:$EJ$1191,25,0)+HLOOKUP($A54,[2]valeurs_trimestrielles!$A$1:$EJ$1191,26,0)+HLOOKUP($A54,[2]valeurs_trimestrielles!$A$1:$EJ$1191,27,0)+HLOOKUP($A54,[2]valeurs_trimestrielles!$A$1:$EJ$1191,28,0)+HLOOKUP($A54,[2]valeurs_trimestrielles!$A$1:$EJ$1191,29,0)</f>
        <v>9029</v>
      </c>
      <c r="AK54" s="56">
        <f>HLOOKUP($A54,[2]valeurs_trimestrielles!$A$1:$EJ$1191,30,0)+HLOOKUP($A54,[2]valeurs_trimestrielles!$A$1:$EJ$1191,31,0)+HLOOKUP($A54,[2]valeurs_trimestrielles!$A$1:$EJ$1191,32,0)+HLOOKUP($A54,[2]valeurs_trimestrielles!$A$1:$EJ$1191,33,0)+HLOOKUP($A54,[2]valeurs_trimestrielles!$A$1:$EJ$1191,34,0)+HLOOKUP($A54,[2]valeurs_trimestrielles!$A$1:$EJ$1191,37,0)+HLOOKUP($A54,[2]valeurs_trimestrielles!$A$1:$EJ$1191,38,0)+HLOOKUP($A54,[2]valeurs_trimestrielles!$A$1:$EJ$1191,39,0)+HLOOKUP($A54,[2]valeurs_trimestrielles!$A$1:$EJ$1191,40,0)+HLOOKUP($A54,[2]valeurs_trimestrielles!$A$1:$EJ$1191,41,0)+HLOOKUP($A54,[2]valeurs_trimestrielles!$A$1:$EJ$1191,42,0)+HLOOKUP($A54,[2]valeurs_trimestrielles!$A$1:$EJ$1191,43,0)</f>
        <v>11352</v>
      </c>
      <c r="AL54" s="56">
        <f>HLOOKUP($A54,[2]valeurs_trimestrielles!$A$1:$EJ$1191,2,0)+HLOOKUP($A54,[2]valeurs_trimestrielles!$A$1:$EJ$1191,3,0)+HLOOKUP($A54,[2]valeurs_trimestrielles!$A$1:$EJ$1191,4,0)+HLOOKUP($A54,[2]valeurs_trimestrielles!$A$1:$EJ$1191,5,0)+HLOOKUP($A54,[2]valeurs_trimestrielles!$A$1:$EJ$1191,6,0)+HLOOKUP($A54,[2]valeurs_trimestrielles!$A$1:$EJ$1191,9,0)+HLOOKUP($A54,[2]valeurs_trimestrielles!$A$1:$EJ$1191,10,0)+HLOOKUP($A54,[2]valeurs_trimestrielles!$A$1:$EJ$1191,11,0)+HLOOKUP($A54,[2]valeurs_trimestrielles!$A$1:$EJ$1191,12,0)+HLOOKUP($A54,[2]valeurs_trimestrielles!$A$1:$EJ$1191,13,0)+HLOOKUP($A54,[2]valeurs_trimestrielles!$A$1:$EJ$1191,14,0)+HLOOKUP($A54,[2]valeurs_trimestrielles!$A$1:$EJ$1191,15,0)</f>
        <v>70928</v>
      </c>
      <c r="AM54" s="56">
        <f>HLOOKUP($A54,[2]valeurs_trimestrielles!$A$1:$EJ$1191,146,0)+HLOOKUP($A54,[2]valeurs_trimestrielles!$A$1:$EJ$1191,147,0)+HLOOKUP($A54,[2]valeurs_trimestrielles!$A$1:$EJ$1191,148,0)+HLOOKUP($A54,[2]valeurs_trimestrielles!$A$1:$EJ$1191,149,0)+HLOOKUP($A54,[2]valeurs_trimestrielles!$A$1:$EJ$1191,150,0)+HLOOKUP($A54,[2]valeurs_trimestrielles!$A$1:$EJ$1191,153,0)+HLOOKUP($A54,[2]valeurs_trimestrielles!$A$1:$EJ$1191,154,0)+HLOOKUP($A54,[2]valeurs_trimestrielles!$A$1:$EJ$1191,155,0)+HLOOKUP($A54,[2]valeurs_trimestrielles!$A$1:$EJ$1191,156,0)+HLOOKUP($A54,[2]valeurs_trimestrielles!$A$1:$EJ$1191,157,0)+HLOOKUP($A54,[2]valeurs_trimestrielles!$A$1:$EJ$1191,158,0)+HLOOKUP($A54,[2]valeurs_trimestrielles!$A$1:$EJ$1191,159,0)</f>
        <v>27818</v>
      </c>
      <c r="AN54" s="57">
        <f>HLOOKUP($A54,[2]valeurs_trimestrielles!$A$1:$EJ$1191,44,0)+HLOOKUP($A54,[2]valeurs_trimestrielles!$A$1:$EJ$1191,45,0)+HLOOKUP($A54,[2]valeurs_trimestrielles!$A$1:$EJ$1191,46,0)+HLOOKUP($A54,[2]valeurs_trimestrielles!$A$1:$EJ$1191,47,0)+HLOOKUP($A54,[2]valeurs_trimestrielles!$A$1:$EJ$1191,48,0)+HLOOKUP($A54,[2]valeurs_trimestrielles!$A$1:$EJ$1191,51,0)+HLOOKUP($A54,[2]valeurs_trimestrielles!$A$1:$EJ$1191,52,0)+HLOOKUP($A54,[2]valeurs_trimestrielles!$A$1:$EJ$1191,53,0)+HLOOKUP($A54,[2]valeurs_trimestrielles!$A$1:$EJ$1191,54,0)+HLOOKUP($A54,[2]valeurs_trimestrielles!$A$1:$EJ$1191,55,0)+HLOOKUP($A54,[2]valeurs_trimestrielles!$A$1:$EJ$1191,56,0)+HLOOKUP($A54,[2]valeurs_trimestrielles!$A$1:$EJ$1191,57,0)</f>
        <v>30200</v>
      </c>
    </row>
    <row r="55" spans="1:40" x14ac:dyDescent="0.2">
      <c r="A55" s="1" t="str">
        <f>'France métro'!A52</f>
        <v>2022-T2</v>
      </c>
      <c r="B55" s="54">
        <f t="shared" ref="B55:B58" si="73">C55+D55+E55</f>
        <v>96764</v>
      </c>
      <c r="C55" s="76">
        <f>HLOOKUP($A55,[2]valeurs_trimestrielles!$A$1:$EJ$1191,458,0)+HLOOKUP($A55,[2]valeurs_trimestrielles!$A$1:$EJ$1191,460,0)+HLOOKUP($A55,[2]valeurs_trimestrielles!$A$1:$EJ$1191,462,0)+HLOOKUP($A55,[2]valeurs_trimestrielles!$A$1:$EJ$1191,464,0)+HLOOKUP($A55,[2]valeurs_trimestrielles!$A$1:$EJ$1191,466,0)+HLOOKUP($A55,[2]valeurs_trimestrielles!$A$1:$EJ$1191,468,0)+HLOOKUP($A55,[2]valeurs_trimestrielles!$A$1:$EJ$1191,472,0)+HLOOKUP($A55,[2]valeurs_trimestrielles!$A$1:$EJ$1191,478,0)+HLOOKUP($A55,[2]valeurs_trimestrielles!$A$1:$EJ$1191,485,0)+HLOOKUP($A55,[2]valeurs_trimestrielles!$A$1:$EJ$1191,487,0)+HLOOKUP($A55,[2]valeurs_trimestrielles!$A$1:$EJ$1191,489,0)+HLOOKUP($A55,[2]valeurs_trimestrielles!$A$1:$EJ$1191,491,0)+HLOOKUP($A55,[2]valeurs_trimestrielles!$A$1:$EJ$1191,493,0)</f>
        <v>5564</v>
      </c>
      <c r="D55" s="73">
        <f>HLOOKUP($A55,[2]valeurs_trimestrielles!$A$1:$EJ$1191,356,0)+HLOOKUP($A55,[2]valeurs_trimestrielles!$A$1:$EJ$1191,358,0)+HLOOKUP($A55,[2]valeurs_trimestrielles!$A$1:$EJ$1191,360,0)+HLOOKUP($A55,[2]valeurs_trimestrielles!$A$1:$EJ$1191,362,0)+HLOOKUP($A55,[2]valeurs_trimestrielles!$A$1:$EJ$1191,364,0)+HLOOKUP($A55,[2]valeurs_trimestrielles!$A$1:$EJ$1191,366,0)+HLOOKUP($A55,[2]valeurs_trimestrielles!$A$1:$EJ$1191,370,0)+HLOOKUP($A55,[2]valeurs_trimestrielles!$A$1:$EJ$1191,376,0)+HLOOKUP($A55,[2]valeurs_trimestrielles!$A$1:$EJ$1191,383,0)+HLOOKUP($A55,[2]valeurs_trimestrielles!$A$1:$EJ$1191,385,0)+HLOOKUP($A55,[2]valeurs_trimestrielles!$A$1:$EJ$1191,387,0)+HLOOKUP($A55,[2]valeurs_trimestrielles!$A$1:$EJ$1191,389,0)+HLOOKUP($A55,[2]valeurs_trimestrielles!$A$1:$EJ$1191,391,0)</f>
        <v>10612</v>
      </c>
      <c r="E55" s="73">
        <f t="shared" ref="E55:E58" si="74">SUM(F55:N55)</f>
        <v>80588</v>
      </c>
      <c r="F55" s="73">
        <f>HLOOKUP($A55,[2]valeurs_trimestrielles!$A$1:$EJ$1191,305,0)+HLOOKUP($A55,[2]valeurs_trimestrielles!$A$1:$EJ$1191,306,0)+HLOOKUP($A55,[2]valeurs_trimestrielles!$A$1:$EJ$1191,307,0)+HLOOKUP($A55,[2]valeurs_trimestrielles!$A$1:$EJ$1191,308,0)+HLOOKUP($A55,[2]valeurs_trimestrielles!$A$1:$EJ$1191,309,0)+HLOOKUP($A55,[2]valeurs_trimestrielles!$A$1:$EJ$1191,312,0)+HLOOKUP($A55,[2]valeurs_trimestrielles!$A$1:$EJ$1191,313,0)+HLOOKUP($A55,[2]valeurs_trimestrielles!$A$1:$EJ$1191,314,0)+HLOOKUP($A55,[2]valeurs_trimestrielles!$A$1:$EJ$1191,315,0)+HLOOKUP($A55,[2]valeurs_trimestrielles!$A$1:$EJ$1191,316,0)+HLOOKUP($A55,[2]valeurs_trimestrielles!$A$1:$EJ$1191,317,0)+HLOOKUP($A55,[2]valeurs_trimestrielles!$A$1:$EJ$1191,318,0)</f>
        <v>18223</v>
      </c>
      <c r="G55" s="73">
        <f>HLOOKUP($A55,[2]valeurs_trimestrielles!$A$1:$EJ$1191,546,0)+HLOOKUP($A55,[2]valeurs_trimestrielles!$A$1:$EJ$1191,547,0)+HLOOKUP($A55,[2]valeurs_trimestrielles!$A$1:$EJ$1191,548,0)+HLOOKUP($A55,[2]valeurs_trimestrielles!$A$1:$EJ$1191,549,0)+HLOOKUP($A55,[2]valeurs_trimestrielles!$A$1:$EJ$1191,550,0)+HLOOKUP($A55,[2]valeurs_trimestrielles!$A$1:$EJ$1191,553,0)+HLOOKUP($A55,[2]valeurs_trimestrielles!$A$1:$EJ$1191,554,0)+HLOOKUP($A55,[2]valeurs_trimestrielles!$A$1:$EJ$1191,555,0)+HLOOKUP($A55,[2]valeurs_trimestrielles!$A$1:$EJ$1191,556,0)+HLOOKUP($A55,[2]valeurs_trimestrielles!$A$1:$EJ$1191,557,0)+HLOOKUP($A55,[2]valeurs_trimestrielles!$A$1:$EJ$1191,558,0)+HLOOKUP($A55,[2]valeurs_trimestrielles!$A$1:$EJ$1191,559,0)</f>
        <v>3730</v>
      </c>
      <c r="H55" s="73">
        <f>HLOOKUP($A55,[2]valeurs_trimestrielles!$A$1:$EJ$1191,444,0)+HLOOKUP($A55,[2]valeurs_trimestrielles!$A$1:$EJ$1191,445,0)+HLOOKUP($A55,[2]valeurs_trimestrielles!$A$1:$EJ$1191,446,0)+HLOOKUP($A55,[2]valeurs_trimestrielles!$A$1:$EJ$1191,447,0)+HLOOKUP($A55,[2]valeurs_trimestrielles!$A$1:$EJ$1191,448,0)+HLOOKUP($A55,[2]valeurs_trimestrielles!$A$1:$EJ$1191,451,0)+HLOOKUP($A55,[2]valeurs_trimestrielles!$A$1:$EJ$1191,452,0)+HLOOKUP($A55,[2]valeurs_trimestrielles!$A$1:$EJ$1191,453,0)+HLOOKUP($A55,[2]valeurs_trimestrielles!$A$1:$EJ$1191,454,0)+HLOOKUP($A55,[2]valeurs_trimestrielles!$A$1:$EJ$1191,455,0)+HLOOKUP($A55,[2]valeurs_trimestrielles!$A$1:$EJ$1191,456,0)+HLOOKUP($A55,[2]valeurs_trimestrielles!$A$1:$EJ$1191,457,0)</f>
        <v>6255</v>
      </c>
      <c r="I55" s="73">
        <f>HLOOKUP($A55,[2]valeurs_trimestrielles!$A$1:$EJ$1191,509,0)+HLOOKUP($A55,[2]valeurs_trimestrielles!$A$1:$EJ$1191,510,0)+HLOOKUP($A55,[2]valeurs_trimestrielles!$A$1:$EJ$1191,511,0)+HLOOKUP($A55,[2]valeurs_trimestrielles!$A$1:$EJ$1191,512,0)+HLOOKUP($A55,[2]valeurs_trimestrielles!$A$1:$EJ$1191,513,0)+HLOOKUP($A55,[2]valeurs_trimestrielles!$A$1:$EJ$1191,516,0)+HLOOKUP($A55,[2]valeurs_trimestrielles!$A$1:$EJ$1191,517,0)+HLOOKUP($A55,[2]valeurs_trimestrielles!$A$1:$EJ$1191,518,0)+HLOOKUP($A55,[2]valeurs_trimestrielles!$A$1:$EJ$1191,519,0)+HLOOKUP($A55,[2]valeurs_trimestrielles!$A$1:$EJ$1191,520,0)+HLOOKUP($A55,[2]valeurs_trimestrielles!$A$1:$EJ$1191,521,0)+HLOOKUP($A55,[2]valeurs_trimestrielles!$A$1:$EJ$1191,522,0)</f>
        <v>4277</v>
      </c>
      <c r="J55" s="73">
        <f>HLOOKUP($A55,[2]valeurs_trimestrielles!$A$1:$EJ$1191,263,0)+HLOOKUP($A55,[2]valeurs_trimestrielles!$A$1:$EJ$1191,264,0)+HLOOKUP($A55,[2]valeurs_trimestrielles!$A$1:$EJ$1191,265,0)+HLOOKUP($A55,[2]valeurs_trimestrielles!$A$1:$EJ$1191,266,0)+HLOOKUP($A55,[2]valeurs_trimestrielles!$A$1:$EJ$1191,267,0)+HLOOKUP($A55,[2]valeurs_trimestrielles!$A$1:$EJ$1191,270,0)+HLOOKUP($A55,[2]valeurs_trimestrielles!$A$1:$EJ$1191,271,0)+HLOOKUP($A55,[2]valeurs_trimestrielles!$A$1:$EJ$1191,272,0)+HLOOKUP($A55,[2]valeurs_trimestrielles!$A$1:$EJ$1191,273,0)+HLOOKUP($A55,[2]valeurs_trimestrielles!$A$1:$EJ$1191,274,0)+HLOOKUP($A55,[2]valeurs_trimestrielles!$A$1:$EJ$1191,275,0)+HLOOKUP($A55,[2]valeurs_trimestrielles!$A$1:$EJ$1191,276,0)</f>
        <v>7899</v>
      </c>
      <c r="K55" s="73">
        <f>HLOOKUP($A55,[2]valeurs_trimestrielles!$A$1:$EJ$1191,277,0)+HLOOKUP($A55,[2]valeurs_trimestrielles!$A$1:$EJ$1191,278,0)+HLOOKUP($A55,[2]valeurs_trimestrielles!$A$1:$EJ$1191,279,0)+HLOOKUP($A55,[2]valeurs_trimestrielles!$A$1:$EJ$1191,280,0)+HLOOKUP($A55,[2]valeurs_trimestrielles!$A$1:$EJ$1191,281,0)+HLOOKUP($A55,[2]valeurs_trimestrielles!$A$1:$EJ$1191,284,0)+HLOOKUP($A55,[2]valeurs_trimestrielles!$A$1:$EJ$1191,285,0)+HLOOKUP($A55,[2]valeurs_trimestrielles!$A$1:$EJ$1191,286,0)+HLOOKUP($A55,[2]valeurs_trimestrielles!$A$1:$EJ$1191,287,0)+HLOOKUP($A55,[2]valeurs_trimestrielles!$A$1:$EJ$1191,288,0)+HLOOKUP($A55,[2]valeurs_trimestrielles!$A$1:$EJ$1191,289,0)+HLOOKUP($A55,[2]valeurs_trimestrielles!$A$1:$EJ$1191,290,0)</f>
        <v>6863</v>
      </c>
      <c r="L55" s="73">
        <f>HLOOKUP($A55,[2]valeurs_trimestrielles!$A$1:$EJ$1191,249,0)+HLOOKUP($A55,[2]valeurs_trimestrielles!$A$1:$EJ$1191,250,0)+HLOOKUP($A55,[2]valeurs_trimestrielles!$A$1:$EJ$1191,251,0)+HLOOKUP($A55,[2]valeurs_trimestrielles!$A$1:$EJ$1191,252,0)+HLOOKUP($A55,[2]valeurs_trimestrielles!$A$1:$EJ$1191,253,0)+HLOOKUP($A55,[2]valeurs_trimestrielles!$A$1:$EJ$1191,256,0)+HLOOKUP($A55,[2]valeurs_trimestrielles!$A$1:$EJ$1191,257,0)+HLOOKUP($A55,[2]valeurs_trimestrielles!$A$1:$EJ$1191,258,0)+HLOOKUP($A55,[2]valeurs_trimestrielles!$A$1:$EJ$1191,259,0)+HLOOKUP($A55,[2]valeurs_trimestrielles!$A$1:$EJ$1191,260,0)+HLOOKUP($A55,[2]valeurs_trimestrielles!$A$1:$EJ$1191,261,0)+HLOOKUP($A55,[2]valeurs_trimestrielles!$A$1:$EJ$1191,262,0)</f>
        <v>18124</v>
      </c>
      <c r="M55" s="73">
        <f>HLOOKUP($A55,[2]valeurs_trimestrielles!$A$1:$EJ$1191,393,0)+HLOOKUP($A55,[2]valeurs_trimestrielles!$A$1:$EJ$1191,394,0)+HLOOKUP($A55,[2]valeurs_trimestrielles!$A$1:$EJ$1191,395,0)+HLOOKUP($A55,[2]valeurs_trimestrielles!$A$1:$EJ$1191,396,0)+HLOOKUP($A55,[2]valeurs_trimestrielles!$A$1:$EJ$1191,397,0)+HLOOKUP($A55,[2]valeurs_trimestrielles!$A$1:$EJ$1191,400,0)+HLOOKUP($A55,[2]valeurs_trimestrielles!$A$1:$EJ$1191,401,0)+HLOOKUP($A55,[2]valeurs_trimestrielles!$A$1:$EJ$1191,402,0)+HLOOKUP($A55,[2]valeurs_trimestrielles!$A$1:$EJ$1191,403,0)+HLOOKUP($A55,[2]valeurs_trimestrielles!$A$1:$EJ$1191,404,0)+HLOOKUP($A55,[2]valeurs_trimestrielles!$A$1:$EJ$1191,405,0)+HLOOKUP($A55,[2]valeurs_trimestrielles!$A$1:$EJ$1191,406,0)</f>
        <v>8898</v>
      </c>
      <c r="N55" s="75">
        <f>HLOOKUP($A55,[2]valeurs_trimestrielles!$A$1:$EJ$1191,291,0)+HLOOKUP($A55,[2]valeurs_trimestrielles!$A$1:$EJ$1191,292,0)+HLOOKUP($A55,[2]valeurs_trimestrielles!$A$1:$EJ$1191,293,0)+HLOOKUP($A55,[2]valeurs_trimestrielles!$A$1:$EJ$1191,294,0)+HLOOKUP($A55,[2]valeurs_trimestrielles!$A$1:$EJ$1191,295,0)+HLOOKUP($A55,[2]valeurs_trimestrielles!$A$1:$EJ$1191,298,0)+HLOOKUP($A55,[2]valeurs_trimestrielles!$A$1:$EJ$1191,299,0)+HLOOKUP($A55,[2]valeurs_trimestrielles!$A$1:$EJ$1191,300,0)+HLOOKUP($A55,[2]valeurs_trimestrielles!$A$1:$EJ$1191,301,0)+HLOOKUP($A55,[2]valeurs_trimestrielles!$A$1:$EJ$1191,302,0)+HLOOKUP($A55,[2]valeurs_trimestrielles!$A$1:$EJ$1191,303,0)+HLOOKUP($A55,[2]valeurs_trimestrielles!$A$1:$EJ$1191,304,0)</f>
        <v>6319</v>
      </c>
      <c r="O55" s="72">
        <f t="shared" ref="O55:O58" si="75">P55+Q55+R55</f>
        <v>146837</v>
      </c>
      <c r="P55" s="76">
        <f>HLOOKUP($A55,[2]valeurs_trimestrielles!$A$1:$EJ$1191,828,0)+HLOOKUP($A55,[2]valeurs_trimestrielles!$A$1:$EJ$1191,830,0)+HLOOKUP($A55,[2]valeurs_trimestrielles!$A$1:$EJ$1191,832,0)+HLOOKUP($A55,[2]valeurs_trimestrielles!$A$1:$EJ$1191,834,0)+HLOOKUP($A55,[2]valeurs_trimestrielles!$A$1:$EJ$1191,836,0)+HLOOKUP($A55,[2]valeurs_trimestrielles!$A$1:$EJ$1191,838,0)+HLOOKUP($A55,[2]valeurs_trimestrielles!$A$1:$EJ$1191,842,0)+HLOOKUP($A55,[2]valeurs_trimestrielles!$A$1:$EJ$1191,847,0)+HLOOKUP($A55,[2]valeurs_trimestrielles!$A$1:$EJ$1191,853,0)+HLOOKUP($A55,[2]valeurs_trimestrielles!$A$1:$EJ$1191,855,0)+HLOOKUP($A55,[2]valeurs_trimestrielles!$A$1:$EJ$1191,857,0)+HLOOKUP($A55,[2]valeurs_trimestrielles!$A$1:$EJ$1191,859,0)+HLOOKUP($A55,[2]valeurs_trimestrielles!$A$1:$EJ$1191,861,0)</f>
        <v>8069</v>
      </c>
      <c r="Q55" s="73">
        <f>HLOOKUP($A55,[2]valeurs_trimestrielles!$A$1:$EJ$1191,730,0)+HLOOKUP($A55,[2]valeurs_trimestrielles!$A$1:$EJ$1191,732,0)+HLOOKUP($A55,[2]valeurs_trimestrielles!$A$1:$EJ$1191,734,0)+HLOOKUP($A55,[2]valeurs_trimestrielles!$A$1:$EJ$1191,736,0)+HLOOKUP($A55,[2]valeurs_trimestrielles!$A$1:$EJ$1191,738,0)+HLOOKUP($A55,[2]valeurs_trimestrielles!$A$1:$EJ$1191,740,0)+HLOOKUP($A55,[2]valeurs_trimestrielles!$A$1:$EJ$1191,744,0)+HLOOKUP($A55,[2]valeurs_trimestrielles!$A$1:$EJ$1191,749,0)+HLOOKUP($A55,[2]valeurs_trimestrielles!$A$1:$EJ$1191,755,0)+HLOOKUP($A55,[2]valeurs_trimestrielles!$A$1:$EJ$1191,757,0)+HLOOKUP($A55,[2]valeurs_trimestrielles!$A$1:$EJ$1191,759,0)+HLOOKUP($A55,[2]valeurs_trimestrielles!$A$1:$EJ$1191,761,0)+HLOOKUP($A55,[2]valeurs_trimestrielles!$A$1:$EJ$1191,763,0)</f>
        <v>11839</v>
      </c>
      <c r="R55" s="73">
        <f t="shared" ref="R55:R58" si="76">SUM(S55:AA55)</f>
        <v>126929</v>
      </c>
      <c r="S55" s="73">
        <f>HLOOKUP($A55,[2]valeurs_trimestrielles!$A$1:$EJ$1191,681,0)+HLOOKUP($A55,[2]valeurs_trimestrielles!$A$1:$EJ$1191,682,0)+HLOOKUP($A55,[2]valeurs_trimestrielles!$A$1:$EJ$1191,683,0)+HLOOKUP($A55,[2]valeurs_trimestrielles!$A$1:$EJ$1191,684,0)+HLOOKUP($A55,[2]valeurs_trimestrielles!$A$1:$EJ$1191,685,0)+HLOOKUP($A55,[2]valeurs_trimestrielles!$A$1:$EJ$1191,688,0)+HLOOKUP($A55,[2]valeurs_trimestrielles!$A$1:$EJ$1191,689,0)+HLOOKUP($A55,[2]valeurs_trimestrielles!$A$1:$EJ$1191,690,0)+HLOOKUP($A55,[2]valeurs_trimestrielles!$A$1:$EJ$1191,691,0)+HLOOKUP($A55,[2]valeurs_trimestrielles!$A$1:$EJ$1191,692,0)+HLOOKUP($A55,[2]valeurs_trimestrielles!$A$1:$EJ$1191,693,0)+HLOOKUP($A55,[2]valeurs_trimestrielles!$A$1:$EJ$1191,694,0)</f>
        <v>17155</v>
      </c>
      <c r="T55" s="73">
        <f>HLOOKUP($A55,[2]valeurs_trimestrielles!$A$1:$EJ$1191,912,0)+HLOOKUP($A55,[2]valeurs_trimestrielles!$A$1:$EJ$1191,913,0)+HLOOKUP($A55,[2]valeurs_trimestrielles!$A$1:$EJ$1191,914,0)+HLOOKUP($A55,[2]valeurs_trimestrielles!$A$1:$EJ$1191,915,0)+HLOOKUP($A55,[2]valeurs_trimestrielles!$A$1:$EJ$1191,916,0)+HLOOKUP($A55,[2]valeurs_trimestrielles!$A$1:$EJ$1191,919,0)+HLOOKUP($A55,[2]valeurs_trimestrielles!$A$1:$EJ$1191,920,0)+HLOOKUP($A55,[2]valeurs_trimestrielles!$A$1:$EJ$1191,921,0)+HLOOKUP($A55,[2]valeurs_trimestrielles!$A$1:$EJ$1191,922,0)+HLOOKUP($A55,[2]valeurs_trimestrielles!$A$1:$EJ$1191,923,0)+HLOOKUP($A55,[2]valeurs_trimestrielles!$A$1:$EJ$1191,924,0)+HLOOKUP($A55,[2]valeurs_trimestrielles!$A$1:$EJ$1191,925,0)</f>
        <v>15313</v>
      </c>
      <c r="U55" s="73">
        <f>HLOOKUP($A55,[2]valeurs_trimestrielles!$A$1:$EJ$1191,814,0)+HLOOKUP($A55,[2]valeurs_trimestrielles!$A$1:$EJ$1191,815,0)+HLOOKUP($A55,[2]valeurs_trimestrielles!$A$1:$EJ$1191,816,0)+HLOOKUP($A55,[2]valeurs_trimestrielles!$A$1:$EJ$1191,817,0)+HLOOKUP($A55,[2]valeurs_trimestrielles!$A$1:$EJ$1191,818,0)+HLOOKUP($A55,[2]valeurs_trimestrielles!$A$1:$EJ$1191,821,0)+HLOOKUP($A55,[2]valeurs_trimestrielles!$A$1:$EJ$1191,822,0)+HLOOKUP($A55,[2]valeurs_trimestrielles!$A$1:$EJ$1191,823,0)+HLOOKUP($A55,[2]valeurs_trimestrielles!$A$1:$EJ$1191,824,0)+HLOOKUP($A55,[2]valeurs_trimestrielles!$A$1:$EJ$1191,825,0)+HLOOKUP($A55,[2]valeurs_trimestrielles!$A$1:$EJ$1191,826,0)+HLOOKUP($A55,[2]valeurs_trimestrielles!$A$1:$EJ$1191,827,0)</f>
        <v>3428</v>
      </c>
      <c r="V55" s="73">
        <f>HLOOKUP($A55,[2]valeurs_trimestrielles!$A$1:$EJ$1191,877,0)+HLOOKUP($A55,[2]valeurs_trimestrielles!$A$1:$EJ$1191,878,0)+HLOOKUP($A55,[2]valeurs_trimestrielles!$A$1:$EJ$1191,879,0)+HLOOKUP($A55,[2]valeurs_trimestrielles!$A$1:$EJ$1191,880,0)+HLOOKUP($A55,[2]valeurs_trimestrielles!$A$1:$EJ$1191,881,0)+HLOOKUP($A55,[2]valeurs_trimestrielles!$A$1:$EJ$1191,884,0)+HLOOKUP($A55,[2]valeurs_trimestrielles!$A$1:$EJ$1191,885,0)+HLOOKUP($A55,[2]valeurs_trimestrielles!$A$1:$EJ$1191,886,0)+HLOOKUP($A55,[2]valeurs_trimestrielles!$A$1:$EJ$1191,887,0)+HLOOKUP($A55,[2]valeurs_trimestrielles!$A$1:$EJ$1191,888,0)+HLOOKUP($A55,[2]valeurs_trimestrielles!$A$1:$EJ$1191,889,0)+HLOOKUP($A55,[2]valeurs_trimestrielles!$A$1:$EJ$1191,890,0)</f>
        <v>9703</v>
      </c>
      <c r="W55" s="73">
        <f>HLOOKUP($A55,[2]valeurs_trimestrielles!$A$1:$EJ$1191,639,0)+HLOOKUP($A55,[2]valeurs_trimestrielles!$A$1:$EJ$1191,640,0)+HLOOKUP($A55,[2]valeurs_trimestrielles!$A$1:$EJ$1191,641,0)+HLOOKUP($A55,[2]valeurs_trimestrielles!$A$1:$EJ$1191,642,0)+HLOOKUP($A55,[2]valeurs_trimestrielles!$A$1:$EJ$1191,643,0)+HLOOKUP($A55,[2]valeurs_trimestrielles!$A$1:$EJ$1191,646,0)+HLOOKUP($A55,[2]valeurs_trimestrielles!$A$1:$EJ$1191,648,0)+HLOOKUP($A55,[2]valeurs_trimestrielles!$A$1:$EJ$1191,650,0)+HLOOKUP($A55,[2]valeurs_trimestrielles!$A$1:$EJ$1191,652,0)+HLOOKUP($A55,[2]valeurs_trimestrielles!$A$1:$EJ$1191,654,0)+HLOOKUP($A55,[2]valeurs_trimestrielles!$A$1:$EJ$1191,656,0)+HLOOKUP($A55,[2]valeurs_trimestrielles!$A$1:$EJ$1191,657,0)</f>
        <v>1638</v>
      </c>
      <c r="X55" s="73">
        <f>HLOOKUP($A55,[2]valeurs_trimestrielles!$A$1:$EJ$1191,653,0)+HLOOKUP($A55,[2]valeurs_trimestrielles!$A$1:$EJ$1191,654,0)+HLOOKUP($A55,[2]valeurs_trimestrielles!$A$1:$EJ$1191,655,0)+HLOOKUP($A55,[2]valeurs_trimestrielles!$A$1:$EJ$1191,656,0)+HLOOKUP($A55,[2]valeurs_trimestrielles!$A$1:$EJ$1191,657,0)+HLOOKUP($A55,[2]valeurs_trimestrielles!$A$1:$EJ$1191,660,0)+HLOOKUP($A55,[2]valeurs_trimestrielles!$A$1:$EJ$1191,661,0)+HLOOKUP($A55,[2]valeurs_trimestrielles!$A$1:$EJ$1191,662,0)+HLOOKUP($A55,[2]valeurs_trimestrielles!$A$1:$EJ$1191,663,0)+HLOOKUP($A55,[2]valeurs_trimestrielles!$A$1:$EJ$1191,664,0)+HLOOKUP($A55,[2]valeurs_trimestrielles!$A$1:$EJ$1191,665,0)+HLOOKUP($A55,[2]valeurs_trimestrielles!$A$1:$EJ$1191,666,0)</f>
        <v>3675</v>
      </c>
      <c r="Y55" s="73">
        <f>HLOOKUP($A55,[2]valeurs_trimestrielles!$A$1:$EJ$1191,626,0)+HLOOKUP($A55,[2]valeurs_trimestrielles!$A$1:$EJ$1191,627,0)+HLOOKUP($A55,[2]valeurs_trimestrielles!$A$1:$EJ$1191,628,0)+HLOOKUP($A55,[2]valeurs_trimestrielles!$A$1:$EJ$1191,629,0)+HLOOKUP($A55,[2]valeurs_trimestrielles!$A$1:$EJ$1191,630,0)+HLOOKUP($A55,[2]valeurs_trimestrielles!$A$1:$EJ$1191,632,0)+HLOOKUP($A55,[2]valeurs_trimestrielles!$A$1:$EJ$1191,633,0)+HLOOKUP($A55,[2]valeurs_trimestrielles!$A$1:$EJ$1191,634,0)+HLOOKUP($A55,[2]valeurs_trimestrielles!$A$1:$EJ$1191,635,0)+HLOOKUP($A55,[2]valeurs_trimestrielles!$A$1:$EJ$1191,636,0)+HLOOKUP($A55,[2]valeurs_trimestrielles!$A$1:$EJ$1191,637,0)+HLOOKUP($A55,[2]valeurs_trimestrielles!$A$1:$EJ$1191,638,0)</f>
        <v>42308</v>
      </c>
      <c r="Z55" s="73">
        <f>HLOOKUP($A55,[2]valeurs_trimestrielles!$A$1:$EJ$1191,765,0)+HLOOKUP($A55,[2]valeurs_trimestrielles!$A$1:$EJ$1191,766,0)+HLOOKUP($A55,[2]valeurs_trimestrielles!$A$1:$EJ$1191,767,0)+HLOOKUP($A55,[2]valeurs_trimestrielles!$A$1:$EJ$1191,768,0)+HLOOKUP($A55,[2]valeurs_trimestrielles!$A$1:$EJ$1191,769,0)+HLOOKUP($A55,[2]valeurs_trimestrielles!$A$1:$EJ$1191,772,0)+HLOOKUP($A55,[2]valeurs_trimestrielles!$A$1:$EJ$1191,773,0)+HLOOKUP($A55,[2]valeurs_trimestrielles!$A$1:$EJ$1191,774,0)+HLOOKUP($A55,[2]valeurs_trimestrielles!$A$1:$EJ$1191,775,0)+HLOOKUP($A55,[2]valeurs_trimestrielles!$A$1:$EJ$1191,776,0)+HLOOKUP($A55,[2]valeurs_trimestrielles!$A$1:$EJ$1191,777,0)+HLOOKUP($A55,[2]valeurs_trimestrielles!$A$1:$EJ$1191,778,0)</f>
        <v>11967</v>
      </c>
      <c r="AA55" s="75">
        <f>HLOOKUP($A55,[2]valeurs_trimestrielles!$A$1:$EJ$1191,667,0)+HLOOKUP($A55,[2]valeurs_trimestrielles!$A$1:$EJ$1191,668,0)+HLOOKUP($A55,[2]valeurs_trimestrielles!$A$1:$EJ$1191,669,0)+HLOOKUP($A55,[2]valeurs_trimestrielles!$A$1:$EJ$1191,670,0)+HLOOKUP($A55,[2]valeurs_trimestrielles!$A$1:$EJ$1191,671,0)+HLOOKUP($A55,[2]valeurs_trimestrielles!$A$1:$EJ$1191,674,0)+HLOOKUP($A55,[2]valeurs_trimestrielles!$A$1:$EJ$1191,675,0)+HLOOKUP($A55,[2]valeurs_trimestrielles!$A$1:$EJ$1191,676,0)+HLOOKUP($A55,[2]valeurs_trimestrielles!$A$1:$EJ$1191,677,0)+HLOOKUP($A55,[2]valeurs_trimestrielles!$A$1:$EJ$1191,678,0)+HLOOKUP($A55,[2]valeurs_trimestrielles!$A$1:$EJ$1191,679,0)+HLOOKUP($A55,[2]valeurs_trimestrielles!$A$1:$EJ$1191,680,0)</f>
        <v>21742</v>
      </c>
      <c r="AB55" s="72">
        <f t="shared" ref="AB55:AB58" si="77">AC55+AD55+AE55</f>
        <v>242822</v>
      </c>
      <c r="AC55" s="55">
        <f>HLOOKUP($A55,[2]valeurs_trimestrielles!$A$1:$EJ$1191,560,0)+HLOOKUP($A55,[2]valeurs_trimestrielles!$A$1:$EJ$1191,562,0)+HLOOKUP($A55,[2]valeurs_trimestrielles!$A$1:$EJ$1191,564,0)+HLOOKUP($A55,[2]valeurs_trimestrielles!$A$1:$EJ$1191,566,0)+HLOOKUP($A55,[2]valeurs_trimestrielles!$A$1:$EJ$1191,568,0)+HLOOKUP($A55,[2]valeurs_trimestrielles!$A$1:$EJ$1191,570,0)+HLOOKUP($A55,[2]valeurs_trimestrielles!$A$1:$EJ$1191,574,0)+HLOOKUP($A55,[2]valeurs_trimestrielles!$A$1:$EJ$1191,580,0)+HLOOKUP($A55,[2]valeurs_trimestrielles!$A$1:$EJ$1191,587,0)+HLOOKUP($A55,[2]valeurs_trimestrielles!$A$1:$EJ$1191,589,0)+HLOOKUP($A55,[2]valeurs_trimestrielles!$A$1:$EJ$1191,591,0)+HLOOKUP($A55,[2]valeurs_trimestrielles!$A$1:$EJ$1191,593,0)+HLOOKUP($A55,[2]valeurs_trimestrielles!$A$1:$EJ$1191,595,0)</f>
        <v>13633</v>
      </c>
      <c r="AD55" s="56">
        <f>HLOOKUP($A55,[2]valeurs_trimestrielles!$A$1:$EJ$1191,109,0)+HLOOKUP($A55,[2]valeurs_trimestrielles!$A$1:$EJ$1191,111,0)+HLOOKUP($A55,[2]valeurs_trimestrielles!$A$1:$EJ$1191,113,0)+HLOOKUP($A55,[2]valeurs_trimestrielles!$A$1:$EJ$1191,115,0)+HLOOKUP($A55,[2]valeurs_trimestrielles!$A$1:$EJ$1191,117,0)+HLOOKUP($A55,[2]valeurs_trimestrielles!$A$1:$EJ$1191,119,0)+HLOOKUP($A55,[2]valeurs_trimestrielles!$A$1:$EJ$1191,123,0)+HLOOKUP($A55,[2]valeurs_trimestrielles!$A$1:$EJ$1191,129,0)+HLOOKUP($A55,[2]valeurs_trimestrielles!$A$1:$EJ$1191,136,0)+HLOOKUP($A55,[2]valeurs_trimestrielles!$A$1:$EJ$1191,138,0)+HLOOKUP($A55,[2]valeurs_trimestrielles!$A$1:$EJ$1191,140,0)+HLOOKUP($A55,[2]valeurs_trimestrielles!$A$1:$EJ$1191,142,0)+HLOOKUP($A55,[2]valeurs_trimestrielles!$A$1:$EJ$1191,144,0)</f>
        <v>22451</v>
      </c>
      <c r="AE55" s="56">
        <f t="shared" ref="AE55:AE58" si="78">SUM(AF55:AN55)</f>
        <v>206738</v>
      </c>
      <c r="AF55" s="56">
        <f>HLOOKUP($A55,[2]valeurs_trimestrielles!$A$1:$EJ$1191,58,0)+HLOOKUP($A55,[2]valeurs_trimestrielles!$A$1:$EJ$1191,59,0)+HLOOKUP($A55,[2]valeurs_trimestrielles!$A$1:$EJ$1191,60,0)+HLOOKUP($A55,[2]valeurs_trimestrielles!$A$1:$EJ$1191,61,0)+HLOOKUP($A55,[2]valeurs_trimestrielles!$A$1:$EJ$1191,62,0)+HLOOKUP($A55,[2]valeurs_trimestrielles!$A$1:$EJ$1191,65,0)+HLOOKUP($A55,[2]valeurs_trimestrielles!$A$1:$EJ$1191,66,0)+HLOOKUP($A55,[2]valeurs_trimestrielles!$A$1:$EJ$1191,67,0)+HLOOKUP($A55,[2]valeurs_trimestrielles!$A$1:$EJ$1191,68,0)+HLOOKUP($A55,[2]valeurs_trimestrielles!$A$1:$EJ$1191,69,0)+HLOOKUP($A55,[2]valeurs_trimestrielles!$A$1:$EJ$1191,70,0)+HLOOKUP($A55,[2]valeurs_trimestrielles!$A$1:$EJ$1191,71,0)</f>
        <v>35378</v>
      </c>
      <c r="AG55" s="56">
        <f>HLOOKUP($A55,[2]valeurs_trimestrielles!$A$1:$EJ$1191,968,0)+HLOOKUP($A55,[2]valeurs_trimestrielles!$A$1:$EJ$1191,969,0)+HLOOKUP($A55,[2]valeurs_trimestrielles!$A$1:$EJ$1191,970,0)+HLOOKUP($A55,[2]valeurs_trimestrielles!$A$1:$EJ$1191,971,0)+HLOOKUP($A55,[2]valeurs_trimestrielles!$A$1:$EJ$1191,972,0)+HLOOKUP($A55,[2]valeurs_trimestrielles!$A$1:$EJ$1191,975,0)+HLOOKUP($A55,[2]valeurs_trimestrielles!$A$1:$EJ$1191,976,0)+HLOOKUP($A55,[2]valeurs_trimestrielles!$A$1:$EJ$1191,977,0)+HLOOKUP($A55,[2]valeurs_trimestrielles!$A$1:$EJ$1191,978,0)+HLOOKUP($A55,[2]valeurs_trimestrielles!$A$1:$EJ$1191,979,0)+HLOOKUP($A55,[2]valeurs_trimestrielles!$A$1:$EJ$1191,980,0)+HLOOKUP($A55,[2]valeurs_trimestrielles!$A$1:$EJ$1191,981,0)</f>
        <v>19043</v>
      </c>
      <c r="AH55" s="56">
        <f>HLOOKUP($A55,[2]valeurs_trimestrielles!$A$1:$EJ$1191,235,0)+HLOOKUP($A55,[2]valeurs_trimestrielles!$A$1:$EJ$1191,236,0)+HLOOKUP($A55,[2]valeurs_trimestrielles!$A$1:$EJ$1191,237,0)+HLOOKUP($A55,[2]valeurs_trimestrielles!$A$1:$EJ$1191,238,0)+HLOOKUP($A55,[2]valeurs_trimestrielles!$A$1:$EJ$1191,239,0)+HLOOKUP($A55,[2]valeurs_trimestrielles!$A$1:$EJ$1191,242,0)+HLOOKUP($A55,[2]valeurs_trimestrielles!$A$1:$EJ$1191,243,0)+HLOOKUP($A55,[2]valeurs_trimestrielles!$A$1:$EJ$1191,244,0)+HLOOKUP($A55,[2]valeurs_trimestrielles!$A$1:$EJ$1191,245,0)+HLOOKUP($A55,[2]valeurs_trimestrielles!$A$1:$EJ$1191,246,0)+HLOOKUP($A55,[2]valeurs_trimestrielles!$A$1:$EJ$1191,247,0)+HLOOKUP($A55,[2]valeurs_trimestrielles!$A$1:$EJ$1191,248,0)</f>
        <v>9683</v>
      </c>
      <c r="AI55" s="56">
        <f>HLOOKUP($A55,[2]valeurs_trimestrielles!$A$1:$EJ$1191,611,0)+HLOOKUP($A55,[2]valeurs_trimestrielles!$A$1:$EJ$1191,612,0)+HLOOKUP($A55,[2]valeurs_trimestrielles!$A$1:$EJ$1191,613,0)+HLOOKUP($A55,[2]valeurs_trimestrielles!$A$1:$EJ$1191,614,0)+HLOOKUP($A55,[2]valeurs_trimestrielles!$A$1:$EJ$1191,615,0)+HLOOKUP($A55,[2]valeurs_trimestrielles!$A$1:$EJ$1191,618,0)+HLOOKUP($A55,[2]valeurs_trimestrielles!$A$1:$EJ$1191,619,0)+HLOOKUP($A55,[2]valeurs_trimestrielles!$A$1:$EJ$1191,620,0)+HLOOKUP($A55,[2]valeurs_trimestrielles!$A$1:$EJ$1191,621,0)+HLOOKUP($A55,[2]valeurs_trimestrielles!$A$1:$EJ$1191,622,0)+HLOOKUP($A55,[2]valeurs_trimestrielles!$A$1:$EJ$1191,623,0)+HLOOKUP($A55,[2]valeurs_trimestrielles!$A$1:$EJ$1191,624,0)</f>
        <v>13980</v>
      </c>
      <c r="AJ55" s="56">
        <f>HLOOKUP($A55,[2]valeurs_trimestrielles!$A$1:$EJ$1191,16,0)+HLOOKUP($A55,[2]valeurs_trimestrielles!$A$1:$EJ$1191,17,0)+HLOOKUP($A55,[2]valeurs_trimestrielles!$A$1:$EJ$1191,18,0)+HLOOKUP($A55,[2]valeurs_trimestrielles!$A$1:$EJ$1191,19,0)+HLOOKUP($A55,[2]valeurs_trimestrielles!$A$1:$EJ$1191,20,0)+HLOOKUP($A55,[2]valeurs_trimestrielles!$A$1:$EJ$1191,23,0)+HLOOKUP($A55,[2]valeurs_trimestrielles!$A$1:$EJ$1191,24,0)+HLOOKUP($A55,[2]valeurs_trimestrielles!$A$1:$EJ$1191,25,0)+HLOOKUP($A55,[2]valeurs_trimestrielles!$A$1:$EJ$1191,26,0)+HLOOKUP($A55,[2]valeurs_trimestrielles!$A$1:$EJ$1191,27,0)+HLOOKUP($A55,[2]valeurs_trimestrielles!$A$1:$EJ$1191,28,0)+HLOOKUP($A55,[2]valeurs_trimestrielles!$A$1:$EJ$1191,29,0)</f>
        <v>8758</v>
      </c>
      <c r="AK55" s="56">
        <f>HLOOKUP($A55,[2]valeurs_trimestrielles!$A$1:$EJ$1191,30,0)+HLOOKUP($A55,[2]valeurs_trimestrielles!$A$1:$EJ$1191,31,0)+HLOOKUP($A55,[2]valeurs_trimestrielles!$A$1:$EJ$1191,32,0)+HLOOKUP($A55,[2]valeurs_trimestrielles!$A$1:$EJ$1191,33,0)+HLOOKUP($A55,[2]valeurs_trimestrielles!$A$1:$EJ$1191,34,0)+HLOOKUP($A55,[2]valeurs_trimestrielles!$A$1:$EJ$1191,37,0)+HLOOKUP($A55,[2]valeurs_trimestrielles!$A$1:$EJ$1191,38,0)+HLOOKUP($A55,[2]valeurs_trimestrielles!$A$1:$EJ$1191,39,0)+HLOOKUP($A55,[2]valeurs_trimestrielles!$A$1:$EJ$1191,40,0)+HLOOKUP($A55,[2]valeurs_trimestrielles!$A$1:$EJ$1191,41,0)+HLOOKUP($A55,[2]valeurs_trimestrielles!$A$1:$EJ$1191,42,0)+HLOOKUP($A55,[2]valeurs_trimestrielles!$A$1:$EJ$1191,43,0)</f>
        <v>10538</v>
      </c>
      <c r="AL55" s="56">
        <f>HLOOKUP($A55,[2]valeurs_trimestrielles!$A$1:$EJ$1191,2,0)+HLOOKUP($A55,[2]valeurs_trimestrielles!$A$1:$EJ$1191,3,0)+HLOOKUP($A55,[2]valeurs_trimestrielles!$A$1:$EJ$1191,4,0)+HLOOKUP($A55,[2]valeurs_trimestrielles!$A$1:$EJ$1191,5,0)+HLOOKUP($A55,[2]valeurs_trimestrielles!$A$1:$EJ$1191,6,0)+HLOOKUP($A55,[2]valeurs_trimestrielles!$A$1:$EJ$1191,9,0)+HLOOKUP($A55,[2]valeurs_trimestrielles!$A$1:$EJ$1191,10,0)+HLOOKUP($A55,[2]valeurs_trimestrielles!$A$1:$EJ$1191,11,0)+HLOOKUP($A55,[2]valeurs_trimestrielles!$A$1:$EJ$1191,12,0)+HLOOKUP($A55,[2]valeurs_trimestrielles!$A$1:$EJ$1191,13,0)+HLOOKUP($A55,[2]valeurs_trimestrielles!$A$1:$EJ$1191,14,0)+HLOOKUP($A55,[2]valeurs_trimestrielles!$A$1:$EJ$1191,15,0)</f>
        <v>60432</v>
      </c>
      <c r="AM55" s="56">
        <f>HLOOKUP($A55,[2]valeurs_trimestrielles!$A$1:$EJ$1191,146,0)+HLOOKUP($A55,[2]valeurs_trimestrielles!$A$1:$EJ$1191,147,0)+HLOOKUP($A55,[2]valeurs_trimestrielles!$A$1:$EJ$1191,148,0)+HLOOKUP($A55,[2]valeurs_trimestrielles!$A$1:$EJ$1191,149,0)+HLOOKUP($A55,[2]valeurs_trimestrielles!$A$1:$EJ$1191,150,0)+HLOOKUP($A55,[2]valeurs_trimestrielles!$A$1:$EJ$1191,153,0)+HLOOKUP($A55,[2]valeurs_trimestrielles!$A$1:$EJ$1191,154,0)+HLOOKUP($A55,[2]valeurs_trimestrielles!$A$1:$EJ$1191,155,0)+HLOOKUP($A55,[2]valeurs_trimestrielles!$A$1:$EJ$1191,156,0)+HLOOKUP($A55,[2]valeurs_trimestrielles!$A$1:$EJ$1191,157,0)+HLOOKUP($A55,[2]valeurs_trimestrielles!$A$1:$EJ$1191,158,0)+HLOOKUP($A55,[2]valeurs_trimestrielles!$A$1:$EJ$1191,159,0)</f>
        <v>20865</v>
      </c>
      <c r="AN55" s="57">
        <f>HLOOKUP($A55,[2]valeurs_trimestrielles!$A$1:$EJ$1191,44,0)+HLOOKUP($A55,[2]valeurs_trimestrielles!$A$1:$EJ$1191,45,0)+HLOOKUP($A55,[2]valeurs_trimestrielles!$A$1:$EJ$1191,46,0)+HLOOKUP($A55,[2]valeurs_trimestrielles!$A$1:$EJ$1191,47,0)+HLOOKUP($A55,[2]valeurs_trimestrielles!$A$1:$EJ$1191,48,0)+HLOOKUP($A55,[2]valeurs_trimestrielles!$A$1:$EJ$1191,51,0)+HLOOKUP($A55,[2]valeurs_trimestrielles!$A$1:$EJ$1191,52,0)+HLOOKUP($A55,[2]valeurs_trimestrielles!$A$1:$EJ$1191,53,0)+HLOOKUP($A55,[2]valeurs_trimestrielles!$A$1:$EJ$1191,54,0)+HLOOKUP($A55,[2]valeurs_trimestrielles!$A$1:$EJ$1191,55,0)+HLOOKUP($A55,[2]valeurs_trimestrielles!$A$1:$EJ$1191,56,0)+HLOOKUP($A55,[2]valeurs_trimestrielles!$A$1:$EJ$1191,57,0)</f>
        <v>28061</v>
      </c>
    </row>
    <row r="56" spans="1:40" x14ac:dyDescent="0.2">
      <c r="A56" s="1" t="str">
        <f>'France métro'!A53</f>
        <v>2022-T3</v>
      </c>
      <c r="B56" s="54">
        <f t="shared" si="73"/>
        <v>90226</v>
      </c>
      <c r="C56" s="76">
        <f>HLOOKUP($A56,[2]valeurs_trimestrielles!$A$1:$EJ$1191,458,0)+HLOOKUP($A56,[2]valeurs_trimestrielles!$A$1:$EJ$1191,460,0)+HLOOKUP($A56,[2]valeurs_trimestrielles!$A$1:$EJ$1191,462,0)+HLOOKUP($A56,[2]valeurs_trimestrielles!$A$1:$EJ$1191,464,0)+HLOOKUP($A56,[2]valeurs_trimestrielles!$A$1:$EJ$1191,466,0)+HLOOKUP($A56,[2]valeurs_trimestrielles!$A$1:$EJ$1191,468,0)+HLOOKUP($A56,[2]valeurs_trimestrielles!$A$1:$EJ$1191,472,0)+HLOOKUP($A56,[2]valeurs_trimestrielles!$A$1:$EJ$1191,478,0)+HLOOKUP($A56,[2]valeurs_trimestrielles!$A$1:$EJ$1191,485,0)+HLOOKUP($A56,[2]valeurs_trimestrielles!$A$1:$EJ$1191,487,0)+HLOOKUP($A56,[2]valeurs_trimestrielles!$A$1:$EJ$1191,489,0)+HLOOKUP($A56,[2]valeurs_trimestrielles!$A$1:$EJ$1191,491,0)+HLOOKUP($A56,[2]valeurs_trimestrielles!$A$1:$EJ$1191,493,0)</f>
        <v>6882</v>
      </c>
      <c r="D56" s="73">
        <f>HLOOKUP($A56,[2]valeurs_trimestrielles!$A$1:$EJ$1191,356,0)+HLOOKUP($A56,[2]valeurs_trimestrielles!$A$1:$EJ$1191,358,0)+HLOOKUP($A56,[2]valeurs_trimestrielles!$A$1:$EJ$1191,360,0)+HLOOKUP($A56,[2]valeurs_trimestrielles!$A$1:$EJ$1191,362,0)+HLOOKUP($A56,[2]valeurs_trimestrielles!$A$1:$EJ$1191,364,0)+HLOOKUP($A56,[2]valeurs_trimestrielles!$A$1:$EJ$1191,366,0)+HLOOKUP($A56,[2]valeurs_trimestrielles!$A$1:$EJ$1191,370,0)+HLOOKUP($A56,[2]valeurs_trimestrielles!$A$1:$EJ$1191,376,0)+HLOOKUP($A56,[2]valeurs_trimestrielles!$A$1:$EJ$1191,383,0)+HLOOKUP($A56,[2]valeurs_trimestrielles!$A$1:$EJ$1191,385,0)+HLOOKUP($A56,[2]valeurs_trimestrielles!$A$1:$EJ$1191,387,0)+HLOOKUP($A56,[2]valeurs_trimestrielles!$A$1:$EJ$1191,389,0)+HLOOKUP($A56,[2]valeurs_trimestrielles!$A$1:$EJ$1191,391,0)</f>
        <v>9349</v>
      </c>
      <c r="E56" s="73">
        <f t="shared" si="74"/>
        <v>73995</v>
      </c>
      <c r="F56" s="73">
        <f>HLOOKUP($A56,[2]valeurs_trimestrielles!$A$1:$EJ$1191,305,0)+HLOOKUP($A56,[2]valeurs_trimestrielles!$A$1:$EJ$1191,306,0)+HLOOKUP($A56,[2]valeurs_trimestrielles!$A$1:$EJ$1191,307,0)+HLOOKUP($A56,[2]valeurs_trimestrielles!$A$1:$EJ$1191,308,0)+HLOOKUP($A56,[2]valeurs_trimestrielles!$A$1:$EJ$1191,309,0)+HLOOKUP($A56,[2]valeurs_trimestrielles!$A$1:$EJ$1191,312,0)+HLOOKUP($A56,[2]valeurs_trimestrielles!$A$1:$EJ$1191,313,0)+HLOOKUP($A56,[2]valeurs_trimestrielles!$A$1:$EJ$1191,314,0)+HLOOKUP($A56,[2]valeurs_trimestrielles!$A$1:$EJ$1191,315,0)+HLOOKUP($A56,[2]valeurs_trimestrielles!$A$1:$EJ$1191,316,0)+HLOOKUP($A56,[2]valeurs_trimestrielles!$A$1:$EJ$1191,317,0)+HLOOKUP($A56,[2]valeurs_trimestrielles!$A$1:$EJ$1191,318,0)</f>
        <v>15264</v>
      </c>
      <c r="G56" s="73">
        <f>HLOOKUP($A56,[2]valeurs_trimestrielles!$A$1:$EJ$1191,546,0)+HLOOKUP($A56,[2]valeurs_trimestrielles!$A$1:$EJ$1191,547,0)+HLOOKUP($A56,[2]valeurs_trimestrielles!$A$1:$EJ$1191,548,0)+HLOOKUP($A56,[2]valeurs_trimestrielles!$A$1:$EJ$1191,549,0)+HLOOKUP($A56,[2]valeurs_trimestrielles!$A$1:$EJ$1191,550,0)+HLOOKUP($A56,[2]valeurs_trimestrielles!$A$1:$EJ$1191,553,0)+HLOOKUP($A56,[2]valeurs_trimestrielles!$A$1:$EJ$1191,554,0)+HLOOKUP($A56,[2]valeurs_trimestrielles!$A$1:$EJ$1191,555,0)+HLOOKUP($A56,[2]valeurs_trimestrielles!$A$1:$EJ$1191,556,0)+HLOOKUP($A56,[2]valeurs_trimestrielles!$A$1:$EJ$1191,557,0)+HLOOKUP($A56,[2]valeurs_trimestrielles!$A$1:$EJ$1191,558,0)+HLOOKUP($A56,[2]valeurs_trimestrielles!$A$1:$EJ$1191,559,0)</f>
        <v>3269</v>
      </c>
      <c r="H56" s="73">
        <f>HLOOKUP($A56,[2]valeurs_trimestrielles!$A$1:$EJ$1191,444,0)+HLOOKUP($A56,[2]valeurs_trimestrielles!$A$1:$EJ$1191,445,0)+HLOOKUP($A56,[2]valeurs_trimestrielles!$A$1:$EJ$1191,446,0)+HLOOKUP($A56,[2]valeurs_trimestrielles!$A$1:$EJ$1191,447,0)+HLOOKUP($A56,[2]valeurs_trimestrielles!$A$1:$EJ$1191,448,0)+HLOOKUP($A56,[2]valeurs_trimestrielles!$A$1:$EJ$1191,451,0)+HLOOKUP($A56,[2]valeurs_trimestrielles!$A$1:$EJ$1191,452,0)+HLOOKUP($A56,[2]valeurs_trimestrielles!$A$1:$EJ$1191,453,0)+HLOOKUP($A56,[2]valeurs_trimestrielles!$A$1:$EJ$1191,454,0)+HLOOKUP($A56,[2]valeurs_trimestrielles!$A$1:$EJ$1191,455,0)+HLOOKUP($A56,[2]valeurs_trimestrielles!$A$1:$EJ$1191,456,0)+HLOOKUP($A56,[2]valeurs_trimestrielles!$A$1:$EJ$1191,457,0)</f>
        <v>4734</v>
      </c>
      <c r="I56" s="73">
        <f>HLOOKUP($A56,[2]valeurs_trimestrielles!$A$1:$EJ$1191,509,0)+HLOOKUP($A56,[2]valeurs_trimestrielles!$A$1:$EJ$1191,510,0)+HLOOKUP($A56,[2]valeurs_trimestrielles!$A$1:$EJ$1191,511,0)+HLOOKUP($A56,[2]valeurs_trimestrielles!$A$1:$EJ$1191,512,0)+HLOOKUP($A56,[2]valeurs_trimestrielles!$A$1:$EJ$1191,513,0)+HLOOKUP($A56,[2]valeurs_trimestrielles!$A$1:$EJ$1191,516,0)+HLOOKUP($A56,[2]valeurs_trimestrielles!$A$1:$EJ$1191,517,0)+HLOOKUP($A56,[2]valeurs_trimestrielles!$A$1:$EJ$1191,518,0)+HLOOKUP($A56,[2]valeurs_trimestrielles!$A$1:$EJ$1191,519,0)+HLOOKUP($A56,[2]valeurs_trimestrielles!$A$1:$EJ$1191,520,0)+HLOOKUP($A56,[2]valeurs_trimestrielles!$A$1:$EJ$1191,521,0)+HLOOKUP($A56,[2]valeurs_trimestrielles!$A$1:$EJ$1191,522,0)</f>
        <v>3922</v>
      </c>
      <c r="J56" s="73">
        <f>HLOOKUP($A56,[2]valeurs_trimestrielles!$A$1:$EJ$1191,263,0)+HLOOKUP($A56,[2]valeurs_trimestrielles!$A$1:$EJ$1191,264,0)+HLOOKUP($A56,[2]valeurs_trimestrielles!$A$1:$EJ$1191,265,0)+HLOOKUP($A56,[2]valeurs_trimestrielles!$A$1:$EJ$1191,266,0)+HLOOKUP($A56,[2]valeurs_trimestrielles!$A$1:$EJ$1191,267,0)+HLOOKUP($A56,[2]valeurs_trimestrielles!$A$1:$EJ$1191,270,0)+HLOOKUP($A56,[2]valeurs_trimestrielles!$A$1:$EJ$1191,271,0)+HLOOKUP($A56,[2]valeurs_trimestrielles!$A$1:$EJ$1191,272,0)+HLOOKUP($A56,[2]valeurs_trimestrielles!$A$1:$EJ$1191,273,0)+HLOOKUP($A56,[2]valeurs_trimestrielles!$A$1:$EJ$1191,274,0)+HLOOKUP($A56,[2]valeurs_trimestrielles!$A$1:$EJ$1191,275,0)+HLOOKUP($A56,[2]valeurs_trimestrielles!$A$1:$EJ$1191,276,0)</f>
        <v>6489</v>
      </c>
      <c r="K56" s="73">
        <f>HLOOKUP($A56,[2]valeurs_trimestrielles!$A$1:$EJ$1191,277,0)+HLOOKUP($A56,[2]valeurs_trimestrielles!$A$1:$EJ$1191,278,0)+HLOOKUP($A56,[2]valeurs_trimestrielles!$A$1:$EJ$1191,279,0)+HLOOKUP($A56,[2]valeurs_trimestrielles!$A$1:$EJ$1191,280,0)+HLOOKUP($A56,[2]valeurs_trimestrielles!$A$1:$EJ$1191,281,0)+HLOOKUP($A56,[2]valeurs_trimestrielles!$A$1:$EJ$1191,284,0)+HLOOKUP($A56,[2]valeurs_trimestrielles!$A$1:$EJ$1191,285,0)+HLOOKUP($A56,[2]valeurs_trimestrielles!$A$1:$EJ$1191,286,0)+HLOOKUP($A56,[2]valeurs_trimestrielles!$A$1:$EJ$1191,287,0)+HLOOKUP($A56,[2]valeurs_trimestrielles!$A$1:$EJ$1191,288,0)+HLOOKUP($A56,[2]valeurs_trimestrielles!$A$1:$EJ$1191,289,0)+HLOOKUP($A56,[2]valeurs_trimestrielles!$A$1:$EJ$1191,290,0)</f>
        <v>5798</v>
      </c>
      <c r="L56" s="73">
        <f>HLOOKUP($A56,[2]valeurs_trimestrielles!$A$1:$EJ$1191,249,0)+HLOOKUP($A56,[2]valeurs_trimestrielles!$A$1:$EJ$1191,250,0)+HLOOKUP($A56,[2]valeurs_trimestrielles!$A$1:$EJ$1191,251,0)+HLOOKUP($A56,[2]valeurs_trimestrielles!$A$1:$EJ$1191,252,0)+HLOOKUP($A56,[2]valeurs_trimestrielles!$A$1:$EJ$1191,253,0)+HLOOKUP($A56,[2]valeurs_trimestrielles!$A$1:$EJ$1191,256,0)+HLOOKUP($A56,[2]valeurs_trimestrielles!$A$1:$EJ$1191,257,0)+HLOOKUP($A56,[2]valeurs_trimestrielles!$A$1:$EJ$1191,258,0)+HLOOKUP($A56,[2]valeurs_trimestrielles!$A$1:$EJ$1191,259,0)+HLOOKUP($A56,[2]valeurs_trimestrielles!$A$1:$EJ$1191,260,0)+HLOOKUP($A56,[2]valeurs_trimestrielles!$A$1:$EJ$1191,261,0)+HLOOKUP($A56,[2]valeurs_trimestrielles!$A$1:$EJ$1191,262,0)</f>
        <v>16491</v>
      </c>
      <c r="M56" s="73">
        <f>HLOOKUP($A56,[2]valeurs_trimestrielles!$A$1:$EJ$1191,393,0)+HLOOKUP($A56,[2]valeurs_trimestrielles!$A$1:$EJ$1191,394,0)+HLOOKUP($A56,[2]valeurs_trimestrielles!$A$1:$EJ$1191,395,0)+HLOOKUP($A56,[2]valeurs_trimestrielles!$A$1:$EJ$1191,396,0)+HLOOKUP($A56,[2]valeurs_trimestrielles!$A$1:$EJ$1191,397,0)+HLOOKUP($A56,[2]valeurs_trimestrielles!$A$1:$EJ$1191,400,0)+HLOOKUP($A56,[2]valeurs_trimestrielles!$A$1:$EJ$1191,401,0)+HLOOKUP($A56,[2]valeurs_trimestrielles!$A$1:$EJ$1191,402,0)+HLOOKUP($A56,[2]valeurs_trimestrielles!$A$1:$EJ$1191,403,0)+HLOOKUP($A56,[2]valeurs_trimestrielles!$A$1:$EJ$1191,404,0)+HLOOKUP($A56,[2]valeurs_trimestrielles!$A$1:$EJ$1191,405,0)+HLOOKUP($A56,[2]valeurs_trimestrielles!$A$1:$EJ$1191,406,0)</f>
        <v>12195</v>
      </c>
      <c r="N56" s="75">
        <f>HLOOKUP($A56,[2]valeurs_trimestrielles!$A$1:$EJ$1191,291,0)+HLOOKUP($A56,[2]valeurs_trimestrielles!$A$1:$EJ$1191,292,0)+HLOOKUP($A56,[2]valeurs_trimestrielles!$A$1:$EJ$1191,293,0)+HLOOKUP($A56,[2]valeurs_trimestrielles!$A$1:$EJ$1191,294,0)+HLOOKUP($A56,[2]valeurs_trimestrielles!$A$1:$EJ$1191,295,0)+HLOOKUP($A56,[2]valeurs_trimestrielles!$A$1:$EJ$1191,298,0)+HLOOKUP($A56,[2]valeurs_trimestrielles!$A$1:$EJ$1191,299,0)+HLOOKUP($A56,[2]valeurs_trimestrielles!$A$1:$EJ$1191,300,0)+HLOOKUP($A56,[2]valeurs_trimestrielles!$A$1:$EJ$1191,301,0)+HLOOKUP($A56,[2]valeurs_trimestrielles!$A$1:$EJ$1191,302,0)+HLOOKUP($A56,[2]valeurs_trimestrielles!$A$1:$EJ$1191,303,0)+HLOOKUP($A56,[2]valeurs_trimestrielles!$A$1:$EJ$1191,304,0)</f>
        <v>5833</v>
      </c>
      <c r="O56" s="72">
        <f t="shared" si="75"/>
        <v>148655</v>
      </c>
      <c r="P56" s="76">
        <f>HLOOKUP($A56,[2]valeurs_trimestrielles!$A$1:$EJ$1191,828,0)+HLOOKUP($A56,[2]valeurs_trimestrielles!$A$1:$EJ$1191,830,0)+HLOOKUP($A56,[2]valeurs_trimestrielles!$A$1:$EJ$1191,832,0)+HLOOKUP($A56,[2]valeurs_trimestrielles!$A$1:$EJ$1191,834,0)+HLOOKUP($A56,[2]valeurs_trimestrielles!$A$1:$EJ$1191,836,0)+HLOOKUP($A56,[2]valeurs_trimestrielles!$A$1:$EJ$1191,838,0)+HLOOKUP($A56,[2]valeurs_trimestrielles!$A$1:$EJ$1191,842,0)+HLOOKUP($A56,[2]valeurs_trimestrielles!$A$1:$EJ$1191,847,0)+HLOOKUP($A56,[2]valeurs_trimestrielles!$A$1:$EJ$1191,853,0)+HLOOKUP($A56,[2]valeurs_trimestrielles!$A$1:$EJ$1191,855,0)+HLOOKUP($A56,[2]valeurs_trimestrielles!$A$1:$EJ$1191,857,0)+HLOOKUP($A56,[2]valeurs_trimestrielles!$A$1:$EJ$1191,859,0)+HLOOKUP($A56,[2]valeurs_trimestrielles!$A$1:$EJ$1191,861,0)</f>
        <v>7205</v>
      </c>
      <c r="Q56" s="73">
        <f>HLOOKUP($A56,[2]valeurs_trimestrielles!$A$1:$EJ$1191,730,0)+HLOOKUP($A56,[2]valeurs_trimestrielles!$A$1:$EJ$1191,732,0)+HLOOKUP($A56,[2]valeurs_trimestrielles!$A$1:$EJ$1191,734,0)+HLOOKUP($A56,[2]valeurs_trimestrielles!$A$1:$EJ$1191,736,0)+HLOOKUP($A56,[2]valeurs_trimestrielles!$A$1:$EJ$1191,738,0)+HLOOKUP($A56,[2]valeurs_trimestrielles!$A$1:$EJ$1191,740,0)+HLOOKUP($A56,[2]valeurs_trimestrielles!$A$1:$EJ$1191,744,0)+HLOOKUP($A56,[2]valeurs_trimestrielles!$A$1:$EJ$1191,749,0)+HLOOKUP($A56,[2]valeurs_trimestrielles!$A$1:$EJ$1191,755,0)+HLOOKUP($A56,[2]valeurs_trimestrielles!$A$1:$EJ$1191,757,0)+HLOOKUP($A56,[2]valeurs_trimestrielles!$A$1:$EJ$1191,759,0)+HLOOKUP($A56,[2]valeurs_trimestrielles!$A$1:$EJ$1191,761,0)+HLOOKUP($A56,[2]valeurs_trimestrielles!$A$1:$EJ$1191,763,0)</f>
        <v>10735</v>
      </c>
      <c r="R56" s="73">
        <f t="shared" si="76"/>
        <v>130715</v>
      </c>
      <c r="S56" s="73">
        <f>HLOOKUP($A56,[2]valeurs_trimestrielles!$A$1:$EJ$1191,681,0)+HLOOKUP($A56,[2]valeurs_trimestrielles!$A$1:$EJ$1191,682,0)+HLOOKUP($A56,[2]valeurs_trimestrielles!$A$1:$EJ$1191,683,0)+HLOOKUP($A56,[2]valeurs_trimestrielles!$A$1:$EJ$1191,684,0)+HLOOKUP($A56,[2]valeurs_trimestrielles!$A$1:$EJ$1191,685,0)+HLOOKUP($A56,[2]valeurs_trimestrielles!$A$1:$EJ$1191,688,0)+HLOOKUP($A56,[2]valeurs_trimestrielles!$A$1:$EJ$1191,689,0)+HLOOKUP($A56,[2]valeurs_trimestrielles!$A$1:$EJ$1191,690,0)+HLOOKUP($A56,[2]valeurs_trimestrielles!$A$1:$EJ$1191,691,0)+HLOOKUP($A56,[2]valeurs_trimestrielles!$A$1:$EJ$1191,692,0)+HLOOKUP($A56,[2]valeurs_trimestrielles!$A$1:$EJ$1191,693,0)+HLOOKUP($A56,[2]valeurs_trimestrielles!$A$1:$EJ$1191,694,0)</f>
        <v>15574</v>
      </c>
      <c r="T56" s="73">
        <f>HLOOKUP($A56,[2]valeurs_trimestrielles!$A$1:$EJ$1191,912,0)+HLOOKUP($A56,[2]valeurs_trimestrielles!$A$1:$EJ$1191,913,0)+HLOOKUP($A56,[2]valeurs_trimestrielles!$A$1:$EJ$1191,914,0)+HLOOKUP($A56,[2]valeurs_trimestrielles!$A$1:$EJ$1191,915,0)+HLOOKUP($A56,[2]valeurs_trimestrielles!$A$1:$EJ$1191,916,0)+HLOOKUP($A56,[2]valeurs_trimestrielles!$A$1:$EJ$1191,919,0)+HLOOKUP($A56,[2]valeurs_trimestrielles!$A$1:$EJ$1191,920,0)+HLOOKUP($A56,[2]valeurs_trimestrielles!$A$1:$EJ$1191,921,0)+HLOOKUP($A56,[2]valeurs_trimestrielles!$A$1:$EJ$1191,922,0)+HLOOKUP($A56,[2]valeurs_trimestrielles!$A$1:$EJ$1191,923,0)+HLOOKUP($A56,[2]valeurs_trimestrielles!$A$1:$EJ$1191,924,0)+HLOOKUP($A56,[2]valeurs_trimestrielles!$A$1:$EJ$1191,925,0)</f>
        <v>13656</v>
      </c>
      <c r="U56" s="73">
        <f>HLOOKUP($A56,[2]valeurs_trimestrielles!$A$1:$EJ$1191,814,0)+HLOOKUP($A56,[2]valeurs_trimestrielles!$A$1:$EJ$1191,815,0)+HLOOKUP($A56,[2]valeurs_trimestrielles!$A$1:$EJ$1191,816,0)+HLOOKUP($A56,[2]valeurs_trimestrielles!$A$1:$EJ$1191,817,0)+HLOOKUP($A56,[2]valeurs_trimestrielles!$A$1:$EJ$1191,818,0)+HLOOKUP($A56,[2]valeurs_trimestrielles!$A$1:$EJ$1191,821,0)+HLOOKUP($A56,[2]valeurs_trimestrielles!$A$1:$EJ$1191,822,0)+HLOOKUP($A56,[2]valeurs_trimestrielles!$A$1:$EJ$1191,823,0)+HLOOKUP($A56,[2]valeurs_trimestrielles!$A$1:$EJ$1191,824,0)+HLOOKUP($A56,[2]valeurs_trimestrielles!$A$1:$EJ$1191,825,0)+HLOOKUP($A56,[2]valeurs_trimestrielles!$A$1:$EJ$1191,826,0)+HLOOKUP($A56,[2]valeurs_trimestrielles!$A$1:$EJ$1191,827,0)</f>
        <v>2904</v>
      </c>
      <c r="V56" s="73">
        <f>HLOOKUP($A56,[2]valeurs_trimestrielles!$A$1:$EJ$1191,877,0)+HLOOKUP($A56,[2]valeurs_trimestrielles!$A$1:$EJ$1191,878,0)+HLOOKUP($A56,[2]valeurs_trimestrielles!$A$1:$EJ$1191,879,0)+HLOOKUP($A56,[2]valeurs_trimestrielles!$A$1:$EJ$1191,880,0)+HLOOKUP($A56,[2]valeurs_trimestrielles!$A$1:$EJ$1191,881,0)+HLOOKUP($A56,[2]valeurs_trimestrielles!$A$1:$EJ$1191,884,0)+HLOOKUP($A56,[2]valeurs_trimestrielles!$A$1:$EJ$1191,885,0)+HLOOKUP($A56,[2]valeurs_trimestrielles!$A$1:$EJ$1191,886,0)+HLOOKUP($A56,[2]valeurs_trimestrielles!$A$1:$EJ$1191,887,0)+HLOOKUP($A56,[2]valeurs_trimestrielles!$A$1:$EJ$1191,888,0)+HLOOKUP($A56,[2]valeurs_trimestrielles!$A$1:$EJ$1191,889,0)+HLOOKUP($A56,[2]valeurs_trimestrielles!$A$1:$EJ$1191,890,0)</f>
        <v>10256</v>
      </c>
      <c r="W56" s="73">
        <f>HLOOKUP($A56,[2]valeurs_trimestrielles!$A$1:$EJ$1191,639,0)+HLOOKUP($A56,[2]valeurs_trimestrielles!$A$1:$EJ$1191,640,0)+HLOOKUP($A56,[2]valeurs_trimestrielles!$A$1:$EJ$1191,641,0)+HLOOKUP($A56,[2]valeurs_trimestrielles!$A$1:$EJ$1191,642,0)+HLOOKUP($A56,[2]valeurs_trimestrielles!$A$1:$EJ$1191,643,0)+HLOOKUP($A56,[2]valeurs_trimestrielles!$A$1:$EJ$1191,646,0)+HLOOKUP($A56,[2]valeurs_trimestrielles!$A$1:$EJ$1191,648,0)+HLOOKUP($A56,[2]valeurs_trimestrielles!$A$1:$EJ$1191,650,0)+HLOOKUP($A56,[2]valeurs_trimestrielles!$A$1:$EJ$1191,652,0)+HLOOKUP($A56,[2]valeurs_trimestrielles!$A$1:$EJ$1191,654,0)+HLOOKUP($A56,[2]valeurs_trimestrielles!$A$1:$EJ$1191,656,0)+HLOOKUP($A56,[2]valeurs_trimestrielles!$A$1:$EJ$1191,657,0)</f>
        <v>1581</v>
      </c>
      <c r="X56" s="73">
        <f>HLOOKUP($A56,[2]valeurs_trimestrielles!$A$1:$EJ$1191,653,0)+HLOOKUP($A56,[2]valeurs_trimestrielles!$A$1:$EJ$1191,654,0)+HLOOKUP($A56,[2]valeurs_trimestrielles!$A$1:$EJ$1191,655,0)+HLOOKUP($A56,[2]valeurs_trimestrielles!$A$1:$EJ$1191,656,0)+HLOOKUP($A56,[2]valeurs_trimestrielles!$A$1:$EJ$1191,657,0)+HLOOKUP($A56,[2]valeurs_trimestrielles!$A$1:$EJ$1191,660,0)+HLOOKUP($A56,[2]valeurs_trimestrielles!$A$1:$EJ$1191,661,0)+HLOOKUP($A56,[2]valeurs_trimestrielles!$A$1:$EJ$1191,662,0)+HLOOKUP($A56,[2]valeurs_trimestrielles!$A$1:$EJ$1191,663,0)+HLOOKUP($A56,[2]valeurs_trimestrielles!$A$1:$EJ$1191,664,0)+HLOOKUP($A56,[2]valeurs_trimestrielles!$A$1:$EJ$1191,665,0)+HLOOKUP($A56,[2]valeurs_trimestrielles!$A$1:$EJ$1191,666,0)</f>
        <v>3606</v>
      </c>
      <c r="Y56" s="73">
        <f>HLOOKUP($A56,[2]valeurs_trimestrielles!$A$1:$EJ$1191,626,0)+HLOOKUP($A56,[2]valeurs_trimestrielles!$A$1:$EJ$1191,627,0)+HLOOKUP($A56,[2]valeurs_trimestrielles!$A$1:$EJ$1191,628,0)+HLOOKUP($A56,[2]valeurs_trimestrielles!$A$1:$EJ$1191,629,0)+HLOOKUP($A56,[2]valeurs_trimestrielles!$A$1:$EJ$1191,630,0)+HLOOKUP($A56,[2]valeurs_trimestrielles!$A$1:$EJ$1191,632,0)+HLOOKUP($A56,[2]valeurs_trimestrielles!$A$1:$EJ$1191,633,0)+HLOOKUP($A56,[2]valeurs_trimestrielles!$A$1:$EJ$1191,634,0)+HLOOKUP($A56,[2]valeurs_trimestrielles!$A$1:$EJ$1191,635,0)+HLOOKUP($A56,[2]valeurs_trimestrielles!$A$1:$EJ$1191,636,0)+HLOOKUP($A56,[2]valeurs_trimestrielles!$A$1:$EJ$1191,637,0)+HLOOKUP($A56,[2]valeurs_trimestrielles!$A$1:$EJ$1191,638,0)</f>
        <v>42759</v>
      </c>
      <c r="Z56" s="73">
        <f>HLOOKUP($A56,[2]valeurs_trimestrielles!$A$1:$EJ$1191,765,0)+HLOOKUP($A56,[2]valeurs_trimestrielles!$A$1:$EJ$1191,766,0)+HLOOKUP($A56,[2]valeurs_trimestrielles!$A$1:$EJ$1191,767,0)+HLOOKUP($A56,[2]valeurs_trimestrielles!$A$1:$EJ$1191,768,0)+HLOOKUP($A56,[2]valeurs_trimestrielles!$A$1:$EJ$1191,769,0)+HLOOKUP($A56,[2]valeurs_trimestrielles!$A$1:$EJ$1191,772,0)+HLOOKUP($A56,[2]valeurs_trimestrielles!$A$1:$EJ$1191,773,0)+HLOOKUP($A56,[2]valeurs_trimestrielles!$A$1:$EJ$1191,774,0)+HLOOKUP($A56,[2]valeurs_trimestrielles!$A$1:$EJ$1191,775,0)+HLOOKUP($A56,[2]valeurs_trimestrielles!$A$1:$EJ$1191,776,0)+HLOOKUP($A56,[2]valeurs_trimestrielles!$A$1:$EJ$1191,777,0)+HLOOKUP($A56,[2]valeurs_trimestrielles!$A$1:$EJ$1191,778,0)</f>
        <v>17390</v>
      </c>
      <c r="AA56" s="75">
        <f>HLOOKUP($A56,[2]valeurs_trimestrielles!$A$1:$EJ$1191,667,0)+HLOOKUP($A56,[2]valeurs_trimestrielles!$A$1:$EJ$1191,668,0)+HLOOKUP($A56,[2]valeurs_trimestrielles!$A$1:$EJ$1191,669,0)+HLOOKUP($A56,[2]valeurs_trimestrielles!$A$1:$EJ$1191,670,0)+HLOOKUP($A56,[2]valeurs_trimestrielles!$A$1:$EJ$1191,671,0)+HLOOKUP($A56,[2]valeurs_trimestrielles!$A$1:$EJ$1191,674,0)+HLOOKUP($A56,[2]valeurs_trimestrielles!$A$1:$EJ$1191,675,0)+HLOOKUP($A56,[2]valeurs_trimestrielles!$A$1:$EJ$1191,676,0)+HLOOKUP($A56,[2]valeurs_trimestrielles!$A$1:$EJ$1191,677,0)+HLOOKUP($A56,[2]valeurs_trimestrielles!$A$1:$EJ$1191,678,0)+HLOOKUP($A56,[2]valeurs_trimestrielles!$A$1:$EJ$1191,679,0)+HLOOKUP($A56,[2]valeurs_trimestrielles!$A$1:$EJ$1191,680,0)</f>
        <v>22989</v>
      </c>
      <c r="AB56" s="72">
        <f t="shared" si="77"/>
        <v>238112</v>
      </c>
      <c r="AC56" s="55">
        <f>HLOOKUP($A56,[2]valeurs_trimestrielles!$A$1:$EJ$1191,560,0)+HLOOKUP($A56,[2]valeurs_trimestrielles!$A$1:$EJ$1191,562,0)+HLOOKUP($A56,[2]valeurs_trimestrielles!$A$1:$EJ$1191,564,0)+HLOOKUP($A56,[2]valeurs_trimestrielles!$A$1:$EJ$1191,566,0)+HLOOKUP($A56,[2]valeurs_trimestrielles!$A$1:$EJ$1191,568,0)+HLOOKUP($A56,[2]valeurs_trimestrielles!$A$1:$EJ$1191,570,0)+HLOOKUP($A56,[2]valeurs_trimestrielles!$A$1:$EJ$1191,574,0)+HLOOKUP($A56,[2]valeurs_trimestrielles!$A$1:$EJ$1191,580,0)+HLOOKUP($A56,[2]valeurs_trimestrielles!$A$1:$EJ$1191,587,0)+HLOOKUP($A56,[2]valeurs_trimestrielles!$A$1:$EJ$1191,589,0)+HLOOKUP($A56,[2]valeurs_trimestrielles!$A$1:$EJ$1191,591,0)+HLOOKUP($A56,[2]valeurs_trimestrielles!$A$1:$EJ$1191,593,0)+HLOOKUP($A56,[2]valeurs_trimestrielles!$A$1:$EJ$1191,595,0)</f>
        <v>14087</v>
      </c>
      <c r="AD56" s="56">
        <f>HLOOKUP($A56,[2]valeurs_trimestrielles!$A$1:$EJ$1191,109,0)+HLOOKUP($A56,[2]valeurs_trimestrielles!$A$1:$EJ$1191,111,0)+HLOOKUP($A56,[2]valeurs_trimestrielles!$A$1:$EJ$1191,113,0)+HLOOKUP($A56,[2]valeurs_trimestrielles!$A$1:$EJ$1191,115,0)+HLOOKUP($A56,[2]valeurs_trimestrielles!$A$1:$EJ$1191,117,0)+HLOOKUP($A56,[2]valeurs_trimestrielles!$A$1:$EJ$1191,119,0)+HLOOKUP($A56,[2]valeurs_trimestrielles!$A$1:$EJ$1191,123,0)+HLOOKUP($A56,[2]valeurs_trimestrielles!$A$1:$EJ$1191,129,0)+HLOOKUP($A56,[2]valeurs_trimestrielles!$A$1:$EJ$1191,136,0)+HLOOKUP($A56,[2]valeurs_trimestrielles!$A$1:$EJ$1191,138,0)+HLOOKUP($A56,[2]valeurs_trimestrielles!$A$1:$EJ$1191,140,0)+HLOOKUP($A56,[2]valeurs_trimestrielles!$A$1:$EJ$1191,142,0)+HLOOKUP($A56,[2]valeurs_trimestrielles!$A$1:$EJ$1191,144,0)</f>
        <v>20084</v>
      </c>
      <c r="AE56" s="56">
        <f t="shared" si="78"/>
        <v>203941</v>
      </c>
      <c r="AF56" s="56">
        <f>HLOOKUP($A56,[2]valeurs_trimestrielles!$A$1:$EJ$1191,58,0)+HLOOKUP($A56,[2]valeurs_trimestrielles!$A$1:$EJ$1191,59,0)+HLOOKUP($A56,[2]valeurs_trimestrielles!$A$1:$EJ$1191,60,0)+HLOOKUP($A56,[2]valeurs_trimestrielles!$A$1:$EJ$1191,61,0)+HLOOKUP($A56,[2]valeurs_trimestrielles!$A$1:$EJ$1191,62,0)+HLOOKUP($A56,[2]valeurs_trimestrielles!$A$1:$EJ$1191,65,0)+HLOOKUP($A56,[2]valeurs_trimestrielles!$A$1:$EJ$1191,66,0)+HLOOKUP($A56,[2]valeurs_trimestrielles!$A$1:$EJ$1191,67,0)+HLOOKUP($A56,[2]valeurs_trimestrielles!$A$1:$EJ$1191,68,0)+HLOOKUP($A56,[2]valeurs_trimestrielles!$A$1:$EJ$1191,69,0)+HLOOKUP($A56,[2]valeurs_trimestrielles!$A$1:$EJ$1191,70,0)+HLOOKUP($A56,[2]valeurs_trimestrielles!$A$1:$EJ$1191,71,0)</f>
        <v>30838</v>
      </c>
      <c r="AG56" s="56">
        <f>HLOOKUP($A56,[2]valeurs_trimestrielles!$A$1:$EJ$1191,968,0)+HLOOKUP($A56,[2]valeurs_trimestrielles!$A$1:$EJ$1191,969,0)+HLOOKUP($A56,[2]valeurs_trimestrielles!$A$1:$EJ$1191,970,0)+HLOOKUP($A56,[2]valeurs_trimestrielles!$A$1:$EJ$1191,971,0)+HLOOKUP($A56,[2]valeurs_trimestrielles!$A$1:$EJ$1191,972,0)+HLOOKUP($A56,[2]valeurs_trimestrielles!$A$1:$EJ$1191,975,0)+HLOOKUP($A56,[2]valeurs_trimestrielles!$A$1:$EJ$1191,976,0)+HLOOKUP($A56,[2]valeurs_trimestrielles!$A$1:$EJ$1191,977,0)+HLOOKUP($A56,[2]valeurs_trimestrielles!$A$1:$EJ$1191,978,0)+HLOOKUP($A56,[2]valeurs_trimestrielles!$A$1:$EJ$1191,979,0)+HLOOKUP($A56,[2]valeurs_trimestrielles!$A$1:$EJ$1191,980,0)+HLOOKUP($A56,[2]valeurs_trimestrielles!$A$1:$EJ$1191,981,0)</f>
        <v>16925</v>
      </c>
      <c r="AH56" s="56">
        <f>HLOOKUP($A56,[2]valeurs_trimestrielles!$A$1:$EJ$1191,235,0)+HLOOKUP($A56,[2]valeurs_trimestrielles!$A$1:$EJ$1191,236,0)+HLOOKUP($A56,[2]valeurs_trimestrielles!$A$1:$EJ$1191,237,0)+HLOOKUP($A56,[2]valeurs_trimestrielles!$A$1:$EJ$1191,238,0)+HLOOKUP($A56,[2]valeurs_trimestrielles!$A$1:$EJ$1191,239,0)+HLOOKUP($A56,[2]valeurs_trimestrielles!$A$1:$EJ$1191,242,0)+HLOOKUP($A56,[2]valeurs_trimestrielles!$A$1:$EJ$1191,243,0)+HLOOKUP($A56,[2]valeurs_trimestrielles!$A$1:$EJ$1191,244,0)+HLOOKUP($A56,[2]valeurs_trimestrielles!$A$1:$EJ$1191,245,0)+HLOOKUP($A56,[2]valeurs_trimestrielles!$A$1:$EJ$1191,246,0)+HLOOKUP($A56,[2]valeurs_trimestrielles!$A$1:$EJ$1191,247,0)+HLOOKUP($A56,[2]valeurs_trimestrielles!$A$1:$EJ$1191,248,0)</f>
        <v>7638</v>
      </c>
      <c r="AI56" s="56">
        <f>HLOOKUP($A56,[2]valeurs_trimestrielles!$A$1:$EJ$1191,611,0)+HLOOKUP($A56,[2]valeurs_trimestrielles!$A$1:$EJ$1191,612,0)+HLOOKUP($A56,[2]valeurs_trimestrielles!$A$1:$EJ$1191,613,0)+HLOOKUP($A56,[2]valeurs_trimestrielles!$A$1:$EJ$1191,614,0)+HLOOKUP($A56,[2]valeurs_trimestrielles!$A$1:$EJ$1191,615,0)+HLOOKUP($A56,[2]valeurs_trimestrielles!$A$1:$EJ$1191,618,0)+HLOOKUP($A56,[2]valeurs_trimestrielles!$A$1:$EJ$1191,619,0)+HLOOKUP($A56,[2]valeurs_trimestrielles!$A$1:$EJ$1191,620,0)+HLOOKUP($A56,[2]valeurs_trimestrielles!$A$1:$EJ$1191,621,0)+HLOOKUP($A56,[2]valeurs_trimestrielles!$A$1:$EJ$1191,622,0)+HLOOKUP($A56,[2]valeurs_trimestrielles!$A$1:$EJ$1191,623,0)+HLOOKUP($A56,[2]valeurs_trimestrielles!$A$1:$EJ$1191,624,0)</f>
        <v>14178</v>
      </c>
      <c r="AJ56" s="56">
        <f>HLOOKUP($A56,[2]valeurs_trimestrielles!$A$1:$EJ$1191,16,0)+HLOOKUP($A56,[2]valeurs_trimestrielles!$A$1:$EJ$1191,17,0)+HLOOKUP($A56,[2]valeurs_trimestrielles!$A$1:$EJ$1191,18,0)+HLOOKUP($A56,[2]valeurs_trimestrielles!$A$1:$EJ$1191,19,0)+HLOOKUP($A56,[2]valeurs_trimestrielles!$A$1:$EJ$1191,20,0)+HLOOKUP($A56,[2]valeurs_trimestrielles!$A$1:$EJ$1191,23,0)+HLOOKUP($A56,[2]valeurs_trimestrielles!$A$1:$EJ$1191,24,0)+HLOOKUP($A56,[2]valeurs_trimestrielles!$A$1:$EJ$1191,25,0)+HLOOKUP($A56,[2]valeurs_trimestrielles!$A$1:$EJ$1191,26,0)+HLOOKUP($A56,[2]valeurs_trimestrielles!$A$1:$EJ$1191,27,0)+HLOOKUP($A56,[2]valeurs_trimestrielles!$A$1:$EJ$1191,28,0)+HLOOKUP($A56,[2]valeurs_trimestrielles!$A$1:$EJ$1191,29,0)</f>
        <v>7301</v>
      </c>
      <c r="AK56" s="56">
        <f>HLOOKUP($A56,[2]valeurs_trimestrielles!$A$1:$EJ$1191,30,0)+HLOOKUP($A56,[2]valeurs_trimestrielles!$A$1:$EJ$1191,31,0)+HLOOKUP($A56,[2]valeurs_trimestrielles!$A$1:$EJ$1191,32,0)+HLOOKUP($A56,[2]valeurs_trimestrielles!$A$1:$EJ$1191,33,0)+HLOOKUP($A56,[2]valeurs_trimestrielles!$A$1:$EJ$1191,34,0)+HLOOKUP($A56,[2]valeurs_trimestrielles!$A$1:$EJ$1191,37,0)+HLOOKUP($A56,[2]valeurs_trimestrielles!$A$1:$EJ$1191,38,0)+HLOOKUP($A56,[2]valeurs_trimestrielles!$A$1:$EJ$1191,39,0)+HLOOKUP($A56,[2]valeurs_trimestrielles!$A$1:$EJ$1191,40,0)+HLOOKUP($A56,[2]valeurs_trimestrielles!$A$1:$EJ$1191,41,0)+HLOOKUP($A56,[2]valeurs_trimestrielles!$A$1:$EJ$1191,42,0)+HLOOKUP($A56,[2]valeurs_trimestrielles!$A$1:$EJ$1191,43,0)</f>
        <v>9404</v>
      </c>
      <c r="AL56" s="56">
        <f>HLOOKUP($A56,[2]valeurs_trimestrielles!$A$1:$EJ$1191,2,0)+HLOOKUP($A56,[2]valeurs_trimestrielles!$A$1:$EJ$1191,3,0)+HLOOKUP($A56,[2]valeurs_trimestrielles!$A$1:$EJ$1191,4,0)+HLOOKUP($A56,[2]valeurs_trimestrielles!$A$1:$EJ$1191,5,0)+HLOOKUP($A56,[2]valeurs_trimestrielles!$A$1:$EJ$1191,6,0)+HLOOKUP($A56,[2]valeurs_trimestrielles!$A$1:$EJ$1191,9,0)+HLOOKUP($A56,[2]valeurs_trimestrielles!$A$1:$EJ$1191,10,0)+HLOOKUP($A56,[2]valeurs_trimestrielles!$A$1:$EJ$1191,11,0)+HLOOKUP($A56,[2]valeurs_trimestrielles!$A$1:$EJ$1191,12,0)+HLOOKUP($A56,[2]valeurs_trimestrielles!$A$1:$EJ$1191,13,0)+HLOOKUP($A56,[2]valeurs_trimestrielles!$A$1:$EJ$1191,14,0)+HLOOKUP($A56,[2]valeurs_trimestrielles!$A$1:$EJ$1191,15,0)</f>
        <v>59250</v>
      </c>
      <c r="AM56" s="56">
        <f>HLOOKUP($A56,[2]valeurs_trimestrielles!$A$1:$EJ$1191,146,0)+HLOOKUP($A56,[2]valeurs_trimestrielles!$A$1:$EJ$1191,147,0)+HLOOKUP($A56,[2]valeurs_trimestrielles!$A$1:$EJ$1191,148,0)+HLOOKUP($A56,[2]valeurs_trimestrielles!$A$1:$EJ$1191,149,0)+HLOOKUP($A56,[2]valeurs_trimestrielles!$A$1:$EJ$1191,150,0)+HLOOKUP($A56,[2]valeurs_trimestrielles!$A$1:$EJ$1191,153,0)+HLOOKUP($A56,[2]valeurs_trimestrielles!$A$1:$EJ$1191,154,0)+HLOOKUP($A56,[2]valeurs_trimestrielles!$A$1:$EJ$1191,155,0)+HLOOKUP($A56,[2]valeurs_trimestrielles!$A$1:$EJ$1191,156,0)+HLOOKUP($A56,[2]valeurs_trimestrielles!$A$1:$EJ$1191,157,0)+HLOOKUP($A56,[2]valeurs_trimestrielles!$A$1:$EJ$1191,158,0)+HLOOKUP($A56,[2]valeurs_trimestrielles!$A$1:$EJ$1191,159,0)</f>
        <v>29585</v>
      </c>
      <c r="AN56" s="57">
        <f>HLOOKUP($A56,[2]valeurs_trimestrielles!$A$1:$EJ$1191,44,0)+HLOOKUP($A56,[2]valeurs_trimestrielles!$A$1:$EJ$1191,45,0)+HLOOKUP($A56,[2]valeurs_trimestrielles!$A$1:$EJ$1191,46,0)+HLOOKUP($A56,[2]valeurs_trimestrielles!$A$1:$EJ$1191,47,0)+HLOOKUP($A56,[2]valeurs_trimestrielles!$A$1:$EJ$1191,48,0)+HLOOKUP($A56,[2]valeurs_trimestrielles!$A$1:$EJ$1191,51,0)+HLOOKUP($A56,[2]valeurs_trimestrielles!$A$1:$EJ$1191,52,0)+HLOOKUP($A56,[2]valeurs_trimestrielles!$A$1:$EJ$1191,53,0)+HLOOKUP($A56,[2]valeurs_trimestrielles!$A$1:$EJ$1191,54,0)+HLOOKUP($A56,[2]valeurs_trimestrielles!$A$1:$EJ$1191,55,0)+HLOOKUP($A56,[2]valeurs_trimestrielles!$A$1:$EJ$1191,56,0)+HLOOKUP($A56,[2]valeurs_trimestrielles!$A$1:$EJ$1191,57,0)</f>
        <v>28822</v>
      </c>
    </row>
    <row r="57" spans="1:40" s="85" customFormat="1" x14ac:dyDescent="0.2">
      <c r="A57" s="61" t="str">
        <f>'France métro'!A54</f>
        <v>2022-T4</v>
      </c>
      <c r="B57" s="78">
        <f t="shared" si="73"/>
        <v>101686</v>
      </c>
      <c r="C57" s="79">
        <f>HLOOKUP($A57,[2]valeurs_trimestrielles!$A$1:$EJ$1191,458,0)+HLOOKUP($A57,[2]valeurs_trimestrielles!$A$1:$EJ$1191,460,0)+HLOOKUP($A57,[2]valeurs_trimestrielles!$A$1:$EJ$1191,462,0)+HLOOKUP($A57,[2]valeurs_trimestrielles!$A$1:$EJ$1191,464,0)+HLOOKUP($A57,[2]valeurs_trimestrielles!$A$1:$EJ$1191,466,0)+HLOOKUP($A57,[2]valeurs_trimestrielles!$A$1:$EJ$1191,468,0)+HLOOKUP($A57,[2]valeurs_trimestrielles!$A$1:$EJ$1191,472,0)+HLOOKUP($A57,[2]valeurs_trimestrielles!$A$1:$EJ$1191,478,0)+HLOOKUP($A57,[2]valeurs_trimestrielles!$A$1:$EJ$1191,485,0)+HLOOKUP($A57,[2]valeurs_trimestrielles!$A$1:$EJ$1191,487,0)+HLOOKUP($A57,[2]valeurs_trimestrielles!$A$1:$EJ$1191,489,0)+HLOOKUP($A57,[2]valeurs_trimestrielles!$A$1:$EJ$1191,491,0)+HLOOKUP($A57,[2]valeurs_trimestrielles!$A$1:$EJ$1191,493,0)</f>
        <v>7019</v>
      </c>
      <c r="D57" s="80">
        <f>HLOOKUP($A57,[2]valeurs_trimestrielles!$A$1:$EJ$1191,356,0)+HLOOKUP($A57,[2]valeurs_trimestrielles!$A$1:$EJ$1191,358,0)+HLOOKUP($A57,[2]valeurs_trimestrielles!$A$1:$EJ$1191,360,0)+HLOOKUP($A57,[2]valeurs_trimestrielles!$A$1:$EJ$1191,362,0)+HLOOKUP($A57,[2]valeurs_trimestrielles!$A$1:$EJ$1191,364,0)+HLOOKUP($A57,[2]valeurs_trimestrielles!$A$1:$EJ$1191,366,0)+HLOOKUP($A57,[2]valeurs_trimestrielles!$A$1:$EJ$1191,370,0)+HLOOKUP($A57,[2]valeurs_trimestrielles!$A$1:$EJ$1191,376,0)+HLOOKUP($A57,[2]valeurs_trimestrielles!$A$1:$EJ$1191,383,0)+HLOOKUP($A57,[2]valeurs_trimestrielles!$A$1:$EJ$1191,385,0)+HLOOKUP($A57,[2]valeurs_trimestrielles!$A$1:$EJ$1191,387,0)+HLOOKUP($A57,[2]valeurs_trimestrielles!$A$1:$EJ$1191,389,0)+HLOOKUP($A57,[2]valeurs_trimestrielles!$A$1:$EJ$1191,391,0)</f>
        <v>11173</v>
      </c>
      <c r="E57" s="61">
        <f t="shared" si="74"/>
        <v>83494</v>
      </c>
      <c r="F57" s="80">
        <f>HLOOKUP($A57,[2]valeurs_trimestrielles!$A$1:$EJ$1191,305,0)+HLOOKUP($A57,[2]valeurs_trimestrielles!$A$1:$EJ$1191,306,0)+HLOOKUP($A57,[2]valeurs_trimestrielles!$A$1:$EJ$1191,307,0)+HLOOKUP($A57,[2]valeurs_trimestrielles!$A$1:$EJ$1191,308,0)+HLOOKUP($A57,[2]valeurs_trimestrielles!$A$1:$EJ$1191,309,0)+HLOOKUP($A57,[2]valeurs_trimestrielles!$A$1:$EJ$1191,312,0)+HLOOKUP($A57,[2]valeurs_trimestrielles!$A$1:$EJ$1191,313,0)+HLOOKUP($A57,[2]valeurs_trimestrielles!$A$1:$EJ$1191,314,0)+HLOOKUP($A57,[2]valeurs_trimestrielles!$A$1:$EJ$1191,315,0)+HLOOKUP($A57,[2]valeurs_trimestrielles!$A$1:$EJ$1191,316,0)+HLOOKUP($A57,[2]valeurs_trimestrielles!$A$1:$EJ$1191,317,0)+HLOOKUP($A57,[2]valeurs_trimestrielles!$A$1:$EJ$1191,318,0)</f>
        <v>17110</v>
      </c>
      <c r="G57" s="80">
        <f>HLOOKUP($A57,[2]valeurs_trimestrielles!$A$1:$EJ$1191,546,0)+HLOOKUP($A57,[2]valeurs_trimestrielles!$A$1:$EJ$1191,547,0)+HLOOKUP($A57,[2]valeurs_trimestrielles!$A$1:$EJ$1191,548,0)+HLOOKUP($A57,[2]valeurs_trimestrielles!$A$1:$EJ$1191,549,0)+HLOOKUP($A57,[2]valeurs_trimestrielles!$A$1:$EJ$1191,550,0)+HLOOKUP($A57,[2]valeurs_trimestrielles!$A$1:$EJ$1191,553,0)+HLOOKUP($A57,[2]valeurs_trimestrielles!$A$1:$EJ$1191,554,0)+HLOOKUP($A57,[2]valeurs_trimestrielles!$A$1:$EJ$1191,555,0)+HLOOKUP($A57,[2]valeurs_trimestrielles!$A$1:$EJ$1191,556,0)+HLOOKUP($A57,[2]valeurs_trimestrielles!$A$1:$EJ$1191,557,0)+HLOOKUP($A57,[2]valeurs_trimestrielles!$A$1:$EJ$1191,558,0)+HLOOKUP($A57,[2]valeurs_trimestrielles!$A$1:$EJ$1191,559,0)</f>
        <v>3579</v>
      </c>
      <c r="H57" s="80">
        <f>HLOOKUP($A57,[2]valeurs_trimestrielles!$A$1:$EJ$1191,444,0)+HLOOKUP($A57,[2]valeurs_trimestrielles!$A$1:$EJ$1191,445,0)+HLOOKUP($A57,[2]valeurs_trimestrielles!$A$1:$EJ$1191,446,0)+HLOOKUP($A57,[2]valeurs_trimestrielles!$A$1:$EJ$1191,447,0)+HLOOKUP($A57,[2]valeurs_trimestrielles!$A$1:$EJ$1191,448,0)+HLOOKUP($A57,[2]valeurs_trimestrielles!$A$1:$EJ$1191,451,0)+HLOOKUP($A57,[2]valeurs_trimestrielles!$A$1:$EJ$1191,452,0)+HLOOKUP($A57,[2]valeurs_trimestrielles!$A$1:$EJ$1191,453,0)+HLOOKUP($A57,[2]valeurs_trimestrielles!$A$1:$EJ$1191,454,0)+HLOOKUP($A57,[2]valeurs_trimestrielles!$A$1:$EJ$1191,455,0)+HLOOKUP($A57,[2]valeurs_trimestrielles!$A$1:$EJ$1191,456,0)+HLOOKUP($A57,[2]valeurs_trimestrielles!$A$1:$EJ$1191,457,0)</f>
        <v>5134</v>
      </c>
      <c r="I57" s="80">
        <f>HLOOKUP($A57,[2]valeurs_trimestrielles!$A$1:$EJ$1191,509,0)+HLOOKUP($A57,[2]valeurs_trimestrielles!$A$1:$EJ$1191,510,0)+HLOOKUP($A57,[2]valeurs_trimestrielles!$A$1:$EJ$1191,511,0)+HLOOKUP($A57,[2]valeurs_trimestrielles!$A$1:$EJ$1191,512,0)+HLOOKUP($A57,[2]valeurs_trimestrielles!$A$1:$EJ$1191,513,0)+HLOOKUP($A57,[2]valeurs_trimestrielles!$A$1:$EJ$1191,516,0)+HLOOKUP($A57,[2]valeurs_trimestrielles!$A$1:$EJ$1191,517,0)+HLOOKUP($A57,[2]valeurs_trimestrielles!$A$1:$EJ$1191,518,0)+HLOOKUP($A57,[2]valeurs_trimestrielles!$A$1:$EJ$1191,519,0)+HLOOKUP($A57,[2]valeurs_trimestrielles!$A$1:$EJ$1191,520,0)+HLOOKUP($A57,[2]valeurs_trimestrielles!$A$1:$EJ$1191,521,0)+HLOOKUP($A57,[2]valeurs_trimestrielles!$A$1:$EJ$1191,522,0)</f>
        <v>4548</v>
      </c>
      <c r="J57" s="80">
        <f>HLOOKUP($A57,[2]valeurs_trimestrielles!$A$1:$EJ$1191,263,0)+HLOOKUP($A57,[2]valeurs_trimestrielles!$A$1:$EJ$1191,264,0)+HLOOKUP($A57,[2]valeurs_trimestrielles!$A$1:$EJ$1191,265,0)+HLOOKUP($A57,[2]valeurs_trimestrielles!$A$1:$EJ$1191,266,0)+HLOOKUP($A57,[2]valeurs_trimestrielles!$A$1:$EJ$1191,267,0)+HLOOKUP($A57,[2]valeurs_trimestrielles!$A$1:$EJ$1191,270,0)+HLOOKUP($A57,[2]valeurs_trimestrielles!$A$1:$EJ$1191,271,0)+HLOOKUP($A57,[2]valeurs_trimestrielles!$A$1:$EJ$1191,272,0)+HLOOKUP($A57,[2]valeurs_trimestrielles!$A$1:$EJ$1191,273,0)+HLOOKUP($A57,[2]valeurs_trimestrielles!$A$1:$EJ$1191,274,0)+HLOOKUP($A57,[2]valeurs_trimestrielles!$A$1:$EJ$1191,275,0)+HLOOKUP($A57,[2]valeurs_trimestrielles!$A$1:$EJ$1191,276,0)</f>
        <v>8772</v>
      </c>
      <c r="K57" s="80">
        <f>HLOOKUP($A57,[2]valeurs_trimestrielles!$A$1:$EJ$1191,277,0)+HLOOKUP($A57,[2]valeurs_trimestrielles!$A$1:$EJ$1191,278,0)+HLOOKUP($A57,[2]valeurs_trimestrielles!$A$1:$EJ$1191,279,0)+HLOOKUP($A57,[2]valeurs_trimestrielles!$A$1:$EJ$1191,280,0)+HLOOKUP($A57,[2]valeurs_trimestrielles!$A$1:$EJ$1191,281,0)+HLOOKUP($A57,[2]valeurs_trimestrielles!$A$1:$EJ$1191,284,0)+HLOOKUP($A57,[2]valeurs_trimestrielles!$A$1:$EJ$1191,285,0)+HLOOKUP($A57,[2]valeurs_trimestrielles!$A$1:$EJ$1191,286,0)+HLOOKUP($A57,[2]valeurs_trimestrielles!$A$1:$EJ$1191,287,0)+HLOOKUP($A57,[2]valeurs_trimestrielles!$A$1:$EJ$1191,288,0)+HLOOKUP($A57,[2]valeurs_trimestrielles!$A$1:$EJ$1191,289,0)+HLOOKUP($A57,[2]valeurs_trimestrielles!$A$1:$EJ$1191,290,0)</f>
        <v>6811</v>
      </c>
      <c r="L57" s="80">
        <f>HLOOKUP($A57,[2]valeurs_trimestrielles!$A$1:$EJ$1191,249,0)+HLOOKUP($A57,[2]valeurs_trimestrielles!$A$1:$EJ$1191,250,0)+HLOOKUP($A57,[2]valeurs_trimestrielles!$A$1:$EJ$1191,251,0)+HLOOKUP($A57,[2]valeurs_trimestrielles!$A$1:$EJ$1191,252,0)+HLOOKUP($A57,[2]valeurs_trimestrielles!$A$1:$EJ$1191,253,0)+HLOOKUP($A57,[2]valeurs_trimestrielles!$A$1:$EJ$1191,256,0)+HLOOKUP($A57,[2]valeurs_trimestrielles!$A$1:$EJ$1191,257,0)+HLOOKUP($A57,[2]valeurs_trimestrielles!$A$1:$EJ$1191,258,0)+HLOOKUP($A57,[2]valeurs_trimestrielles!$A$1:$EJ$1191,259,0)+HLOOKUP($A57,[2]valeurs_trimestrielles!$A$1:$EJ$1191,260,0)+HLOOKUP($A57,[2]valeurs_trimestrielles!$A$1:$EJ$1191,261,0)+HLOOKUP($A57,[2]valeurs_trimestrielles!$A$1:$EJ$1191,262,0)</f>
        <v>21103</v>
      </c>
      <c r="M57" s="80">
        <f>HLOOKUP($A57,[2]valeurs_trimestrielles!$A$1:$EJ$1191,393,0)+HLOOKUP($A57,[2]valeurs_trimestrielles!$A$1:$EJ$1191,394,0)+HLOOKUP($A57,[2]valeurs_trimestrielles!$A$1:$EJ$1191,395,0)+HLOOKUP($A57,[2]valeurs_trimestrielles!$A$1:$EJ$1191,396,0)+HLOOKUP($A57,[2]valeurs_trimestrielles!$A$1:$EJ$1191,397,0)+HLOOKUP($A57,[2]valeurs_trimestrielles!$A$1:$EJ$1191,400,0)+HLOOKUP($A57,[2]valeurs_trimestrielles!$A$1:$EJ$1191,401,0)+HLOOKUP($A57,[2]valeurs_trimestrielles!$A$1:$EJ$1191,402,0)+HLOOKUP($A57,[2]valeurs_trimestrielles!$A$1:$EJ$1191,403,0)+HLOOKUP($A57,[2]valeurs_trimestrielles!$A$1:$EJ$1191,404,0)+HLOOKUP($A57,[2]valeurs_trimestrielles!$A$1:$EJ$1191,405,0)+HLOOKUP($A57,[2]valeurs_trimestrielles!$A$1:$EJ$1191,406,0)</f>
        <v>9985</v>
      </c>
      <c r="N57" s="81">
        <f>HLOOKUP($A57,[2]valeurs_trimestrielles!$A$1:$EJ$1191,291,0)+HLOOKUP($A57,[2]valeurs_trimestrielles!$A$1:$EJ$1191,292,0)+HLOOKUP($A57,[2]valeurs_trimestrielles!$A$1:$EJ$1191,293,0)+HLOOKUP($A57,[2]valeurs_trimestrielles!$A$1:$EJ$1191,294,0)+HLOOKUP($A57,[2]valeurs_trimestrielles!$A$1:$EJ$1191,295,0)+HLOOKUP($A57,[2]valeurs_trimestrielles!$A$1:$EJ$1191,298,0)+HLOOKUP($A57,[2]valeurs_trimestrielles!$A$1:$EJ$1191,299,0)+HLOOKUP($A57,[2]valeurs_trimestrielles!$A$1:$EJ$1191,300,0)+HLOOKUP($A57,[2]valeurs_trimestrielles!$A$1:$EJ$1191,301,0)+HLOOKUP($A57,[2]valeurs_trimestrielles!$A$1:$EJ$1191,302,0)+HLOOKUP($A57,[2]valeurs_trimestrielles!$A$1:$EJ$1191,303,0)+HLOOKUP($A57,[2]valeurs_trimestrielles!$A$1:$EJ$1191,304,0)</f>
        <v>6452</v>
      </c>
      <c r="O57" s="77">
        <f t="shared" si="75"/>
        <v>165743</v>
      </c>
      <c r="P57" s="79">
        <f>HLOOKUP($A57,[2]valeurs_trimestrielles!$A$1:$EJ$1191,828,0)+HLOOKUP($A57,[2]valeurs_trimestrielles!$A$1:$EJ$1191,830,0)+HLOOKUP($A57,[2]valeurs_trimestrielles!$A$1:$EJ$1191,832,0)+HLOOKUP($A57,[2]valeurs_trimestrielles!$A$1:$EJ$1191,834,0)+HLOOKUP($A57,[2]valeurs_trimestrielles!$A$1:$EJ$1191,836,0)+HLOOKUP($A57,[2]valeurs_trimestrielles!$A$1:$EJ$1191,838,0)+HLOOKUP($A57,[2]valeurs_trimestrielles!$A$1:$EJ$1191,842,0)+HLOOKUP($A57,[2]valeurs_trimestrielles!$A$1:$EJ$1191,847,0)+HLOOKUP($A57,[2]valeurs_trimestrielles!$A$1:$EJ$1191,853,0)+HLOOKUP($A57,[2]valeurs_trimestrielles!$A$1:$EJ$1191,855,0)+HLOOKUP($A57,[2]valeurs_trimestrielles!$A$1:$EJ$1191,857,0)+HLOOKUP($A57,[2]valeurs_trimestrielles!$A$1:$EJ$1191,859,0)+HLOOKUP($A57,[2]valeurs_trimestrielles!$A$1:$EJ$1191,861,0)</f>
        <v>9435</v>
      </c>
      <c r="Q57" s="80">
        <f>HLOOKUP($A57,[2]valeurs_trimestrielles!$A$1:$EJ$1191,730,0)+HLOOKUP($A57,[2]valeurs_trimestrielles!$A$1:$EJ$1191,732,0)+HLOOKUP($A57,[2]valeurs_trimestrielles!$A$1:$EJ$1191,734,0)+HLOOKUP($A57,[2]valeurs_trimestrielles!$A$1:$EJ$1191,736,0)+HLOOKUP($A57,[2]valeurs_trimestrielles!$A$1:$EJ$1191,738,0)+HLOOKUP($A57,[2]valeurs_trimestrielles!$A$1:$EJ$1191,740,0)+HLOOKUP($A57,[2]valeurs_trimestrielles!$A$1:$EJ$1191,744,0)+HLOOKUP($A57,[2]valeurs_trimestrielles!$A$1:$EJ$1191,749,0)+HLOOKUP($A57,[2]valeurs_trimestrielles!$A$1:$EJ$1191,755,0)+HLOOKUP($A57,[2]valeurs_trimestrielles!$A$1:$EJ$1191,757,0)+HLOOKUP($A57,[2]valeurs_trimestrielles!$A$1:$EJ$1191,759,0)+HLOOKUP($A57,[2]valeurs_trimestrielles!$A$1:$EJ$1191,761,0)+HLOOKUP($A57,[2]valeurs_trimestrielles!$A$1:$EJ$1191,763,0)</f>
        <v>13239</v>
      </c>
      <c r="R57" s="61">
        <f t="shared" si="76"/>
        <v>143069</v>
      </c>
      <c r="S57" s="80">
        <f>HLOOKUP($A57,[2]valeurs_trimestrielles!$A$1:$EJ$1191,681,0)+HLOOKUP($A57,[2]valeurs_trimestrielles!$A$1:$EJ$1191,682,0)+HLOOKUP($A57,[2]valeurs_trimestrielles!$A$1:$EJ$1191,683,0)+HLOOKUP($A57,[2]valeurs_trimestrielles!$A$1:$EJ$1191,684,0)+HLOOKUP($A57,[2]valeurs_trimestrielles!$A$1:$EJ$1191,685,0)+HLOOKUP($A57,[2]valeurs_trimestrielles!$A$1:$EJ$1191,688,0)+HLOOKUP($A57,[2]valeurs_trimestrielles!$A$1:$EJ$1191,689,0)+HLOOKUP($A57,[2]valeurs_trimestrielles!$A$1:$EJ$1191,690,0)+HLOOKUP($A57,[2]valeurs_trimestrielles!$A$1:$EJ$1191,691,0)+HLOOKUP($A57,[2]valeurs_trimestrielles!$A$1:$EJ$1191,692,0)+HLOOKUP($A57,[2]valeurs_trimestrielles!$A$1:$EJ$1191,693,0)+HLOOKUP($A57,[2]valeurs_trimestrielles!$A$1:$EJ$1191,694,0)</f>
        <v>19029</v>
      </c>
      <c r="T57" s="80">
        <f>HLOOKUP($A57,[2]valeurs_trimestrielles!$A$1:$EJ$1191,912,0)+HLOOKUP($A57,[2]valeurs_trimestrielles!$A$1:$EJ$1191,913,0)+HLOOKUP($A57,[2]valeurs_trimestrielles!$A$1:$EJ$1191,914,0)+HLOOKUP($A57,[2]valeurs_trimestrielles!$A$1:$EJ$1191,915,0)+HLOOKUP($A57,[2]valeurs_trimestrielles!$A$1:$EJ$1191,916,0)+HLOOKUP($A57,[2]valeurs_trimestrielles!$A$1:$EJ$1191,919,0)+HLOOKUP($A57,[2]valeurs_trimestrielles!$A$1:$EJ$1191,920,0)+HLOOKUP($A57,[2]valeurs_trimestrielles!$A$1:$EJ$1191,921,0)+HLOOKUP($A57,[2]valeurs_trimestrielles!$A$1:$EJ$1191,922,0)+HLOOKUP($A57,[2]valeurs_trimestrielles!$A$1:$EJ$1191,923,0)+HLOOKUP($A57,[2]valeurs_trimestrielles!$A$1:$EJ$1191,924,0)+HLOOKUP($A57,[2]valeurs_trimestrielles!$A$1:$EJ$1191,925,0)</f>
        <v>16348</v>
      </c>
      <c r="U57" s="80">
        <f>HLOOKUP($A57,[2]valeurs_trimestrielles!$A$1:$EJ$1191,814,0)+HLOOKUP($A57,[2]valeurs_trimestrielles!$A$1:$EJ$1191,815,0)+HLOOKUP($A57,[2]valeurs_trimestrielles!$A$1:$EJ$1191,816,0)+HLOOKUP($A57,[2]valeurs_trimestrielles!$A$1:$EJ$1191,817,0)+HLOOKUP($A57,[2]valeurs_trimestrielles!$A$1:$EJ$1191,818,0)+HLOOKUP($A57,[2]valeurs_trimestrielles!$A$1:$EJ$1191,821,0)+HLOOKUP($A57,[2]valeurs_trimestrielles!$A$1:$EJ$1191,822,0)+HLOOKUP($A57,[2]valeurs_trimestrielles!$A$1:$EJ$1191,823,0)+HLOOKUP($A57,[2]valeurs_trimestrielles!$A$1:$EJ$1191,824,0)+HLOOKUP($A57,[2]valeurs_trimestrielles!$A$1:$EJ$1191,825,0)+HLOOKUP($A57,[2]valeurs_trimestrielles!$A$1:$EJ$1191,826,0)+HLOOKUP($A57,[2]valeurs_trimestrielles!$A$1:$EJ$1191,827,0)</f>
        <v>3563</v>
      </c>
      <c r="V57" s="80">
        <f>HLOOKUP($A57,[2]valeurs_trimestrielles!$A$1:$EJ$1191,877,0)+HLOOKUP($A57,[2]valeurs_trimestrielles!$A$1:$EJ$1191,878,0)+HLOOKUP($A57,[2]valeurs_trimestrielles!$A$1:$EJ$1191,879,0)+HLOOKUP($A57,[2]valeurs_trimestrielles!$A$1:$EJ$1191,880,0)+HLOOKUP($A57,[2]valeurs_trimestrielles!$A$1:$EJ$1191,881,0)+HLOOKUP($A57,[2]valeurs_trimestrielles!$A$1:$EJ$1191,884,0)+HLOOKUP($A57,[2]valeurs_trimestrielles!$A$1:$EJ$1191,885,0)+HLOOKUP($A57,[2]valeurs_trimestrielles!$A$1:$EJ$1191,886,0)+HLOOKUP($A57,[2]valeurs_trimestrielles!$A$1:$EJ$1191,887,0)+HLOOKUP($A57,[2]valeurs_trimestrielles!$A$1:$EJ$1191,888,0)+HLOOKUP($A57,[2]valeurs_trimestrielles!$A$1:$EJ$1191,889,0)+HLOOKUP($A57,[2]valeurs_trimestrielles!$A$1:$EJ$1191,890,0)</f>
        <v>11111</v>
      </c>
      <c r="W57" s="80">
        <f>HLOOKUP($A57,[2]valeurs_trimestrielles!$A$1:$EJ$1191,639,0)+HLOOKUP($A57,[2]valeurs_trimestrielles!$A$1:$EJ$1191,640,0)+HLOOKUP($A57,[2]valeurs_trimestrielles!$A$1:$EJ$1191,641,0)+HLOOKUP($A57,[2]valeurs_trimestrielles!$A$1:$EJ$1191,642,0)+HLOOKUP($A57,[2]valeurs_trimestrielles!$A$1:$EJ$1191,643,0)+HLOOKUP($A57,[2]valeurs_trimestrielles!$A$1:$EJ$1191,646,0)+HLOOKUP($A57,[2]valeurs_trimestrielles!$A$1:$EJ$1191,648,0)+HLOOKUP($A57,[2]valeurs_trimestrielles!$A$1:$EJ$1191,650,0)+HLOOKUP($A57,[2]valeurs_trimestrielles!$A$1:$EJ$1191,652,0)+HLOOKUP($A57,[2]valeurs_trimestrielles!$A$1:$EJ$1191,654,0)+HLOOKUP($A57,[2]valeurs_trimestrielles!$A$1:$EJ$1191,656,0)+HLOOKUP($A57,[2]valeurs_trimestrielles!$A$1:$EJ$1191,657,0)</f>
        <v>1843</v>
      </c>
      <c r="X57" s="80">
        <f>HLOOKUP($A57,[2]valeurs_trimestrielles!$A$1:$EJ$1191,653,0)+HLOOKUP($A57,[2]valeurs_trimestrielles!$A$1:$EJ$1191,654,0)+HLOOKUP($A57,[2]valeurs_trimestrielles!$A$1:$EJ$1191,655,0)+HLOOKUP($A57,[2]valeurs_trimestrielles!$A$1:$EJ$1191,656,0)+HLOOKUP($A57,[2]valeurs_trimestrielles!$A$1:$EJ$1191,657,0)+HLOOKUP($A57,[2]valeurs_trimestrielles!$A$1:$EJ$1191,660,0)+HLOOKUP($A57,[2]valeurs_trimestrielles!$A$1:$EJ$1191,661,0)+HLOOKUP($A57,[2]valeurs_trimestrielles!$A$1:$EJ$1191,662,0)+HLOOKUP($A57,[2]valeurs_trimestrielles!$A$1:$EJ$1191,663,0)+HLOOKUP($A57,[2]valeurs_trimestrielles!$A$1:$EJ$1191,664,0)+HLOOKUP($A57,[2]valeurs_trimestrielles!$A$1:$EJ$1191,665,0)+HLOOKUP($A57,[2]valeurs_trimestrielles!$A$1:$EJ$1191,666,0)</f>
        <v>4187</v>
      </c>
      <c r="Y57" s="80">
        <f>HLOOKUP($A57,[2]valeurs_trimestrielles!$A$1:$EJ$1191,626,0)+HLOOKUP($A57,[2]valeurs_trimestrielles!$A$1:$EJ$1191,627,0)+HLOOKUP($A57,[2]valeurs_trimestrielles!$A$1:$EJ$1191,628,0)+HLOOKUP($A57,[2]valeurs_trimestrielles!$A$1:$EJ$1191,629,0)+HLOOKUP($A57,[2]valeurs_trimestrielles!$A$1:$EJ$1191,630,0)+HLOOKUP($A57,[2]valeurs_trimestrielles!$A$1:$EJ$1191,632,0)+HLOOKUP($A57,[2]valeurs_trimestrielles!$A$1:$EJ$1191,633,0)+HLOOKUP($A57,[2]valeurs_trimestrielles!$A$1:$EJ$1191,634,0)+HLOOKUP($A57,[2]valeurs_trimestrielles!$A$1:$EJ$1191,635,0)+HLOOKUP($A57,[2]valeurs_trimestrielles!$A$1:$EJ$1191,636,0)+HLOOKUP($A57,[2]valeurs_trimestrielles!$A$1:$EJ$1191,637,0)+HLOOKUP($A57,[2]valeurs_trimestrielles!$A$1:$EJ$1191,638,0)</f>
        <v>48619</v>
      </c>
      <c r="Z57" s="80">
        <f>HLOOKUP($A57,[2]valeurs_trimestrielles!$A$1:$EJ$1191,765,0)+HLOOKUP($A57,[2]valeurs_trimestrielles!$A$1:$EJ$1191,766,0)+HLOOKUP($A57,[2]valeurs_trimestrielles!$A$1:$EJ$1191,767,0)+HLOOKUP($A57,[2]valeurs_trimestrielles!$A$1:$EJ$1191,768,0)+HLOOKUP($A57,[2]valeurs_trimestrielles!$A$1:$EJ$1191,769,0)+HLOOKUP($A57,[2]valeurs_trimestrielles!$A$1:$EJ$1191,772,0)+HLOOKUP($A57,[2]valeurs_trimestrielles!$A$1:$EJ$1191,773,0)+HLOOKUP($A57,[2]valeurs_trimestrielles!$A$1:$EJ$1191,774,0)+HLOOKUP($A57,[2]valeurs_trimestrielles!$A$1:$EJ$1191,775,0)+HLOOKUP($A57,[2]valeurs_trimestrielles!$A$1:$EJ$1191,776,0)+HLOOKUP($A57,[2]valeurs_trimestrielles!$A$1:$EJ$1191,777,0)+HLOOKUP($A57,[2]valeurs_trimestrielles!$A$1:$EJ$1191,778,0)</f>
        <v>15160</v>
      </c>
      <c r="AA57" s="81">
        <f>HLOOKUP($A57,[2]valeurs_trimestrielles!$A$1:$EJ$1191,667,0)+HLOOKUP($A57,[2]valeurs_trimestrielles!$A$1:$EJ$1191,668,0)+HLOOKUP($A57,[2]valeurs_trimestrielles!$A$1:$EJ$1191,669,0)+HLOOKUP($A57,[2]valeurs_trimestrielles!$A$1:$EJ$1191,670,0)+HLOOKUP($A57,[2]valeurs_trimestrielles!$A$1:$EJ$1191,671,0)+HLOOKUP($A57,[2]valeurs_trimestrielles!$A$1:$EJ$1191,674,0)+HLOOKUP($A57,[2]valeurs_trimestrielles!$A$1:$EJ$1191,675,0)+HLOOKUP($A57,[2]valeurs_trimestrielles!$A$1:$EJ$1191,676,0)+HLOOKUP($A57,[2]valeurs_trimestrielles!$A$1:$EJ$1191,677,0)+HLOOKUP($A57,[2]valeurs_trimestrielles!$A$1:$EJ$1191,678,0)+HLOOKUP($A57,[2]valeurs_trimestrielles!$A$1:$EJ$1191,679,0)+HLOOKUP($A57,[2]valeurs_trimestrielles!$A$1:$EJ$1191,680,0)</f>
        <v>23209</v>
      </c>
      <c r="AB57" s="77">
        <f t="shared" si="77"/>
        <v>266519</v>
      </c>
      <c r="AC57" s="82">
        <f>HLOOKUP($A57,[2]valeurs_trimestrielles!$A$1:$EJ$1191,560,0)+HLOOKUP($A57,[2]valeurs_trimestrielles!$A$1:$EJ$1191,562,0)+HLOOKUP($A57,[2]valeurs_trimestrielles!$A$1:$EJ$1191,564,0)+HLOOKUP($A57,[2]valeurs_trimestrielles!$A$1:$EJ$1191,566,0)+HLOOKUP($A57,[2]valeurs_trimestrielles!$A$1:$EJ$1191,568,0)+HLOOKUP($A57,[2]valeurs_trimestrielles!$A$1:$EJ$1191,570,0)+HLOOKUP($A57,[2]valeurs_trimestrielles!$A$1:$EJ$1191,574,0)+HLOOKUP($A57,[2]valeurs_trimestrielles!$A$1:$EJ$1191,580,0)+HLOOKUP($A57,[2]valeurs_trimestrielles!$A$1:$EJ$1191,587,0)+HLOOKUP($A57,[2]valeurs_trimestrielles!$A$1:$EJ$1191,589,0)+HLOOKUP($A57,[2]valeurs_trimestrielles!$A$1:$EJ$1191,591,0)+HLOOKUP($A57,[2]valeurs_trimestrielles!$A$1:$EJ$1191,593,0)+HLOOKUP($A57,[2]valeurs_trimestrielles!$A$1:$EJ$1191,595,0)</f>
        <v>16454</v>
      </c>
      <c r="AD57" s="83">
        <f>HLOOKUP($A57,[2]valeurs_trimestrielles!$A$1:$EJ$1191,109,0)+HLOOKUP($A57,[2]valeurs_trimestrielles!$A$1:$EJ$1191,111,0)+HLOOKUP($A57,[2]valeurs_trimestrielles!$A$1:$EJ$1191,113,0)+HLOOKUP($A57,[2]valeurs_trimestrielles!$A$1:$EJ$1191,115,0)+HLOOKUP($A57,[2]valeurs_trimestrielles!$A$1:$EJ$1191,117,0)+HLOOKUP($A57,[2]valeurs_trimestrielles!$A$1:$EJ$1191,119,0)+HLOOKUP($A57,[2]valeurs_trimestrielles!$A$1:$EJ$1191,123,0)+HLOOKUP($A57,[2]valeurs_trimestrielles!$A$1:$EJ$1191,129,0)+HLOOKUP($A57,[2]valeurs_trimestrielles!$A$1:$EJ$1191,136,0)+HLOOKUP($A57,[2]valeurs_trimestrielles!$A$1:$EJ$1191,138,0)+HLOOKUP($A57,[2]valeurs_trimestrielles!$A$1:$EJ$1191,140,0)+HLOOKUP($A57,[2]valeurs_trimestrielles!$A$1:$EJ$1191,142,0)+HLOOKUP($A57,[2]valeurs_trimestrielles!$A$1:$EJ$1191,144,0)</f>
        <v>24412</v>
      </c>
      <c r="AE57" s="61">
        <f t="shared" si="78"/>
        <v>225653</v>
      </c>
      <c r="AF57" s="83">
        <f>HLOOKUP($A57,[2]valeurs_trimestrielles!$A$1:$EJ$1191,58,0)+HLOOKUP($A57,[2]valeurs_trimestrielles!$A$1:$EJ$1191,59,0)+HLOOKUP($A57,[2]valeurs_trimestrielles!$A$1:$EJ$1191,60,0)+HLOOKUP($A57,[2]valeurs_trimestrielles!$A$1:$EJ$1191,61,0)+HLOOKUP($A57,[2]valeurs_trimestrielles!$A$1:$EJ$1191,62,0)+HLOOKUP($A57,[2]valeurs_trimestrielles!$A$1:$EJ$1191,65,0)+HLOOKUP($A57,[2]valeurs_trimestrielles!$A$1:$EJ$1191,66,0)+HLOOKUP($A57,[2]valeurs_trimestrielles!$A$1:$EJ$1191,67,0)+HLOOKUP($A57,[2]valeurs_trimestrielles!$A$1:$EJ$1191,68,0)+HLOOKUP($A57,[2]valeurs_trimestrielles!$A$1:$EJ$1191,69,0)+HLOOKUP($A57,[2]valeurs_trimestrielles!$A$1:$EJ$1191,70,0)+HLOOKUP($A57,[2]valeurs_trimestrielles!$A$1:$EJ$1191,71,0)</f>
        <v>36139</v>
      </c>
      <c r="AG57" s="83">
        <f>HLOOKUP($A57,[2]valeurs_trimestrielles!$A$1:$EJ$1191,968,0)+HLOOKUP($A57,[2]valeurs_trimestrielles!$A$1:$EJ$1191,969,0)+HLOOKUP($A57,[2]valeurs_trimestrielles!$A$1:$EJ$1191,970,0)+HLOOKUP($A57,[2]valeurs_trimestrielles!$A$1:$EJ$1191,971,0)+HLOOKUP($A57,[2]valeurs_trimestrielles!$A$1:$EJ$1191,972,0)+HLOOKUP($A57,[2]valeurs_trimestrielles!$A$1:$EJ$1191,975,0)+HLOOKUP($A57,[2]valeurs_trimestrielles!$A$1:$EJ$1191,976,0)+HLOOKUP($A57,[2]valeurs_trimestrielles!$A$1:$EJ$1191,977,0)+HLOOKUP($A57,[2]valeurs_trimestrielles!$A$1:$EJ$1191,978,0)+HLOOKUP($A57,[2]valeurs_trimestrielles!$A$1:$EJ$1191,979,0)+HLOOKUP($A57,[2]valeurs_trimestrielles!$A$1:$EJ$1191,980,0)+HLOOKUP($A57,[2]valeurs_trimestrielles!$A$1:$EJ$1191,981,0)</f>
        <v>19927</v>
      </c>
      <c r="AH57" s="83">
        <f>HLOOKUP($A57,[2]valeurs_trimestrielles!$A$1:$EJ$1191,235,0)+HLOOKUP($A57,[2]valeurs_trimestrielles!$A$1:$EJ$1191,236,0)+HLOOKUP($A57,[2]valeurs_trimestrielles!$A$1:$EJ$1191,237,0)+HLOOKUP($A57,[2]valeurs_trimestrielles!$A$1:$EJ$1191,238,0)+HLOOKUP($A57,[2]valeurs_trimestrielles!$A$1:$EJ$1191,239,0)+HLOOKUP($A57,[2]valeurs_trimestrielles!$A$1:$EJ$1191,242,0)+HLOOKUP($A57,[2]valeurs_trimestrielles!$A$1:$EJ$1191,243,0)+HLOOKUP($A57,[2]valeurs_trimestrielles!$A$1:$EJ$1191,244,0)+HLOOKUP($A57,[2]valeurs_trimestrielles!$A$1:$EJ$1191,245,0)+HLOOKUP($A57,[2]valeurs_trimestrielles!$A$1:$EJ$1191,246,0)+HLOOKUP($A57,[2]valeurs_trimestrielles!$A$1:$EJ$1191,247,0)+HLOOKUP($A57,[2]valeurs_trimestrielles!$A$1:$EJ$1191,248,0)</f>
        <v>8697</v>
      </c>
      <c r="AI57" s="83">
        <f>HLOOKUP($A57,[2]valeurs_trimestrielles!$A$1:$EJ$1191,611,0)+HLOOKUP($A57,[2]valeurs_trimestrielles!$A$1:$EJ$1191,612,0)+HLOOKUP($A57,[2]valeurs_trimestrielles!$A$1:$EJ$1191,613,0)+HLOOKUP($A57,[2]valeurs_trimestrielles!$A$1:$EJ$1191,614,0)+HLOOKUP($A57,[2]valeurs_trimestrielles!$A$1:$EJ$1191,615,0)+HLOOKUP($A57,[2]valeurs_trimestrielles!$A$1:$EJ$1191,618,0)+HLOOKUP($A57,[2]valeurs_trimestrielles!$A$1:$EJ$1191,619,0)+HLOOKUP($A57,[2]valeurs_trimestrielles!$A$1:$EJ$1191,620,0)+HLOOKUP($A57,[2]valeurs_trimestrielles!$A$1:$EJ$1191,621,0)+HLOOKUP($A57,[2]valeurs_trimestrielles!$A$1:$EJ$1191,622,0)+HLOOKUP($A57,[2]valeurs_trimestrielles!$A$1:$EJ$1191,623,0)+HLOOKUP($A57,[2]valeurs_trimestrielles!$A$1:$EJ$1191,624,0)</f>
        <v>15659</v>
      </c>
      <c r="AJ57" s="83">
        <f>HLOOKUP($A57,[2]valeurs_trimestrielles!$A$1:$EJ$1191,16,0)+HLOOKUP($A57,[2]valeurs_trimestrielles!$A$1:$EJ$1191,17,0)+HLOOKUP($A57,[2]valeurs_trimestrielles!$A$1:$EJ$1191,18,0)+HLOOKUP($A57,[2]valeurs_trimestrielles!$A$1:$EJ$1191,19,0)+HLOOKUP($A57,[2]valeurs_trimestrielles!$A$1:$EJ$1191,20,0)+HLOOKUP($A57,[2]valeurs_trimestrielles!$A$1:$EJ$1191,23,0)+HLOOKUP($A57,[2]valeurs_trimestrielles!$A$1:$EJ$1191,24,0)+HLOOKUP($A57,[2]valeurs_trimestrielles!$A$1:$EJ$1191,25,0)+HLOOKUP($A57,[2]valeurs_trimestrielles!$A$1:$EJ$1191,26,0)+HLOOKUP($A57,[2]valeurs_trimestrielles!$A$1:$EJ$1191,27,0)+HLOOKUP($A57,[2]valeurs_trimestrielles!$A$1:$EJ$1191,28,0)+HLOOKUP($A57,[2]valeurs_trimestrielles!$A$1:$EJ$1191,29,0)</f>
        <v>9705</v>
      </c>
      <c r="AK57" s="83">
        <f>HLOOKUP($A57,[2]valeurs_trimestrielles!$A$1:$EJ$1191,30,0)+HLOOKUP($A57,[2]valeurs_trimestrielles!$A$1:$EJ$1191,31,0)+HLOOKUP($A57,[2]valeurs_trimestrielles!$A$1:$EJ$1191,32,0)+HLOOKUP($A57,[2]valeurs_trimestrielles!$A$1:$EJ$1191,33,0)+HLOOKUP($A57,[2]valeurs_trimestrielles!$A$1:$EJ$1191,34,0)+HLOOKUP($A57,[2]valeurs_trimestrielles!$A$1:$EJ$1191,37,0)+HLOOKUP($A57,[2]valeurs_trimestrielles!$A$1:$EJ$1191,38,0)+HLOOKUP($A57,[2]valeurs_trimestrielles!$A$1:$EJ$1191,39,0)+HLOOKUP($A57,[2]valeurs_trimestrielles!$A$1:$EJ$1191,40,0)+HLOOKUP($A57,[2]valeurs_trimestrielles!$A$1:$EJ$1191,41,0)+HLOOKUP($A57,[2]valeurs_trimestrielles!$A$1:$EJ$1191,42,0)+HLOOKUP($A57,[2]valeurs_trimestrielles!$A$1:$EJ$1191,43,0)</f>
        <v>10998</v>
      </c>
      <c r="AL57" s="83">
        <f>HLOOKUP($A57,[2]valeurs_trimestrielles!$A$1:$EJ$1191,2,0)+HLOOKUP($A57,[2]valeurs_trimestrielles!$A$1:$EJ$1191,3,0)+HLOOKUP($A57,[2]valeurs_trimestrielles!$A$1:$EJ$1191,4,0)+HLOOKUP($A57,[2]valeurs_trimestrielles!$A$1:$EJ$1191,5,0)+HLOOKUP($A57,[2]valeurs_trimestrielles!$A$1:$EJ$1191,6,0)+HLOOKUP($A57,[2]valeurs_trimestrielles!$A$1:$EJ$1191,9,0)+HLOOKUP($A57,[2]valeurs_trimestrielles!$A$1:$EJ$1191,10,0)+HLOOKUP($A57,[2]valeurs_trimestrielles!$A$1:$EJ$1191,11,0)+HLOOKUP($A57,[2]valeurs_trimestrielles!$A$1:$EJ$1191,12,0)+HLOOKUP($A57,[2]valeurs_trimestrielles!$A$1:$EJ$1191,13,0)+HLOOKUP($A57,[2]valeurs_trimestrielles!$A$1:$EJ$1191,14,0)+HLOOKUP($A57,[2]valeurs_trimestrielles!$A$1:$EJ$1191,15,0)</f>
        <v>69722</v>
      </c>
      <c r="AM57" s="83">
        <f>HLOOKUP($A57,[2]valeurs_trimestrielles!$A$1:$EJ$1191,146,0)+HLOOKUP($A57,[2]valeurs_trimestrielles!$A$1:$EJ$1191,147,0)+HLOOKUP($A57,[2]valeurs_trimestrielles!$A$1:$EJ$1191,148,0)+HLOOKUP($A57,[2]valeurs_trimestrielles!$A$1:$EJ$1191,149,0)+HLOOKUP($A57,[2]valeurs_trimestrielles!$A$1:$EJ$1191,150,0)+HLOOKUP($A57,[2]valeurs_trimestrielles!$A$1:$EJ$1191,153,0)+HLOOKUP($A57,[2]valeurs_trimestrielles!$A$1:$EJ$1191,154,0)+HLOOKUP($A57,[2]valeurs_trimestrielles!$A$1:$EJ$1191,155,0)+HLOOKUP($A57,[2]valeurs_trimestrielles!$A$1:$EJ$1191,156,0)+HLOOKUP($A57,[2]valeurs_trimestrielles!$A$1:$EJ$1191,157,0)+HLOOKUP($A57,[2]valeurs_trimestrielles!$A$1:$EJ$1191,158,0)+HLOOKUP($A57,[2]valeurs_trimestrielles!$A$1:$EJ$1191,159,0)</f>
        <v>25145</v>
      </c>
      <c r="AN57" s="84">
        <f>HLOOKUP($A57,[2]valeurs_trimestrielles!$A$1:$EJ$1191,44,0)+HLOOKUP($A57,[2]valeurs_trimestrielles!$A$1:$EJ$1191,45,0)+HLOOKUP($A57,[2]valeurs_trimestrielles!$A$1:$EJ$1191,46,0)+HLOOKUP($A57,[2]valeurs_trimestrielles!$A$1:$EJ$1191,47,0)+HLOOKUP($A57,[2]valeurs_trimestrielles!$A$1:$EJ$1191,48,0)+HLOOKUP($A57,[2]valeurs_trimestrielles!$A$1:$EJ$1191,51,0)+HLOOKUP($A57,[2]valeurs_trimestrielles!$A$1:$EJ$1191,52,0)+HLOOKUP($A57,[2]valeurs_trimestrielles!$A$1:$EJ$1191,53,0)+HLOOKUP($A57,[2]valeurs_trimestrielles!$A$1:$EJ$1191,54,0)+HLOOKUP($A57,[2]valeurs_trimestrielles!$A$1:$EJ$1191,55,0)+HLOOKUP($A57,[2]valeurs_trimestrielles!$A$1:$EJ$1191,56,0)+HLOOKUP($A57,[2]valeurs_trimestrielles!$A$1:$EJ$1191,57,0)</f>
        <v>29661</v>
      </c>
    </row>
    <row r="58" spans="1:40" x14ac:dyDescent="0.2">
      <c r="A58" s="1" t="str">
        <f>'France métro'!A55</f>
        <v>2023-T1</v>
      </c>
      <c r="B58" s="54">
        <f t="shared" si="73"/>
        <v>94271</v>
      </c>
      <c r="C58" s="76">
        <f>HLOOKUP($A58,[2]valeurs_trimestrielles!$A$1:$EJ$1191,458,0)+HLOOKUP($A58,[2]valeurs_trimestrielles!$A$1:$EJ$1191,460,0)+HLOOKUP($A58,[2]valeurs_trimestrielles!$A$1:$EJ$1191,462,0)+HLOOKUP($A58,[2]valeurs_trimestrielles!$A$1:$EJ$1191,464,0)+HLOOKUP($A58,[2]valeurs_trimestrielles!$A$1:$EJ$1191,466,0)+HLOOKUP($A58,[2]valeurs_trimestrielles!$A$1:$EJ$1191,468,0)+HLOOKUP($A58,[2]valeurs_trimestrielles!$A$1:$EJ$1191,472,0)+HLOOKUP($A58,[2]valeurs_trimestrielles!$A$1:$EJ$1191,478,0)+HLOOKUP($A58,[2]valeurs_trimestrielles!$A$1:$EJ$1191,485,0)+HLOOKUP($A58,[2]valeurs_trimestrielles!$A$1:$EJ$1191,487,0)+HLOOKUP($A58,[2]valeurs_trimestrielles!$A$1:$EJ$1191,489,0)+HLOOKUP($A58,[2]valeurs_trimestrielles!$A$1:$EJ$1191,491,0)+HLOOKUP($A58,[2]valeurs_trimestrielles!$A$1:$EJ$1191,493,0)</f>
        <v>6324</v>
      </c>
      <c r="D58" s="73">
        <f>HLOOKUP($A58,[2]valeurs_trimestrielles!$A$1:$EJ$1191,356,0)+HLOOKUP($A58,[2]valeurs_trimestrielles!$A$1:$EJ$1191,358,0)+HLOOKUP($A58,[2]valeurs_trimestrielles!$A$1:$EJ$1191,360,0)+HLOOKUP($A58,[2]valeurs_trimestrielles!$A$1:$EJ$1191,362,0)+HLOOKUP($A58,[2]valeurs_trimestrielles!$A$1:$EJ$1191,364,0)+HLOOKUP($A58,[2]valeurs_trimestrielles!$A$1:$EJ$1191,366,0)+HLOOKUP($A58,[2]valeurs_trimestrielles!$A$1:$EJ$1191,370,0)+HLOOKUP($A58,[2]valeurs_trimestrielles!$A$1:$EJ$1191,376,0)+HLOOKUP($A58,[2]valeurs_trimestrielles!$A$1:$EJ$1191,383,0)+HLOOKUP($A58,[2]valeurs_trimestrielles!$A$1:$EJ$1191,385,0)+HLOOKUP($A58,[2]valeurs_trimestrielles!$A$1:$EJ$1191,387,0)+HLOOKUP($A58,[2]valeurs_trimestrielles!$A$1:$EJ$1191,389,0)+HLOOKUP($A58,[2]valeurs_trimestrielles!$A$1:$EJ$1191,391,0)</f>
        <v>10397</v>
      </c>
      <c r="E58" s="73">
        <f t="shared" si="74"/>
        <v>77550</v>
      </c>
      <c r="F58" s="73">
        <f>HLOOKUP($A58,[2]valeurs_trimestrielles!$A$1:$EJ$1191,305,0)+HLOOKUP($A58,[2]valeurs_trimestrielles!$A$1:$EJ$1191,306,0)+HLOOKUP($A58,[2]valeurs_trimestrielles!$A$1:$EJ$1191,307,0)+HLOOKUP($A58,[2]valeurs_trimestrielles!$A$1:$EJ$1191,308,0)+HLOOKUP($A58,[2]valeurs_trimestrielles!$A$1:$EJ$1191,309,0)+HLOOKUP($A58,[2]valeurs_trimestrielles!$A$1:$EJ$1191,312,0)+HLOOKUP($A58,[2]valeurs_trimestrielles!$A$1:$EJ$1191,313,0)+HLOOKUP($A58,[2]valeurs_trimestrielles!$A$1:$EJ$1191,314,0)+HLOOKUP($A58,[2]valeurs_trimestrielles!$A$1:$EJ$1191,315,0)+HLOOKUP($A58,[2]valeurs_trimestrielles!$A$1:$EJ$1191,316,0)+HLOOKUP($A58,[2]valeurs_trimestrielles!$A$1:$EJ$1191,317,0)+HLOOKUP($A58,[2]valeurs_trimestrielles!$A$1:$EJ$1191,318,0)</f>
        <v>15637</v>
      </c>
      <c r="G58" s="73">
        <f>HLOOKUP($A58,[2]valeurs_trimestrielles!$A$1:$EJ$1191,546,0)+HLOOKUP($A58,[2]valeurs_trimestrielles!$A$1:$EJ$1191,547,0)+HLOOKUP($A58,[2]valeurs_trimestrielles!$A$1:$EJ$1191,548,0)+HLOOKUP($A58,[2]valeurs_trimestrielles!$A$1:$EJ$1191,549,0)+HLOOKUP($A58,[2]valeurs_trimestrielles!$A$1:$EJ$1191,550,0)+HLOOKUP($A58,[2]valeurs_trimestrielles!$A$1:$EJ$1191,553,0)+HLOOKUP($A58,[2]valeurs_trimestrielles!$A$1:$EJ$1191,554,0)+HLOOKUP($A58,[2]valeurs_trimestrielles!$A$1:$EJ$1191,555,0)+HLOOKUP($A58,[2]valeurs_trimestrielles!$A$1:$EJ$1191,556,0)+HLOOKUP($A58,[2]valeurs_trimestrielles!$A$1:$EJ$1191,557,0)+HLOOKUP($A58,[2]valeurs_trimestrielles!$A$1:$EJ$1191,558,0)+HLOOKUP($A58,[2]valeurs_trimestrielles!$A$1:$EJ$1191,559,0)</f>
        <v>3559</v>
      </c>
      <c r="H58" s="73">
        <f>HLOOKUP($A58,[2]valeurs_trimestrielles!$A$1:$EJ$1191,444,0)+HLOOKUP($A58,[2]valeurs_trimestrielles!$A$1:$EJ$1191,445,0)+HLOOKUP($A58,[2]valeurs_trimestrielles!$A$1:$EJ$1191,446,0)+HLOOKUP($A58,[2]valeurs_trimestrielles!$A$1:$EJ$1191,447,0)+HLOOKUP($A58,[2]valeurs_trimestrielles!$A$1:$EJ$1191,448,0)+HLOOKUP($A58,[2]valeurs_trimestrielles!$A$1:$EJ$1191,451,0)+HLOOKUP($A58,[2]valeurs_trimestrielles!$A$1:$EJ$1191,452,0)+HLOOKUP($A58,[2]valeurs_trimestrielles!$A$1:$EJ$1191,453,0)+HLOOKUP($A58,[2]valeurs_trimestrielles!$A$1:$EJ$1191,454,0)+HLOOKUP($A58,[2]valeurs_trimestrielles!$A$1:$EJ$1191,455,0)+HLOOKUP($A58,[2]valeurs_trimestrielles!$A$1:$EJ$1191,456,0)+HLOOKUP($A58,[2]valeurs_trimestrielles!$A$1:$EJ$1191,457,0)</f>
        <v>5420</v>
      </c>
      <c r="I58" s="73">
        <f>HLOOKUP($A58,[2]valeurs_trimestrielles!$A$1:$EJ$1191,509,0)+HLOOKUP($A58,[2]valeurs_trimestrielles!$A$1:$EJ$1191,510,0)+HLOOKUP($A58,[2]valeurs_trimestrielles!$A$1:$EJ$1191,511,0)+HLOOKUP($A58,[2]valeurs_trimestrielles!$A$1:$EJ$1191,512,0)+HLOOKUP($A58,[2]valeurs_trimestrielles!$A$1:$EJ$1191,513,0)+HLOOKUP($A58,[2]valeurs_trimestrielles!$A$1:$EJ$1191,516,0)+HLOOKUP($A58,[2]valeurs_trimestrielles!$A$1:$EJ$1191,517,0)+HLOOKUP($A58,[2]valeurs_trimestrielles!$A$1:$EJ$1191,518,0)+HLOOKUP($A58,[2]valeurs_trimestrielles!$A$1:$EJ$1191,519,0)+HLOOKUP($A58,[2]valeurs_trimestrielles!$A$1:$EJ$1191,520,0)+HLOOKUP($A58,[2]valeurs_trimestrielles!$A$1:$EJ$1191,521,0)+HLOOKUP($A58,[2]valeurs_trimestrielles!$A$1:$EJ$1191,522,0)</f>
        <v>4797</v>
      </c>
      <c r="J58" s="73">
        <f>HLOOKUP($A58,[2]valeurs_trimestrielles!$A$1:$EJ$1191,263,0)+HLOOKUP($A58,[2]valeurs_trimestrielles!$A$1:$EJ$1191,264,0)+HLOOKUP($A58,[2]valeurs_trimestrielles!$A$1:$EJ$1191,265,0)+HLOOKUP($A58,[2]valeurs_trimestrielles!$A$1:$EJ$1191,266,0)+HLOOKUP($A58,[2]valeurs_trimestrielles!$A$1:$EJ$1191,267,0)+HLOOKUP($A58,[2]valeurs_trimestrielles!$A$1:$EJ$1191,270,0)+HLOOKUP($A58,[2]valeurs_trimestrielles!$A$1:$EJ$1191,271,0)+HLOOKUP($A58,[2]valeurs_trimestrielles!$A$1:$EJ$1191,272,0)+HLOOKUP($A58,[2]valeurs_trimestrielles!$A$1:$EJ$1191,273,0)+HLOOKUP($A58,[2]valeurs_trimestrielles!$A$1:$EJ$1191,274,0)+HLOOKUP($A58,[2]valeurs_trimestrielles!$A$1:$EJ$1191,275,0)+HLOOKUP($A58,[2]valeurs_trimestrielles!$A$1:$EJ$1191,276,0)</f>
        <v>7255</v>
      </c>
      <c r="K58" s="73">
        <f>HLOOKUP($A58,[2]valeurs_trimestrielles!$A$1:$EJ$1191,277,0)+HLOOKUP($A58,[2]valeurs_trimestrielles!$A$1:$EJ$1191,278,0)+HLOOKUP($A58,[2]valeurs_trimestrielles!$A$1:$EJ$1191,279,0)+HLOOKUP($A58,[2]valeurs_trimestrielles!$A$1:$EJ$1191,280,0)+HLOOKUP($A58,[2]valeurs_trimestrielles!$A$1:$EJ$1191,281,0)+HLOOKUP($A58,[2]valeurs_trimestrielles!$A$1:$EJ$1191,284,0)+HLOOKUP($A58,[2]valeurs_trimestrielles!$A$1:$EJ$1191,285,0)+HLOOKUP($A58,[2]valeurs_trimestrielles!$A$1:$EJ$1191,286,0)+HLOOKUP($A58,[2]valeurs_trimestrielles!$A$1:$EJ$1191,287,0)+HLOOKUP($A58,[2]valeurs_trimestrielles!$A$1:$EJ$1191,288,0)+HLOOKUP($A58,[2]valeurs_trimestrielles!$A$1:$EJ$1191,289,0)+HLOOKUP($A58,[2]valeurs_trimestrielles!$A$1:$EJ$1191,290,0)</f>
        <v>5298</v>
      </c>
      <c r="L58" s="73">
        <f>HLOOKUP($A58,[2]valeurs_trimestrielles!$A$1:$EJ$1191,249,0)+HLOOKUP($A58,[2]valeurs_trimestrielles!$A$1:$EJ$1191,250,0)+HLOOKUP($A58,[2]valeurs_trimestrielles!$A$1:$EJ$1191,251,0)+HLOOKUP($A58,[2]valeurs_trimestrielles!$A$1:$EJ$1191,252,0)+HLOOKUP($A58,[2]valeurs_trimestrielles!$A$1:$EJ$1191,253,0)+HLOOKUP($A58,[2]valeurs_trimestrielles!$A$1:$EJ$1191,256,0)+HLOOKUP($A58,[2]valeurs_trimestrielles!$A$1:$EJ$1191,257,0)+HLOOKUP($A58,[2]valeurs_trimestrielles!$A$1:$EJ$1191,258,0)+HLOOKUP($A58,[2]valeurs_trimestrielles!$A$1:$EJ$1191,259,0)+HLOOKUP($A58,[2]valeurs_trimestrielles!$A$1:$EJ$1191,260,0)+HLOOKUP($A58,[2]valeurs_trimestrielles!$A$1:$EJ$1191,261,0)+HLOOKUP($A58,[2]valeurs_trimestrielles!$A$1:$EJ$1191,262,0)</f>
        <v>20798</v>
      </c>
      <c r="M58" s="73">
        <f>HLOOKUP($A58,[2]valeurs_trimestrielles!$A$1:$EJ$1191,393,0)+HLOOKUP($A58,[2]valeurs_trimestrielles!$A$1:$EJ$1191,394,0)+HLOOKUP($A58,[2]valeurs_trimestrielles!$A$1:$EJ$1191,395,0)+HLOOKUP($A58,[2]valeurs_trimestrielles!$A$1:$EJ$1191,396,0)+HLOOKUP($A58,[2]valeurs_trimestrielles!$A$1:$EJ$1191,397,0)+HLOOKUP($A58,[2]valeurs_trimestrielles!$A$1:$EJ$1191,400,0)+HLOOKUP($A58,[2]valeurs_trimestrielles!$A$1:$EJ$1191,401,0)+HLOOKUP($A58,[2]valeurs_trimestrielles!$A$1:$EJ$1191,402,0)+HLOOKUP($A58,[2]valeurs_trimestrielles!$A$1:$EJ$1191,403,0)+HLOOKUP($A58,[2]valeurs_trimestrielles!$A$1:$EJ$1191,404,0)+HLOOKUP($A58,[2]valeurs_trimestrielles!$A$1:$EJ$1191,405,0)+HLOOKUP($A58,[2]valeurs_trimestrielles!$A$1:$EJ$1191,406,0)</f>
        <v>8926</v>
      </c>
      <c r="N58" s="75">
        <f>HLOOKUP($A58,[2]valeurs_trimestrielles!$A$1:$EJ$1191,291,0)+HLOOKUP($A58,[2]valeurs_trimestrielles!$A$1:$EJ$1191,292,0)+HLOOKUP($A58,[2]valeurs_trimestrielles!$A$1:$EJ$1191,293,0)+HLOOKUP($A58,[2]valeurs_trimestrielles!$A$1:$EJ$1191,294,0)+HLOOKUP($A58,[2]valeurs_trimestrielles!$A$1:$EJ$1191,295,0)+HLOOKUP($A58,[2]valeurs_trimestrielles!$A$1:$EJ$1191,298,0)+HLOOKUP($A58,[2]valeurs_trimestrielles!$A$1:$EJ$1191,299,0)+HLOOKUP($A58,[2]valeurs_trimestrielles!$A$1:$EJ$1191,300,0)+HLOOKUP($A58,[2]valeurs_trimestrielles!$A$1:$EJ$1191,301,0)+HLOOKUP($A58,[2]valeurs_trimestrielles!$A$1:$EJ$1191,302,0)+HLOOKUP($A58,[2]valeurs_trimestrielles!$A$1:$EJ$1191,303,0)+HLOOKUP($A58,[2]valeurs_trimestrielles!$A$1:$EJ$1191,304,0)</f>
        <v>5860</v>
      </c>
      <c r="O58" s="72">
        <f t="shared" si="75"/>
        <v>167775</v>
      </c>
      <c r="P58" s="76">
        <f>HLOOKUP($A58,[2]valeurs_trimestrielles!$A$1:$EJ$1191,828,0)+HLOOKUP($A58,[2]valeurs_trimestrielles!$A$1:$EJ$1191,830,0)+HLOOKUP($A58,[2]valeurs_trimestrielles!$A$1:$EJ$1191,832,0)+HLOOKUP($A58,[2]valeurs_trimestrielles!$A$1:$EJ$1191,834,0)+HLOOKUP($A58,[2]valeurs_trimestrielles!$A$1:$EJ$1191,836,0)+HLOOKUP($A58,[2]valeurs_trimestrielles!$A$1:$EJ$1191,838,0)+HLOOKUP($A58,[2]valeurs_trimestrielles!$A$1:$EJ$1191,842,0)+HLOOKUP($A58,[2]valeurs_trimestrielles!$A$1:$EJ$1191,847,0)+HLOOKUP($A58,[2]valeurs_trimestrielles!$A$1:$EJ$1191,853,0)+HLOOKUP($A58,[2]valeurs_trimestrielles!$A$1:$EJ$1191,855,0)+HLOOKUP($A58,[2]valeurs_trimestrielles!$A$1:$EJ$1191,857,0)+HLOOKUP($A58,[2]valeurs_trimestrielles!$A$1:$EJ$1191,859,0)+HLOOKUP($A58,[2]valeurs_trimestrielles!$A$1:$EJ$1191,861,0)</f>
        <v>8061</v>
      </c>
      <c r="Q58" s="73">
        <f>HLOOKUP($A58,[2]valeurs_trimestrielles!$A$1:$EJ$1191,730,0)+HLOOKUP($A58,[2]valeurs_trimestrielles!$A$1:$EJ$1191,732,0)+HLOOKUP($A58,[2]valeurs_trimestrielles!$A$1:$EJ$1191,734,0)+HLOOKUP($A58,[2]valeurs_trimestrielles!$A$1:$EJ$1191,736,0)+HLOOKUP($A58,[2]valeurs_trimestrielles!$A$1:$EJ$1191,738,0)+HLOOKUP($A58,[2]valeurs_trimestrielles!$A$1:$EJ$1191,740,0)+HLOOKUP($A58,[2]valeurs_trimestrielles!$A$1:$EJ$1191,744,0)+HLOOKUP($A58,[2]valeurs_trimestrielles!$A$1:$EJ$1191,749,0)+HLOOKUP($A58,[2]valeurs_trimestrielles!$A$1:$EJ$1191,755,0)+HLOOKUP($A58,[2]valeurs_trimestrielles!$A$1:$EJ$1191,757,0)+HLOOKUP($A58,[2]valeurs_trimestrielles!$A$1:$EJ$1191,759,0)+HLOOKUP($A58,[2]valeurs_trimestrielles!$A$1:$EJ$1191,761,0)+HLOOKUP($A58,[2]valeurs_trimestrielles!$A$1:$EJ$1191,763,0)</f>
        <v>13560</v>
      </c>
      <c r="R58" s="73">
        <f t="shared" si="76"/>
        <v>146154</v>
      </c>
      <c r="S58" s="73">
        <f>HLOOKUP($A58,[2]valeurs_trimestrielles!$A$1:$EJ$1191,681,0)+HLOOKUP($A58,[2]valeurs_trimestrielles!$A$1:$EJ$1191,682,0)+HLOOKUP($A58,[2]valeurs_trimestrielles!$A$1:$EJ$1191,683,0)+HLOOKUP($A58,[2]valeurs_trimestrielles!$A$1:$EJ$1191,684,0)+HLOOKUP($A58,[2]valeurs_trimestrielles!$A$1:$EJ$1191,685,0)+HLOOKUP($A58,[2]valeurs_trimestrielles!$A$1:$EJ$1191,688,0)+HLOOKUP($A58,[2]valeurs_trimestrielles!$A$1:$EJ$1191,689,0)+HLOOKUP($A58,[2]valeurs_trimestrielles!$A$1:$EJ$1191,690,0)+HLOOKUP($A58,[2]valeurs_trimestrielles!$A$1:$EJ$1191,691,0)+HLOOKUP($A58,[2]valeurs_trimestrielles!$A$1:$EJ$1191,692,0)+HLOOKUP($A58,[2]valeurs_trimestrielles!$A$1:$EJ$1191,693,0)+HLOOKUP($A58,[2]valeurs_trimestrielles!$A$1:$EJ$1191,694,0)</f>
        <v>20484</v>
      </c>
      <c r="T58" s="73">
        <f>HLOOKUP($A58,[2]valeurs_trimestrielles!$A$1:$EJ$1191,912,0)+HLOOKUP($A58,[2]valeurs_trimestrielles!$A$1:$EJ$1191,913,0)+HLOOKUP($A58,[2]valeurs_trimestrielles!$A$1:$EJ$1191,914,0)+HLOOKUP($A58,[2]valeurs_trimestrielles!$A$1:$EJ$1191,915,0)+HLOOKUP($A58,[2]valeurs_trimestrielles!$A$1:$EJ$1191,916,0)+HLOOKUP($A58,[2]valeurs_trimestrielles!$A$1:$EJ$1191,919,0)+HLOOKUP($A58,[2]valeurs_trimestrielles!$A$1:$EJ$1191,920,0)+HLOOKUP($A58,[2]valeurs_trimestrielles!$A$1:$EJ$1191,921,0)+HLOOKUP($A58,[2]valeurs_trimestrielles!$A$1:$EJ$1191,922,0)+HLOOKUP($A58,[2]valeurs_trimestrielles!$A$1:$EJ$1191,923,0)+HLOOKUP($A58,[2]valeurs_trimestrielles!$A$1:$EJ$1191,924,0)+HLOOKUP($A58,[2]valeurs_trimestrielles!$A$1:$EJ$1191,925,0)</f>
        <v>15567</v>
      </c>
      <c r="U58" s="73">
        <f>HLOOKUP($A58,[2]valeurs_trimestrielles!$A$1:$EJ$1191,814,0)+HLOOKUP($A58,[2]valeurs_trimestrielles!$A$1:$EJ$1191,815,0)+HLOOKUP($A58,[2]valeurs_trimestrielles!$A$1:$EJ$1191,816,0)+HLOOKUP($A58,[2]valeurs_trimestrielles!$A$1:$EJ$1191,817,0)+HLOOKUP($A58,[2]valeurs_trimestrielles!$A$1:$EJ$1191,818,0)+HLOOKUP($A58,[2]valeurs_trimestrielles!$A$1:$EJ$1191,821,0)+HLOOKUP($A58,[2]valeurs_trimestrielles!$A$1:$EJ$1191,822,0)+HLOOKUP($A58,[2]valeurs_trimestrielles!$A$1:$EJ$1191,823,0)+HLOOKUP($A58,[2]valeurs_trimestrielles!$A$1:$EJ$1191,824,0)+HLOOKUP($A58,[2]valeurs_trimestrielles!$A$1:$EJ$1191,825,0)+HLOOKUP($A58,[2]valeurs_trimestrielles!$A$1:$EJ$1191,826,0)+HLOOKUP($A58,[2]valeurs_trimestrielles!$A$1:$EJ$1191,827,0)</f>
        <v>3416</v>
      </c>
      <c r="V58" s="73">
        <f>HLOOKUP($A58,[2]valeurs_trimestrielles!$A$1:$EJ$1191,877,0)+HLOOKUP($A58,[2]valeurs_trimestrielles!$A$1:$EJ$1191,878,0)+HLOOKUP($A58,[2]valeurs_trimestrielles!$A$1:$EJ$1191,879,0)+HLOOKUP($A58,[2]valeurs_trimestrielles!$A$1:$EJ$1191,880,0)+HLOOKUP($A58,[2]valeurs_trimestrielles!$A$1:$EJ$1191,881,0)+HLOOKUP($A58,[2]valeurs_trimestrielles!$A$1:$EJ$1191,884,0)+HLOOKUP($A58,[2]valeurs_trimestrielles!$A$1:$EJ$1191,885,0)+HLOOKUP($A58,[2]valeurs_trimestrielles!$A$1:$EJ$1191,886,0)+HLOOKUP($A58,[2]valeurs_trimestrielles!$A$1:$EJ$1191,887,0)+HLOOKUP($A58,[2]valeurs_trimestrielles!$A$1:$EJ$1191,888,0)+HLOOKUP($A58,[2]valeurs_trimestrielles!$A$1:$EJ$1191,889,0)+HLOOKUP($A58,[2]valeurs_trimestrielles!$A$1:$EJ$1191,890,0)</f>
        <v>11815</v>
      </c>
      <c r="W58" s="73">
        <f>HLOOKUP($A58,[2]valeurs_trimestrielles!$A$1:$EJ$1191,639,0)+HLOOKUP($A58,[2]valeurs_trimestrielles!$A$1:$EJ$1191,640,0)+HLOOKUP($A58,[2]valeurs_trimestrielles!$A$1:$EJ$1191,641,0)+HLOOKUP($A58,[2]valeurs_trimestrielles!$A$1:$EJ$1191,642,0)+HLOOKUP($A58,[2]valeurs_trimestrielles!$A$1:$EJ$1191,643,0)+HLOOKUP($A58,[2]valeurs_trimestrielles!$A$1:$EJ$1191,646,0)+HLOOKUP($A58,[2]valeurs_trimestrielles!$A$1:$EJ$1191,648,0)+HLOOKUP($A58,[2]valeurs_trimestrielles!$A$1:$EJ$1191,650,0)+HLOOKUP($A58,[2]valeurs_trimestrielles!$A$1:$EJ$1191,652,0)+HLOOKUP($A58,[2]valeurs_trimestrielles!$A$1:$EJ$1191,654,0)+HLOOKUP($A58,[2]valeurs_trimestrielles!$A$1:$EJ$1191,656,0)+HLOOKUP($A58,[2]valeurs_trimestrielles!$A$1:$EJ$1191,657,0)</f>
        <v>2121</v>
      </c>
      <c r="X58" s="73">
        <f>HLOOKUP($A58,[2]valeurs_trimestrielles!$A$1:$EJ$1191,653,0)+HLOOKUP($A58,[2]valeurs_trimestrielles!$A$1:$EJ$1191,654,0)+HLOOKUP($A58,[2]valeurs_trimestrielles!$A$1:$EJ$1191,655,0)+HLOOKUP($A58,[2]valeurs_trimestrielles!$A$1:$EJ$1191,656,0)+HLOOKUP($A58,[2]valeurs_trimestrielles!$A$1:$EJ$1191,657,0)+HLOOKUP($A58,[2]valeurs_trimestrielles!$A$1:$EJ$1191,660,0)+HLOOKUP($A58,[2]valeurs_trimestrielles!$A$1:$EJ$1191,661,0)+HLOOKUP($A58,[2]valeurs_trimestrielles!$A$1:$EJ$1191,662,0)+HLOOKUP($A58,[2]valeurs_trimestrielles!$A$1:$EJ$1191,663,0)+HLOOKUP($A58,[2]valeurs_trimestrielles!$A$1:$EJ$1191,664,0)+HLOOKUP($A58,[2]valeurs_trimestrielles!$A$1:$EJ$1191,665,0)+HLOOKUP($A58,[2]valeurs_trimestrielles!$A$1:$EJ$1191,666,0)</f>
        <v>5332</v>
      </c>
      <c r="Y58" s="73">
        <f>HLOOKUP($A58,[2]valeurs_trimestrielles!$A$1:$EJ$1191,626,0)+HLOOKUP($A58,[2]valeurs_trimestrielles!$A$1:$EJ$1191,627,0)+HLOOKUP($A58,[2]valeurs_trimestrielles!$A$1:$EJ$1191,628,0)+HLOOKUP($A58,[2]valeurs_trimestrielles!$A$1:$EJ$1191,629,0)+HLOOKUP($A58,[2]valeurs_trimestrielles!$A$1:$EJ$1191,630,0)+HLOOKUP($A58,[2]valeurs_trimestrielles!$A$1:$EJ$1191,632,0)+HLOOKUP($A58,[2]valeurs_trimestrielles!$A$1:$EJ$1191,633,0)+HLOOKUP($A58,[2]valeurs_trimestrielles!$A$1:$EJ$1191,634,0)+HLOOKUP($A58,[2]valeurs_trimestrielles!$A$1:$EJ$1191,635,0)+HLOOKUP($A58,[2]valeurs_trimestrielles!$A$1:$EJ$1191,636,0)+HLOOKUP($A58,[2]valeurs_trimestrielles!$A$1:$EJ$1191,637,0)+HLOOKUP($A58,[2]valeurs_trimestrielles!$A$1:$EJ$1191,638,0)</f>
        <v>48926</v>
      </c>
      <c r="Z58" s="73">
        <f>HLOOKUP($A58,[2]valeurs_trimestrielles!$A$1:$EJ$1191,765,0)+HLOOKUP($A58,[2]valeurs_trimestrielles!$A$1:$EJ$1191,766,0)+HLOOKUP($A58,[2]valeurs_trimestrielles!$A$1:$EJ$1191,767,0)+HLOOKUP($A58,[2]valeurs_trimestrielles!$A$1:$EJ$1191,768,0)+HLOOKUP($A58,[2]valeurs_trimestrielles!$A$1:$EJ$1191,769,0)+HLOOKUP($A58,[2]valeurs_trimestrielles!$A$1:$EJ$1191,772,0)+HLOOKUP($A58,[2]valeurs_trimestrielles!$A$1:$EJ$1191,773,0)+HLOOKUP($A58,[2]valeurs_trimestrielles!$A$1:$EJ$1191,774,0)+HLOOKUP($A58,[2]valeurs_trimestrielles!$A$1:$EJ$1191,775,0)+HLOOKUP($A58,[2]valeurs_trimestrielles!$A$1:$EJ$1191,776,0)+HLOOKUP($A58,[2]valeurs_trimestrielles!$A$1:$EJ$1191,777,0)+HLOOKUP($A58,[2]valeurs_trimestrielles!$A$1:$EJ$1191,778,0)</f>
        <v>14595</v>
      </c>
      <c r="AA58" s="75">
        <f>HLOOKUP($A58,[2]valeurs_trimestrielles!$A$1:$EJ$1191,667,0)+HLOOKUP($A58,[2]valeurs_trimestrielles!$A$1:$EJ$1191,668,0)+HLOOKUP($A58,[2]valeurs_trimestrielles!$A$1:$EJ$1191,669,0)+HLOOKUP($A58,[2]valeurs_trimestrielles!$A$1:$EJ$1191,670,0)+HLOOKUP($A58,[2]valeurs_trimestrielles!$A$1:$EJ$1191,671,0)+HLOOKUP($A58,[2]valeurs_trimestrielles!$A$1:$EJ$1191,674,0)+HLOOKUP($A58,[2]valeurs_trimestrielles!$A$1:$EJ$1191,675,0)+HLOOKUP($A58,[2]valeurs_trimestrielles!$A$1:$EJ$1191,676,0)+HLOOKUP($A58,[2]valeurs_trimestrielles!$A$1:$EJ$1191,677,0)+HLOOKUP($A58,[2]valeurs_trimestrielles!$A$1:$EJ$1191,678,0)+HLOOKUP($A58,[2]valeurs_trimestrielles!$A$1:$EJ$1191,679,0)+HLOOKUP($A58,[2]valeurs_trimestrielles!$A$1:$EJ$1191,680,0)</f>
        <v>23898</v>
      </c>
      <c r="AB58" s="72">
        <f t="shared" si="77"/>
        <v>260823</v>
      </c>
      <c r="AC58" s="55">
        <f>HLOOKUP($A58,[2]valeurs_trimestrielles!$A$1:$EJ$1191,560,0)+HLOOKUP($A58,[2]valeurs_trimestrielles!$A$1:$EJ$1191,562,0)+HLOOKUP($A58,[2]valeurs_trimestrielles!$A$1:$EJ$1191,564,0)+HLOOKUP($A58,[2]valeurs_trimestrielles!$A$1:$EJ$1191,566,0)+HLOOKUP($A58,[2]valeurs_trimestrielles!$A$1:$EJ$1191,568,0)+HLOOKUP($A58,[2]valeurs_trimestrielles!$A$1:$EJ$1191,570,0)+HLOOKUP($A58,[2]valeurs_trimestrielles!$A$1:$EJ$1191,574,0)+HLOOKUP($A58,[2]valeurs_trimestrielles!$A$1:$EJ$1191,580,0)+HLOOKUP($A58,[2]valeurs_trimestrielles!$A$1:$EJ$1191,587,0)+HLOOKUP($A58,[2]valeurs_trimestrielles!$A$1:$EJ$1191,589,0)+HLOOKUP($A58,[2]valeurs_trimestrielles!$A$1:$EJ$1191,591,0)+HLOOKUP($A58,[2]valeurs_trimestrielles!$A$1:$EJ$1191,593,0)+HLOOKUP($A58,[2]valeurs_trimestrielles!$A$1:$EJ$1191,595,0)</f>
        <v>14385</v>
      </c>
      <c r="AD58" s="56">
        <f>HLOOKUP($A58,[2]valeurs_trimestrielles!$A$1:$EJ$1191,109,0)+HLOOKUP($A58,[2]valeurs_trimestrielles!$A$1:$EJ$1191,111,0)+HLOOKUP($A58,[2]valeurs_trimestrielles!$A$1:$EJ$1191,113,0)+HLOOKUP($A58,[2]valeurs_trimestrielles!$A$1:$EJ$1191,115,0)+HLOOKUP($A58,[2]valeurs_trimestrielles!$A$1:$EJ$1191,117,0)+HLOOKUP($A58,[2]valeurs_trimestrielles!$A$1:$EJ$1191,119,0)+HLOOKUP($A58,[2]valeurs_trimestrielles!$A$1:$EJ$1191,123,0)+HLOOKUP($A58,[2]valeurs_trimestrielles!$A$1:$EJ$1191,129,0)+HLOOKUP($A58,[2]valeurs_trimestrielles!$A$1:$EJ$1191,136,0)+HLOOKUP($A58,[2]valeurs_trimestrielles!$A$1:$EJ$1191,138,0)+HLOOKUP($A58,[2]valeurs_trimestrielles!$A$1:$EJ$1191,140,0)+HLOOKUP($A58,[2]valeurs_trimestrielles!$A$1:$EJ$1191,142,0)+HLOOKUP($A58,[2]valeurs_trimestrielles!$A$1:$EJ$1191,144,0)</f>
        <v>23957</v>
      </c>
      <c r="AE58" s="56">
        <f t="shared" si="78"/>
        <v>222481</v>
      </c>
      <c r="AF58" s="56">
        <f>HLOOKUP($A58,[2]valeurs_trimestrielles!$A$1:$EJ$1191,58,0)+HLOOKUP($A58,[2]valeurs_trimestrielles!$A$1:$EJ$1191,59,0)+HLOOKUP($A58,[2]valeurs_trimestrielles!$A$1:$EJ$1191,60,0)+HLOOKUP($A58,[2]valeurs_trimestrielles!$A$1:$EJ$1191,61,0)+HLOOKUP($A58,[2]valeurs_trimestrielles!$A$1:$EJ$1191,62,0)+HLOOKUP($A58,[2]valeurs_trimestrielles!$A$1:$EJ$1191,65,0)+HLOOKUP($A58,[2]valeurs_trimestrielles!$A$1:$EJ$1191,66,0)+HLOOKUP($A58,[2]valeurs_trimestrielles!$A$1:$EJ$1191,67,0)+HLOOKUP($A58,[2]valeurs_trimestrielles!$A$1:$EJ$1191,68,0)+HLOOKUP($A58,[2]valeurs_trimestrielles!$A$1:$EJ$1191,69,0)+HLOOKUP($A58,[2]valeurs_trimestrielles!$A$1:$EJ$1191,70,0)+HLOOKUP($A58,[2]valeurs_trimestrielles!$A$1:$EJ$1191,71,0)</f>
        <v>36121</v>
      </c>
      <c r="AG58" s="56">
        <f>HLOOKUP($A58,[2]valeurs_trimestrielles!$A$1:$EJ$1191,968,0)+HLOOKUP($A58,[2]valeurs_trimestrielles!$A$1:$EJ$1191,969,0)+HLOOKUP($A58,[2]valeurs_trimestrielles!$A$1:$EJ$1191,970,0)+HLOOKUP($A58,[2]valeurs_trimestrielles!$A$1:$EJ$1191,971,0)+HLOOKUP($A58,[2]valeurs_trimestrielles!$A$1:$EJ$1191,972,0)+HLOOKUP($A58,[2]valeurs_trimestrielles!$A$1:$EJ$1191,975,0)+HLOOKUP($A58,[2]valeurs_trimestrielles!$A$1:$EJ$1191,976,0)+HLOOKUP($A58,[2]valeurs_trimestrielles!$A$1:$EJ$1191,977,0)+HLOOKUP($A58,[2]valeurs_trimestrielles!$A$1:$EJ$1191,978,0)+HLOOKUP($A58,[2]valeurs_trimestrielles!$A$1:$EJ$1191,979,0)+HLOOKUP($A58,[2]valeurs_trimestrielles!$A$1:$EJ$1191,980,0)+HLOOKUP($A58,[2]valeurs_trimestrielles!$A$1:$EJ$1191,981,0)</f>
        <v>19126</v>
      </c>
      <c r="AH58" s="56">
        <f>HLOOKUP($A58,[2]valeurs_trimestrielles!$A$1:$EJ$1191,235,0)+HLOOKUP($A58,[2]valeurs_trimestrielles!$A$1:$EJ$1191,236,0)+HLOOKUP($A58,[2]valeurs_trimestrielles!$A$1:$EJ$1191,237,0)+HLOOKUP($A58,[2]valeurs_trimestrielles!$A$1:$EJ$1191,238,0)+HLOOKUP($A58,[2]valeurs_trimestrielles!$A$1:$EJ$1191,239,0)+HLOOKUP($A58,[2]valeurs_trimestrielles!$A$1:$EJ$1191,242,0)+HLOOKUP($A58,[2]valeurs_trimestrielles!$A$1:$EJ$1191,243,0)+HLOOKUP($A58,[2]valeurs_trimestrielles!$A$1:$EJ$1191,244,0)+HLOOKUP($A58,[2]valeurs_trimestrielles!$A$1:$EJ$1191,245,0)+HLOOKUP($A58,[2]valeurs_trimestrielles!$A$1:$EJ$1191,246,0)+HLOOKUP($A58,[2]valeurs_trimestrielles!$A$1:$EJ$1191,247,0)+HLOOKUP($A58,[2]valeurs_trimestrielles!$A$1:$EJ$1191,248,0)</f>
        <v>8836</v>
      </c>
      <c r="AI58" s="56">
        <f>HLOOKUP($A58,[2]valeurs_trimestrielles!$A$1:$EJ$1191,611,0)+HLOOKUP($A58,[2]valeurs_trimestrielles!$A$1:$EJ$1191,612,0)+HLOOKUP($A58,[2]valeurs_trimestrielles!$A$1:$EJ$1191,613,0)+HLOOKUP($A58,[2]valeurs_trimestrielles!$A$1:$EJ$1191,614,0)+HLOOKUP($A58,[2]valeurs_trimestrielles!$A$1:$EJ$1191,615,0)+HLOOKUP($A58,[2]valeurs_trimestrielles!$A$1:$EJ$1191,618,0)+HLOOKUP($A58,[2]valeurs_trimestrielles!$A$1:$EJ$1191,619,0)+HLOOKUP($A58,[2]valeurs_trimestrielles!$A$1:$EJ$1191,620,0)+HLOOKUP($A58,[2]valeurs_trimestrielles!$A$1:$EJ$1191,621,0)+HLOOKUP($A58,[2]valeurs_trimestrielles!$A$1:$EJ$1191,622,0)+HLOOKUP($A58,[2]valeurs_trimestrielles!$A$1:$EJ$1191,623,0)+HLOOKUP($A58,[2]valeurs_trimestrielles!$A$1:$EJ$1191,624,0)</f>
        <v>16612</v>
      </c>
      <c r="AJ58" s="56">
        <f>HLOOKUP($A58,[2]valeurs_trimestrielles!$A$1:$EJ$1191,16,0)+HLOOKUP($A58,[2]valeurs_trimestrielles!$A$1:$EJ$1191,17,0)+HLOOKUP($A58,[2]valeurs_trimestrielles!$A$1:$EJ$1191,18,0)+HLOOKUP($A58,[2]valeurs_trimestrielles!$A$1:$EJ$1191,19,0)+HLOOKUP($A58,[2]valeurs_trimestrielles!$A$1:$EJ$1191,20,0)+HLOOKUP($A58,[2]valeurs_trimestrielles!$A$1:$EJ$1191,23,0)+HLOOKUP($A58,[2]valeurs_trimestrielles!$A$1:$EJ$1191,24,0)+HLOOKUP($A58,[2]valeurs_trimestrielles!$A$1:$EJ$1191,25,0)+HLOOKUP($A58,[2]valeurs_trimestrielles!$A$1:$EJ$1191,26,0)+HLOOKUP($A58,[2]valeurs_trimestrielles!$A$1:$EJ$1191,27,0)+HLOOKUP($A58,[2]valeurs_trimestrielles!$A$1:$EJ$1191,28,0)+HLOOKUP($A58,[2]valeurs_trimestrielles!$A$1:$EJ$1191,29,0)</f>
        <v>8153</v>
      </c>
      <c r="AK58" s="56">
        <f>HLOOKUP($A58,[2]valeurs_trimestrielles!$A$1:$EJ$1191,30,0)+HLOOKUP($A58,[2]valeurs_trimestrielles!$A$1:$EJ$1191,31,0)+HLOOKUP($A58,[2]valeurs_trimestrielles!$A$1:$EJ$1191,32,0)+HLOOKUP($A58,[2]valeurs_trimestrielles!$A$1:$EJ$1191,33,0)+HLOOKUP($A58,[2]valeurs_trimestrielles!$A$1:$EJ$1191,34,0)+HLOOKUP($A58,[2]valeurs_trimestrielles!$A$1:$EJ$1191,37,0)+HLOOKUP($A58,[2]valeurs_trimestrielles!$A$1:$EJ$1191,38,0)+HLOOKUP($A58,[2]valeurs_trimestrielles!$A$1:$EJ$1191,39,0)+HLOOKUP($A58,[2]valeurs_trimestrielles!$A$1:$EJ$1191,40,0)+HLOOKUP($A58,[2]valeurs_trimestrielles!$A$1:$EJ$1191,41,0)+HLOOKUP($A58,[2]valeurs_trimestrielles!$A$1:$EJ$1191,42,0)+HLOOKUP($A58,[2]valeurs_trimestrielles!$A$1:$EJ$1191,43,0)</f>
        <v>10630</v>
      </c>
      <c r="AL58" s="56">
        <f>HLOOKUP($A58,[2]valeurs_trimestrielles!$A$1:$EJ$1191,2,0)+HLOOKUP($A58,[2]valeurs_trimestrielles!$A$1:$EJ$1191,3,0)+HLOOKUP($A58,[2]valeurs_trimestrielles!$A$1:$EJ$1191,4,0)+HLOOKUP($A58,[2]valeurs_trimestrielles!$A$1:$EJ$1191,5,0)+HLOOKUP($A58,[2]valeurs_trimestrielles!$A$1:$EJ$1191,6,0)+HLOOKUP($A58,[2]valeurs_trimestrielles!$A$1:$EJ$1191,9,0)+HLOOKUP($A58,[2]valeurs_trimestrielles!$A$1:$EJ$1191,10,0)+HLOOKUP($A58,[2]valeurs_trimestrielles!$A$1:$EJ$1191,11,0)+HLOOKUP($A58,[2]valeurs_trimestrielles!$A$1:$EJ$1191,12,0)+HLOOKUP($A58,[2]valeurs_trimestrielles!$A$1:$EJ$1191,13,0)+HLOOKUP($A58,[2]valeurs_trimestrielles!$A$1:$EJ$1191,14,0)+HLOOKUP($A58,[2]valeurs_trimestrielles!$A$1:$EJ$1191,15,0)</f>
        <v>69724</v>
      </c>
      <c r="AM58" s="56">
        <f>HLOOKUP($A58,[2]valeurs_trimestrielles!$A$1:$EJ$1191,146,0)+HLOOKUP($A58,[2]valeurs_trimestrielles!$A$1:$EJ$1191,147,0)+HLOOKUP($A58,[2]valeurs_trimestrielles!$A$1:$EJ$1191,148,0)+HLOOKUP($A58,[2]valeurs_trimestrielles!$A$1:$EJ$1191,149,0)+HLOOKUP($A58,[2]valeurs_trimestrielles!$A$1:$EJ$1191,150,0)+HLOOKUP($A58,[2]valeurs_trimestrielles!$A$1:$EJ$1191,153,0)+HLOOKUP($A58,[2]valeurs_trimestrielles!$A$1:$EJ$1191,154,0)+HLOOKUP($A58,[2]valeurs_trimestrielles!$A$1:$EJ$1191,155,0)+HLOOKUP($A58,[2]valeurs_trimestrielles!$A$1:$EJ$1191,156,0)+HLOOKUP($A58,[2]valeurs_trimestrielles!$A$1:$EJ$1191,157,0)+HLOOKUP($A58,[2]valeurs_trimestrielles!$A$1:$EJ$1191,158,0)+HLOOKUP($A58,[2]valeurs_trimestrielles!$A$1:$EJ$1191,159,0)</f>
        <v>23521</v>
      </c>
      <c r="AN58" s="57">
        <f>HLOOKUP($A58,[2]valeurs_trimestrielles!$A$1:$EJ$1191,44,0)+HLOOKUP($A58,[2]valeurs_trimestrielles!$A$1:$EJ$1191,45,0)+HLOOKUP($A58,[2]valeurs_trimestrielles!$A$1:$EJ$1191,46,0)+HLOOKUP($A58,[2]valeurs_trimestrielles!$A$1:$EJ$1191,47,0)+HLOOKUP($A58,[2]valeurs_trimestrielles!$A$1:$EJ$1191,48,0)+HLOOKUP($A58,[2]valeurs_trimestrielles!$A$1:$EJ$1191,51,0)+HLOOKUP($A58,[2]valeurs_trimestrielles!$A$1:$EJ$1191,52,0)+HLOOKUP($A58,[2]valeurs_trimestrielles!$A$1:$EJ$1191,53,0)+HLOOKUP($A58,[2]valeurs_trimestrielles!$A$1:$EJ$1191,54,0)+HLOOKUP($A58,[2]valeurs_trimestrielles!$A$1:$EJ$1191,55,0)+HLOOKUP($A58,[2]valeurs_trimestrielles!$A$1:$EJ$1191,56,0)+HLOOKUP($A58,[2]valeurs_trimestrielles!$A$1:$EJ$1191,57,0)</f>
        <v>29758</v>
      </c>
    </row>
    <row r="59" spans="1:40" x14ac:dyDescent="0.2">
      <c r="A59" s="1" t="str">
        <f>'France métro'!A56</f>
        <v>2023-T2</v>
      </c>
      <c r="B59" s="54">
        <f t="shared" ref="B59" si="79">C59+D59+E59</f>
        <v>87953</v>
      </c>
      <c r="C59" s="76">
        <f>HLOOKUP($A59,[2]valeurs_trimestrielles!$A$1:$EJ$1191,458,0)+HLOOKUP($A59,[2]valeurs_trimestrielles!$A$1:$EJ$1191,460,0)+HLOOKUP($A59,[2]valeurs_trimestrielles!$A$1:$EJ$1191,462,0)+HLOOKUP($A59,[2]valeurs_trimestrielles!$A$1:$EJ$1191,464,0)+HLOOKUP($A59,[2]valeurs_trimestrielles!$A$1:$EJ$1191,466,0)+HLOOKUP($A59,[2]valeurs_trimestrielles!$A$1:$EJ$1191,468,0)+HLOOKUP($A59,[2]valeurs_trimestrielles!$A$1:$EJ$1191,472,0)+HLOOKUP($A59,[2]valeurs_trimestrielles!$A$1:$EJ$1191,478,0)+HLOOKUP($A59,[2]valeurs_trimestrielles!$A$1:$EJ$1191,485,0)+HLOOKUP($A59,[2]valeurs_trimestrielles!$A$1:$EJ$1191,487,0)+HLOOKUP($A59,[2]valeurs_trimestrielles!$A$1:$EJ$1191,489,0)+HLOOKUP($A59,[2]valeurs_trimestrielles!$A$1:$EJ$1191,491,0)+HLOOKUP($A59,[2]valeurs_trimestrielles!$A$1:$EJ$1191,493,0)</f>
        <v>7457</v>
      </c>
      <c r="D59" s="73">
        <f>HLOOKUP($A59,[2]valeurs_trimestrielles!$A$1:$EJ$1191,356,0)+HLOOKUP($A59,[2]valeurs_trimestrielles!$A$1:$EJ$1191,358,0)+HLOOKUP($A59,[2]valeurs_trimestrielles!$A$1:$EJ$1191,360,0)+HLOOKUP($A59,[2]valeurs_trimestrielles!$A$1:$EJ$1191,362,0)+HLOOKUP($A59,[2]valeurs_trimestrielles!$A$1:$EJ$1191,364,0)+HLOOKUP($A59,[2]valeurs_trimestrielles!$A$1:$EJ$1191,366,0)+HLOOKUP($A59,[2]valeurs_trimestrielles!$A$1:$EJ$1191,370,0)+HLOOKUP($A59,[2]valeurs_trimestrielles!$A$1:$EJ$1191,376,0)+HLOOKUP($A59,[2]valeurs_trimestrielles!$A$1:$EJ$1191,383,0)+HLOOKUP($A59,[2]valeurs_trimestrielles!$A$1:$EJ$1191,385,0)+HLOOKUP($A59,[2]valeurs_trimestrielles!$A$1:$EJ$1191,387,0)+HLOOKUP($A59,[2]valeurs_trimestrielles!$A$1:$EJ$1191,389,0)+HLOOKUP($A59,[2]valeurs_trimestrielles!$A$1:$EJ$1191,391,0)</f>
        <v>8225</v>
      </c>
      <c r="E59" s="73">
        <f t="shared" ref="E59" si="80">SUM(F59:N59)</f>
        <v>72271</v>
      </c>
      <c r="F59" s="73">
        <f>HLOOKUP($A59,[2]valeurs_trimestrielles!$A$1:$EJ$1191,305,0)+HLOOKUP($A59,[2]valeurs_trimestrielles!$A$1:$EJ$1191,306,0)+HLOOKUP($A59,[2]valeurs_trimestrielles!$A$1:$EJ$1191,307,0)+HLOOKUP($A59,[2]valeurs_trimestrielles!$A$1:$EJ$1191,308,0)+HLOOKUP($A59,[2]valeurs_trimestrielles!$A$1:$EJ$1191,309,0)+HLOOKUP($A59,[2]valeurs_trimestrielles!$A$1:$EJ$1191,312,0)+HLOOKUP($A59,[2]valeurs_trimestrielles!$A$1:$EJ$1191,313,0)+HLOOKUP($A59,[2]valeurs_trimestrielles!$A$1:$EJ$1191,314,0)+HLOOKUP($A59,[2]valeurs_trimestrielles!$A$1:$EJ$1191,315,0)+HLOOKUP($A59,[2]valeurs_trimestrielles!$A$1:$EJ$1191,316,0)+HLOOKUP($A59,[2]valeurs_trimestrielles!$A$1:$EJ$1191,317,0)+HLOOKUP($A59,[2]valeurs_trimestrielles!$A$1:$EJ$1191,318,0)</f>
        <v>15218</v>
      </c>
      <c r="G59" s="73">
        <f>HLOOKUP($A59,[2]valeurs_trimestrielles!$A$1:$EJ$1191,546,0)+HLOOKUP($A59,[2]valeurs_trimestrielles!$A$1:$EJ$1191,547,0)+HLOOKUP($A59,[2]valeurs_trimestrielles!$A$1:$EJ$1191,548,0)+HLOOKUP($A59,[2]valeurs_trimestrielles!$A$1:$EJ$1191,549,0)+HLOOKUP($A59,[2]valeurs_trimestrielles!$A$1:$EJ$1191,550,0)+HLOOKUP($A59,[2]valeurs_trimestrielles!$A$1:$EJ$1191,553,0)+HLOOKUP($A59,[2]valeurs_trimestrielles!$A$1:$EJ$1191,554,0)+HLOOKUP($A59,[2]valeurs_trimestrielles!$A$1:$EJ$1191,555,0)+HLOOKUP($A59,[2]valeurs_trimestrielles!$A$1:$EJ$1191,556,0)+HLOOKUP($A59,[2]valeurs_trimestrielles!$A$1:$EJ$1191,557,0)+HLOOKUP($A59,[2]valeurs_trimestrielles!$A$1:$EJ$1191,558,0)+HLOOKUP($A59,[2]valeurs_trimestrielles!$A$1:$EJ$1191,559,0)</f>
        <v>3401</v>
      </c>
      <c r="H59" s="73">
        <f>HLOOKUP($A59,[2]valeurs_trimestrielles!$A$1:$EJ$1191,444,0)+HLOOKUP($A59,[2]valeurs_trimestrielles!$A$1:$EJ$1191,445,0)+HLOOKUP($A59,[2]valeurs_trimestrielles!$A$1:$EJ$1191,446,0)+HLOOKUP($A59,[2]valeurs_trimestrielles!$A$1:$EJ$1191,447,0)+HLOOKUP($A59,[2]valeurs_trimestrielles!$A$1:$EJ$1191,448,0)+HLOOKUP($A59,[2]valeurs_trimestrielles!$A$1:$EJ$1191,451,0)+HLOOKUP($A59,[2]valeurs_trimestrielles!$A$1:$EJ$1191,452,0)+HLOOKUP($A59,[2]valeurs_trimestrielles!$A$1:$EJ$1191,453,0)+HLOOKUP($A59,[2]valeurs_trimestrielles!$A$1:$EJ$1191,454,0)+HLOOKUP($A59,[2]valeurs_trimestrielles!$A$1:$EJ$1191,455,0)+HLOOKUP($A59,[2]valeurs_trimestrielles!$A$1:$EJ$1191,456,0)+HLOOKUP($A59,[2]valeurs_trimestrielles!$A$1:$EJ$1191,457,0)</f>
        <v>6016</v>
      </c>
      <c r="I59" s="73">
        <f>HLOOKUP($A59,[2]valeurs_trimestrielles!$A$1:$EJ$1191,509,0)+HLOOKUP($A59,[2]valeurs_trimestrielles!$A$1:$EJ$1191,510,0)+HLOOKUP($A59,[2]valeurs_trimestrielles!$A$1:$EJ$1191,511,0)+HLOOKUP($A59,[2]valeurs_trimestrielles!$A$1:$EJ$1191,512,0)+HLOOKUP($A59,[2]valeurs_trimestrielles!$A$1:$EJ$1191,513,0)+HLOOKUP($A59,[2]valeurs_trimestrielles!$A$1:$EJ$1191,516,0)+HLOOKUP($A59,[2]valeurs_trimestrielles!$A$1:$EJ$1191,517,0)+HLOOKUP($A59,[2]valeurs_trimestrielles!$A$1:$EJ$1191,518,0)+HLOOKUP($A59,[2]valeurs_trimestrielles!$A$1:$EJ$1191,519,0)+HLOOKUP($A59,[2]valeurs_trimestrielles!$A$1:$EJ$1191,520,0)+HLOOKUP($A59,[2]valeurs_trimestrielles!$A$1:$EJ$1191,521,0)+HLOOKUP($A59,[2]valeurs_trimestrielles!$A$1:$EJ$1191,522,0)</f>
        <v>4162</v>
      </c>
      <c r="J59" s="73">
        <f>HLOOKUP($A59,[2]valeurs_trimestrielles!$A$1:$EJ$1191,263,0)+HLOOKUP($A59,[2]valeurs_trimestrielles!$A$1:$EJ$1191,264,0)+HLOOKUP($A59,[2]valeurs_trimestrielles!$A$1:$EJ$1191,265,0)+HLOOKUP($A59,[2]valeurs_trimestrielles!$A$1:$EJ$1191,266,0)+HLOOKUP($A59,[2]valeurs_trimestrielles!$A$1:$EJ$1191,267,0)+HLOOKUP($A59,[2]valeurs_trimestrielles!$A$1:$EJ$1191,270,0)+HLOOKUP($A59,[2]valeurs_trimestrielles!$A$1:$EJ$1191,271,0)+HLOOKUP($A59,[2]valeurs_trimestrielles!$A$1:$EJ$1191,272,0)+HLOOKUP($A59,[2]valeurs_trimestrielles!$A$1:$EJ$1191,273,0)+HLOOKUP($A59,[2]valeurs_trimestrielles!$A$1:$EJ$1191,274,0)+HLOOKUP($A59,[2]valeurs_trimestrielles!$A$1:$EJ$1191,275,0)+HLOOKUP($A59,[2]valeurs_trimestrielles!$A$1:$EJ$1191,276,0)</f>
        <v>7148</v>
      </c>
      <c r="K59" s="73">
        <f>HLOOKUP($A59,[2]valeurs_trimestrielles!$A$1:$EJ$1191,277,0)+HLOOKUP($A59,[2]valeurs_trimestrielles!$A$1:$EJ$1191,278,0)+HLOOKUP($A59,[2]valeurs_trimestrielles!$A$1:$EJ$1191,279,0)+HLOOKUP($A59,[2]valeurs_trimestrielles!$A$1:$EJ$1191,280,0)+HLOOKUP($A59,[2]valeurs_trimestrielles!$A$1:$EJ$1191,281,0)+HLOOKUP($A59,[2]valeurs_trimestrielles!$A$1:$EJ$1191,284,0)+HLOOKUP($A59,[2]valeurs_trimestrielles!$A$1:$EJ$1191,285,0)+HLOOKUP($A59,[2]valeurs_trimestrielles!$A$1:$EJ$1191,286,0)+HLOOKUP($A59,[2]valeurs_trimestrielles!$A$1:$EJ$1191,287,0)+HLOOKUP($A59,[2]valeurs_trimestrielles!$A$1:$EJ$1191,288,0)+HLOOKUP($A59,[2]valeurs_trimestrielles!$A$1:$EJ$1191,289,0)+HLOOKUP($A59,[2]valeurs_trimestrielles!$A$1:$EJ$1191,290,0)</f>
        <v>5298</v>
      </c>
      <c r="L59" s="73">
        <f>HLOOKUP($A59,[2]valeurs_trimestrielles!$A$1:$EJ$1191,249,0)+HLOOKUP($A59,[2]valeurs_trimestrielles!$A$1:$EJ$1191,250,0)+HLOOKUP($A59,[2]valeurs_trimestrielles!$A$1:$EJ$1191,251,0)+HLOOKUP($A59,[2]valeurs_trimestrielles!$A$1:$EJ$1191,252,0)+HLOOKUP($A59,[2]valeurs_trimestrielles!$A$1:$EJ$1191,253,0)+HLOOKUP($A59,[2]valeurs_trimestrielles!$A$1:$EJ$1191,256,0)+HLOOKUP($A59,[2]valeurs_trimestrielles!$A$1:$EJ$1191,257,0)+HLOOKUP($A59,[2]valeurs_trimestrielles!$A$1:$EJ$1191,258,0)+HLOOKUP($A59,[2]valeurs_trimestrielles!$A$1:$EJ$1191,259,0)+HLOOKUP($A59,[2]valeurs_trimestrielles!$A$1:$EJ$1191,260,0)+HLOOKUP($A59,[2]valeurs_trimestrielles!$A$1:$EJ$1191,261,0)+HLOOKUP($A59,[2]valeurs_trimestrielles!$A$1:$EJ$1191,262,0)</f>
        <v>17550</v>
      </c>
      <c r="M59" s="73">
        <f>HLOOKUP($A59,[2]valeurs_trimestrielles!$A$1:$EJ$1191,393,0)+HLOOKUP($A59,[2]valeurs_trimestrielles!$A$1:$EJ$1191,394,0)+HLOOKUP($A59,[2]valeurs_trimestrielles!$A$1:$EJ$1191,395,0)+HLOOKUP($A59,[2]valeurs_trimestrielles!$A$1:$EJ$1191,396,0)+HLOOKUP($A59,[2]valeurs_trimestrielles!$A$1:$EJ$1191,397,0)+HLOOKUP($A59,[2]valeurs_trimestrielles!$A$1:$EJ$1191,400,0)+HLOOKUP($A59,[2]valeurs_trimestrielles!$A$1:$EJ$1191,401,0)+HLOOKUP($A59,[2]valeurs_trimestrielles!$A$1:$EJ$1191,402,0)+HLOOKUP($A59,[2]valeurs_trimestrielles!$A$1:$EJ$1191,403,0)+HLOOKUP($A59,[2]valeurs_trimestrielles!$A$1:$EJ$1191,404,0)+HLOOKUP($A59,[2]valeurs_trimestrielles!$A$1:$EJ$1191,405,0)+HLOOKUP($A59,[2]valeurs_trimestrielles!$A$1:$EJ$1191,406,0)</f>
        <v>7780</v>
      </c>
      <c r="N59" s="75">
        <f>HLOOKUP($A59,[2]valeurs_trimestrielles!$A$1:$EJ$1191,291,0)+HLOOKUP($A59,[2]valeurs_trimestrielles!$A$1:$EJ$1191,292,0)+HLOOKUP($A59,[2]valeurs_trimestrielles!$A$1:$EJ$1191,293,0)+HLOOKUP($A59,[2]valeurs_trimestrielles!$A$1:$EJ$1191,294,0)+HLOOKUP($A59,[2]valeurs_trimestrielles!$A$1:$EJ$1191,295,0)+HLOOKUP($A59,[2]valeurs_trimestrielles!$A$1:$EJ$1191,298,0)+HLOOKUP($A59,[2]valeurs_trimestrielles!$A$1:$EJ$1191,299,0)+HLOOKUP($A59,[2]valeurs_trimestrielles!$A$1:$EJ$1191,300,0)+HLOOKUP($A59,[2]valeurs_trimestrielles!$A$1:$EJ$1191,301,0)+HLOOKUP($A59,[2]valeurs_trimestrielles!$A$1:$EJ$1191,302,0)+HLOOKUP($A59,[2]valeurs_trimestrielles!$A$1:$EJ$1191,303,0)+HLOOKUP($A59,[2]valeurs_trimestrielles!$A$1:$EJ$1191,304,0)</f>
        <v>5698</v>
      </c>
      <c r="O59" s="72">
        <f t="shared" ref="O59" si="81">P59+Q59+R59</f>
        <v>152586</v>
      </c>
      <c r="P59" s="76">
        <f>HLOOKUP($A59,[2]valeurs_trimestrielles!$A$1:$EJ$1191,828,0)+HLOOKUP($A59,[2]valeurs_trimestrielles!$A$1:$EJ$1191,830,0)+HLOOKUP($A59,[2]valeurs_trimestrielles!$A$1:$EJ$1191,832,0)+HLOOKUP($A59,[2]valeurs_trimestrielles!$A$1:$EJ$1191,834,0)+HLOOKUP($A59,[2]valeurs_trimestrielles!$A$1:$EJ$1191,836,0)+HLOOKUP($A59,[2]valeurs_trimestrielles!$A$1:$EJ$1191,838,0)+HLOOKUP($A59,[2]valeurs_trimestrielles!$A$1:$EJ$1191,842,0)+HLOOKUP($A59,[2]valeurs_trimestrielles!$A$1:$EJ$1191,847,0)+HLOOKUP($A59,[2]valeurs_trimestrielles!$A$1:$EJ$1191,853,0)+HLOOKUP($A59,[2]valeurs_trimestrielles!$A$1:$EJ$1191,855,0)+HLOOKUP($A59,[2]valeurs_trimestrielles!$A$1:$EJ$1191,857,0)+HLOOKUP($A59,[2]valeurs_trimestrielles!$A$1:$EJ$1191,859,0)+HLOOKUP($A59,[2]valeurs_trimestrielles!$A$1:$EJ$1191,861,0)</f>
        <v>7634</v>
      </c>
      <c r="Q59" s="73">
        <f>HLOOKUP($A59,[2]valeurs_trimestrielles!$A$1:$EJ$1191,730,0)+HLOOKUP($A59,[2]valeurs_trimestrielles!$A$1:$EJ$1191,732,0)+HLOOKUP($A59,[2]valeurs_trimestrielles!$A$1:$EJ$1191,734,0)+HLOOKUP($A59,[2]valeurs_trimestrielles!$A$1:$EJ$1191,736,0)+HLOOKUP($A59,[2]valeurs_trimestrielles!$A$1:$EJ$1191,738,0)+HLOOKUP($A59,[2]valeurs_trimestrielles!$A$1:$EJ$1191,740,0)+HLOOKUP($A59,[2]valeurs_trimestrielles!$A$1:$EJ$1191,744,0)+HLOOKUP($A59,[2]valeurs_trimestrielles!$A$1:$EJ$1191,749,0)+HLOOKUP($A59,[2]valeurs_trimestrielles!$A$1:$EJ$1191,755,0)+HLOOKUP($A59,[2]valeurs_trimestrielles!$A$1:$EJ$1191,757,0)+HLOOKUP($A59,[2]valeurs_trimestrielles!$A$1:$EJ$1191,759,0)+HLOOKUP($A59,[2]valeurs_trimestrielles!$A$1:$EJ$1191,761,0)+HLOOKUP($A59,[2]valeurs_trimestrielles!$A$1:$EJ$1191,763,0)</f>
        <v>11271</v>
      </c>
      <c r="R59" s="73">
        <f t="shared" ref="R59" si="82">SUM(S59:AA59)</f>
        <v>133681</v>
      </c>
      <c r="S59" s="73">
        <f>HLOOKUP($A59,[2]valeurs_trimestrielles!$A$1:$EJ$1191,681,0)+HLOOKUP($A59,[2]valeurs_trimestrielles!$A$1:$EJ$1191,682,0)+HLOOKUP($A59,[2]valeurs_trimestrielles!$A$1:$EJ$1191,683,0)+HLOOKUP($A59,[2]valeurs_trimestrielles!$A$1:$EJ$1191,684,0)+HLOOKUP($A59,[2]valeurs_trimestrielles!$A$1:$EJ$1191,685,0)+HLOOKUP($A59,[2]valeurs_trimestrielles!$A$1:$EJ$1191,688,0)+HLOOKUP($A59,[2]valeurs_trimestrielles!$A$1:$EJ$1191,689,0)+HLOOKUP($A59,[2]valeurs_trimestrielles!$A$1:$EJ$1191,690,0)+HLOOKUP($A59,[2]valeurs_trimestrielles!$A$1:$EJ$1191,691,0)+HLOOKUP($A59,[2]valeurs_trimestrielles!$A$1:$EJ$1191,692,0)+HLOOKUP($A59,[2]valeurs_trimestrielles!$A$1:$EJ$1191,693,0)+HLOOKUP($A59,[2]valeurs_trimestrielles!$A$1:$EJ$1191,694,0)</f>
        <v>19296</v>
      </c>
      <c r="T59" s="73">
        <f>HLOOKUP($A59,[2]valeurs_trimestrielles!$A$1:$EJ$1191,912,0)+HLOOKUP($A59,[2]valeurs_trimestrielles!$A$1:$EJ$1191,913,0)+HLOOKUP($A59,[2]valeurs_trimestrielles!$A$1:$EJ$1191,914,0)+HLOOKUP($A59,[2]valeurs_trimestrielles!$A$1:$EJ$1191,915,0)+HLOOKUP($A59,[2]valeurs_trimestrielles!$A$1:$EJ$1191,916,0)+HLOOKUP($A59,[2]valeurs_trimestrielles!$A$1:$EJ$1191,919,0)+HLOOKUP($A59,[2]valeurs_trimestrielles!$A$1:$EJ$1191,920,0)+HLOOKUP($A59,[2]valeurs_trimestrielles!$A$1:$EJ$1191,921,0)+HLOOKUP($A59,[2]valeurs_trimestrielles!$A$1:$EJ$1191,922,0)+HLOOKUP($A59,[2]valeurs_trimestrielles!$A$1:$EJ$1191,923,0)+HLOOKUP($A59,[2]valeurs_trimestrielles!$A$1:$EJ$1191,924,0)+HLOOKUP($A59,[2]valeurs_trimestrielles!$A$1:$EJ$1191,925,0)</f>
        <v>15757</v>
      </c>
      <c r="U59" s="73">
        <f>HLOOKUP($A59,[2]valeurs_trimestrielles!$A$1:$EJ$1191,814,0)+HLOOKUP($A59,[2]valeurs_trimestrielles!$A$1:$EJ$1191,815,0)+HLOOKUP($A59,[2]valeurs_trimestrielles!$A$1:$EJ$1191,816,0)+HLOOKUP($A59,[2]valeurs_trimestrielles!$A$1:$EJ$1191,817,0)+HLOOKUP($A59,[2]valeurs_trimestrielles!$A$1:$EJ$1191,818,0)+HLOOKUP($A59,[2]valeurs_trimestrielles!$A$1:$EJ$1191,821,0)+HLOOKUP($A59,[2]valeurs_trimestrielles!$A$1:$EJ$1191,822,0)+HLOOKUP($A59,[2]valeurs_trimestrielles!$A$1:$EJ$1191,823,0)+HLOOKUP($A59,[2]valeurs_trimestrielles!$A$1:$EJ$1191,824,0)+HLOOKUP($A59,[2]valeurs_trimestrielles!$A$1:$EJ$1191,825,0)+HLOOKUP($A59,[2]valeurs_trimestrielles!$A$1:$EJ$1191,826,0)+HLOOKUP($A59,[2]valeurs_trimestrielles!$A$1:$EJ$1191,827,0)</f>
        <v>4006</v>
      </c>
      <c r="V59" s="73">
        <f>HLOOKUP($A59,[2]valeurs_trimestrielles!$A$1:$EJ$1191,877,0)+HLOOKUP($A59,[2]valeurs_trimestrielles!$A$1:$EJ$1191,878,0)+HLOOKUP($A59,[2]valeurs_trimestrielles!$A$1:$EJ$1191,879,0)+HLOOKUP($A59,[2]valeurs_trimestrielles!$A$1:$EJ$1191,880,0)+HLOOKUP($A59,[2]valeurs_trimestrielles!$A$1:$EJ$1191,881,0)+HLOOKUP($A59,[2]valeurs_trimestrielles!$A$1:$EJ$1191,884,0)+HLOOKUP($A59,[2]valeurs_trimestrielles!$A$1:$EJ$1191,885,0)+HLOOKUP($A59,[2]valeurs_trimestrielles!$A$1:$EJ$1191,886,0)+HLOOKUP($A59,[2]valeurs_trimestrielles!$A$1:$EJ$1191,887,0)+HLOOKUP($A59,[2]valeurs_trimestrielles!$A$1:$EJ$1191,888,0)+HLOOKUP($A59,[2]valeurs_trimestrielles!$A$1:$EJ$1191,889,0)+HLOOKUP($A59,[2]valeurs_trimestrielles!$A$1:$EJ$1191,890,0)</f>
        <v>10941</v>
      </c>
      <c r="W59" s="73">
        <f>HLOOKUP($A59,[2]valeurs_trimestrielles!$A$1:$EJ$1191,639,0)+HLOOKUP($A59,[2]valeurs_trimestrielles!$A$1:$EJ$1191,640,0)+HLOOKUP($A59,[2]valeurs_trimestrielles!$A$1:$EJ$1191,641,0)+HLOOKUP($A59,[2]valeurs_trimestrielles!$A$1:$EJ$1191,642,0)+HLOOKUP($A59,[2]valeurs_trimestrielles!$A$1:$EJ$1191,643,0)+HLOOKUP($A59,[2]valeurs_trimestrielles!$A$1:$EJ$1191,646,0)+HLOOKUP($A59,[2]valeurs_trimestrielles!$A$1:$EJ$1191,648,0)+HLOOKUP($A59,[2]valeurs_trimestrielles!$A$1:$EJ$1191,650,0)+HLOOKUP($A59,[2]valeurs_trimestrielles!$A$1:$EJ$1191,652,0)+HLOOKUP($A59,[2]valeurs_trimestrielles!$A$1:$EJ$1191,654,0)+HLOOKUP($A59,[2]valeurs_trimestrielles!$A$1:$EJ$1191,656,0)+HLOOKUP($A59,[2]valeurs_trimestrielles!$A$1:$EJ$1191,657,0)</f>
        <v>1691</v>
      </c>
      <c r="X59" s="73">
        <f>HLOOKUP($A59,[2]valeurs_trimestrielles!$A$1:$EJ$1191,653,0)+HLOOKUP($A59,[2]valeurs_trimestrielles!$A$1:$EJ$1191,654,0)+HLOOKUP($A59,[2]valeurs_trimestrielles!$A$1:$EJ$1191,655,0)+HLOOKUP($A59,[2]valeurs_trimestrielles!$A$1:$EJ$1191,656,0)+HLOOKUP($A59,[2]valeurs_trimestrielles!$A$1:$EJ$1191,657,0)+HLOOKUP($A59,[2]valeurs_trimestrielles!$A$1:$EJ$1191,660,0)+HLOOKUP($A59,[2]valeurs_trimestrielles!$A$1:$EJ$1191,661,0)+HLOOKUP($A59,[2]valeurs_trimestrielles!$A$1:$EJ$1191,662,0)+HLOOKUP($A59,[2]valeurs_trimestrielles!$A$1:$EJ$1191,663,0)+HLOOKUP($A59,[2]valeurs_trimestrielles!$A$1:$EJ$1191,664,0)+HLOOKUP($A59,[2]valeurs_trimestrielles!$A$1:$EJ$1191,665,0)+HLOOKUP($A59,[2]valeurs_trimestrielles!$A$1:$EJ$1191,666,0)</f>
        <v>4127</v>
      </c>
      <c r="Y59" s="73">
        <f>HLOOKUP($A59,[2]valeurs_trimestrielles!$A$1:$EJ$1191,626,0)+HLOOKUP($A59,[2]valeurs_trimestrielles!$A$1:$EJ$1191,627,0)+HLOOKUP($A59,[2]valeurs_trimestrielles!$A$1:$EJ$1191,628,0)+HLOOKUP($A59,[2]valeurs_trimestrielles!$A$1:$EJ$1191,629,0)+HLOOKUP($A59,[2]valeurs_trimestrielles!$A$1:$EJ$1191,630,0)+HLOOKUP($A59,[2]valeurs_trimestrielles!$A$1:$EJ$1191,632,0)+HLOOKUP($A59,[2]valeurs_trimestrielles!$A$1:$EJ$1191,633,0)+HLOOKUP($A59,[2]valeurs_trimestrielles!$A$1:$EJ$1191,634,0)+HLOOKUP($A59,[2]valeurs_trimestrielles!$A$1:$EJ$1191,635,0)+HLOOKUP($A59,[2]valeurs_trimestrielles!$A$1:$EJ$1191,636,0)+HLOOKUP($A59,[2]valeurs_trimestrielles!$A$1:$EJ$1191,637,0)+HLOOKUP($A59,[2]valeurs_trimestrielles!$A$1:$EJ$1191,638,0)</f>
        <v>44346</v>
      </c>
      <c r="Z59" s="73">
        <f>HLOOKUP($A59,[2]valeurs_trimestrielles!$A$1:$EJ$1191,765,0)+HLOOKUP($A59,[2]valeurs_trimestrielles!$A$1:$EJ$1191,766,0)+HLOOKUP($A59,[2]valeurs_trimestrielles!$A$1:$EJ$1191,767,0)+HLOOKUP($A59,[2]valeurs_trimestrielles!$A$1:$EJ$1191,768,0)+HLOOKUP($A59,[2]valeurs_trimestrielles!$A$1:$EJ$1191,769,0)+HLOOKUP($A59,[2]valeurs_trimestrielles!$A$1:$EJ$1191,772,0)+HLOOKUP($A59,[2]valeurs_trimestrielles!$A$1:$EJ$1191,773,0)+HLOOKUP($A59,[2]valeurs_trimestrielles!$A$1:$EJ$1191,774,0)+HLOOKUP($A59,[2]valeurs_trimestrielles!$A$1:$EJ$1191,775,0)+HLOOKUP($A59,[2]valeurs_trimestrielles!$A$1:$EJ$1191,776,0)+HLOOKUP($A59,[2]valeurs_trimestrielles!$A$1:$EJ$1191,777,0)+HLOOKUP($A59,[2]valeurs_trimestrielles!$A$1:$EJ$1191,778,0)</f>
        <v>11928</v>
      </c>
      <c r="AA59" s="75">
        <f>HLOOKUP($A59,[2]valeurs_trimestrielles!$A$1:$EJ$1191,667,0)+HLOOKUP($A59,[2]valeurs_trimestrielles!$A$1:$EJ$1191,668,0)+HLOOKUP($A59,[2]valeurs_trimestrielles!$A$1:$EJ$1191,669,0)+HLOOKUP($A59,[2]valeurs_trimestrielles!$A$1:$EJ$1191,670,0)+HLOOKUP($A59,[2]valeurs_trimestrielles!$A$1:$EJ$1191,671,0)+HLOOKUP($A59,[2]valeurs_trimestrielles!$A$1:$EJ$1191,674,0)+HLOOKUP($A59,[2]valeurs_trimestrielles!$A$1:$EJ$1191,675,0)+HLOOKUP($A59,[2]valeurs_trimestrielles!$A$1:$EJ$1191,676,0)+HLOOKUP($A59,[2]valeurs_trimestrielles!$A$1:$EJ$1191,677,0)+HLOOKUP($A59,[2]valeurs_trimestrielles!$A$1:$EJ$1191,678,0)+HLOOKUP($A59,[2]valeurs_trimestrielles!$A$1:$EJ$1191,679,0)+HLOOKUP($A59,[2]valeurs_trimestrielles!$A$1:$EJ$1191,680,0)</f>
        <v>21589</v>
      </c>
      <c r="AB59" s="72">
        <f t="shared" ref="AB59" si="83">AC59+AD59+AE59</f>
        <v>239621</v>
      </c>
      <c r="AC59" s="55">
        <f>HLOOKUP($A59,[2]valeurs_trimestrielles!$A$1:$EJ$1191,560,0)+HLOOKUP($A59,[2]valeurs_trimestrielles!$A$1:$EJ$1191,562,0)+HLOOKUP($A59,[2]valeurs_trimestrielles!$A$1:$EJ$1191,564,0)+HLOOKUP($A59,[2]valeurs_trimestrielles!$A$1:$EJ$1191,566,0)+HLOOKUP($A59,[2]valeurs_trimestrielles!$A$1:$EJ$1191,568,0)+HLOOKUP($A59,[2]valeurs_trimestrielles!$A$1:$EJ$1191,570,0)+HLOOKUP($A59,[2]valeurs_trimestrielles!$A$1:$EJ$1191,574,0)+HLOOKUP($A59,[2]valeurs_trimestrielles!$A$1:$EJ$1191,580,0)+HLOOKUP($A59,[2]valeurs_trimestrielles!$A$1:$EJ$1191,587,0)+HLOOKUP($A59,[2]valeurs_trimestrielles!$A$1:$EJ$1191,589,0)+HLOOKUP($A59,[2]valeurs_trimestrielles!$A$1:$EJ$1191,591,0)+HLOOKUP($A59,[2]valeurs_trimestrielles!$A$1:$EJ$1191,593,0)+HLOOKUP($A59,[2]valeurs_trimestrielles!$A$1:$EJ$1191,595,0)</f>
        <v>15091</v>
      </c>
      <c r="AD59" s="56">
        <f>HLOOKUP($A59,[2]valeurs_trimestrielles!$A$1:$EJ$1191,109,0)+HLOOKUP($A59,[2]valeurs_trimestrielles!$A$1:$EJ$1191,111,0)+HLOOKUP($A59,[2]valeurs_trimestrielles!$A$1:$EJ$1191,113,0)+HLOOKUP($A59,[2]valeurs_trimestrielles!$A$1:$EJ$1191,115,0)+HLOOKUP($A59,[2]valeurs_trimestrielles!$A$1:$EJ$1191,117,0)+HLOOKUP($A59,[2]valeurs_trimestrielles!$A$1:$EJ$1191,119,0)+HLOOKUP($A59,[2]valeurs_trimestrielles!$A$1:$EJ$1191,123,0)+HLOOKUP($A59,[2]valeurs_trimestrielles!$A$1:$EJ$1191,129,0)+HLOOKUP($A59,[2]valeurs_trimestrielles!$A$1:$EJ$1191,136,0)+HLOOKUP($A59,[2]valeurs_trimestrielles!$A$1:$EJ$1191,138,0)+HLOOKUP($A59,[2]valeurs_trimestrielles!$A$1:$EJ$1191,140,0)+HLOOKUP($A59,[2]valeurs_trimestrielles!$A$1:$EJ$1191,142,0)+HLOOKUP($A59,[2]valeurs_trimestrielles!$A$1:$EJ$1191,144,0)</f>
        <v>19496</v>
      </c>
      <c r="AE59" s="56">
        <f t="shared" ref="AE59" si="84">SUM(AF59:AN59)</f>
        <v>205034</v>
      </c>
      <c r="AF59" s="56">
        <f>HLOOKUP($A59,[2]valeurs_trimestrielles!$A$1:$EJ$1191,58,0)+HLOOKUP($A59,[2]valeurs_trimestrielles!$A$1:$EJ$1191,59,0)+HLOOKUP($A59,[2]valeurs_trimestrielles!$A$1:$EJ$1191,60,0)+HLOOKUP($A59,[2]valeurs_trimestrielles!$A$1:$EJ$1191,61,0)+HLOOKUP($A59,[2]valeurs_trimestrielles!$A$1:$EJ$1191,62,0)+HLOOKUP($A59,[2]valeurs_trimestrielles!$A$1:$EJ$1191,65,0)+HLOOKUP($A59,[2]valeurs_trimestrielles!$A$1:$EJ$1191,66,0)+HLOOKUP($A59,[2]valeurs_trimestrielles!$A$1:$EJ$1191,67,0)+HLOOKUP($A59,[2]valeurs_trimestrielles!$A$1:$EJ$1191,68,0)+HLOOKUP($A59,[2]valeurs_trimestrielles!$A$1:$EJ$1191,69,0)+HLOOKUP($A59,[2]valeurs_trimestrielles!$A$1:$EJ$1191,70,0)+HLOOKUP($A59,[2]valeurs_trimestrielles!$A$1:$EJ$1191,71,0)</f>
        <v>34514</v>
      </c>
      <c r="AG59" s="56">
        <f>HLOOKUP($A59,[2]valeurs_trimestrielles!$A$1:$EJ$1191,968,0)+HLOOKUP($A59,[2]valeurs_trimestrielles!$A$1:$EJ$1191,969,0)+HLOOKUP($A59,[2]valeurs_trimestrielles!$A$1:$EJ$1191,970,0)+HLOOKUP($A59,[2]valeurs_trimestrielles!$A$1:$EJ$1191,971,0)+HLOOKUP($A59,[2]valeurs_trimestrielles!$A$1:$EJ$1191,972,0)+HLOOKUP($A59,[2]valeurs_trimestrielles!$A$1:$EJ$1191,975,0)+HLOOKUP($A59,[2]valeurs_trimestrielles!$A$1:$EJ$1191,976,0)+HLOOKUP($A59,[2]valeurs_trimestrielles!$A$1:$EJ$1191,977,0)+HLOOKUP($A59,[2]valeurs_trimestrielles!$A$1:$EJ$1191,978,0)+HLOOKUP($A59,[2]valeurs_trimestrielles!$A$1:$EJ$1191,979,0)+HLOOKUP($A59,[2]valeurs_trimestrielles!$A$1:$EJ$1191,980,0)+HLOOKUP($A59,[2]valeurs_trimestrielles!$A$1:$EJ$1191,981,0)</f>
        <v>19158</v>
      </c>
      <c r="AH59" s="56">
        <f>HLOOKUP($A59,[2]valeurs_trimestrielles!$A$1:$EJ$1191,235,0)+HLOOKUP($A59,[2]valeurs_trimestrielles!$A$1:$EJ$1191,236,0)+HLOOKUP($A59,[2]valeurs_trimestrielles!$A$1:$EJ$1191,237,0)+HLOOKUP($A59,[2]valeurs_trimestrielles!$A$1:$EJ$1191,238,0)+HLOOKUP($A59,[2]valeurs_trimestrielles!$A$1:$EJ$1191,239,0)+HLOOKUP($A59,[2]valeurs_trimestrielles!$A$1:$EJ$1191,242,0)+HLOOKUP($A59,[2]valeurs_trimestrielles!$A$1:$EJ$1191,243,0)+HLOOKUP($A59,[2]valeurs_trimestrielles!$A$1:$EJ$1191,244,0)+HLOOKUP($A59,[2]valeurs_trimestrielles!$A$1:$EJ$1191,245,0)+HLOOKUP($A59,[2]valeurs_trimestrielles!$A$1:$EJ$1191,246,0)+HLOOKUP($A59,[2]valeurs_trimestrielles!$A$1:$EJ$1191,247,0)+HLOOKUP($A59,[2]valeurs_trimestrielles!$A$1:$EJ$1191,248,0)</f>
        <v>10022</v>
      </c>
      <c r="AI59" s="56">
        <f>HLOOKUP($A59,[2]valeurs_trimestrielles!$A$1:$EJ$1191,611,0)+HLOOKUP($A59,[2]valeurs_trimestrielles!$A$1:$EJ$1191,612,0)+HLOOKUP($A59,[2]valeurs_trimestrielles!$A$1:$EJ$1191,613,0)+HLOOKUP($A59,[2]valeurs_trimestrielles!$A$1:$EJ$1191,614,0)+HLOOKUP($A59,[2]valeurs_trimestrielles!$A$1:$EJ$1191,615,0)+HLOOKUP($A59,[2]valeurs_trimestrielles!$A$1:$EJ$1191,618,0)+HLOOKUP($A59,[2]valeurs_trimestrielles!$A$1:$EJ$1191,619,0)+HLOOKUP($A59,[2]valeurs_trimestrielles!$A$1:$EJ$1191,620,0)+HLOOKUP($A59,[2]valeurs_trimestrielles!$A$1:$EJ$1191,621,0)+HLOOKUP($A59,[2]valeurs_trimestrielles!$A$1:$EJ$1191,622,0)+HLOOKUP($A59,[2]valeurs_trimestrielles!$A$1:$EJ$1191,623,0)+HLOOKUP($A59,[2]valeurs_trimestrielles!$A$1:$EJ$1191,624,0)</f>
        <v>15103</v>
      </c>
      <c r="AJ59" s="56">
        <f>HLOOKUP($A59,[2]valeurs_trimestrielles!$A$1:$EJ$1191,16,0)+HLOOKUP($A59,[2]valeurs_trimestrielles!$A$1:$EJ$1191,17,0)+HLOOKUP($A59,[2]valeurs_trimestrielles!$A$1:$EJ$1191,18,0)+HLOOKUP($A59,[2]valeurs_trimestrielles!$A$1:$EJ$1191,19,0)+HLOOKUP($A59,[2]valeurs_trimestrielles!$A$1:$EJ$1191,20,0)+HLOOKUP($A59,[2]valeurs_trimestrielles!$A$1:$EJ$1191,23,0)+HLOOKUP($A59,[2]valeurs_trimestrielles!$A$1:$EJ$1191,24,0)+HLOOKUP($A59,[2]valeurs_trimestrielles!$A$1:$EJ$1191,25,0)+HLOOKUP($A59,[2]valeurs_trimestrielles!$A$1:$EJ$1191,26,0)+HLOOKUP($A59,[2]valeurs_trimestrielles!$A$1:$EJ$1191,27,0)+HLOOKUP($A59,[2]valeurs_trimestrielles!$A$1:$EJ$1191,28,0)+HLOOKUP($A59,[2]valeurs_trimestrielles!$A$1:$EJ$1191,29,0)</f>
        <v>7921</v>
      </c>
      <c r="AK59" s="56">
        <f>HLOOKUP($A59,[2]valeurs_trimestrielles!$A$1:$EJ$1191,30,0)+HLOOKUP($A59,[2]valeurs_trimestrielles!$A$1:$EJ$1191,31,0)+HLOOKUP($A59,[2]valeurs_trimestrielles!$A$1:$EJ$1191,32,0)+HLOOKUP($A59,[2]valeurs_trimestrielles!$A$1:$EJ$1191,33,0)+HLOOKUP($A59,[2]valeurs_trimestrielles!$A$1:$EJ$1191,34,0)+HLOOKUP($A59,[2]valeurs_trimestrielles!$A$1:$EJ$1191,37,0)+HLOOKUP($A59,[2]valeurs_trimestrielles!$A$1:$EJ$1191,38,0)+HLOOKUP($A59,[2]valeurs_trimestrielles!$A$1:$EJ$1191,39,0)+HLOOKUP($A59,[2]valeurs_trimestrielles!$A$1:$EJ$1191,40,0)+HLOOKUP($A59,[2]valeurs_trimestrielles!$A$1:$EJ$1191,41,0)+HLOOKUP($A59,[2]valeurs_trimestrielles!$A$1:$EJ$1191,42,0)+HLOOKUP($A59,[2]valeurs_trimestrielles!$A$1:$EJ$1191,43,0)</f>
        <v>9425</v>
      </c>
      <c r="AL59" s="56">
        <f>HLOOKUP($A59,[2]valeurs_trimestrielles!$A$1:$EJ$1191,2,0)+HLOOKUP($A59,[2]valeurs_trimestrielles!$A$1:$EJ$1191,3,0)+HLOOKUP($A59,[2]valeurs_trimestrielles!$A$1:$EJ$1191,4,0)+HLOOKUP($A59,[2]valeurs_trimestrielles!$A$1:$EJ$1191,5,0)+HLOOKUP($A59,[2]valeurs_trimestrielles!$A$1:$EJ$1191,6,0)+HLOOKUP($A59,[2]valeurs_trimestrielles!$A$1:$EJ$1191,9,0)+HLOOKUP($A59,[2]valeurs_trimestrielles!$A$1:$EJ$1191,10,0)+HLOOKUP($A59,[2]valeurs_trimestrielles!$A$1:$EJ$1191,11,0)+HLOOKUP($A59,[2]valeurs_trimestrielles!$A$1:$EJ$1191,12,0)+HLOOKUP($A59,[2]valeurs_trimestrielles!$A$1:$EJ$1191,13,0)+HLOOKUP($A59,[2]valeurs_trimestrielles!$A$1:$EJ$1191,14,0)+HLOOKUP($A59,[2]valeurs_trimestrielles!$A$1:$EJ$1191,15,0)</f>
        <v>61896</v>
      </c>
      <c r="AM59" s="56">
        <f>HLOOKUP($A59,[2]valeurs_trimestrielles!$A$1:$EJ$1191,146,0)+HLOOKUP($A59,[2]valeurs_trimestrielles!$A$1:$EJ$1191,147,0)+HLOOKUP($A59,[2]valeurs_trimestrielles!$A$1:$EJ$1191,148,0)+HLOOKUP($A59,[2]valeurs_trimestrielles!$A$1:$EJ$1191,149,0)+HLOOKUP($A59,[2]valeurs_trimestrielles!$A$1:$EJ$1191,150,0)+HLOOKUP($A59,[2]valeurs_trimestrielles!$A$1:$EJ$1191,153,0)+HLOOKUP($A59,[2]valeurs_trimestrielles!$A$1:$EJ$1191,154,0)+HLOOKUP($A59,[2]valeurs_trimestrielles!$A$1:$EJ$1191,155,0)+HLOOKUP($A59,[2]valeurs_trimestrielles!$A$1:$EJ$1191,156,0)+HLOOKUP($A59,[2]valeurs_trimestrielles!$A$1:$EJ$1191,157,0)+HLOOKUP($A59,[2]valeurs_trimestrielles!$A$1:$EJ$1191,158,0)+HLOOKUP($A59,[2]valeurs_trimestrielles!$A$1:$EJ$1191,159,0)</f>
        <v>19708</v>
      </c>
      <c r="AN59" s="57">
        <f>HLOOKUP($A59,[2]valeurs_trimestrielles!$A$1:$EJ$1191,44,0)+HLOOKUP($A59,[2]valeurs_trimestrielles!$A$1:$EJ$1191,45,0)+HLOOKUP($A59,[2]valeurs_trimestrielles!$A$1:$EJ$1191,46,0)+HLOOKUP($A59,[2]valeurs_trimestrielles!$A$1:$EJ$1191,47,0)+HLOOKUP($A59,[2]valeurs_trimestrielles!$A$1:$EJ$1191,48,0)+HLOOKUP($A59,[2]valeurs_trimestrielles!$A$1:$EJ$1191,51,0)+HLOOKUP($A59,[2]valeurs_trimestrielles!$A$1:$EJ$1191,52,0)+HLOOKUP($A59,[2]valeurs_trimestrielles!$A$1:$EJ$1191,53,0)+HLOOKUP($A59,[2]valeurs_trimestrielles!$A$1:$EJ$1191,54,0)+HLOOKUP($A59,[2]valeurs_trimestrielles!$A$1:$EJ$1191,55,0)+HLOOKUP($A59,[2]valeurs_trimestrielles!$A$1:$EJ$1191,56,0)+HLOOKUP($A59,[2]valeurs_trimestrielles!$A$1:$EJ$1191,57,0)</f>
        <v>27287</v>
      </c>
    </row>
    <row r="60" spans="1:40" x14ac:dyDescent="0.2">
      <c r="A60" s="1" t="str">
        <f>'France métro'!A57</f>
        <v>2023-T3</v>
      </c>
      <c r="B60" s="54">
        <f t="shared" ref="B60:B61" si="85">C60+D60+E60</f>
        <v>84167</v>
      </c>
      <c r="C60" s="76">
        <f>HLOOKUP($A60,[2]valeurs_trimestrielles!$A$1:$EJ$1191,458,0)+HLOOKUP($A60,[2]valeurs_trimestrielles!$A$1:$EJ$1191,460,0)+HLOOKUP($A60,[2]valeurs_trimestrielles!$A$1:$EJ$1191,462,0)+HLOOKUP($A60,[2]valeurs_trimestrielles!$A$1:$EJ$1191,464,0)+HLOOKUP($A60,[2]valeurs_trimestrielles!$A$1:$EJ$1191,466,0)+HLOOKUP($A60,[2]valeurs_trimestrielles!$A$1:$EJ$1191,468,0)+HLOOKUP($A60,[2]valeurs_trimestrielles!$A$1:$EJ$1191,472,0)+HLOOKUP($A60,[2]valeurs_trimestrielles!$A$1:$EJ$1191,478,0)+HLOOKUP($A60,[2]valeurs_trimestrielles!$A$1:$EJ$1191,485,0)+HLOOKUP($A60,[2]valeurs_trimestrielles!$A$1:$EJ$1191,487,0)+HLOOKUP($A60,[2]valeurs_trimestrielles!$A$1:$EJ$1191,489,0)+HLOOKUP($A60,[2]valeurs_trimestrielles!$A$1:$EJ$1191,491,0)+HLOOKUP($A60,[2]valeurs_trimestrielles!$A$1:$EJ$1191,493,0)</f>
        <v>6665</v>
      </c>
      <c r="D60" s="73">
        <f>HLOOKUP($A60,[2]valeurs_trimestrielles!$A$1:$EJ$1191,356,0)+HLOOKUP($A60,[2]valeurs_trimestrielles!$A$1:$EJ$1191,358,0)+HLOOKUP($A60,[2]valeurs_trimestrielles!$A$1:$EJ$1191,360,0)+HLOOKUP($A60,[2]valeurs_trimestrielles!$A$1:$EJ$1191,362,0)+HLOOKUP($A60,[2]valeurs_trimestrielles!$A$1:$EJ$1191,364,0)+HLOOKUP($A60,[2]valeurs_trimestrielles!$A$1:$EJ$1191,366,0)+HLOOKUP($A60,[2]valeurs_trimestrielles!$A$1:$EJ$1191,370,0)+HLOOKUP($A60,[2]valeurs_trimestrielles!$A$1:$EJ$1191,376,0)+HLOOKUP($A60,[2]valeurs_trimestrielles!$A$1:$EJ$1191,383,0)+HLOOKUP($A60,[2]valeurs_trimestrielles!$A$1:$EJ$1191,385,0)+HLOOKUP($A60,[2]valeurs_trimestrielles!$A$1:$EJ$1191,387,0)+HLOOKUP($A60,[2]valeurs_trimestrielles!$A$1:$EJ$1191,389,0)+HLOOKUP($A60,[2]valeurs_trimestrielles!$A$1:$EJ$1191,391,0)</f>
        <v>7675</v>
      </c>
      <c r="E60" s="73">
        <f t="shared" ref="E60:E61" si="86">SUM(F60:N60)</f>
        <v>69827</v>
      </c>
      <c r="F60" s="73">
        <f>HLOOKUP($A60,[2]valeurs_trimestrielles!$A$1:$EJ$1191,305,0)+HLOOKUP($A60,[2]valeurs_trimestrielles!$A$1:$EJ$1191,306,0)+HLOOKUP($A60,[2]valeurs_trimestrielles!$A$1:$EJ$1191,307,0)+HLOOKUP($A60,[2]valeurs_trimestrielles!$A$1:$EJ$1191,308,0)+HLOOKUP($A60,[2]valeurs_trimestrielles!$A$1:$EJ$1191,309,0)+HLOOKUP($A60,[2]valeurs_trimestrielles!$A$1:$EJ$1191,312,0)+HLOOKUP($A60,[2]valeurs_trimestrielles!$A$1:$EJ$1191,313,0)+HLOOKUP($A60,[2]valeurs_trimestrielles!$A$1:$EJ$1191,314,0)+HLOOKUP($A60,[2]valeurs_trimestrielles!$A$1:$EJ$1191,315,0)+HLOOKUP($A60,[2]valeurs_trimestrielles!$A$1:$EJ$1191,316,0)+HLOOKUP($A60,[2]valeurs_trimestrielles!$A$1:$EJ$1191,317,0)+HLOOKUP($A60,[2]valeurs_trimestrielles!$A$1:$EJ$1191,318,0)</f>
        <v>13521</v>
      </c>
      <c r="G60" s="73">
        <f>HLOOKUP($A60,[2]valeurs_trimestrielles!$A$1:$EJ$1191,546,0)+HLOOKUP($A60,[2]valeurs_trimestrielles!$A$1:$EJ$1191,547,0)+HLOOKUP($A60,[2]valeurs_trimestrielles!$A$1:$EJ$1191,548,0)+HLOOKUP($A60,[2]valeurs_trimestrielles!$A$1:$EJ$1191,549,0)+HLOOKUP($A60,[2]valeurs_trimestrielles!$A$1:$EJ$1191,550,0)+HLOOKUP($A60,[2]valeurs_trimestrielles!$A$1:$EJ$1191,553,0)+HLOOKUP($A60,[2]valeurs_trimestrielles!$A$1:$EJ$1191,554,0)+HLOOKUP($A60,[2]valeurs_trimestrielles!$A$1:$EJ$1191,555,0)+HLOOKUP($A60,[2]valeurs_trimestrielles!$A$1:$EJ$1191,556,0)+HLOOKUP($A60,[2]valeurs_trimestrielles!$A$1:$EJ$1191,557,0)+HLOOKUP($A60,[2]valeurs_trimestrielles!$A$1:$EJ$1191,558,0)+HLOOKUP($A60,[2]valeurs_trimestrielles!$A$1:$EJ$1191,559,0)</f>
        <v>3178</v>
      </c>
      <c r="H60" s="73">
        <f>HLOOKUP($A60,[2]valeurs_trimestrielles!$A$1:$EJ$1191,444,0)+HLOOKUP($A60,[2]valeurs_trimestrielles!$A$1:$EJ$1191,445,0)+HLOOKUP($A60,[2]valeurs_trimestrielles!$A$1:$EJ$1191,446,0)+HLOOKUP($A60,[2]valeurs_trimestrielles!$A$1:$EJ$1191,447,0)+HLOOKUP($A60,[2]valeurs_trimestrielles!$A$1:$EJ$1191,448,0)+HLOOKUP($A60,[2]valeurs_trimestrielles!$A$1:$EJ$1191,451,0)+HLOOKUP($A60,[2]valeurs_trimestrielles!$A$1:$EJ$1191,452,0)+HLOOKUP($A60,[2]valeurs_trimestrielles!$A$1:$EJ$1191,453,0)+HLOOKUP($A60,[2]valeurs_trimestrielles!$A$1:$EJ$1191,454,0)+HLOOKUP($A60,[2]valeurs_trimestrielles!$A$1:$EJ$1191,455,0)+HLOOKUP($A60,[2]valeurs_trimestrielles!$A$1:$EJ$1191,456,0)+HLOOKUP($A60,[2]valeurs_trimestrielles!$A$1:$EJ$1191,457,0)</f>
        <v>4898</v>
      </c>
      <c r="I60" s="73">
        <f>HLOOKUP($A60,[2]valeurs_trimestrielles!$A$1:$EJ$1191,509,0)+HLOOKUP($A60,[2]valeurs_trimestrielles!$A$1:$EJ$1191,510,0)+HLOOKUP($A60,[2]valeurs_trimestrielles!$A$1:$EJ$1191,511,0)+HLOOKUP($A60,[2]valeurs_trimestrielles!$A$1:$EJ$1191,512,0)+HLOOKUP($A60,[2]valeurs_trimestrielles!$A$1:$EJ$1191,513,0)+HLOOKUP($A60,[2]valeurs_trimestrielles!$A$1:$EJ$1191,516,0)+HLOOKUP($A60,[2]valeurs_trimestrielles!$A$1:$EJ$1191,517,0)+HLOOKUP($A60,[2]valeurs_trimestrielles!$A$1:$EJ$1191,518,0)+HLOOKUP($A60,[2]valeurs_trimestrielles!$A$1:$EJ$1191,519,0)+HLOOKUP($A60,[2]valeurs_trimestrielles!$A$1:$EJ$1191,520,0)+HLOOKUP($A60,[2]valeurs_trimestrielles!$A$1:$EJ$1191,521,0)+HLOOKUP($A60,[2]valeurs_trimestrielles!$A$1:$EJ$1191,522,0)</f>
        <v>4099</v>
      </c>
      <c r="J60" s="73">
        <f>HLOOKUP($A60,[2]valeurs_trimestrielles!$A$1:$EJ$1191,263,0)+HLOOKUP($A60,[2]valeurs_trimestrielles!$A$1:$EJ$1191,264,0)+HLOOKUP($A60,[2]valeurs_trimestrielles!$A$1:$EJ$1191,265,0)+HLOOKUP($A60,[2]valeurs_trimestrielles!$A$1:$EJ$1191,266,0)+HLOOKUP($A60,[2]valeurs_trimestrielles!$A$1:$EJ$1191,267,0)+HLOOKUP($A60,[2]valeurs_trimestrielles!$A$1:$EJ$1191,270,0)+HLOOKUP($A60,[2]valeurs_trimestrielles!$A$1:$EJ$1191,271,0)+HLOOKUP($A60,[2]valeurs_trimestrielles!$A$1:$EJ$1191,272,0)+HLOOKUP($A60,[2]valeurs_trimestrielles!$A$1:$EJ$1191,273,0)+HLOOKUP($A60,[2]valeurs_trimestrielles!$A$1:$EJ$1191,274,0)+HLOOKUP($A60,[2]valeurs_trimestrielles!$A$1:$EJ$1191,275,0)+HLOOKUP($A60,[2]valeurs_trimestrielles!$A$1:$EJ$1191,276,0)</f>
        <v>6391</v>
      </c>
      <c r="K60" s="73">
        <f>HLOOKUP($A60,[2]valeurs_trimestrielles!$A$1:$EJ$1191,277,0)+HLOOKUP($A60,[2]valeurs_trimestrielles!$A$1:$EJ$1191,278,0)+HLOOKUP($A60,[2]valeurs_trimestrielles!$A$1:$EJ$1191,279,0)+HLOOKUP($A60,[2]valeurs_trimestrielles!$A$1:$EJ$1191,280,0)+HLOOKUP($A60,[2]valeurs_trimestrielles!$A$1:$EJ$1191,281,0)+HLOOKUP($A60,[2]valeurs_trimestrielles!$A$1:$EJ$1191,284,0)+HLOOKUP($A60,[2]valeurs_trimestrielles!$A$1:$EJ$1191,285,0)+HLOOKUP($A60,[2]valeurs_trimestrielles!$A$1:$EJ$1191,286,0)+HLOOKUP($A60,[2]valeurs_trimestrielles!$A$1:$EJ$1191,287,0)+HLOOKUP($A60,[2]valeurs_trimestrielles!$A$1:$EJ$1191,288,0)+HLOOKUP($A60,[2]valeurs_trimestrielles!$A$1:$EJ$1191,289,0)+HLOOKUP($A60,[2]valeurs_trimestrielles!$A$1:$EJ$1191,290,0)</f>
        <v>4436</v>
      </c>
      <c r="L60" s="73">
        <f>HLOOKUP($A60,[2]valeurs_trimestrielles!$A$1:$EJ$1191,249,0)+HLOOKUP($A60,[2]valeurs_trimestrielles!$A$1:$EJ$1191,250,0)+HLOOKUP($A60,[2]valeurs_trimestrielles!$A$1:$EJ$1191,251,0)+HLOOKUP($A60,[2]valeurs_trimestrielles!$A$1:$EJ$1191,252,0)+HLOOKUP($A60,[2]valeurs_trimestrielles!$A$1:$EJ$1191,253,0)+HLOOKUP($A60,[2]valeurs_trimestrielles!$A$1:$EJ$1191,256,0)+HLOOKUP($A60,[2]valeurs_trimestrielles!$A$1:$EJ$1191,257,0)+HLOOKUP($A60,[2]valeurs_trimestrielles!$A$1:$EJ$1191,258,0)+HLOOKUP($A60,[2]valeurs_trimestrielles!$A$1:$EJ$1191,259,0)+HLOOKUP($A60,[2]valeurs_trimestrielles!$A$1:$EJ$1191,260,0)+HLOOKUP($A60,[2]valeurs_trimestrielles!$A$1:$EJ$1191,261,0)+HLOOKUP($A60,[2]valeurs_trimestrielles!$A$1:$EJ$1191,262,0)</f>
        <v>16435</v>
      </c>
      <c r="M60" s="73">
        <f>HLOOKUP($A60,[2]valeurs_trimestrielles!$A$1:$EJ$1191,393,0)+HLOOKUP($A60,[2]valeurs_trimestrielles!$A$1:$EJ$1191,394,0)+HLOOKUP($A60,[2]valeurs_trimestrielles!$A$1:$EJ$1191,395,0)+HLOOKUP($A60,[2]valeurs_trimestrielles!$A$1:$EJ$1191,396,0)+HLOOKUP($A60,[2]valeurs_trimestrielles!$A$1:$EJ$1191,397,0)+HLOOKUP($A60,[2]valeurs_trimestrielles!$A$1:$EJ$1191,400,0)+HLOOKUP($A60,[2]valeurs_trimestrielles!$A$1:$EJ$1191,401,0)+HLOOKUP($A60,[2]valeurs_trimestrielles!$A$1:$EJ$1191,402,0)+HLOOKUP($A60,[2]valeurs_trimestrielles!$A$1:$EJ$1191,403,0)+HLOOKUP($A60,[2]valeurs_trimestrielles!$A$1:$EJ$1191,404,0)+HLOOKUP($A60,[2]valeurs_trimestrielles!$A$1:$EJ$1191,405,0)+HLOOKUP($A60,[2]valeurs_trimestrielles!$A$1:$EJ$1191,406,0)</f>
        <v>11104</v>
      </c>
      <c r="N60" s="75">
        <f>HLOOKUP($A60,[2]valeurs_trimestrielles!$A$1:$EJ$1191,291,0)+HLOOKUP($A60,[2]valeurs_trimestrielles!$A$1:$EJ$1191,292,0)+HLOOKUP($A60,[2]valeurs_trimestrielles!$A$1:$EJ$1191,293,0)+HLOOKUP($A60,[2]valeurs_trimestrielles!$A$1:$EJ$1191,294,0)+HLOOKUP($A60,[2]valeurs_trimestrielles!$A$1:$EJ$1191,295,0)+HLOOKUP($A60,[2]valeurs_trimestrielles!$A$1:$EJ$1191,298,0)+HLOOKUP($A60,[2]valeurs_trimestrielles!$A$1:$EJ$1191,299,0)+HLOOKUP($A60,[2]valeurs_trimestrielles!$A$1:$EJ$1191,300,0)+HLOOKUP($A60,[2]valeurs_trimestrielles!$A$1:$EJ$1191,301,0)+HLOOKUP($A60,[2]valeurs_trimestrielles!$A$1:$EJ$1191,302,0)+HLOOKUP($A60,[2]valeurs_trimestrielles!$A$1:$EJ$1191,303,0)+HLOOKUP($A60,[2]valeurs_trimestrielles!$A$1:$EJ$1191,304,0)</f>
        <v>5765</v>
      </c>
      <c r="O60" s="72">
        <f t="shared" ref="O60:O61" si="87">P60+Q60+R60</f>
        <v>159585</v>
      </c>
      <c r="P60" s="76">
        <f>HLOOKUP($A60,[2]valeurs_trimestrielles!$A$1:$EJ$1191,828,0)+HLOOKUP($A60,[2]valeurs_trimestrielles!$A$1:$EJ$1191,830,0)+HLOOKUP($A60,[2]valeurs_trimestrielles!$A$1:$EJ$1191,832,0)+HLOOKUP($A60,[2]valeurs_trimestrielles!$A$1:$EJ$1191,834,0)+HLOOKUP($A60,[2]valeurs_trimestrielles!$A$1:$EJ$1191,836,0)+HLOOKUP($A60,[2]valeurs_trimestrielles!$A$1:$EJ$1191,838,0)+HLOOKUP($A60,[2]valeurs_trimestrielles!$A$1:$EJ$1191,842,0)+HLOOKUP($A60,[2]valeurs_trimestrielles!$A$1:$EJ$1191,847,0)+HLOOKUP($A60,[2]valeurs_trimestrielles!$A$1:$EJ$1191,853,0)+HLOOKUP($A60,[2]valeurs_trimestrielles!$A$1:$EJ$1191,855,0)+HLOOKUP($A60,[2]valeurs_trimestrielles!$A$1:$EJ$1191,857,0)+HLOOKUP($A60,[2]valeurs_trimestrielles!$A$1:$EJ$1191,859,0)+HLOOKUP($A60,[2]valeurs_trimestrielles!$A$1:$EJ$1191,861,0)</f>
        <v>7478</v>
      </c>
      <c r="Q60" s="73">
        <f>HLOOKUP($A60,[2]valeurs_trimestrielles!$A$1:$EJ$1191,730,0)+HLOOKUP($A60,[2]valeurs_trimestrielles!$A$1:$EJ$1191,732,0)+HLOOKUP($A60,[2]valeurs_trimestrielles!$A$1:$EJ$1191,734,0)+HLOOKUP($A60,[2]valeurs_trimestrielles!$A$1:$EJ$1191,736,0)+HLOOKUP($A60,[2]valeurs_trimestrielles!$A$1:$EJ$1191,738,0)+HLOOKUP($A60,[2]valeurs_trimestrielles!$A$1:$EJ$1191,740,0)+HLOOKUP($A60,[2]valeurs_trimestrielles!$A$1:$EJ$1191,744,0)+HLOOKUP($A60,[2]valeurs_trimestrielles!$A$1:$EJ$1191,749,0)+HLOOKUP($A60,[2]valeurs_trimestrielles!$A$1:$EJ$1191,755,0)+HLOOKUP($A60,[2]valeurs_trimestrielles!$A$1:$EJ$1191,757,0)+HLOOKUP($A60,[2]valeurs_trimestrielles!$A$1:$EJ$1191,759,0)+HLOOKUP($A60,[2]valeurs_trimestrielles!$A$1:$EJ$1191,761,0)+HLOOKUP($A60,[2]valeurs_trimestrielles!$A$1:$EJ$1191,763,0)</f>
        <v>11145</v>
      </c>
      <c r="R60" s="73">
        <f t="shared" ref="R60:R61" si="88">SUM(S60:AA60)</f>
        <v>140962</v>
      </c>
      <c r="S60" s="73">
        <f>HLOOKUP($A60,[2]valeurs_trimestrielles!$A$1:$EJ$1191,681,0)+HLOOKUP($A60,[2]valeurs_trimestrielles!$A$1:$EJ$1191,682,0)+HLOOKUP($A60,[2]valeurs_trimestrielles!$A$1:$EJ$1191,683,0)+HLOOKUP($A60,[2]valeurs_trimestrielles!$A$1:$EJ$1191,684,0)+HLOOKUP($A60,[2]valeurs_trimestrielles!$A$1:$EJ$1191,685,0)+HLOOKUP($A60,[2]valeurs_trimestrielles!$A$1:$EJ$1191,688,0)+HLOOKUP($A60,[2]valeurs_trimestrielles!$A$1:$EJ$1191,689,0)+HLOOKUP($A60,[2]valeurs_trimestrielles!$A$1:$EJ$1191,690,0)+HLOOKUP($A60,[2]valeurs_trimestrielles!$A$1:$EJ$1191,691,0)+HLOOKUP($A60,[2]valeurs_trimestrielles!$A$1:$EJ$1191,692,0)+HLOOKUP($A60,[2]valeurs_trimestrielles!$A$1:$EJ$1191,693,0)+HLOOKUP($A60,[2]valeurs_trimestrielles!$A$1:$EJ$1191,694,0)</f>
        <v>18510</v>
      </c>
      <c r="T60" s="73">
        <f>HLOOKUP($A60,[2]valeurs_trimestrielles!$A$1:$EJ$1191,912,0)+HLOOKUP($A60,[2]valeurs_trimestrielles!$A$1:$EJ$1191,913,0)+HLOOKUP($A60,[2]valeurs_trimestrielles!$A$1:$EJ$1191,914,0)+HLOOKUP($A60,[2]valeurs_trimestrielles!$A$1:$EJ$1191,915,0)+HLOOKUP($A60,[2]valeurs_trimestrielles!$A$1:$EJ$1191,916,0)+HLOOKUP($A60,[2]valeurs_trimestrielles!$A$1:$EJ$1191,919,0)+HLOOKUP($A60,[2]valeurs_trimestrielles!$A$1:$EJ$1191,920,0)+HLOOKUP($A60,[2]valeurs_trimestrielles!$A$1:$EJ$1191,921,0)+HLOOKUP($A60,[2]valeurs_trimestrielles!$A$1:$EJ$1191,922,0)+HLOOKUP($A60,[2]valeurs_trimestrielles!$A$1:$EJ$1191,923,0)+HLOOKUP($A60,[2]valeurs_trimestrielles!$A$1:$EJ$1191,924,0)+HLOOKUP($A60,[2]valeurs_trimestrielles!$A$1:$EJ$1191,925,0)</f>
        <v>17725</v>
      </c>
      <c r="U60" s="73">
        <f>HLOOKUP($A60,[2]valeurs_trimestrielles!$A$1:$EJ$1191,814,0)+HLOOKUP($A60,[2]valeurs_trimestrielles!$A$1:$EJ$1191,815,0)+HLOOKUP($A60,[2]valeurs_trimestrielles!$A$1:$EJ$1191,816,0)+HLOOKUP($A60,[2]valeurs_trimestrielles!$A$1:$EJ$1191,817,0)+HLOOKUP($A60,[2]valeurs_trimestrielles!$A$1:$EJ$1191,818,0)+HLOOKUP($A60,[2]valeurs_trimestrielles!$A$1:$EJ$1191,821,0)+HLOOKUP($A60,[2]valeurs_trimestrielles!$A$1:$EJ$1191,822,0)+HLOOKUP($A60,[2]valeurs_trimestrielles!$A$1:$EJ$1191,823,0)+HLOOKUP($A60,[2]valeurs_trimestrielles!$A$1:$EJ$1191,824,0)+HLOOKUP($A60,[2]valeurs_trimestrielles!$A$1:$EJ$1191,825,0)+HLOOKUP($A60,[2]valeurs_trimestrielles!$A$1:$EJ$1191,826,0)+HLOOKUP($A60,[2]valeurs_trimestrielles!$A$1:$EJ$1191,827,0)</f>
        <v>3539</v>
      </c>
      <c r="V60" s="73">
        <f>HLOOKUP($A60,[2]valeurs_trimestrielles!$A$1:$EJ$1191,877,0)+HLOOKUP($A60,[2]valeurs_trimestrielles!$A$1:$EJ$1191,878,0)+HLOOKUP($A60,[2]valeurs_trimestrielles!$A$1:$EJ$1191,879,0)+HLOOKUP($A60,[2]valeurs_trimestrielles!$A$1:$EJ$1191,880,0)+HLOOKUP($A60,[2]valeurs_trimestrielles!$A$1:$EJ$1191,881,0)+HLOOKUP($A60,[2]valeurs_trimestrielles!$A$1:$EJ$1191,884,0)+HLOOKUP($A60,[2]valeurs_trimestrielles!$A$1:$EJ$1191,885,0)+HLOOKUP($A60,[2]valeurs_trimestrielles!$A$1:$EJ$1191,886,0)+HLOOKUP($A60,[2]valeurs_trimestrielles!$A$1:$EJ$1191,887,0)+HLOOKUP($A60,[2]valeurs_trimestrielles!$A$1:$EJ$1191,888,0)+HLOOKUP($A60,[2]valeurs_trimestrielles!$A$1:$EJ$1191,889,0)+HLOOKUP($A60,[2]valeurs_trimestrielles!$A$1:$EJ$1191,890,0)</f>
        <v>11829</v>
      </c>
      <c r="W60" s="73">
        <f>HLOOKUP($A60,[2]valeurs_trimestrielles!$A$1:$EJ$1191,639,0)+HLOOKUP($A60,[2]valeurs_trimestrielles!$A$1:$EJ$1191,640,0)+HLOOKUP($A60,[2]valeurs_trimestrielles!$A$1:$EJ$1191,641,0)+HLOOKUP($A60,[2]valeurs_trimestrielles!$A$1:$EJ$1191,642,0)+HLOOKUP($A60,[2]valeurs_trimestrielles!$A$1:$EJ$1191,643,0)+HLOOKUP($A60,[2]valeurs_trimestrielles!$A$1:$EJ$1191,646,0)+HLOOKUP($A60,[2]valeurs_trimestrielles!$A$1:$EJ$1191,648,0)+HLOOKUP($A60,[2]valeurs_trimestrielles!$A$1:$EJ$1191,650,0)+HLOOKUP($A60,[2]valeurs_trimestrielles!$A$1:$EJ$1191,652,0)+HLOOKUP($A60,[2]valeurs_trimestrielles!$A$1:$EJ$1191,654,0)+HLOOKUP($A60,[2]valeurs_trimestrielles!$A$1:$EJ$1191,656,0)+HLOOKUP($A60,[2]valeurs_trimestrielles!$A$1:$EJ$1191,657,0)</f>
        <v>1396</v>
      </c>
      <c r="X60" s="73">
        <f>HLOOKUP($A60,[2]valeurs_trimestrielles!$A$1:$EJ$1191,653,0)+HLOOKUP($A60,[2]valeurs_trimestrielles!$A$1:$EJ$1191,654,0)+HLOOKUP($A60,[2]valeurs_trimestrielles!$A$1:$EJ$1191,655,0)+HLOOKUP($A60,[2]valeurs_trimestrielles!$A$1:$EJ$1191,656,0)+HLOOKUP($A60,[2]valeurs_trimestrielles!$A$1:$EJ$1191,657,0)+HLOOKUP($A60,[2]valeurs_trimestrielles!$A$1:$EJ$1191,660,0)+HLOOKUP($A60,[2]valeurs_trimestrielles!$A$1:$EJ$1191,661,0)+HLOOKUP($A60,[2]valeurs_trimestrielles!$A$1:$EJ$1191,662,0)+HLOOKUP($A60,[2]valeurs_trimestrielles!$A$1:$EJ$1191,663,0)+HLOOKUP($A60,[2]valeurs_trimestrielles!$A$1:$EJ$1191,664,0)+HLOOKUP($A60,[2]valeurs_trimestrielles!$A$1:$EJ$1191,665,0)+HLOOKUP($A60,[2]valeurs_trimestrielles!$A$1:$EJ$1191,666,0)</f>
        <v>3442</v>
      </c>
      <c r="Y60" s="73">
        <f>HLOOKUP($A60,[2]valeurs_trimestrielles!$A$1:$EJ$1191,626,0)+HLOOKUP($A60,[2]valeurs_trimestrielles!$A$1:$EJ$1191,627,0)+HLOOKUP($A60,[2]valeurs_trimestrielles!$A$1:$EJ$1191,628,0)+HLOOKUP($A60,[2]valeurs_trimestrielles!$A$1:$EJ$1191,629,0)+HLOOKUP($A60,[2]valeurs_trimestrielles!$A$1:$EJ$1191,630,0)+HLOOKUP($A60,[2]valeurs_trimestrielles!$A$1:$EJ$1191,632,0)+HLOOKUP($A60,[2]valeurs_trimestrielles!$A$1:$EJ$1191,633,0)+HLOOKUP($A60,[2]valeurs_trimestrielles!$A$1:$EJ$1191,634,0)+HLOOKUP($A60,[2]valeurs_trimestrielles!$A$1:$EJ$1191,635,0)+HLOOKUP($A60,[2]valeurs_trimestrielles!$A$1:$EJ$1191,636,0)+HLOOKUP($A60,[2]valeurs_trimestrielles!$A$1:$EJ$1191,637,0)+HLOOKUP($A60,[2]valeurs_trimestrielles!$A$1:$EJ$1191,638,0)</f>
        <v>43550</v>
      </c>
      <c r="Z60" s="73">
        <f>HLOOKUP($A60,[2]valeurs_trimestrielles!$A$1:$EJ$1191,765,0)+HLOOKUP($A60,[2]valeurs_trimestrielles!$A$1:$EJ$1191,766,0)+HLOOKUP($A60,[2]valeurs_trimestrielles!$A$1:$EJ$1191,767,0)+HLOOKUP($A60,[2]valeurs_trimestrielles!$A$1:$EJ$1191,768,0)+HLOOKUP($A60,[2]valeurs_trimestrielles!$A$1:$EJ$1191,769,0)+HLOOKUP($A60,[2]valeurs_trimestrielles!$A$1:$EJ$1191,772,0)+HLOOKUP($A60,[2]valeurs_trimestrielles!$A$1:$EJ$1191,773,0)+HLOOKUP($A60,[2]valeurs_trimestrielles!$A$1:$EJ$1191,774,0)+HLOOKUP($A60,[2]valeurs_trimestrielles!$A$1:$EJ$1191,775,0)+HLOOKUP($A60,[2]valeurs_trimestrielles!$A$1:$EJ$1191,776,0)+HLOOKUP($A60,[2]valeurs_trimestrielles!$A$1:$EJ$1191,777,0)+HLOOKUP($A60,[2]valeurs_trimestrielles!$A$1:$EJ$1191,778,0)</f>
        <v>17925</v>
      </c>
      <c r="AA60" s="75">
        <f>HLOOKUP($A60,[2]valeurs_trimestrielles!$A$1:$EJ$1191,667,0)+HLOOKUP($A60,[2]valeurs_trimestrielles!$A$1:$EJ$1191,668,0)+HLOOKUP($A60,[2]valeurs_trimestrielles!$A$1:$EJ$1191,669,0)+HLOOKUP($A60,[2]valeurs_trimestrielles!$A$1:$EJ$1191,670,0)+HLOOKUP($A60,[2]valeurs_trimestrielles!$A$1:$EJ$1191,671,0)+HLOOKUP($A60,[2]valeurs_trimestrielles!$A$1:$EJ$1191,674,0)+HLOOKUP($A60,[2]valeurs_trimestrielles!$A$1:$EJ$1191,675,0)+HLOOKUP($A60,[2]valeurs_trimestrielles!$A$1:$EJ$1191,676,0)+HLOOKUP($A60,[2]valeurs_trimestrielles!$A$1:$EJ$1191,677,0)+HLOOKUP($A60,[2]valeurs_trimestrielles!$A$1:$EJ$1191,678,0)+HLOOKUP($A60,[2]valeurs_trimestrielles!$A$1:$EJ$1191,679,0)+HLOOKUP($A60,[2]valeurs_trimestrielles!$A$1:$EJ$1191,680,0)</f>
        <v>23046</v>
      </c>
      <c r="AB60" s="72">
        <f t="shared" ref="AB60:AB61" si="89">AC60+AD60+AE60</f>
        <v>243017</v>
      </c>
      <c r="AC60" s="55">
        <f>HLOOKUP($A60,[2]valeurs_trimestrielles!$A$1:$EJ$1191,560,0)+HLOOKUP($A60,[2]valeurs_trimestrielles!$A$1:$EJ$1191,562,0)+HLOOKUP($A60,[2]valeurs_trimestrielles!$A$1:$EJ$1191,564,0)+HLOOKUP($A60,[2]valeurs_trimestrielles!$A$1:$EJ$1191,566,0)+HLOOKUP($A60,[2]valeurs_trimestrielles!$A$1:$EJ$1191,568,0)+HLOOKUP($A60,[2]valeurs_trimestrielles!$A$1:$EJ$1191,570,0)+HLOOKUP($A60,[2]valeurs_trimestrielles!$A$1:$EJ$1191,574,0)+HLOOKUP($A60,[2]valeurs_trimestrielles!$A$1:$EJ$1191,580,0)+HLOOKUP($A60,[2]valeurs_trimestrielles!$A$1:$EJ$1191,587,0)+HLOOKUP($A60,[2]valeurs_trimestrielles!$A$1:$EJ$1191,589,0)+HLOOKUP($A60,[2]valeurs_trimestrielles!$A$1:$EJ$1191,591,0)+HLOOKUP($A60,[2]valeurs_trimestrielles!$A$1:$EJ$1191,593,0)+HLOOKUP($A60,[2]valeurs_trimestrielles!$A$1:$EJ$1191,595,0)</f>
        <v>14143</v>
      </c>
      <c r="AD60" s="56">
        <f>HLOOKUP($A60,[2]valeurs_trimestrielles!$A$1:$EJ$1191,109,0)+HLOOKUP($A60,[2]valeurs_trimestrielles!$A$1:$EJ$1191,111,0)+HLOOKUP($A60,[2]valeurs_trimestrielles!$A$1:$EJ$1191,113,0)+HLOOKUP($A60,[2]valeurs_trimestrielles!$A$1:$EJ$1191,115,0)+HLOOKUP($A60,[2]valeurs_trimestrielles!$A$1:$EJ$1191,117,0)+HLOOKUP($A60,[2]valeurs_trimestrielles!$A$1:$EJ$1191,119,0)+HLOOKUP($A60,[2]valeurs_trimestrielles!$A$1:$EJ$1191,123,0)+HLOOKUP($A60,[2]valeurs_trimestrielles!$A$1:$EJ$1191,129,0)+HLOOKUP($A60,[2]valeurs_trimestrielles!$A$1:$EJ$1191,136,0)+HLOOKUP($A60,[2]valeurs_trimestrielles!$A$1:$EJ$1191,138,0)+HLOOKUP($A60,[2]valeurs_trimestrielles!$A$1:$EJ$1191,140,0)+HLOOKUP($A60,[2]valeurs_trimestrielles!$A$1:$EJ$1191,142,0)+HLOOKUP($A60,[2]valeurs_trimestrielles!$A$1:$EJ$1191,144,0)</f>
        <v>18820</v>
      </c>
      <c r="AE60" s="56">
        <f t="shared" ref="AE60:AE61" si="90">SUM(AF60:AN60)</f>
        <v>210054</v>
      </c>
      <c r="AF60" s="56">
        <f>HLOOKUP($A60,[2]valeurs_trimestrielles!$A$1:$EJ$1191,58,0)+HLOOKUP($A60,[2]valeurs_trimestrielles!$A$1:$EJ$1191,59,0)+HLOOKUP($A60,[2]valeurs_trimestrielles!$A$1:$EJ$1191,60,0)+HLOOKUP($A60,[2]valeurs_trimestrielles!$A$1:$EJ$1191,61,0)+HLOOKUP($A60,[2]valeurs_trimestrielles!$A$1:$EJ$1191,62,0)+HLOOKUP($A60,[2]valeurs_trimestrielles!$A$1:$EJ$1191,65,0)+HLOOKUP($A60,[2]valeurs_trimestrielles!$A$1:$EJ$1191,66,0)+HLOOKUP($A60,[2]valeurs_trimestrielles!$A$1:$EJ$1191,67,0)+HLOOKUP($A60,[2]valeurs_trimestrielles!$A$1:$EJ$1191,68,0)+HLOOKUP($A60,[2]valeurs_trimestrielles!$A$1:$EJ$1191,69,0)+HLOOKUP($A60,[2]valeurs_trimestrielles!$A$1:$EJ$1191,70,0)+HLOOKUP($A60,[2]valeurs_trimestrielles!$A$1:$EJ$1191,71,0)</f>
        <v>32031</v>
      </c>
      <c r="AG60" s="56">
        <f>HLOOKUP($A60,[2]valeurs_trimestrielles!$A$1:$EJ$1191,968,0)+HLOOKUP($A60,[2]valeurs_trimestrielles!$A$1:$EJ$1191,969,0)+HLOOKUP($A60,[2]valeurs_trimestrielles!$A$1:$EJ$1191,970,0)+HLOOKUP($A60,[2]valeurs_trimestrielles!$A$1:$EJ$1191,971,0)+HLOOKUP($A60,[2]valeurs_trimestrielles!$A$1:$EJ$1191,972,0)+HLOOKUP($A60,[2]valeurs_trimestrielles!$A$1:$EJ$1191,975,0)+HLOOKUP($A60,[2]valeurs_trimestrielles!$A$1:$EJ$1191,976,0)+HLOOKUP($A60,[2]valeurs_trimestrielles!$A$1:$EJ$1191,977,0)+HLOOKUP($A60,[2]valeurs_trimestrielles!$A$1:$EJ$1191,978,0)+HLOOKUP($A60,[2]valeurs_trimestrielles!$A$1:$EJ$1191,979,0)+HLOOKUP($A60,[2]valeurs_trimestrielles!$A$1:$EJ$1191,980,0)+HLOOKUP($A60,[2]valeurs_trimestrielles!$A$1:$EJ$1191,981,0)</f>
        <v>20903</v>
      </c>
      <c r="AH60" s="56">
        <f>HLOOKUP($A60,[2]valeurs_trimestrielles!$A$1:$EJ$1191,235,0)+HLOOKUP($A60,[2]valeurs_trimestrielles!$A$1:$EJ$1191,236,0)+HLOOKUP($A60,[2]valeurs_trimestrielles!$A$1:$EJ$1191,237,0)+HLOOKUP($A60,[2]valeurs_trimestrielles!$A$1:$EJ$1191,238,0)+HLOOKUP($A60,[2]valeurs_trimestrielles!$A$1:$EJ$1191,239,0)+HLOOKUP($A60,[2]valeurs_trimestrielles!$A$1:$EJ$1191,242,0)+HLOOKUP($A60,[2]valeurs_trimestrielles!$A$1:$EJ$1191,243,0)+HLOOKUP($A60,[2]valeurs_trimestrielles!$A$1:$EJ$1191,244,0)+HLOOKUP($A60,[2]valeurs_trimestrielles!$A$1:$EJ$1191,245,0)+HLOOKUP($A60,[2]valeurs_trimestrielles!$A$1:$EJ$1191,246,0)+HLOOKUP($A60,[2]valeurs_trimestrielles!$A$1:$EJ$1191,247,0)+HLOOKUP($A60,[2]valeurs_trimestrielles!$A$1:$EJ$1191,248,0)</f>
        <v>8437</v>
      </c>
      <c r="AI60" s="56">
        <f>HLOOKUP($A60,[2]valeurs_trimestrielles!$A$1:$EJ$1191,611,0)+HLOOKUP($A60,[2]valeurs_trimestrielles!$A$1:$EJ$1191,612,0)+HLOOKUP($A60,[2]valeurs_trimestrielles!$A$1:$EJ$1191,613,0)+HLOOKUP($A60,[2]valeurs_trimestrielles!$A$1:$EJ$1191,614,0)+HLOOKUP($A60,[2]valeurs_trimestrielles!$A$1:$EJ$1191,615,0)+HLOOKUP($A60,[2]valeurs_trimestrielles!$A$1:$EJ$1191,618,0)+HLOOKUP($A60,[2]valeurs_trimestrielles!$A$1:$EJ$1191,619,0)+HLOOKUP($A60,[2]valeurs_trimestrielles!$A$1:$EJ$1191,620,0)+HLOOKUP($A60,[2]valeurs_trimestrielles!$A$1:$EJ$1191,621,0)+HLOOKUP($A60,[2]valeurs_trimestrielles!$A$1:$EJ$1191,622,0)+HLOOKUP($A60,[2]valeurs_trimestrielles!$A$1:$EJ$1191,623,0)+HLOOKUP($A60,[2]valeurs_trimestrielles!$A$1:$EJ$1191,624,0)</f>
        <v>15928</v>
      </c>
      <c r="AJ60" s="56">
        <f>HLOOKUP($A60,[2]valeurs_trimestrielles!$A$1:$EJ$1191,16,0)+HLOOKUP($A60,[2]valeurs_trimestrielles!$A$1:$EJ$1191,17,0)+HLOOKUP($A60,[2]valeurs_trimestrielles!$A$1:$EJ$1191,18,0)+HLOOKUP($A60,[2]valeurs_trimestrielles!$A$1:$EJ$1191,19,0)+HLOOKUP($A60,[2]valeurs_trimestrielles!$A$1:$EJ$1191,20,0)+HLOOKUP($A60,[2]valeurs_trimestrielles!$A$1:$EJ$1191,23,0)+HLOOKUP($A60,[2]valeurs_trimestrielles!$A$1:$EJ$1191,24,0)+HLOOKUP($A60,[2]valeurs_trimestrielles!$A$1:$EJ$1191,25,0)+HLOOKUP($A60,[2]valeurs_trimestrielles!$A$1:$EJ$1191,26,0)+HLOOKUP($A60,[2]valeurs_trimestrielles!$A$1:$EJ$1191,27,0)+HLOOKUP($A60,[2]valeurs_trimestrielles!$A$1:$EJ$1191,28,0)+HLOOKUP($A60,[2]valeurs_trimestrielles!$A$1:$EJ$1191,29,0)</f>
        <v>7052</v>
      </c>
      <c r="AK60" s="56">
        <f>HLOOKUP($A60,[2]valeurs_trimestrielles!$A$1:$EJ$1191,30,0)+HLOOKUP($A60,[2]valeurs_trimestrielles!$A$1:$EJ$1191,31,0)+HLOOKUP($A60,[2]valeurs_trimestrielles!$A$1:$EJ$1191,32,0)+HLOOKUP($A60,[2]valeurs_trimestrielles!$A$1:$EJ$1191,33,0)+HLOOKUP($A60,[2]valeurs_trimestrielles!$A$1:$EJ$1191,34,0)+HLOOKUP($A60,[2]valeurs_trimestrielles!$A$1:$EJ$1191,37,0)+HLOOKUP($A60,[2]valeurs_trimestrielles!$A$1:$EJ$1191,38,0)+HLOOKUP($A60,[2]valeurs_trimestrielles!$A$1:$EJ$1191,39,0)+HLOOKUP($A60,[2]valeurs_trimestrielles!$A$1:$EJ$1191,40,0)+HLOOKUP($A60,[2]valeurs_trimestrielles!$A$1:$EJ$1191,41,0)+HLOOKUP($A60,[2]valeurs_trimestrielles!$A$1:$EJ$1191,42,0)+HLOOKUP($A60,[2]valeurs_trimestrielles!$A$1:$EJ$1191,43,0)</f>
        <v>7878</v>
      </c>
      <c r="AL60" s="56">
        <f>HLOOKUP($A60,[2]valeurs_trimestrielles!$A$1:$EJ$1191,2,0)+HLOOKUP($A60,[2]valeurs_trimestrielles!$A$1:$EJ$1191,3,0)+HLOOKUP($A60,[2]valeurs_trimestrielles!$A$1:$EJ$1191,4,0)+HLOOKUP($A60,[2]valeurs_trimestrielles!$A$1:$EJ$1191,5,0)+HLOOKUP($A60,[2]valeurs_trimestrielles!$A$1:$EJ$1191,6,0)+HLOOKUP($A60,[2]valeurs_trimestrielles!$A$1:$EJ$1191,9,0)+HLOOKUP($A60,[2]valeurs_trimestrielles!$A$1:$EJ$1191,10,0)+HLOOKUP($A60,[2]valeurs_trimestrielles!$A$1:$EJ$1191,11,0)+HLOOKUP($A60,[2]valeurs_trimestrielles!$A$1:$EJ$1191,12,0)+HLOOKUP($A60,[2]valeurs_trimestrielles!$A$1:$EJ$1191,13,0)+HLOOKUP($A60,[2]valeurs_trimestrielles!$A$1:$EJ$1191,14,0)+HLOOKUP($A60,[2]valeurs_trimestrielles!$A$1:$EJ$1191,15,0)</f>
        <v>59985</v>
      </c>
      <c r="AM60" s="56">
        <f>HLOOKUP($A60,[2]valeurs_trimestrielles!$A$1:$EJ$1191,146,0)+HLOOKUP($A60,[2]valeurs_trimestrielles!$A$1:$EJ$1191,147,0)+HLOOKUP($A60,[2]valeurs_trimestrielles!$A$1:$EJ$1191,148,0)+HLOOKUP($A60,[2]valeurs_trimestrielles!$A$1:$EJ$1191,149,0)+HLOOKUP($A60,[2]valeurs_trimestrielles!$A$1:$EJ$1191,150,0)+HLOOKUP($A60,[2]valeurs_trimestrielles!$A$1:$EJ$1191,153,0)+HLOOKUP($A60,[2]valeurs_trimestrielles!$A$1:$EJ$1191,154,0)+HLOOKUP($A60,[2]valeurs_trimestrielles!$A$1:$EJ$1191,155,0)+HLOOKUP($A60,[2]valeurs_trimestrielles!$A$1:$EJ$1191,156,0)+HLOOKUP($A60,[2]valeurs_trimestrielles!$A$1:$EJ$1191,157,0)+HLOOKUP($A60,[2]valeurs_trimestrielles!$A$1:$EJ$1191,158,0)+HLOOKUP($A60,[2]valeurs_trimestrielles!$A$1:$EJ$1191,159,0)</f>
        <v>29029</v>
      </c>
      <c r="AN60" s="57">
        <f>HLOOKUP($A60,[2]valeurs_trimestrielles!$A$1:$EJ$1191,44,0)+HLOOKUP($A60,[2]valeurs_trimestrielles!$A$1:$EJ$1191,45,0)+HLOOKUP($A60,[2]valeurs_trimestrielles!$A$1:$EJ$1191,46,0)+HLOOKUP($A60,[2]valeurs_trimestrielles!$A$1:$EJ$1191,47,0)+HLOOKUP($A60,[2]valeurs_trimestrielles!$A$1:$EJ$1191,48,0)+HLOOKUP($A60,[2]valeurs_trimestrielles!$A$1:$EJ$1191,51,0)+HLOOKUP($A60,[2]valeurs_trimestrielles!$A$1:$EJ$1191,52,0)+HLOOKUP($A60,[2]valeurs_trimestrielles!$A$1:$EJ$1191,53,0)+HLOOKUP($A60,[2]valeurs_trimestrielles!$A$1:$EJ$1191,54,0)+HLOOKUP($A60,[2]valeurs_trimestrielles!$A$1:$EJ$1191,55,0)+HLOOKUP($A60,[2]valeurs_trimestrielles!$A$1:$EJ$1191,56,0)+HLOOKUP($A60,[2]valeurs_trimestrielles!$A$1:$EJ$1191,57,0)</f>
        <v>28811</v>
      </c>
    </row>
    <row r="61" spans="1:40" s="85" customFormat="1" x14ac:dyDescent="0.2">
      <c r="A61" s="61" t="str">
        <f>'France métro'!A58</f>
        <v>2023-T4</v>
      </c>
      <c r="B61" s="78">
        <f t="shared" si="85"/>
        <v>98207</v>
      </c>
      <c r="C61" s="79">
        <f>HLOOKUP($A61,[2]valeurs_trimestrielles!$A$1:$EJ$1191,458,0)+HLOOKUP($A61,[2]valeurs_trimestrielles!$A$1:$EJ$1191,460,0)+HLOOKUP($A61,[2]valeurs_trimestrielles!$A$1:$EJ$1191,462,0)+HLOOKUP($A61,[2]valeurs_trimestrielles!$A$1:$EJ$1191,464,0)+HLOOKUP($A61,[2]valeurs_trimestrielles!$A$1:$EJ$1191,466,0)+HLOOKUP($A61,[2]valeurs_trimestrielles!$A$1:$EJ$1191,468,0)+HLOOKUP($A61,[2]valeurs_trimestrielles!$A$1:$EJ$1191,472,0)+HLOOKUP($A61,[2]valeurs_trimestrielles!$A$1:$EJ$1191,478,0)+HLOOKUP($A61,[2]valeurs_trimestrielles!$A$1:$EJ$1191,485,0)+HLOOKUP($A61,[2]valeurs_trimestrielles!$A$1:$EJ$1191,487,0)+HLOOKUP($A61,[2]valeurs_trimestrielles!$A$1:$EJ$1191,489,0)+HLOOKUP($A61,[2]valeurs_trimestrielles!$A$1:$EJ$1191,491,0)+HLOOKUP($A61,[2]valeurs_trimestrielles!$A$1:$EJ$1191,493,0)</f>
        <v>7945</v>
      </c>
      <c r="D61" s="80">
        <f>HLOOKUP($A61,[2]valeurs_trimestrielles!$A$1:$EJ$1191,356,0)+HLOOKUP($A61,[2]valeurs_trimestrielles!$A$1:$EJ$1191,358,0)+HLOOKUP($A61,[2]valeurs_trimestrielles!$A$1:$EJ$1191,360,0)+HLOOKUP($A61,[2]valeurs_trimestrielles!$A$1:$EJ$1191,362,0)+HLOOKUP($A61,[2]valeurs_trimestrielles!$A$1:$EJ$1191,364,0)+HLOOKUP($A61,[2]valeurs_trimestrielles!$A$1:$EJ$1191,366,0)+HLOOKUP($A61,[2]valeurs_trimestrielles!$A$1:$EJ$1191,370,0)+HLOOKUP($A61,[2]valeurs_trimestrielles!$A$1:$EJ$1191,376,0)+HLOOKUP($A61,[2]valeurs_trimestrielles!$A$1:$EJ$1191,383,0)+HLOOKUP($A61,[2]valeurs_trimestrielles!$A$1:$EJ$1191,385,0)+HLOOKUP($A61,[2]valeurs_trimestrielles!$A$1:$EJ$1191,387,0)+HLOOKUP($A61,[2]valeurs_trimestrielles!$A$1:$EJ$1191,389,0)+HLOOKUP($A61,[2]valeurs_trimestrielles!$A$1:$EJ$1191,391,0)</f>
        <v>9819</v>
      </c>
      <c r="E61" s="61">
        <f t="shared" si="86"/>
        <v>80443</v>
      </c>
      <c r="F61" s="80">
        <f>HLOOKUP($A61,[2]valeurs_trimestrielles!$A$1:$EJ$1191,305,0)+HLOOKUP($A61,[2]valeurs_trimestrielles!$A$1:$EJ$1191,306,0)+HLOOKUP($A61,[2]valeurs_trimestrielles!$A$1:$EJ$1191,307,0)+HLOOKUP($A61,[2]valeurs_trimestrielles!$A$1:$EJ$1191,308,0)+HLOOKUP($A61,[2]valeurs_trimestrielles!$A$1:$EJ$1191,309,0)+HLOOKUP($A61,[2]valeurs_trimestrielles!$A$1:$EJ$1191,312,0)+HLOOKUP($A61,[2]valeurs_trimestrielles!$A$1:$EJ$1191,313,0)+HLOOKUP($A61,[2]valeurs_trimestrielles!$A$1:$EJ$1191,314,0)+HLOOKUP($A61,[2]valeurs_trimestrielles!$A$1:$EJ$1191,315,0)+HLOOKUP($A61,[2]valeurs_trimestrielles!$A$1:$EJ$1191,316,0)+HLOOKUP($A61,[2]valeurs_trimestrielles!$A$1:$EJ$1191,317,0)+HLOOKUP($A61,[2]valeurs_trimestrielles!$A$1:$EJ$1191,318,0)</f>
        <v>16022</v>
      </c>
      <c r="G61" s="80">
        <f>HLOOKUP($A61,[2]valeurs_trimestrielles!$A$1:$EJ$1191,546,0)+HLOOKUP($A61,[2]valeurs_trimestrielles!$A$1:$EJ$1191,547,0)+HLOOKUP($A61,[2]valeurs_trimestrielles!$A$1:$EJ$1191,548,0)+HLOOKUP($A61,[2]valeurs_trimestrielles!$A$1:$EJ$1191,549,0)+HLOOKUP($A61,[2]valeurs_trimestrielles!$A$1:$EJ$1191,550,0)+HLOOKUP($A61,[2]valeurs_trimestrielles!$A$1:$EJ$1191,553,0)+HLOOKUP($A61,[2]valeurs_trimestrielles!$A$1:$EJ$1191,554,0)+HLOOKUP($A61,[2]valeurs_trimestrielles!$A$1:$EJ$1191,555,0)+HLOOKUP($A61,[2]valeurs_trimestrielles!$A$1:$EJ$1191,556,0)+HLOOKUP($A61,[2]valeurs_trimestrielles!$A$1:$EJ$1191,557,0)+HLOOKUP($A61,[2]valeurs_trimestrielles!$A$1:$EJ$1191,558,0)+HLOOKUP($A61,[2]valeurs_trimestrielles!$A$1:$EJ$1191,559,0)</f>
        <v>3845</v>
      </c>
      <c r="H61" s="80">
        <f>HLOOKUP($A61,[2]valeurs_trimestrielles!$A$1:$EJ$1191,444,0)+HLOOKUP($A61,[2]valeurs_trimestrielles!$A$1:$EJ$1191,445,0)+HLOOKUP($A61,[2]valeurs_trimestrielles!$A$1:$EJ$1191,446,0)+HLOOKUP($A61,[2]valeurs_trimestrielles!$A$1:$EJ$1191,447,0)+HLOOKUP($A61,[2]valeurs_trimestrielles!$A$1:$EJ$1191,448,0)+HLOOKUP($A61,[2]valeurs_trimestrielles!$A$1:$EJ$1191,451,0)+HLOOKUP($A61,[2]valeurs_trimestrielles!$A$1:$EJ$1191,452,0)+HLOOKUP($A61,[2]valeurs_trimestrielles!$A$1:$EJ$1191,453,0)+HLOOKUP($A61,[2]valeurs_trimestrielles!$A$1:$EJ$1191,454,0)+HLOOKUP($A61,[2]valeurs_trimestrielles!$A$1:$EJ$1191,455,0)+HLOOKUP($A61,[2]valeurs_trimestrielles!$A$1:$EJ$1191,456,0)+HLOOKUP($A61,[2]valeurs_trimestrielles!$A$1:$EJ$1191,457,0)</f>
        <v>5615</v>
      </c>
      <c r="I61" s="80">
        <f>HLOOKUP($A61,[2]valeurs_trimestrielles!$A$1:$EJ$1191,509,0)+HLOOKUP($A61,[2]valeurs_trimestrielles!$A$1:$EJ$1191,510,0)+HLOOKUP($A61,[2]valeurs_trimestrielles!$A$1:$EJ$1191,511,0)+HLOOKUP($A61,[2]valeurs_trimestrielles!$A$1:$EJ$1191,512,0)+HLOOKUP($A61,[2]valeurs_trimestrielles!$A$1:$EJ$1191,513,0)+HLOOKUP($A61,[2]valeurs_trimestrielles!$A$1:$EJ$1191,516,0)+HLOOKUP($A61,[2]valeurs_trimestrielles!$A$1:$EJ$1191,517,0)+HLOOKUP($A61,[2]valeurs_trimestrielles!$A$1:$EJ$1191,518,0)+HLOOKUP($A61,[2]valeurs_trimestrielles!$A$1:$EJ$1191,519,0)+HLOOKUP($A61,[2]valeurs_trimestrielles!$A$1:$EJ$1191,520,0)+HLOOKUP($A61,[2]valeurs_trimestrielles!$A$1:$EJ$1191,521,0)+HLOOKUP($A61,[2]valeurs_trimestrielles!$A$1:$EJ$1191,522,0)</f>
        <v>4542</v>
      </c>
      <c r="J61" s="80">
        <f>HLOOKUP($A61,[2]valeurs_trimestrielles!$A$1:$EJ$1191,263,0)+HLOOKUP($A61,[2]valeurs_trimestrielles!$A$1:$EJ$1191,264,0)+HLOOKUP($A61,[2]valeurs_trimestrielles!$A$1:$EJ$1191,265,0)+HLOOKUP($A61,[2]valeurs_trimestrielles!$A$1:$EJ$1191,266,0)+HLOOKUP($A61,[2]valeurs_trimestrielles!$A$1:$EJ$1191,267,0)+HLOOKUP($A61,[2]valeurs_trimestrielles!$A$1:$EJ$1191,270,0)+HLOOKUP($A61,[2]valeurs_trimestrielles!$A$1:$EJ$1191,271,0)+HLOOKUP($A61,[2]valeurs_trimestrielles!$A$1:$EJ$1191,272,0)+HLOOKUP($A61,[2]valeurs_trimestrielles!$A$1:$EJ$1191,273,0)+HLOOKUP($A61,[2]valeurs_trimestrielles!$A$1:$EJ$1191,274,0)+HLOOKUP($A61,[2]valeurs_trimestrielles!$A$1:$EJ$1191,275,0)+HLOOKUP($A61,[2]valeurs_trimestrielles!$A$1:$EJ$1191,276,0)</f>
        <v>8423</v>
      </c>
      <c r="K61" s="80">
        <f>HLOOKUP($A61,[2]valeurs_trimestrielles!$A$1:$EJ$1191,277,0)+HLOOKUP($A61,[2]valeurs_trimestrielles!$A$1:$EJ$1191,278,0)+HLOOKUP($A61,[2]valeurs_trimestrielles!$A$1:$EJ$1191,279,0)+HLOOKUP($A61,[2]valeurs_trimestrielles!$A$1:$EJ$1191,280,0)+HLOOKUP($A61,[2]valeurs_trimestrielles!$A$1:$EJ$1191,281,0)+HLOOKUP($A61,[2]valeurs_trimestrielles!$A$1:$EJ$1191,284,0)+HLOOKUP($A61,[2]valeurs_trimestrielles!$A$1:$EJ$1191,285,0)+HLOOKUP($A61,[2]valeurs_trimestrielles!$A$1:$EJ$1191,286,0)+HLOOKUP($A61,[2]valeurs_trimestrielles!$A$1:$EJ$1191,287,0)+HLOOKUP($A61,[2]valeurs_trimestrielles!$A$1:$EJ$1191,288,0)+HLOOKUP($A61,[2]valeurs_trimestrielles!$A$1:$EJ$1191,289,0)+HLOOKUP($A61,[2]valeurs_trimestrielles!$A$1:$EJ$1191,290,0)</f>
        <v>5067</v>
      </c>
      <c r="L61" s="80">
        <f>HLOOKUP($A61,[2]valeurs_trimestrielles!$A$1:$EJ$1191,249,0)+HLOOKUP($A61,[2]valeurs_trimestrielles!$A$1:$EJ$1191,250,0)+HLOOKUP($A61,[2]valeurs_trimestrielles!$A$1:$EJ$1191,251,0)+HLOOKUP($A61,[2]valeurs_trimestrielles!$A$1:$EJ$1191,252,0)+HLOOKUP($A61,[2]valeurs_trimestrielles!$A$1:$EJ$1191,253,0)+HLOOKUP($A61,[2]valeurs_trimestrielles!$A$1:$EJ$1191,256,0)+HLOOKUP($A61,[2]valeurs_trimestrielles!$A$1:$EJ$1191,257,0)+HLOOKUP($A61,[2]valeurs_trimestrielles!$A$1:$EJ$1191,258,0)+HLOOKUP($A61,[2]valeurs_trimestrielles!$A$1:$EJ$1191,259,0)+HLOOKUP($A61,[2]valeurs_trimestrielles!$A$1:$EJ$1191,260,0)+HLOOKUP($A61,[2]valeurs_trimestrielles!$A$1:$EJ$1191,261,0)+HLOOKUP($A61,[2]valeurs_trimestrielles!$A$1:$EJ$1191,262,0)</f>
        <v>20955</v>
      </c>
      <c r="M61" s="80">
        <f>HLOOKUP($A61,[2]valeurs_trimestrielles!$A$1:$EJ$1191,393,0)+HLOOKUP($A61,[2]valeurs_trimestrielles!$A$1:$EJ$1191,394,0)+HLOOKUP($A61,[2]valeurs_trimestrielles!$A$1:$EJ$1191,395,0)+HLOOKUP($A61,[2]valeurs_trimestrielles!$A$1:$EJ$1191,396,0)+HLOOKUP($A61,[2]valeurs_trimestrielles!$A$1:$EJ$1191,397,0)+HLOOKUP($A61,[2]valeurs_trimestrielles!$A$1:$EJ$1191,400,0)+HLOOKUP($A61,[2]valeurs_trimestrielles!$A$1:$EJ$1191,401,0)+HLOOKUP($A61,[2]valeurs_trimestrielles!$A$1:$EJ$1191,402,0)+HLOOKUP($A61,[2]valeurs_trimestrielles!$A$1:$EJ$1191,403,0)+HLOOKUP($A61,[2]valeurs_trimestrielles!$A$1:$EJ$1191,404,0)+HLOOKUP($A61,[2]valeurs_trimestrielles!$A$1:$EJ$1191,405,0)+HLOOKUP($A61,[2]valeurs_trimestrielles!$A$1:$EJ$1191,406,0)</f>
        <v>9684</v>
      </c>
      <c r="N61" s="81">
        <f>HLOOKUP($A61,[2]valeurs_trimestrielles!$A$1:$EJ$1191,291,0)+HLOOKUP($A61,[2]valeurs_trimestrielles!$A$1:$EJ$1191,292,0)+HLOOKUP($A61,[2]valeurs_trimestrielles!$A$1:$EJ$1191,293,0)+HLOOKUP($A61,[2]valeurs_trimestrielles!$A$1:$EJ$1191,294,0)+HLOOKUP($A61,[2]valeurs_trimestrielles!$A$1:$EJ$1191,295,0)+HLOOKUP($A61,[2]valeurs_trimestrielles!$A$1:$EJ$1191,298,0)+HLOOKUP($A61,[2]valeurs_trimestrielles!$A$1:$EJ$1191,299,0)+HLOOKUP($A61,[2]valeurs_trimestrielles!$A$1:$EJ$1191,300,0)+HLOOKUP($A61,[2]valeurs_trimestrielles!$A$1:$EJ$1191,301,0)+HLOOKUP($A61,[2]valeurs_trimestrielles!$A$1:$EJ$1191,302,0)+HLOOKUP($A61,[2]valeurs_trimestrielles!$A$1:$EJ$1191,303,0)+HLOOKUP($A61,[2]valeurs_trimestrielles!$A$1:$EJ$1191,304,0)</f>
        <v>6290</v>
      </c>
      <c r="O61" s="77">
        <f t="shared" si="87"/>
        <v>171429</v>
      </c>
      <c r="P61" s="79">
        <f>HLOOKUP($A61,[2]valeurs_trimestrielles!$A$1:$EJ$1191,828,0)+HLOOKUP($A61,[2]valeurs_trimestrielles!$A$1:$EJ$1191,830,0)+HLOOKUP($A61,[2]valeurs_trimestrielles!$A$1:$EJ$1191,832,0)+HLOOKUP($A61,[2]valeurs_trimestrielles!$A$1:$EJ$1191,834,0)+HLOOKUP($A61,[2]valeurs_trimestrielles!$A$1:$EJ$1191,836,0)+HLOOKUP($A61,[2]valeurs_trimestrielles!$A$1:$EJ$1191,838,0)+HLOOKUP($A61,[2]valeurs_trimestrielles!$A$1:$EJ$1191,842,0)+HLOOKUP($A61,[2]valeurs_trimestrielles!$A$1:$EJ$1191,847,0)+HLOOKUP($A61,[2]valeurs_trimestrielles!$A$1:$EJ$1191,853,0)+HLOOKUP($A61,[2]valeurs_trimestrielles!$A$1:$EJ$1191,855,0)+HLOOKUP($A61,[2]valeurs_trimestrielles!$A$1:$EJ$1191,857,0)+HLOOKUP($A61,[2]valeurs_trimestrielles!$A$1:$EJ$1191,859,0)+HLOOKUP($A61,[2]valeurs_trimestrielles!$A$1:$EJ$1191,861,0)</f>
        <v>9904</v>
      </c>
      <c r="Q61" s="80">
        <f>HLOOKUP($A61,[2]valeurs_trimestrielles!$A$1:$EJ$1191,730,0)+HLOOKUP($A61,[2]valeurs_trimestrielles!$A$1:$EJ$1191,732,0)+HLOOKUP($A61,[2]valeurs_trimestrielles!$A$1:$EJ$1191,734,0)+HLOOKUP($A61,[2]valeurs_trimestrielles!$A$1:$EJ$1191,736,0)+HLOOKUP($A61,[2]valeurs_trimestrielles!$A$1:$EJ$1191,738,0)+HLOOKUP($A61,[2]valeurs_trimestrielles!$A$1:$EJ$1191,740,0)+HLOOKUP($A61,[2]valeurs_trimestrielles!$A$1:$EJ$1191,744,0)+HLOOKUP($A61,[2]valeurs_trimestrielles!$A$1:$EJ$1191,749,0)+HLOOKUP($A61,[2]valeurs_trimestrielles!$A$1:$EJ$1191,755,0)+HLOOKUP($A61,[2]valeurs_trimestrielles!$A$1:$EJ$1191,757,0)+HLOOKUP($A61,[2]valeurs_trimestrielles!$A$1:$EJ$1191,759,0)+HLOOKUP($A61,[2]valeurs_trimestrielles!$A$1:$EJ$1191,761,0)+HLOOKUP($A61,[2]valeurs_trimestrielles!$A$1:$EJ$1191,763,0)</f>
        <v>13209</v>
      </c>
      <c r="R61" s="61">
        <f t="shared" si="88"/>
        <v>148316</v>
      </c>
      <c r="S61" s="80">
        <f>HLOOKUP($A61,[2]valeurs_trimestrielles!$A$1:$EJ$1191,681,0)+HLOOKUP($A61,[2]valeurs_trimestrielles!$A$1:$EJ$1191,682,0)+HLOOKUP($A61,[2]valeurs_trimestrielles!$A$1:$EJ$1191,683,0)+HLOOKUP($A61,[2]valeurs_trimestrielles!$A$1:$EJ$1191,684,0)+HLOOKUP($A61,[2]valeurs_trimestrielles!$A$1:$EJ$1191,685,0)+HLOOKUP($A61,[2]valeurs_trimestrielles!$A$1:$EJ$1191,688,0)+HLOOKUP($A61,[2]valeurs_trimestrielles!$A$1:$EJ$1191,689,0)+HLOOKUP($A61,[2]valeurs_trimestrielles!$A$1:$EJ$1191,690,0)+HLOOKUP($A61,[2]valeurs_trimestrielles!$A$1:$EJ$1191,691,0)+HLOOKUP($A61,[2]valeurs_trimestrielles!$A$1:$EJ$1191,692,0)+HLOOKUP($A61,[2]valeurs_trimestrielles!$A$1:$EJ$1191,693,0)+HLOOKUP($A61,[2]valeurs_trimestrielles!$A$1:$EJ$1191,694,0)</f>
        <v>21926</v>
      </c>
      <c r="T61" s="80">
        <f>HLOOKUP($A61,[2]valeurs_trimestrielles!$A$1:$EJ$1191,912,0)+HLOOKUP($A61,[2]valeurs_trimestrielles!$A$1:$EJ$1191,913,0)+HLOOKUP($A61,[2]valeurs_trimestrielles!$A$1:$EJ$1191,914,0)+HLOOKUP($A61,[2]valeurs_trimestrielles!$A$1:$EJ$1191,915,0)+HLOOKUP($A61,[2]valeurs_trimestrielles!$A$1:$EJ$1191,916,0)+HLOOKUP($A61,[2]valeurs_trimestrielles!$A$1:$EJ$1191,919,0)+HLOOKUP($A61,[2]valeurs_trimestrielles!$A$1:$EJ$1191,920,0)+HLOOKUP($A61,[2]valeurs_trimestrielles!$A$1:$EJ$1191,921,0)+HLOOKUP($A61,[2]valeurs_trimestrielles!$A$1:$EJ$1191,922,0)+HLOOKUP($A61,[2]valeurs_trimestrielles!$A$1:$EJ$1191,923,0)+HLOOKUP($A61,[2]valeurs_trimestrielles!$A$1:$EJ$1191,924,0)+HLOOKUP($A61,[2]valeurs_trimestrielles!$A$1:$EJ$1191,925,0)</f>
        <v>20699</v>
      </c>
      <c r="U61" s="80">
        <f>HLOOKUP($A61,[2]valeurs_trimestrielles!$A$1:$EJ$1191,814,0)+HLOOKUP($A61,[2]valeurs_trimestrielles!$A$1:$EJ$1191,815,0)+HLOOKUP($A61,[2]valeurs_trimestrielles!$A$1:$EJ$1191,816,0)+HLOOKUP($A61,[2]valeurs_trimestrielles!$A$1:$EJ$1191,817,0)+HLOOKUP($A61,[2]valeurs_trimestrielles!$A$1:$EJ$1191,818,0)+HLOOKUP($A61,[2]valeurs_trimestrielles!$A$1:$EJ$1191,821,0)+HLOOKUP($A61,[2]valeurs_trimestrielles!$A$1:$EJ$1191,822,0)+HLOOKUP($A61,[2]valeurs_trimestrielles!$A$1:$EJ$1191,823,0)+HLOOKUP($A61,[2]valeurs_trimestrielles!$A$1:$EJ$1191,824,0)+HLOOKUP($A61,[2]valeurs_trimestrielles!$A$1:$EJ$1191,825,0)+HLOOKUP($A61,[2]valeurs_trimestrielles!$A$1:$EJ$1191,826,0)+HLOOKUP($A61,[2]valeurs_trimestrielles!$A$1:$EJ$1191,827,0)</f>
        <v>3853</v>
      </c>
      <c r="V61" s="80">
        <f>HLOOKUP($A61,[2]valeurs_trimestrielles!$A$1:$EJ$1191,877,0)+HLOOKUP($A61,[2]valeurs_trimestrielles!$A$1:$EJ$1191,878,0)+HLOOKUP($A61,[2]valeurs_trimestrielles!$A$1:$EJ$1191,879,0)+HLOOKUP($A61,[2]valeurs_trimestrielles!$A$1:$EJ$1191,880,0)+HLOOKUP($A61,[2]valeurs_trimestrielles!$A$1:$EJ$1191,881,0)+HLOOKUP($A61,[2]valeurs_trimestrielles!$A$1:$EJ$1191,884,0)+HLOOKUP($A61,[2]valeurs_trimestrielles!$A$1:$EJ$1191,885,0)+HLOOKUP($A61,[2]valeurs_trimestrielles!$A$1:$EJ$1191,886,0)+HLOOKUP($A61,[2]valeurs_trimestrielles!$A$1:$EJ$1191,887,0)+HLOOKUP($A61,[2]valeurs_trimestrielles!$A$1:$EJ$1191,888,0)+HLOOKUP($A61,[2]valeurs_trimestrielles!$A$1:$EJ$1191,889,0)+HLOOKUP($A61,[2]valeurs_trimestrielles!$A$1:$EJ$1191,890,0)</f>
        <v>11681</v>
      </c>
      <c r="W61" s="80">
        <f>HLOOKUP($A61,[2]valeurs_trimestrielles!$A$1:$EJ$1191,639,0)+HLOOKUP($A61,[2]valeurs_trimestrielles!$A$1:$EJ$1191,640,0)+HLOOKUP($A61,[2]valeurs_trimestrielles!$A$1:$EJ$1191,641,0)+HLOOKUP($A61,[2]valeurs_trimestrielles!$A$1:$EJ$1191,642,0)+HLOOKUP($A61,[2]valeurs_trimestrielles!$A$1:$EJ$1191,643,0)+HLOOKUP($A61,[2]valeurs_trimestrielles!$A$1:$EJ$1191,646,0)+HLOOKUP($A61,[2]valeurs_trimestrielles!$A$1:$EJ$1191,648,0)+HLOOKUP($A61,[2]valeurs_trimestrielles!$A$1:$EJ$1191,650,0)+HLOOKUP($A61,[2]valeurs_trimestrielles!$A$1:$EJ$1191,652,0)+HLOOKUP($A61,[2]valeurs_trimestrielles!$A$1:$EJ$1191,654,0)+HLOOKUP($A61,[2]valeurs_trimestrielles!$A$1:$EJ$1191,656,0)+HLOOKUP($A61,[2]valeurs_trimestrielles!$A$1:$EJ$1191,657,0)</f>
        <v>1655</v>
      </c>
      <c r="X61" s="80">
        <f>HLOOKUP($A61,[2]valeurs_trimestrielles!$A$1:$EJ$1191,653,0)+HLOOKUP($A61,[2]valeurs_trimestrielles!$A$1:$EJ$1191,654,0)+HLOOKUP($A61,[2]valeurs_trimestrielles!$A$1:$EJ$1191,655,0)+HLOOKUP($A61,[2]valeurs_trimestrielles!$A$1:$EJ$1191,656,0)+HLOOKUP($A61,[2]valeurs_trimestrielles!$A$1:$EJ$1191,657,0)+HLOOKUP($A61,[2]valeurs_trimestrielles!$A$1:$EJ$1191,660,0)+HLOOKUP($A61,[2]valeurs_trimestrielles!$A$1:$EJ$1191,661,0)+HLOOKUP($A61,[2]valeurs_trimestrielles!$A$1:$EJ$1191,662,0)+HLOOKUP($A61,[2]valeurs_trimestrielles!$A$1:$EJ$1191,663,0)+HLOOKUP($A61,[2]valeurs_trimestrielles!$A$1:$EJ$1191,664,0)+HLOOKUP($A61,[2]valeurs_trimestrielles!$A$1:$EJ$1191,665,0)+HLOOKUP($A61,[2]valeurs_trimestrielles!$A$1:$EJ$1191,666,0)</f>
        <v>3746</v>
      </c>
      <c r="Y61" s="80">
        <f>HLOOKUP($A61,[2]valeurs_trimestrielles!$A$1:$EJ$1191,626,0)+HLOOKUP($A61,[2]valeurs_trimestrielles!$A$1:$EJ$1191,627,0)+HLOOKUP($A61,[2]valeurs_trimestrielles!$A$1:$EJ$1191,628,0)+HLOOKUP($A61,[2]valeurs_trimestrielles!$A$1:$EJ$1191,629,0)+HLOOKUP($A61,[2]valeurs_trimestrielles!$A$1:$EJ$1191,630,0)+HLOOKUP($A61,[2]valeurs_trimestrielles!$A$1:$EJ$1191,632,0)+HLOOKUP($A61,[2]valeurs_trimestrielles!$A$1:$EJ$1191,633,0)+HLOOKUP($A61,[2]valeurs_trimestrielles!$A$1:$EJ$1191,634,0)+HLOOKUP($A61,[2]valeurs_trimestrielles!$A$1:$EJ$1191,635,0)+HLOOKUP($A61,[2]valeurs_trimestrielles!$A$1:$EJ$1191,636,0)+HLOOKUP($A61,[2]valeurs_trimestrielles!$A$1:$EJ$1191,637,0)+HLOOKUP($A61,[2]valeurs_trimestrielles!$A$1:$EJ$1191,638,0)</f>
        <v>45913</v>
      </c>
      <c r="Z61" s="80">
        <f>HLOOKUP($A61,[2]valeurs_trimestrielles!$A$1:$EJ$1191,765,0)+HLOOKUP($A61,[2]valeurs_trimestrielles!$A$1:$EJ$1191,766,0)+HLOOKUP($A61,[2]valeurs_trimestrielles!$A$1:$EJ$1191,767,0)+HLOOKUP($A61,[2]valeurs_trimestrielles!$A$1:$EJ$1191,768,0)+HLOOKUP($A61,[2]valeurs_trimestrielles!$A$1:$EJ$1191,769,0)+HLOOKUP($A61,[2]valeurs_trimestrielles!$A$1:$EJ$1191,772,0)+HLOOKUP($A61,[2]valeurs_trimestrielles!$A$1:$EJ$1191,773,0)+HLOOKUP($A61,[2]valeurs_trimestrielles!$A$1:$EJ$1191,774,0)+HLOOKUP($A61,[2]valeurs_trimestrielles!$A$1:$EJ$1191,775,0)+HLOOKUP($A61,[2]valeurs_trimestrielles!$A$1:$EJ$1191,776,0)+HLOOKUP($A61,[2]valeurs_trimestrielles!$A$1:$EJ$1191,777,0)+HLOOKUP($A61,[2]valeurs_trimestrielles!$A$1:$EJ$1191,778,0)</f>
        <v>15030</v>
      </c>
      <c r="AA61" s="81">
        <f>HLOOKUP($A61,[2]valeurs_trimestrielles!$A$1:$EJ$1191,667,0)+HLOOKUP($A61,[2]valeurs_trimestrielles!$A$1:$EJ$1191,668,0)+HLOOKUP($A61,[2]valeurs_trimestrielles!$A$1:$EJ$1191,669,0)+HLOOKUP($A61,[2]valeurs_trimestrielles!$A$1:$EJ$1191,670,0)+HLOOKUP($A61,[2]valeurs_trimestrielles!$A$1:$EJ$1191,671,0)+HLOOKUP($A61,[2]valeurs_trimestrielles!$A$1:$EJ$1191,674,0)+HLOOKUP($A61,[2]valeurs_trimestrielles!$A$1:$EJ$1191,675,0)+HLOOKUP($A61,[2]valeurs_trimestrielles!$A$1:$EJ$1191,676,0)+HLOOKUP($A61,[2]valeurs_trimestrielles!$A$1:$EJ$1191,677,0)+HLOOKUP($A61,[2]valeurs_trimestrielles!$A$1:$EJ$1191,678,0)+HLOOKUP($A61,[2]valeurs_trimestrielles!$A$1:$EJ$1191,679,0)+HLOOKUP($A61,[2]valeurs_trimestrielles!$A$1:$EJ$1191,680,0)</f>
        <v>23813</v>
      </c>
      <c r="AB61" s="77">
        <f t="shared" si="89"/>
        <v>268815</v>
      </c>
      <c r="AC61" s="82">
        <f>HLOOKUP($A61,[2]valeurs_trimestrielles!$A$1:$EJ$1191,560,0)+HLOOKUP($A61,[2]valeurs_trimestrielles!$A$1:$EJ$1191,562,0)+HLOOKUP($A61,[2]valeurs_trimestrielles!$A$1:$EJ$1191,564,0)+HLOOKUP($A61,[2]valeurs_trimestrielles!$A$1:$EJ$1191,566,0)+HLOOKUP($A61,[2]valeurs_trimestrielles!$A$1:$EJ$1191,568,0)+HLOOKUP($A61,[2]valeurs_trimestrielles!$A$1:$EJ$1191,570,0)+HLOOKUP($A61,[2]valeurs_trimestrielles!$A$1:$EJ$1191,574,0)+HLOOKUP($A61,[2]valeurs_trimestrielles!$A$1:$EJ$1191,580,0)+HLOOKUP($A61,[2]valeurs_trimestrielles!$A$1:$EJ$1191,587,0)+HLOOKUP($A61,[2]valeurs_trimestrielles!$A$1:$EJ$1191,589,0)+HLOOKUP($A61,[2]valeurs_trimestrielles!$A$1:$EJ$1191,591,0)+HLOOKUP($A61,[2]valeurs_trimestrielles!$A$1:$EJ$1191,593,0)+HLOOKUP($A61,[2]valeurs_trimestrielles!$A$1:$EJ$1191,595,0)</f>
        <v>17849</v>
      </c>
      <c r="AD61" s="83">
        <f>HLOOKUP($A61,[2]valeurs_trimestrielles!$A$1:$EJ$1191,109,0)+HLOOKUP($A61,[2]valeurs_trimestrielles!$A$1:$EJ$1191,111,0)+HLOOKUP($A61,[2]valeurs_trimestrielles!$A$1:$EJ$1191,113,0)+HLOOKUP($A61,[2]valeurs_trimestrielles!$A$1:$EJ$1191,115,0)+HLOOKUP($A61,[2]valeurs_trimestrielles!$A$1:$EJ$1191,117,0)+HLOOKUP($A61,[2]valeurs_trimestrielles!$A$1:$EJ$1191,119,0)+HLOOKUP($A61,[2]valeurs_trimestrielles!$A$1:$EJ$1191,123,0)+HLOOKUP($A61,[2]valeurs_trimestrielles!$A$1:$EJ$1191,129,0)+HLOOKUP($A61,[2]valeurs_trimestrielles!$A$1:$EJ$1191,136,0)+HLOOKUP($A61,[2]valeurs_trimestrielles!$A$1:$EJ$1191,138,0)+HLOOKUP($A61,[2]valeurs_trimestrielles!$A$1:$EJ$1191,140,0)+HLOOKUP($A61,[2]valeurs_trimestrielles!$A$1:$EJ$1191,142,0)+HLOOKUP($A61,[2]valeurs_trimestrielles!$A$1:$EJ$1191,144,0)</f>
        <v>23028</v>
      </c>
      <c r="AE61" s="61">
        <f t="shared" si="90"/>
        <v>227938</v>
      </c>
      <c r="AF61" s="83">
        <f>HLOOKUP($A61,[2]valeurs_trimestrielles!$A$1:$EJ$1191,58,0)+HLOOKUP($A61,[2]valeurs_trimestrielles!$A$1:$EJ$1191,59,0)+HLOOKUP($A61,[2]valeurs_trimestrielles!$A$1:$EJ$1191,60,0)+HLOOKUP($A61,[2]valeurs_trimestrielles!$A$1:$EJ$1191,61,0)+HLOOKUP($A61,[2]valeurs_trimestrielles!$A$1:$EJ$1191,62,0)+HLOOKUP($A61,[2]valeurs_trimestrielles!$A$1:$EJ$1191,65,0)+HLOOKUP($A61,[2]valeurs_trimestrielles!$A$1:$EJ$1191,66,0)+HLOOKUP($A61,[2]valeurs_trimestrielles!$A$1:$EJ$1191,67,0)+HLOOKUP($A61,[2]valeurs_trimestrielles!$A$1:$EJ$1191,68,0)+HLOOKUP($A61,[2]valeurs_trimestrielles!$A$1:$EJ$1191,69,0)+HLOOKUP($A61,[2]valeurs_trimestrielles!$A$1:$EJ$1191,70,0)+HLOOKUP($A61,[2]valeurs_trimestrielles!$A$1:$EJ$1191,71,0)</f>
        <v>37948</v>
      </c>
      <c r="AG61" s="83">
        <f>HLOOKUP($A61,[2]valeurs_trimestrielles!$A$1:$EJ$1191,968,0)+HLOOKUP($A61,[2]valeurs_trimestrielles!$A$1:$EJ$1191,969,0)+HLOOKUP($A61,[2]valeurs_trimestrielles!$A$1:$EJ$1191,970,0)+HLOOKUP($A61,[2]valeurs_trimestrielles!$A$1:$EJ$1191,971,0)+HLOOKUP($A61,[2]valeurs_trimestrielles!$A$1:$EJ$1191,972,0)+HLOOKUP($A61,[2]valeurs_trimestrielles!$A$1:$EJ$1191,975,0)+HLOOKUP($A61,[2]valeurs_trimestrielles!$A$1:$EJ$1191,976,0)+HLOOKUP($A61,[2]valeurs_trimestrielles!$A$1:$EJ$1191,977,0)+HLOOKUP($A61,[2]valeurs_trimestrielles!$A$1:$EJ$1191,978,0)+HLOOKUP($A61,[2]valeurs_trimestrielles!$A$1:$EJ$1191,979,0)+HLOOKUP($A61,[2]valeurs_trimestrielles!$A$1:$EJ$1191,980,0)+HLOOKUP($A61,[2]valeurs_trimestrielles!$A$1:$EJ$1191,981,0)</f>
        <v>24544</v>
      </c>
      <c r="AH61" s="83">
        <f>HLOOKUP($A61,[2]valeurs_trimestrielles!$A$1:$EJ$1191,235,0)+HLOOKUP($A61,[2]valeurs_trimestrielles!$A$1:$EJ$1191,236,0)+HLOOKUP($A61,[2]valeurs_trimestrielles!$A$1:$EJ$1191,237,0)+HLOOKUP($A61,[2]valeurs_trimestrielles!$A$1:$EJ$1191,238,0)+HLOOKUP($A61,[2]valeurs_trimestrielles!$A$1:$EJ$1191,239,0)+HLOOKUP($A61,[2]valeurs_trimestrielles!$A$1:$EJ$1191,242,0)+HLOOKUP($A61,[2]valeurs_trimestrielles!$A$1:$EJ$1191,243,0)+HLOOKUP($A61,[2]valeurs_trimestrielles!$A$1:$EJ$1191,244,0)+HLOOKUP($A61,[2]valeurs_trimestrielles!$A$1:$EJ$1191,245,0)+HLOOKUP($A61,[2]valeurs_trimestrielles!$A$1:$EJ$1191,246,0)+HLOOKUP($A61,[2]valeurs_trimestrielles!$A$1:$EJ$1191,247,0)+HLOOKUP($A61,[2]valeurs_trimestrielles!$A$1:$EJ$1191,248,0)</f>
        <v>9468</v>
      </c>
      <c r="AI61" s="83">
        <f>HLOOKUP($A61,[2]valeurs_trimestrielles!$A$1:$EJ$1191,611,0)+HLOOKUP($A61,[2]valeurs_trimestrielles!$A$1:$EJ$1191,612,0)+HLOOKUP($A61,[2]valeurs_trimestrielles!$A$1:$EJ$1191,613,0)+HLOOKUP($A61,[2]valeurs_trimestrielles!$A$1:$EJ$1191,614,0)+HLOOKUP($A61,[2]valeurs_trimestrielles!$A$1:$EJ$1191,615,0)+HLOOKUP($A61,[2]valeurs_trimestrielles!$A$1:$EJ$1191,618,0)+HLOOKUP($A61,[2]valeurs_trimestrielles!$A$1:$EJ$1191,619,0)+HLOOKUP($A61,[2]valeurs_trimestrielles!$A$1:$EJ$1191,620,0)+HLOOKUP($A61,[2]valeurs_trimestrielles!$A$1:$EJ$1191,621,0)+HLOOKUP($A61,[2]valeurs_trimestrielles!$A$1:$EJ$1191,622,0)+HLOOKUP($A61,[2]valeurs_trimestrielles!$A$1:$EJ$1191,623,0)+HLOOKUP($A61,[2]valeurs_trimestrielles!$A$1:$EJ$1191,624,0)</f>
        <v>16223</v>
      </c>
      <c r="AJ61" s="83">
        <f>HLOOKUP($A61,[2]valeurs_trimestrielles!$A$1:$EJ$1191,16,0)+HLOOKUP($A61,[2]valeurs_trimestrielles!$A$1:$EJ$1191,17,0)+HLOOKUP($A61,[2]valeurs_trimestrielles!$A$1:$EJ$1191,18,0)+HLOOKUP($A61,[2]valeurs_trimestrielles!$A$1:$EJ$1191,19,0)+HLOOKUP($A61,[2]valeurs_trimestrielles!$A$1:$EJ$1191,20,0)+HLOOKUP($A61,[2]valeurs_trimestrielles!$A$1:$EJ$1191,23,0)+HLOOKUP($A61,[2]valeurs_trimestrielles!$A$1:$EJ$1191,24,0)+HLOOKUP($A61,[2]valeurs_trimestrielles!$A$1:$EJ$1191,25,0)+HLOOKUP($A61,[2]valeurs_trimestrielles!$A$1:$EJ$1191,26,0)+HLOOKUP($A61,[2]valeurs_trimestrielles!$A$1:$EJ$1191,27,0)+HLOOKUP($A61,[2]valeurs_trimestrielles!$A$1:$EJ$1191,28,0)+HLOOKUP($A61,[2]valeurs_trimestrielles!$A$1:$EJ$1191,29,0)</f>
        <v>9257</v>
      </c>
      <c r="AK61" s="83">
        <f>HLOOKUP($A61,[2]valeurs_trimestrielles!$A$1:$EJ$1191,30,0)+HLOOKUP($A61,[2]valeurs_trimestrielles!$A$1:$EJ$1191,31,0)+HLOOKUP($A61,[2]valeurs_trimestrielles!$A$1:$EJ$1191,32,0)+HLOOKUP($A61,[2]valeurs_trimestrielles!$A$1:$EJ$1191,33,0)+HLOOKUP($A61,[2]valeurs_trimestrielles!$A$1:$EJ$1191,34,0)+HLOOKUP($A61,[2]valeurs_trimestrielles!$A$1:$EJ$1191,37,0)+HLOOKUP($A61,[2]valeurs_trimestrielles!$A$1:$EJ$1191,38,0)+HLOOKUP($A61,[2]valeurs_trimestrielles!$A$1:$EJ$1191,39,0)+HLOOKUP($A61,[2]valeurs_trimestrielles!$A$1:$EJ$1191,40,0)+HLOOKUP($A61,[2]valeurs_trimestrielles!$A$1:$EJ$1191,41,0)+HLOOKUP($A61,[2]valeurs_trimestrielles!$A$1:$EJ$1191,42,0)+HLOOKUP($A61,[2]valeurs_trimestrielles!$A$1:$EJ$1191,43,0)</f>
        <v>8813</v>
      </c>
      <c r="AL61" s="83">
        <f>HLOOKUP($A61,[2]valeurs_trimestrielles!$A$1:$EJ$1191,2,0)+HLOOKUP($A61,[2]valeurs_trimestrielles!$A$1:$EJ$1191,3,0)+HLOOKUP($A61,[2]valeurs_trimestrielles!$A$1:$EJ$1191,4,0)+HLOOKUP($A61,[2]valeurs_trimestrielles!$A$1:$EJ$1191,5,0)+HLOOKUP($A61,[2]valeurs_trimestrielles!$A$1:$EJ$1191,6,0)+HLOOKUP($A61,[2]valeurs_trimestrielles!$A$1:$EJ$1191,9,0)+HLOOKUP($A61,[2]valeurs_trimestrielles!$A$1:$EJ$1191,10,0)+HLOOKUP($A61,[2]valeurs_trimestrielles!$A$1:$EJ$1191,11,0)+HLOOKUP($A61,[2]valeurs_trimestrielles!$A$1:$EJ$1191,12,0)+HLOOKUP($A61,[2]valeurs_trimestrielles!$A$1:$EJ$1191,13,0)+HLOOKUP($A61,[2]valeurs_trimestrielles!$A$1:$EJ$1191,14,0)+HLOOKUP($A61,[2]valeurs_trimestrielles!$A$1:$EJ$1191,15,0)</f>
        <v>66868</v>
      </c>
      <c r="AM61" s="83">
        <f>HLOOKUP($A61,[2]valeurs_trimestrielles!$A$1:$EJ$1191,146,0)+HLOOKUP($A61,[2]valeurs_trimestrielles!$A$1:$EJ$1191,147,0)+HLOOKUP($A61,[2]valeurs_trimestrielles!$A$1:$EJ$1191,148,0)+HLOOKUP($A61,[2]valeurs_trimestrielles!$A$1:$EJ$1191,149,0)+HLOOKUP($A61,[2]valeurs_trimestrielles!$A$1:$EJ$1191,150,0)+HLOOKUP($A61,[2]valeurs_trimestrielles!$A$1:$EJ$1191,153,0)+HLOOKUP($A61,[2]valeurs_trimestrielles!$A$1:$EJ$1191,154,0)+HLOOKUP($A61,[2]valeurs_trimestrielles!$A$1:$EJ$1191,155,0)+HLOOKUP($A61,[2]valeurs_trimestrielles!$A$1:$EJ$1191,156,0)+HLOOKUP($A61,[2]valeurs_trimestrielles!$A$1:$EJ$1191,157,0)+HLOOKUP($A61,[2]valeurs_trimestrielles!$A$1:$EJ$1191,158,0)+HLOOKUP($A61,[2]valeurs_trimestrielles!$A$1:$EJ$1191,159,0)</f>
        <v>24714</v>
      </c>
      <c r="AN61" s="84">
        <f>HLOOKUP($A61,[2]valeurs_trimestrielles!$A$1:$EJ$1191,44,0)+HLOOKUP($A61,[2]valeurs_trimestrielles!$A$1:$EJ$1191,45,0)+HLOOKUP($A61,[2]valeurs_trimestrielles!$A$1:$EJ$1191,46,0)+HLOOKUP($A61,[2]valeurs_trimestrielles!$A$1:$EJ$1191,47,0)+HLOOKUP($A61,[2]valeurs_trimestrielles!$A$1:$EJ$1191,48,0)+HLOOKUP($A61,[2]valeurs_trimestrielles!$A$1:$EJ$1191,51,0)+HLOOKUP($A61,[2]valeurs_trimestrielles!$A$1:$EJ$1191,52,0)+HLOOKUP($A61,[2]valeurs_trimestrielles!$A$1:$EJ$1191,53,0)+HLOOKUP($A61,[2]valeurs_trimestrielles!$A$1:$EJ$1191,54,0)+HLOOKUP($A61,[2]valeurs_trimestrielles!$A$1:$EJ$1191,55,0)+HLOOKUP($A61,[2]valeurs_trimestrielles!$A$1:$EJ$1191,56,0)+HLOOKUP($A61,[2]valeurs_trimestrielles!$A$1:$EJ$1191,57,0)</f>
        <v>30103</v>
      </c>
    </row>
    <row r="62" spans="1:40" x14ac:dyDescent="0.2">
      <c r="A62" s="1"/>
      <c r="B62" s="1"/>
      <c r="C62" s="3"/>
      <c r="D62" s="3"/>
      <c r="E62" s="3"/>
      <c r="F62" s="3"/>
    </row>
    <row r="63" spans="1:40" x14ac:dyDescent="0.2">
      <c r="A63" s="1"/>
      <c r="B63" s="1"/>
      <c r="C63" s="3"/>
      <c r="D63" s="3"/>
      <c r="E63" s="3"/>
      <c r="F63" s="3"/>
    </row>
    <row r="64" spans="1:40" x14ac:dyDescent="0.2">
      <c r="A64" s="1"/>
      <c r="B64" s="1"/>
      <c r="C64" s="3"/>
      <c r="D64" s="3"/>
      <c r="E64" s="3"/>
      <c r="F64" s="3"/>
    </row>
    <row r="65" spans="1:6" x14ac:dyDescent="0.2">
      <c r="A65" s="1"/>
      <c r="B65" s="1"/>
      <c r="C65" s="3"/>
      <c r="D65" s="3"/>
      <c r="E65" s="3"/>
      <c r="F65" s="3"/>
    </row>
    <row r="66" spans="1:6" x14ac:dyDescent="0.2">
      <c r="A66" s="1"/>
      <c r="B66" s="1"/>
      <c r="C66" s="3"/>
      <c r="D66" s="3"/>
      <c r="E66" s="3"/>
      <c r="F66" s="3"/>
    </row>
    <row r="67" spans="1:6" x14ac:dyDescent="0.2">
      <c r="A67" s="1"/>
      <c r="B67" s="1"/>
      <c r="C67" s="3"/>
      <c r="D67" s="3"/>
      <c r="E67" s="3"/>
      <c r="F67" s="3"/>
    </row>
    <row r="68" spans="1:6" x14ac:dyDescent="0.2">
      <c r="A68" s="1"/>
      <c r="B68" s="1"/>
      <c r="C68" s="3"/>
      <c r="D68" s="3"/>
      <c r="E68" s="3"/>
      <c r="F68" s="3"/>
    </row>
    <row r="69" spans="1:6" x14ac:dyDescent="0.2">
      <c r="A69" s="1"/>
      <c r="B69" s="1"/>
      <c r="C69" s="3"/>
      <c r="D69" s="3"/>
      <c r="E69" s="3"/>
      <c r="F69" s="3"/>
    </row>
    <row r="70" spans="1:6" x14ac:dyDescent="0.2">
      <c r="A70" s="1"/>
      <c r="B70" s="1"/>
      <c r="C70" s="3"/>
      <c r="D70" s="3"/>
      <c r="E70" s="3"/>
      <c r="F70" s="3"/>
    </row>
    <row r="71" spans="1:6" x14ac:dyDescent="0.2">
      <c r="A71" s="1"/>
      <c r="B71" s="1"/>
      <c r="C71" s="3"/>
      <c r="D71" s="3"/>
      <c r="E71" s="3"/>
      <c r="F71" s="3"/>
    </row>
    <row r="72" spans="1:6" x14ac:dyDescent="0.2">
      <c r="A72" s="1"/>
      <c r="B72" s="1"/>
      <c r="C72" s="3"/>
      <c r="D72" s="3"/>
      <c r="E72" s="3"/>
      <c r="F72" s="3"/>
    </row>
    <row r="73" spans="1:6" x14ac:dyDescent="0.2">
      <c r="A73" s="1"/>
      <c r="B73" s="1"/>
      <c r="C73" s="3"/>
      <c r="D73" s="3"/>
      <c r="E73" s="3"/>
      <c r="F73" s="3"/>
    </row>
    <row r="74" spans="1:6" x14ac:dyDescent="0.2">
      <c r="A74" s="1"/>
      <c r="B74" s="1"/>
      <c r="C74" s="3"/>
      <c r="D74" s="3"/>
      <c r="E74" s="3"/>
      <c r="F74" s="3"/>
    </row>
    <row r="75" spans="1:6" x14ac:dyDescent="0.2">
      <c r="A75" s="1"/>
      <c r="B75" s="1"/>
      <c r="C75" s="3"/>
      <c r="D75" s="3"/>
      <c r="E75" s="3"/>
      <c r="F75" s="3"/>
    </row>
    <row r="76" spans="1:6" x14ac:dyDescent="0.2">
      <c r="A76" s="1"/>
      <c r="B76" s="1"/>
      <c r="C76" s="3"/>
      <c r="D76" s="3"/>
      <c r="E76" s="3"/>
      <c r="F76" s="3"/>
    </row>
    <row r="77" spans="1:6" x14ac:dyDescent="0.2">
      <c r="A77" s="1"/>
      <c r="B77" s="1"/>
      <c r="C77" s="3"/>
      <c r="D77" s="3"/>
      <c r="E77" s="3"/>
      <c r="F77" s="3"/>
    </row>
    <row r="78" spans="1:6" x14ac:dyDescent="0.2">
      <c r="A78" s="1"/>
      <c r="B78" s="1"/>
      <c r="C78" s="3"/>
      <c r="D78" s="3"/>
      <c r="E78" s="3"/>
      <c r="F78" s="3"/>
    </row>
    <row r="79" spans="1:6" x14ac:dyDescent="0.2">
      <c r="A79" s="1"/>
      <c r="B79" s="1"/>
      <c r="C79" s="3"/>
      <c r="D79" s="3"/>
      <c r="E79" s="3"/>
      <c r="F79" s="3"/>
    </row>
    <row r="80" spans="1:6" x14ac:dyDescent="0.2">
      <c r="A80" s="1"/>
      <c r="B80" s="1"/>
      <c r="C80" s="3"/>
      <c r="D80" s="3"/>
      <c r="E80" s="3"/>
      <c r="F80" s="3"/>
    </row>
    <row r="81" spans="1:6" x14ac:dyDescent="0.2">
      <c r="A81" s="1"/>
      <c r="B81" s="1"/>
      <c r="C81" s="3"/>
      <c r="D81" s="3"/>
      <c r="E81" s="3"/>
      <c r="F81" s="3"/>
    </row>
    <row r="82" spans="1:6" x14ac:dyDescent="0.2">
      <c r="A82" s="1"/>
      <c r="B82" s="1"/>
      <c r="C82" s="3"/>
      <c r="D82" s="3"/>
      <c r="E82" s="3"/>
      <c r="F82" s="3"/>
    </row>
    <row r="83" spans="1:6" x14ac:dyDescent="0.2">
      <c r="A83" s="1"/>
      <c r="B83" s="1"/>
      <c r="C83" s="3"/>
      <c r="D83" s="3"/>
      <c r="E83" s="3"/>
      <c r="F83" s="3"/>
    </row>
    <row r="84" spans="1:6" x14ac:dyDescent="0.2">
      <c r="A84" s="1"/>
      <c r="B84" s="1"/>
      <c r="C84" s="3"/>
      <c r="D84" s="3"/>
      <c r="E84" s="3"/>
      <c r="F84" s="3"/>
    </row>
    <row r="85" spans="1:6" x14ac:dyDescent="0.2">
      <c r="A85" s="1"/>
      <c r="B85" s="1"/>
      <c r="C85" s="3"/>
      <c r="D85" s="3"/>
      <c r="E85" s="3"/>
      <c r="F85" s="3"/>
    </row>
    <row r="86" spans="1:6" x14ac:dyDescent="0.2">
      <c r="A86" s="1"/>
      <c r="B86" s="1"/>
      <c r="C86" s="3"/>
      <c r="D86" s="3"/>
      <c r="E86" s="3"/>
      <c r="F86" s="3"/>
    </row>
    <row r="87" spans="1:6" x14ac:dyDescent="0.2">
      <c r="A87" s="1"/>
      <c r="B87" s="1"/>
      <c r="C87" s="3"/>
      <c r="D87" s="3"/>
      <c r="E87" s="3"/>
      <c r="F87" s="3"/>
    </row>
    <row r="88" spans="1:6" x14ac:dyDescent="0.2">
      <c r="A88" s="1"/>
      <c r="B88" s="1"/>
      <c r="C88" s="3"/>
      <c r="D88" s="3"/>
      <c r="E88" s="3"/>
      <c r="F88" s="3"/>
    </row>
    <row r="89" spans="1:6" x14ac:dyDescent="0.2">
      <c r="A89" s="1"/>
      <c r="B89" s="1"/>
      <c r="C89" s="3"/>
      <c r="D89" s="3"/>
      <c r="E89" s="3"/>
      <c r="F89" s="3"/>
    </row>
    <row r="90" spans="1:6" x14ac:dyDescent="0.2">
      <c r="A90" s="1"/>
      <c r="B90" s="1"/>
      <c r="C90" s="3"/>
      <c r="D90" s="3"/>
      <c r="E90" s="3"/>
      <c r="F90" s="3"/>
    </row>
    <row r="91" spans="1:6" x14ac:dyDescent="0.2">
      <c r="A91" s="1"/>
      <c r="B91" s="1"/>
      <c r="C91" s="3"/>
      <c r="D91" s="3"/>
      <c r="E91" s="3"/>
      <c r="F91" s="3"/>
    </row>
    <row r="92" spans="1:6" x14ac:dyDescent="0.2">
      <c r="A92" s="1"/>
      <c r="B92" s="1"/>
      <c r="C92" s="3"/>
      <c r="D92" s="3"/>
      <c r="E92" s="3"/>
      <c r="F92" s="3"/>
    </row>
  </sheetData>
  <mergeCells count="5">
    <mergeCell ref="A10:A11"/>
    <mergeCell ref="B12:N12"/>
    <mergeCell ref="O12:AA12"/>
    <mergeCell ref="AB12:AN12"/>
    <mergeCell ref="B10:P11"/>
  </mergeCells>
  <phoneticPr fontId="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89"/>
  <sheetViews>
    <sheetView zoomScaleNormal="100" workbookViewId="0">
      <pane xSplit="1" ySplit="10" topLeftCell="B52"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3.7109375" style="2" customWidth="1"/>
    <col min="2" max="4" width="12.42578125" style="2" customWidth="1"/>
    <col min="5" max="16384" width="11.42578125" style="2"/>
  </cols>
  <sheetData>
    <row r="1" spans="1:17" x14ac:dyDescent="0.2">
      <c r="A1" s="4" t="s">
        <v>11</v>
      </c>
      <c r="B1" s="4" t="s">
        <v>32</v>
      </c>
    </row>
    <row r="2" spans="1:17" x14ac:dyDescent="0.2">
      <c r="A2" s="1" t="s">
        <v>12</v>
      </c>
      <c r="B2" s="1" t="s">
        <v>478</v>
      </c>
    </row>
    <row r="3" spans="1:17" x14ac:dyDescent="0.2">
      <c r="A3" s="1" t="s">
        <v>13</v>
      </c>
      <c r="B3" s="1" t="s">
        <v>16</v>
      </c>
    </row>
    <row r="4" spans="1:17" x14ac:dyDescent="0.2">
      <c r="A4" s="1" t="s">
        <v>14</v>
      </c>
      <c r="B4" s="1" t="s">
        <v>21</v>
      </c>
    </row>
    <row r="5" spans="1:17" s="21" customFormat="1" x14ac:dyDescent="0.2">
      <c r="A5" s="20" t="s">
        <v>23</v>
      </c>
      <c r="B5" s="20" t="s">
        <v>55</v>
      </c>
    </row>
    <row r="6" spans="1:17" x14ac:dyDescent="0.2">
      <c r="A6" s="1" t="s">
        <v>15</v>
      </c>
      <c r="B6" s="1" t="s">
        <v>745</v>
      </c>
    </row>
    <row r="7" spans="1:17" x14ac:dyDescent="0.2">
      <c r="A7" s="47" t="s">
        <v>63</v>
      </c>
      <c r="B7" s="47" t="str">
        <f>'France métro'!B7</f>
        <v>: 15 février 2024</v>
      </c>
      <c r="C7" s="5"/>
      <c r="D7" s="5"/>
    </row>
    <row r="8" spans="1:17" s="93" customFormat="1" ht="12.75" customHeight="1" x14ac:dyDescent="0.2">
      <c r="A8" s="88" t="s">
        <v>723</v>
      </c>
      <c r="B8" s="124" t="s">
        <v>746</v>
      </c>
      <c r="C8" s="124"/>
      <c r="D8" s="124"/>
      <c r="E8" s="124"/>
      <c r="F8" s="124"/>
      <c r="G8" s="124"/>
      <c r="H8" s="124"/>
      <c r="I8" s="124"/>
      <c r="J8" s="124"/>
      <c r="K8" s="124"/>
      <c r="L8" s="124"/>
      <c r="M8" s="124"/>
      <c r="N8" s="124"/>
      <c r="O8" s="124"/>
      <c r="P8" s="124"/>
    </row>
    <row r="9" spans="1:17" s="93" customFormat="1" ht="24" customHeight="1" x14ac:dyDescent="0.2">
      <c r="A9" s="88"/>
      <c r="B9" s="124"/>
      <c r="C9" s="124"/>
      <c r="D9" s="124"/>
      <c r="E9" s="124"/>
      <c r="F9" s="124"/>
      <c r="G9" s="124"/>
      <c r="H9" s="124"/>
      <c r="I9" s="124"/>
      <c r="J9" s="124"/>
      <c r="K9" s="124"/>
      <c r="L9" s="124"/>
      <c r="M9" s="124"/>
      <c r="N9" s="124"/>
      <c r="O9" s="124"/>
      <c r="P9" s="124"/>
    </row>
    <row r="10" spans="1:17" ht="66" customHeight="1" x14ac:dyDescent="0.2">
      <c r="A10" s="19" t="s">
        <v>2</v>
      </c>
      <c r="B10" s="30" t="s">
        <v>66</v>
      </c>
      <c r="C10" s="32" t="s">
        <v>65</v>
      </c>
      <c r="D10" s="44" t="s">
        <v>42</v>
      </c>
    </row>
    <row r="11" spans="1:17" x14ac:dyDescent="0.2">
      <c r="A11" s="1" t="str">
        <f>'France métro'!A11</f>
        <v>2012-T1</v>
      </c>
      <c r="B11" s="73">
        <f>HLOOKUP(A11,[2]valeurs_trimestrielles!$A$1:$EJ$1191,443,0)</f>
        <v>7215</v>
      </c>
      <c r="C11" s="73">
        <f>HLOOKUP(A11,[2]valeurs_trimestrielles!$A$1:$EJ$1191,813,0)</f>
        <v>8898</v>
      </c>
      <c r="D11" s="45">
        <f>HLOOKUP(A11,[2]valeurs_trimestrielles!$A$1:$EJ$1191,196,0)</f>
        <v>16113</v>
      </c>
      <c r="K11" s="28"/>
      <c r="L11" s="28"/>
      <c r="M11" s="28"/>
      <c r="O11" s="89"/>
      <c r="P11" s="89"/>
      <c r="Q11" s="89"/>
    </row>
    <row r="12" spans="1:17" x14ac:dyDescent="0.2">
      <c r="A12" s="1" t="s">
        <v>535</v>
      </c>
      <c r="B12" s="73">
        <f>HLOOKUP(A12,[2]valeurs_trimestrielles!$A$1:$EJ$1191,443,0)</f>
        <v>6262</v>
      </c>
      <c r="C12" s="73">
        <f>HLOOKUP(A12,[2]valeurs_trimestrielles!$A$1:$EJ$1191,813,0)</f>
        <v>9142</v>
      </c>
      <c r="D12" s="45">
        <f>HLOOKUP(A12,[2]valeurs_trimestrielles!$A$1:$EJ$1191,196,0)</f>
        <v>15404</v>
      </c>
      <c r="K12" s="28"/>
      <c r="L12" s="28"/>
      <c r="M12" s="28"/>
      <c r="O12" s="89"/>
      <c r="P12" s="89"/>
      <c r="Q12" s="89"/>
    </row>
    <row r="13" spans="1:17" x14ac:dyDescent="0.2">
      <c r="A13" s="1" t="str">
        <f>'France métro'!A13</f>
        <v>2012-T3</v>
      </c>
      <c r="B13" s="73">
        <f>HLOOKUP(A13,[2]valeurs_trimestrielles!$A$1:$EJ$1191,443,0)</f>
        <v>6476</v>
      </c>
      <c r="C13" s="73">
        <f>HLOOKUP(A13,[2]valeurs_trimestrielles!$A$1:$EJ$1191,813,0)</f>
        <v>9275</v>
      </c>
      <c r="D13" s="45">
        <f>HLOOKUP(A13,[2]valeurs_trimestrielles!$A$1:$EJ$1191,196,0)</f>
        <v>15751</v>
      </c>
      <c r="K13" s="28"/>
      <c r="L13" s="28"/>
      <c r="M13" s="28"/>
      <c r="O13" s="89"/>
      <c r="P13" s="89"/>
      <c r="Q13" s="89"/>
    </row>
    <row r="14" spans="1:17" x14ac:dyDescent="0.2">
      <c r="A14" s="61" t="str">
        <f>'France métro'!A14</f>
        <v>2012-T4</v>
      </c>
      <c r="B14" s="80">
        <f>HLOOKUP(A14,[2]valeurs_trimestrielles!$A$1:$EJ$1191,443,0)</f>
        <v>6620</v>
      </c>
      <c r="C14" s="63">
        <f>HLOOKUP(A14,[2]valeurs_trimestrielles!$A$1:$EJ$1191,813,0)</f>
        <v>8333</v>
      </c>
      <c r="D14" s="74">
        <f>HLOOKUP(A14,[2]valeurs_trimestrielles!$A$1:$EJ$1191,196,0)</f>
        <v>14953</v>
      </c>
      <c r="K14" s="28"/>
      <c r="L14" s="28"/>
      <c r="M14" s="28"/>
      <c r="O14" s="89"/>
      <c r="P14" s="89"/>
      <c r="Q14" s="89"/>
    </row>
    <row r="15" spans="1:17" x14ac:dyDescent="0.2">
      <c r="A15" s="1" t="str">
        <f>'France métro'!A15</f>
        <v>2013-T1</v>
      </c>
      <c r="B15" s="73">
        <f>HLOOKUP(A15,[2]valeurs_trimestrielles!$A$1:$EJ$1191,443,0)</f>
        <v>7389</v>
      </c>
      <c r="C15" s="73">
        <f>HLOOKUP(A15,[2]valeurs_trimestrielles!$A$1:$EJ$1191,813,0)</f>
        <v>7881</v>
      </c>
      <c r="D15" s="45">
        <f>HLOOKUP(A15,[2]valeurs_trimestrielles!$A$1:$EJ$1191,196,0)</f>
        <v>15270</v>
      </c>
      <c r="K15" s="28"/>
      <c r="L15" s="28"/>
      <c r="M15" s="28"/>
      <c r="O15" s="89"/>
      <c r="P15" s="89"/>
      <c r="Q15" s="89"/>
    </row>
    <row r="16" spans="1:17" x14ac:dyDescent="0.2">
      <c r="A16" s="1" t="str">
        <f>'France métro'!A16</f>
        <v>2013-T2</v>
      </c>
      <c r="B16" s="73">
        <f>HLOOKUP(A16,[2]valeurs_trimestrielles!$A$1:$EJ$1191,443,0)</f>
        <v>7365</v>
      </c>
      <c r="C16" s="73">
        <f>HLOOKUP(A16,[2]valeurs_trimestrielles!$A$1:$EJ$1191,813,0)</f>
        <v>7684</v>
      </c>
      <c r="D16" s="45">
        <f>HLOOKUP(A16,[2]valeurs_trimestrielles!$A$1:$EJ$1191,196,0)</f>
        <v>15049</v>
      </c>
      <c r="K16" s="28"/>
      <c r="L16" s="28"/>
      <c r="M16" s="28"/>
      <c r="O16" s="89"/>
      <c r="P16" s="89"/>
      <c r="Q16" s="89"/>
    </row>
    <row r="17" spans="1:17" x14ac:dyDescent="0.2">
      <c r="A17" s="1" t="str">
        <f>'France métro'!A17</f>
        <v>2013-T3</v>
      </c>
      <c r="B17" s="73">
        <f>HLOOKUP(A17,[2]valeurs_trimestrielles!$A$1:$EJ$1191,443,0)</f>
        <v>7560</v>
      </c>
      <c r="C17" s="73">
        <f>HLOOKUP(A17,[2]valeurs_trimestrielles!$A$1:$EJ$1191,813,0)</f>
        <v>7361</v>
      </c>
      <c r="D17" s="45">
        <f>HLOOKUP(A17,[2]valeurs_trimestrielles!$A$1:$EJ$1191,196,0)</f>
        <v>14921</v>
      </c>
      <c r="K17" s="28"/>
      <c r="L17" s="28"/>
      <c r="M17" s="28"/>
      <c r="O17" s="89"/>
      <c r="P17" s="89"/>
      <c r="Q17" s="89"/>
    </row>
    <row r="18" spans="1:17" x14ac:dyDescent="0.2">
      <c r="A18" s="61" t="str">
        <f>'France métro'!A18</f>
        <v>2013-T4</v>
      </c>
      <c r="B18" s="80">
        <f>HLOOKUP(A18,[2]valeurs_trimestrielles!$A$1:$EJ$1191,443,0)</f>
        <v>7452</v>
      </c>
      <c r="C18" s="63">
        <f>HLOOKUP(A18,[2]valeurs_trimestrielles!$A$1:$EJ$1191,813,0)</f>
        <v>7858</v>
      </c>
      <c r="D18" s="74">
        <f>HLOOKUP(A18,[2]valeurs_trimestrielles!$A$1:$EJ$1191,196,0)</f>
        <v>15310</v>
      </c>
      <c r="K18" s="28"/>
      <c r="L18" s="28"/>
      <c r="M18" s="28"/>
      <c r="O18" s="89"/>
      <c r="P18" s="89"/>
      <c r="Q18" s="89"/>
    </row>
    <row r="19" spans="1:17" x14ac:dyDescent="0.2">
      <c r="A19" s="1" t="str">
        <f>'France métro'!A19</f>
        <v>2014-T1</v>
      </c>
      <c r="B19" s="73">
        <f>HLOOKUP(A19,[2]valeurs_trimestrielles!$A$1:$EJ$1191,443,0)</f>
        <v>7286</v>
      </c>
      <c r="C19" s="73">
        <f>HLOOKUP(A19,[2]valeurs_trimestrielles!$A$1:$EJ$1191,813,0)</f>
        <v>7816</v>
      </c>
      <c r="D19" s="45">
        <f>HLOOKUP(A19,[2]valeurs_trimestrielles!$A$1:$EJ$1191,196,0)</f>
        <v>15102</v>
      </c>
      <c r="K19" s="28"/>
      <c r="L19" s="28"/>
      <c r="M19" s="28"/>
      <c r="O19" s="89"/>
      <c r="P19" s="89"/>
      <c r="Q19" s="89"/>
    </row>
    <row r="20" spans="1:17" x14ac:dyDescent="0.2">
      <c r="A20" s="1" t="str">
        <f>'France métro'!A20</f>
        <v>2014-T2</v>
      </c>
      <c r="B20" s="73">
        <f>HLOOKUP(A20,[2]valeurs_trimestrielles!$A$1:$EJ$1191,443,0)</f>
        <v>7419</v>
      </c>
      <c r="C20" s="73">
        <f>HLOOKUP(A20,[2]valeurs_trimestrielles!$A$1:$EJ$1191,813,0)</f>
        <v>7628</v>
      </c>
      <c r="D20" s="45">
        <f>HLOOKUP(A20,[2]valeurs_trimestrielles!$A$1:$EJ$1191,196,0)</f>
        <v>15047</v>
      </c>
      <c r="K20" s="28"/>
      <c r="L20" s="28"/>
      <c r="M20" s="28"/>
      <c r="O20" s="89"/>
      <c r="P20" s="89"/>
      <c r="Q20" s="89"/>
    </row>
    <row r="21" spans="1:17" x14ac:dyDescent="0.2">
      <c r="A21" s="1" t="str">
        <f>'France métro'!A21</f>
        <v>2014-T3</v>
      </c>
      <c r="B21" s="73">
        <f>HLOOKUP(A21,[2]valeurs_trimestrielles!$A$1:$EJ$1191,443,0)</f>
        <v>7148</v>
      </c>
      <c r="C21" s="73">
        <f>HLOOKUP(A21,[2]valeurs_trimestrielles!$A$1:$EJ$1191,813,0)</f>
        <v>7830</v>
      </c>
      <c r="D21" s="45">
        <f>HLOOKUP(A21,[2]valeurs_trimestrielles!$A$1:$EJ$1191,196,0)</f>
        <v>14978</v>
      </c>
      <c r="K21" s="28"/>
      <c r="L21" s="28"/>
      <c r="M21" s="28"/>
      <c r="O21" s="89"/>
      <c r="P21" s="89"/>
      <c r="Q21" s="89"/>
    </row>
    <row r="22" spans="1:17" x14ac:dyDescent="0.2">
      <c r="A22" s="61" t="str">
        <f>'France métro'!A22</f>
        <v>2014-T4</v>
      </c>
      <c r="B22" s="80">
        <f>HLOOKUP(A22,[2]valeurs_trimestrielles!$A$1:$EJ$1191,443,0)</f>
        <v>7257</v>
      </c>
      <c r="C22" s="63">
        <f>HLOOKUP(A22,[2]valeurs_trimestrielles!$A$1:$EJ$1191,813,0)</f>
        <v>7575</v>
      </c>
      <c r="D22" s="74">
        <f>HLOOKUP(A22,[2]valeurs_trimestrielles!$A$1:$EJ$1191,196,0)</f>
        <v>14832</v>
      </c>
      <c r="K22" s="28"/>
      <c r="L22" s="28"/>
      <c r="M22" s="28"/>
      <c r="O22" s="89"/>
      <c r="P22" s="89"/>
      <c r="Q22" s="89"/>
    </row>
    <row r="23" spans="1:17" x14ac:dyDescent="0.2">
      <c r="A23" s="1" t="str">
        <f>'France métro'!A23</f>
        <v>2015-T1</v>
      </c>
      <c r="B23" s="73">
        <f>HLOOKUP(A23,[2]valeurs_trimestrielles!$A$1:$EJ$1191,443,0)</f>
        <v>6996</v>
      </c>
      <c r="C23" s="73">
        <f>HLOOKUP(A23,[2]valeurs_trimestrielles!$A$1:$EJ$1191,813,0)</f>
        <v>7375</v>
      </c>
      <c r="D23" s="45">
        <f>HLOOKUP(A23,[2]valeurs_trimestrielles!$A$1:$EJ$1191,196,0)</f>
        <v>14371</v>
      </c>
      <c r="K23" s="28"/>
      <c r="L23" s="28"/>
      <c r="M23" s="28"/>
      <c r="O23" s="89"/>
      <c r="P23" s="89"/>
      <c r="Q23" s="89"/>
    </row>
    <row r="24" spans="1:17" x14ac:dyDescent="0.2">
      <c r="A24" s="1" t="str">
        <f>'France métro'!A24</f>
        <v>2015-T2</v>
      </c>
      <c r="B24" s="73">
        <f>HLOOKUP(A24,[2]valeurs_trimestrielles!$A$1:$EJ$1191,443,0)</f>
        <v>6934</v>
      </c>
      <c r="C24" s="73">
        <f>HLOOKUP(A24,[2]valeurs_trimestrielles!$A$1:$EJ$1191,813,0)</f>
        <v>7287</v>
      </c>
      <c r="D24" s="45">
        <f>HLOOKUP(A24,[2]valeurs_trimestrielles!$A$1:$EJ$1191,196,0)</f>
        <v>14221</v>
      </c>
      <c r="K24" s="28"/>
      <c r="L24" s="28"/>
      <c r="M24" s="28"/>
      <c r="O24" s="89"/>
      <c r="P24" s="89"/>
      <c r="Q24" s="89"/>
    </row>
    <row r="25" spans="1:17" x14ac:dyDescent="0.2">
      <c r="A25" s="1" t="str">
        <f>'France métro'!A25</f>
        <v>2015-T3</v>
      </c>
      <c r="B25" s="73">
        <f>HLOOKUP(A25,[2]valeurs_trimestrielles!$A$1:$EJ$1191,443,0)</f>
        <v>7161</v>
      </c>
      <c r="C25" s="73">
        <f>HLOOKUP(A25,[2]valeurs_trimestrielles!$A$1:$EJ$1191,813,0)</f>
        <v>7335</v>
      </c>
      <c r="D25" s="45">
        <f>HLOOKUP(A25,[2]valeurs_trimestrielles!$A$1:$EJ$1191,196,0)</f>
        <v>14496</v>
      </c>
      <c r="K25" s="28"/>
      <c r="L25" s="28"/>
      <c r="M25" s="28"/>
      <c r="O25" s="89"/>
      <c r="P25" s="89"/>
      <c r="Q25" s="89"/>
    </row>
    <row r="26" spans="1:17" x14ac:dyDescent="0.2">
      <c r="A26" s="61" t="str">
        <f>'France métro'!A26</f>
        <v>2015-T4</v>
      </c>
      <c r="B26" s="80">
        <f>HLOOKUP(A26,[2]valeurs_trimestrielles!$A$1:$EJ$1191,443,0)</f>
        <v>7397</v>
      </c>
      <c r="C26" s="63">
        <f>HLOOKUP(A26,[2]valeurs_trimestrielles!$A$1:$EJ$1191,813,0)</f>
        <v>7230</v>
      </c>
      <c r="D26" s="74">
        <f>HLOOKUP(A26,[2]valeurs_trimestrielles!$A$1:$EJ$1191,196,0)</f>
        <v>14627</v>
      </c>
      <c r="K26" s="28"/>
      <c r="L26" s="28"/>
      <c r="M26" s="28"/>
      <c r="O26" s="89"/>
      <c r="P26" s="89"/>
      <c r="Q26" s="89"/>
    </row>
    <row r="27" spans="1:17" x14ac:dyDescent="0.2">
      <c r="A27" s="1" t="str">
        <f>'France métro'!A27</f>
        <v>2016-T1</v>
      </c>
      <c r="B27" s="73">
        <f>HLOOKUP(A27,[2]valeurs_trimestrielles!$A$1:$EJ$1191,443,0)</f>
        <v>7817</v>
      </c>
      <c r="C27" s="73">
        <f>HLOOKUP(A27,[2]valeurs_trimestrielles!$A$1:$EJ$1191,813,0)</f>
        <v>7166</v>
      </c>
      <c r="D27" s="45">
        <f>HLOOKUP(A27,[2]valeurs_trimestrielles!$A$1:$EJ$1191,196,0)</f>
        <v>14983</v>
      </c>
      <c r="K27" s="28"/>
      <c r="L27" s="28"/>
      <c r="M27" s="28"/>
      <c r="O27" s="89"/>
      <c r="P27" s="89"/>
      <c r="Q27" s="89"/>
    </row>
    <row r="28" spans="1:17" x14ac:dyDescent="0.2">
      <c r="A28" s="1" t="str">
        <f>'France métro'!A28</f>
        <v>2016-T2</v>
      </c>
      <c r="B28" s="73">
        <f>HLOOKUP(A28,[2]valeurs_trimestrielles!$A$1:$EJ$1191,443,0)</f>
        <v>7918</v>
      </c>
      <c r="C28" s="73">
        <f>HLOOKUP(A28,[2]valeurs_trimestrielles!$A$1:$EJ$1191,813,0)</f>
        <v>7287</v>
      </c>
      <c r="D28" s="45">
        <f>HLOOKUP(A28,[2]valeurs_trimestrielles!$A$1:$EJ$1191,196,0)</f>
        <v>15205</v>
      </c>
      <c r="K28" s="28"/>
      <c r="L28" s="28"/>
      <c r="M28" s="28"/>
      <c r="O28" s="89"/>
      <c r="P28" s="89"/>
      <c r="Q28" s="89"/>
    </row>
    <row r="29" spans="1:17" x14ac:dyDescent="0.2">
      <c r="A29" s="1" t="str">
        <f>'France métro'!A29</f>
        <v>2016-T3</v>
      </c>
      <c r="B29" s="73">
        <f>HLOOKUP(A29,[2]valeurs_trimestrielles!$A$1:$EJ$1191,443,0)</f>
        <v>7633</v>
      </c>
      <c r="C29" s="73">
        <f>HLOOKUP(A29,[2]valeurs_trimestrielles!$A$1:$EJ$1191,813,0)</f>
        <v>7057</v>
      </c>
      <c r="D29" s="45">
        <f>HLOOKUP(A29,[2]valeurs_trimestrielles!$A$1:$EJ$1191,196,0)</f>
        <v>14690</v>
      </c>
      <c r="K29" s="28"/>
      <c r="L29" s="28"/>
      <c r="M29" s="28"/>
      <c r="O29" s="89"/>
      <c r="P29" s="89"/>
      <c r="Q29" s="89"/>
    </row>
    <row r="30" spans="1:17" x14ac:dyDescent="0.2">
      <c r="A30" s="61" t="str">
        <f>'France métro'!A30</f>
        <v>2016-T4</v>
      </c>
      <c r="B30" s="80">
        <f>HLOOKUP(A30,[2]valeurs_trimestrielles!$A$1:$EJ$1191,443,0)</f>
        <v>8134</v>
      </c>
      <c r="C30" s="63">
        <f>HLOOKUP(A30,[2]valeurs_trimestrielles!$A$1:$EJ$1191,813,0)</f>
        <v>6827</v>
      </c>
      <c r="D30" s="74">
        <f>HLOOKUP(A30,[2]valeurs_trimestrielles!$A$1:$EJ$1191,196,0)</f>
        <v>14961</v>
      </c>
      <c r="K30" s="28"/>
      <c r="L30" s="28"/>
      <c r="M30" s="28"/>
      <c r="O30" s="89"/>
      <c r="P30" s="89"/>
      <c r="Q30" s="89"/>
    </row>
    <row r="31" spans="1:17" x14ac:dyDescent="0.2">
      <c r="A31" s="1" t="str">
        <f>'France métro'!A31</f>
        <v>2017-T1</v>
      </c>
      <c r="B31" s="73">
        <f>HLOOKUP(A31,[2]valeurs_trimestrielles!$A$1:$EJ$1191,443,0)</f>
        <v>8257</v>
      </c>
      <c r="C31" s="73">
        <f>HLOOKUP(A31,[2]valeurs_trimestrielles!$A$1:$EJ$1191,813,0)</f>
        <v>7068</v>
      </c>
      <c r="D31" s="45">
        <f>HLOOKUP(A31,[2]valeurs_trimestrielles!$A$1:$EJ$1191,196,0)</f>
        <v>15325</v>
      </c>
      <c r="K31" s="28"/>
      <c r="L31" s="28"/>
      <c r="M31" s="28"/>
      <c r="O31" s="89"/>
      <c r="P31" s="89"/>
      <c r="Q31" s="89"/>
    </row>
    <row r="32" spans="1:17" x14ac:dyDescent="0.2">
      <c r="A32" s="1" t="str">
        <f>'France métro'!A32</f>
        <v>2017-T2</v>
      </c>
      <c r="B32" s="73">
        <f>HLOOKUP(A32,[2]valeurs_trimestrielles!$A$1:$EJ$1191,443,0)</f>
        <v>7730</v>
      </c>
      <c r="C32" s="73">
        <f>HLOOKUP(A32,[2]valeurs_trimestrielles!$A$1:$EJ$1191,813,0)</f>
        <v>7418</v>
      </c>
      <c r="D32" s="45">
        <f>HLOOKUP(A32,[2]valeurs_trimestrielles!$A$1:$EJ$1191,196,0)</f>
        <v>15148</v>
      </c>
      <c r="K32" s="28"/>
      <c r="L32" s="28"/>
      <c r="M32" s="28"/>
      <c r="O32" s="89"/>
      <c r="P32" s="89"/>
      <c r="Q32" s="89"/>
    </row>
    <row r="33" spans="1:17" ht="13.5" customHeight="1" x14ac:dyDescent="0.2">
      <c r="A33" s="1" t="str">
        <f>'France métro'!A33</f>
        <v>2017-T3</v>
      </c>
      <c r="B33" s="73">
        <f>HLOOKUP(A33,[2]valeurs_trimestrielles!$A$1:$EJ$1191,443,0)</f>
        <v>8458</v>
      </c>
      <c r="C33" s="73">
        <f>HLOOKUP(A33,[2]valeurs_trimestrielles!$A$1:$EJ$1191,813,0)</f>
        <v>7841</v>
      </c>
      <c r="D33" s="45">
        <f>HLOOKUP(A33,[2]valeurs_trimestrielles!$A$1:$EJ$1191,196,0)</f>
        <v>16299</v>
      </c>
      <c r="K33" s="28"/>
      <c r="L33" s="28"/>
      <c r="M33" s="28"/>
      <c r="O33" s="89"/>
      <c r="P33" s="89"/>
      <c r="Q33" s="89"/>
    </row>
    <row r="34" spans="1:17" x14ac:dyDescent="0.2">
      <c r="A34" s="61" t="str">
        <f>'France métro'!A34</f>
        <v>2017-T4</v>
      </c>
      <c r="B34" s="80">
        <f>HLOOKUP(A34,[2]valeurs_trimestrielles!$A$1:$EJ$1191,443,0)</f>
        <v>8620</v>
      </c>
      <c r="C34" s="63">
        <f>HLOOKUP(A34,[2]valeurs_trimestrielles!$A$1:$EJ$1191,813,0)</f>
        <v>8531</v>
      </c>
      <c r="D34" s="74">
        <f>HLOOKUP(A34,[2]valeurs_trimestrielles!$A$1:$EJ$1191,196,0)</f>
        <v>17151</v>
      </c>
      <c r="K34" s="28"/>
      <c r="L34" s="28"/>
      <c r="M34" s="28"/>
      <c r="O34" s="89"/>
      <c r="P34" s="89"/>
      <c r="Q34" s="89"/>
    </row>
    <row r="35" spans="1:17" x14ac:dyDescent="0.2">
      <c r="A35" s="1" t="str">
        <f>'France métro'!A35</f>
        <v>2018-T1</v>
      </c>
      <c r="B35" s="73">
        <f>HLOOKUP(A35,[2]valeurs_trimestrielles!$A$1:$EJ$1191,443,0)</f>
        <v>8583</v>
      </c>
      <c r="C35" s="73">
        <f>HLOOKUP(A35,[2]valeurs_trimestrielles!$A$1:$EJ$1191,813,0)</f>
        <v>9569</v>
      </c>
      <c r="D35" s="45">
        <f>HLOOKUP(A35,[2]valeurs_trimestrielles!$A$1:$EJ$1191,196,0)</f>
        <v>18152</v>
      </c>
      <c r="K35" s="28"/>
      <c r="L35" s="28"/>
      <c r="M35" s="28"/>
      <c r="O35" s="89"/>
      <c r="P35" s="89"/>
      <c r="Q35" s="89"/>
    </row>
    <row r="36" spans="1:17" x14ac:dyDescent="0.2">
      <c r="A36" s="1" t="str">
        <f>'France métro'!A36</f>
        <v>2018-T2</v>
      </c>
      <c r="B36" s="73">
        <f>HLOOKUP(A36,[2]valeurs_trimestrielles!$A$1:$EJ$1191,443,0)</f>
        <v>8795</v>
      </c>
      <c r="C36" s="73">
        <f>HLOOKUP(A36,[2]valeurs_trimestrielles!$A$1:$EJ$1191,813,0)</f>
        <v>9452</v>
      </c>
      <c r="D36" s="45">
        <f>HLOOKUP(A36,[2]valeurs_trimestrielles!$A$1:$EJ$1191,196,0)</f>
        <v>18247</v>
      </c>
      <c r="K36" s="28"/>
      <c r="L36" s="28"/>
      <c r="M36" s="28"/>
      <c r="O36" s="89"/>
      <c r="P36" s="89"/>
      <c r="Q36" s="89"/>
    </row>
    <row r="37" spans="1:17" x14ac:dyDescent="0.2">
      <c r="A37" s="1" t="str">
        <f>'France métro'!A37</f>
        <v>2018-T3</v>
      </c>
      <c r="B37" s="73">
        <f>HLOOKUP(A37,[2]valeurs_trimestrielles!$A$1:$EJ$1191,443,0)</f>
        <v>8747</v>
      </c>
      <c r="C37" s="73">
        <f>HLOOKUP(A37,[2]valeurs_trimestrielles!$A$1:$EJ$1191,813,0)</f>
        <v>9660</v>
      </c>
      <c r="D37" s="45">
        <f>HLOOKUP(A37,[2]valeurs_trimestrielles!$A$1:$EJ$1191,196,0)</f>
        <v>18407</v>
      </c>
      <c r="K37" s="28"/>
      <c r="L37" s="28"/>
      <c r="M37" s="28"/>
      <c r="O37" s="89"/>
      <c r="P37" s="89"/>
      <c r="Q37" s="89"/>
    </row>
    <row r="38" spans="1:17" x14ac:dyDescent="0.2">
      <c r="A38" s="61" t="str">
        <f>'France métro'!A38</f>
        <v>2018-T4</v>
      </c>
      <c r="B38" s="80">
        <f>HLOOKUP(A38,[2]valeurs_trimestrielles!$A$1:$EJ$1191,443,0)</f>
        <v>8561</v>
      </c>
      <c r="C38" s="63">
        <f>HLOOKUP(A38,[2]valeurs_trimestrielles!$A$1:$EJ$1191,813,0)</f>
        <v>10213</v>
      </c>
      <c r="D38" s="74">
        <f>HLOOKUP(A38,[2]valeurs_trimestrielles!$A$1:$EJ$1191,196,0)</f>
        <v>18774</v>
      </c>
      <c r="K38" s="28"/>
      <c r="L38" s="28"/>
      <c r="M38" s="28"/>
      <c r="O38" s="89"/>
      <c r="P38" s="89"/>
      <c r="Q38" s="89"/>
    </row>
    <row r="39" spans="1:17" x14ac:dyDescent="0.2">
      <c r="A39" s="1" t="str">
        <f>'France métro'!A39</f>
        <v>2019-T1</v>
      </c>
      <c r="B39" s="73">
        <f>HLOOKUP(A39,[2]valeurs_trimestrielles!$A$1:$EJ$1191,443,0)</f>
        <v>9622</v>
      </c>
      <c r="C39" s="73">
        <f>HLOOKUP(A39,[2]valeurs_trimestrielles!$A$1:$EJ$1191,813,0)</f>
        <v>11252</v>
      </c>
      <c r="D39" s="45">
        <f>HLOOKUP(A39,[2]valeurs_trimestrielles!$A$1:$EJ$1191,196,0)</f>
        <v>20874</v>
      </c>
      <c r="K39" s="28"/>
      <c r="L39" s="28"/>
      <c r="M39" s="28"/>
      <c r="O39" s="89"/>
      <c r="P39" s="89"/>
      <c r="Q39" s="89"/>
    </row>
    <row r="40" spans="1:17" x14ac:dyDescent="0.2">
      <c r="A40" s="1" t="str">
        <f>'France métro'!A40</f>
        <v>2019-T2</v>
      </c>
      <c r="B40" s="73">
        <f>HLOOKUP(A40,[2]valeurs_trimestrielles!$A$1:$EJ$1191,443,0)</f>
        <v>9184</v>
      </c>
      <c r="C40" s="73">
        <f>HLOOKUP(A40,[2]valeurs_trimestrielles!$A$1:$EJ$1191,813,0)</f>
        <v>11380</v>
      </c>
      <c r="D40" s="45">
        <f>HLOOKUP(A40,[2]valeurs_trimestrielles!$A$1:$EJ$1191,196,0)</f>
        <v>20564</v>
      </c>
      <c r="K40" s="28"/>
      <c r="L40" s="28"/>
      <c r="M40" s="28"/>
      <c r="O40" s="89"/>
      <c r="P40" s="89"/>
      <c r="Q40" s="89"/>
    </row>
    <row r="41" spans="1:17" x14ac:dyDescent="0.2">
      <c r="A41" s="1" t="str">
        <f>'France métro'!A41</f>
        <v>2019-T3</v>
      </c>
      <c r="B41" s="73">
        <f>HLOOKUP(A41,[2]valeurs_trimestrielles!$A$1:$EJ$1191,443,0)</f>
        <v>8772</v>
      </c>
      <c r="C41" s="73">
        <f>HLOOKUP(A41,[2]valeurs_trimestrielles!$A$1:$EJ$1191,813,0)</f>
        <v>11958</v>
      </c>
      <c r="D41" s="45">
        <f>HLOOKUP(A41,[2]valeurs_trimestrielles!$A$1:$EJ$1191,196,0)</f>
        <v>20730</v>
      </c>
      <c r="K41" s="28"/>
      <c r="L41" s="28"/>
      <c r="M41" s="28"/>
      <c r="O41" s="89"/>
      <c r="P41" s="89"/>
      <c r="Q41" s="89"/>
    </row>
    <row r="42" spans="1:17" x14ac:dyDescent="0.2">
      <c r="A42" s="61" t="str">
        <f>'France métro'!A42</f>
        <v>2019-T4</v>
      </c>
      <c r="B42" s="80">
        <f>HLOOKUP(A42,[2]valeurs_trimestrielles!$A$1:$EJ$1191,443,0)</f>
        <v>7915</v>
      </c>
      <c r="C42" s="63">
        <f>HLOOKUP(A42,[2]valeurs_trimestrielles!$A$1:$EJ$1191,813,0)</f>
        <v>14464</v>
      </c>
      <c r="D42" s="74">
        <f>HLOOKUP(A42,[2]valeurs_trimestrielles!$A$1:$EJ$1191,196,0)</f>
        <v>22379</v>
      </c>
      <c r="K42" s="28"/>
      <c r="L42" s="28"/>
      <c r="M42" s="28"/>
      <c r="O42" s="89"/>
      <c r="P42" s="89"/>
      <c r="Q42" s="89"/>
    </row>
    <row r="43" spans="1:17" x14ac:dyDescent="0.2">
      <c r="A43" s="1" t="str">
        <f>'France métro'!A43</f>
        <v>2020-T1</v>
      </c>
      <c r="B43" s="73">
        <f>HLOOKUP(A43,[2]valeurs_trimestrielles!$A$1:$EJ$1191,443,0)</f>
        <v>7820</v>
      </c>
      <c r="C43" s="73">
        <f>HLOOKUP(A43,[2]valeurs_trimestrielles!$A$1:$EJ$1191,813,0)</f>
        <v>12687</v>
      </c>
      <c r="D43" s="45">
        <f>HLOOKUP(A43,[2]valeurs_trimestrielles!$A$1:$EJ$1191,196,0)</f>
        <v>20507</v>
      </c>
      <c r="K43" s="28"/>
      <c r="L43" s="28"/>
      <c r="M43" s="28"/>
      <c r="O43" s="89"/>
      <c r="P43" s="89"/>
      <c r="Q43" s="89"/>
    </row>
    <row r="44" spans="1:17" x14ac:dyDescent="0.2">
      <c r="A44" s="1" t="str">
        <f>'France métro'!A44</f>
        <v>2020-T2</v>
      </c>
      <c r="B44" s="73">
        <f>HLOOKUP(A44,[2]valeurs_trimestrielles!$A$1:$EJ$1191,443,0)</f>
        <v>5523</v>
      </c>
      <c r="C44" s="73">
        <f>HLOOKUP(A44,[2]valeurs_trimestrielles!$A$1:$EJ$1191,813,0)</f>
        <v>10628</v>
      </c>
      <c r="D44" s="45">
        <f>HLOOKUP(A44,[2]valeurs_trimestrielles!$A$1:$EJ$1191,196,0)</f>
        <v>16151</v>
      </c>
      <c r="K44" s="28"/>
      <c r="L44" s="28"/>
      <c r="M44" s="28"/>
      <c r="O44" s="89"/>
      <c r="P44" s="89"/>
      <c r="Q44" s="89"/>
    </row>
    <row r="45" spans="1:17" x14ac:dyDescent="0.2">
      <c r="A45" s="1" t="str">
        <f>'France métro'!A45</f>
        <v>2020-T3</v>
      </c>
      <c r="B45" s="73">
        <f>HLOOKUP(A45,[2]valeurs_trimestrielles!$A$1:$EJ$1191,443,0)</f>
        <v>8760</v>
      </c>
      <c r="C45" s="73">
        <f>HLOOKUP(A45,[2]valeurs_trimestrielles!$A$1:$EJ$1191,813,0)</f>
        <v>16155</v>
      </c>
      <c r="D45" s="45">
        <f>HLOOKUP(A45,[2]valeurs_trimestrielles!$A$1:$EJ$1191,196,0)</f>
        <v>24915</v>
      </c>
      <c r="K45" s="28"/>
      <c r="L45" s="28"/>
      <c r="M45" s="28"/>
      <c r="O45" s="89"/>
      <c r="P45" s="89"/>
      <c r="Q45" s="89"/>
    </row>
    <row r="46" spans="1:17" x14ac:dyDescent="0.2">
      <c r="A46" s="61" t="str">
        <f>'France métro'!A46</f>
        <v>2020-T4</v>
      </c>
      <c r="B46" s="80">
        <f>HLOOKUP(A46,[2]valeurs_trimestrielles!$A$1:$EJ$1191,443,0)</f>
        <v>9049</v>
      </c>
      <c r="C46" s="63">
        <f>HLOOKUP(A46,[2]valeurs_trimestrielles!$A$1:$EJ$1191,813,0)</f>
        <v>16193</v>
      </c>
      <c r="D46" s="74">
        <f>HLOOKUP(A46,[2]valeurs_trimestrielles!$A$1:$EJ$1191,196,0)</f>
        <v>25242</v>
      </c>
      <c r="K46" s="28"/>
      <c r="L46" s="28"/>
      <c r="M46" s="28"/>
      <c r="O46" s="89"/>
      <c r="P46" s="89"/>
      <c r="Q46" s="89"/>
    </row>
    <row r="47" spans="1:17" x14ac:dyDescent="0.2">
      <c r="A47" s="1" t="str">
        <f>'France métro'!A47</f>
        <v>2021-T1</v>
      </c>
      <c r="B47" s="73">
        <f>HLOOKUP(A47,[2]valeurs_trimestrielles!$A$1:$EJ$1191,443,0)</f>
        <v>9397</v>
      </c>
      <c r="C47" s="73">
        <f>HLOOKUP(A47,[2]valeurs_trimestrielles!$A$1:$EJ$1191,813,0)</f>
        <v>17116</v>
      </c>
      <c r="D47" s="45">
        <f>HLOOKUP(A47,[2]valeurs_trimestrielles!$A$1:$EJ$1191,196,0)</f>
        <v>26513</v>
      </c>
      <c r="K47" s="28"/>
      <c r="L47" s="28"/>
      <c r="M47" s="28"/>
      <c r="O47" s="89"/>
      <c r="P47" s="89"/>
      <c r="Q47" s="89"/>
    </row>
    <row r="48" spans="1:17" x14ac:dyDescent="0.2">
      <c r="A48" s="1" t="str">
        <f>'France métro'!A48</f>
        <v>2021-T2</v>
      </c>
      <c r="B48" s="73">
        <f>HLOOKUP(A48,[2]valeurs_trimestrielles!$A$1:$EJ$1191,443,0)</f>
        <v>9496</v>
      </c>
      <c r="C48" s="73">
        <f>HLOOKUP(A48,[2]valeurs_trimestrielles!$A$1:$EJ$1191,813,0)</f>
        <v>18752</v>
      </c>
      <c r="D48" s="45">
        <f>HLOOKUP(A48,[2]valeurs_trimestrielles!$A$1:$EJ$1191,196,0)</f>
        <v>28248</v>
      </c>
      <c r="K48" s="28"/>
      <c r="L48" s="28"/>
      <c r="M48" s="28"/>
      <c r="O48" s="89"/>
      <c r="P48" s="89"/>
      <c r="Q48" s="89"/>
    </row>
    <row r="49" spans="1:17" x14ac:dyDescent="0.2">
      <c r="A49" s="1" t="str">
        <f>'France métro'!A49</f>
        <v>2021-T3</v>
      </c>
      <c r="B49" s="73">
        <f>HLOOKUP(A49,[2]valeurs_trimestrielles!$A$1:$EJ$1191,443,0)</f>
        <v>9064</v>
      </c>
      <c r="C49" s="73">
        <f>HLOOKUP(A49,[2]valeurs_trimestrielles!$A$1:$EJ$1191,813,0)</f>
        <v>14939</v>
      </c>
      <c r="D49" s="45">
        <f>HLOOKUP(A49,[2]valeurs_trimestrielles!$A$1:$EJ$1191,196,0)</f>
        <v>24003</v>
      </c>
      <c r="K49" s="28"/>
      <c r="L49" s="28"/>
      <c r="M49" s="28"/>
      <c r="O49" s="89"/>
      <c r="P49" s="89"/>
      <c r="Q49" s="89"/>
    </row>
    <row r="50" spans="1:17" x14ac:dyDescent="0.2">
      <c r="A50" s="61" t="str">
        <f>'France métro'!A50</f>
        <v>2021-T4</v>
      </c>
      <c r="B50" s="80">
        <f>HLOOKUP(A50,[2]valeurs_trimestrielles!$A$1:$EJ$1191,443,0)</f>
        <v>8919</v>
      </c>
      <c r="C50" s="63">
        <f>HLOOKUP(A50,[2]valeurs_trimestrielles!$A$1:$EJ$1191,813,0)</f>
        <v>18398</v>
      </c>
      <c r="D50" s="74">
        <f>HLOOKUP(A50,[2]valeurs_trimestrielles!$A$1:$EJ$1191,196,0)</f>
        <v>27317</v>
      </c>
    </row>
    <row r="51" spans="1:17" x14ac:dyDescent="0.2">
      <c r="A51" s="1" t="str">
        <f>'France métro'!A51</f>
        <v>2022-T1</v>
      </c>
      <c r="B51" s="73">
        <f>HLOOKUP(A51,[2]valeurs_trimestrielles!$A$1:$EJ$1191,443,0)</f>
        <v>9314</v>
      </c>
      <c r="C51" s="73">
        <f>HLOOKUP(A51,[2]valeurs_trimestrielles!$A$1:$EJ$1191,813,0)</f>
        <v>18212</v>
      </c>
      <c r="D51" s="45">
        <f>HLOOKUP(A51,[2]valeurs_trimestrielles!$A$1:$EJ$1191,196,0)</f>
        <v>27526</v>
      </c>
    </row>
    <row r="52" spans="1:17" x14ac:dyDescent="0.2">
      <c r="A52" s="1" t="str">
        <f>'France métro'!A52</f>
        <v>2022-T2</v>
      </c>
      <c r="B52" s="73">
        <f>HLOOKUP(A52,[2]valeurs_trimestrielles!$A$1:$EJ$1191,443,0)</f>
        <v>9316</v>
      </c>
      <c r="C52" s="73">
        <f>HLOOKUP(A52,[2]valeurs_trimestrielles!$A$1:$EJ$1191,813,0)</f>
        <v>17821</v>
      </c>
      <c r="D52" s="45">
        <f>HLOOKUP(A52,[2]valeurs_trimestrielles!$A$1:$EJ$1191,196,0)</f>
        <v>27137</v>
      </c>
    </row>
    <row r="53" spans="1:17" x14ac:dyDescent="0.2">
      <c r="A53" s="1" t="str">
        <f>'France métro'!A53</f>
        <v>2022-T3</v>
      </c>
      <c r="B53" s="73">
        <f>HLOOKUP(A53,[2]valeurs_trimestrielles!$A$1:$EJ$1191,443,0)</f>
        <v>9156</v>
      </c>
      <c r="C53" s="73">
        <f>HLOOKUP(A53,[2]valeurs_trimestrielles!$A$1:$EJ$1191,813,0)</f>
        <v>18279</v>
      </c>
      <c r="D53" s="45">
        <f>HLOOKUP(A53,[2]valeurs_trimestrielles!$A$1:$EJ$1191,196,0)</f>
        <v>27435</v>
      </c>
    </row>
    <row r="54" spans="1:17" x14ac:dyDescent="0.2">
      <c r="A54" s="61" t="str">
        <f>'France métro'!A54</f>
        <v>2022-T4</v>
      </c>
      <c r="B54" s="80">
        <f>HLOOKUP(A54,[2]valeurs_trimestrielles!$A$1:$EJ$1191,443,0)</f>
        <v>9609</v>
      </c>
      <c r="C54" s="63">
        <f>HLOOKUP(A54,[2]valeurs_trimestrielles!$A$1:$EJ$1191,813,0)</f>
        <v>18565</v>
      </c>
      <c r="D54" s="74">
        <f>HLOOKUP(A54,[2]valeurs_trimestrielles!$A$1:$EJ$1191,196,0)</f>
        <v>28174</v>
      </c>
    </row>
    <row r="55" spans="1:17" x14ac:dyDescent="0.2">
      <c r="A55" s="1" t="str">
        <f>'France métro'!A55</f>
        <v>2023-T1</v>
      </c>
      <c r="B55" s="73">
        <f>HLOOKUP(A55,[2]valeurs_trimestrielles!$A$1:$EJ$1191,443,0)</f>
        <v>8621</v>
      </c>
      <c r="C55" s="73">
        <f>HLOOKUP(A55,[2]valeurs_trimestrielles!$A$1:$EJ$1191,813,0)</f>
        <v>16902</v>
      </c>
      <c r="D55" s="45">
        <f>HLOOKUP(A55,[2]valeurs_trimestrielles!$A$1:$EJ$1191,196,0)</f>
        <v>25523</v>
      </c>
    </row>
    <row r="56" spans="1:17" x14ac:dyDescent="0.2">
      <c r="A56" s="1" t="str">
        <f>'France métro'!A56</f>
        <v>2023-T2</v>
      </c>
      <c r="B56" s="73">
        <f>HLOOKUP(A56,[2]valeurs_trimestrielles!$A$1:$EJ$1191,443,0)</f>
        <v>8451</v>
      </c>
      <c r="C56" s="73">
        <f>HLOOKUP(A56,[2]valeurs_trimestrielles!$A$1:$EJ$1191,813,0)</f>
        <v>16688</v>
      </c>
      <c r="D56" s="45">
        <f>HLOOKUP(A56,[2]valeurs_trimestrielles!$A$1:$EJ$1191,196,0)</f>
        <v>25139</v>
      </c>
    </row>
    <row r="57" spans="1:17" x14ac:dyDescent="0.2">
      <c r="A57" s="1" t="str">
        <f>'France métro'!A57</f>
        <v>2023-T3</v>
      </c>
      <c r="B57" s="73">
        <f>HLOOKUP(A57,[2]valeurs_trimestrielles!$A$1:$EJ$1191,443,0)</f>
        <v>8981</v>
      </c>
      <c r="C57" s="73">
        <f>HLOOKUP(A57,[2]valeurs_trimestrielles!$A$1:$EJ$1191,813,0)</f>
        <v>17325</v>
      </c>
      <c r="D57" s="45">
        <f>HLOOKUP(A57,[2]valeurs_trimestrielles!$A$1:$EJ$1191,196,0)</f>
        <v>26306</v>
      </c>
    </row>
    <row r="58" spans="1:17" x14ac:dyDescent="0.2">
      <c r="A58" s="61" t="str">
        <f>'France métro'!A58</f>
        <v>2023-T4</v>
      </c>
      <c r="B58" s="80">
        <f>HLOOKUP(A58,[2]valeurs_trimestrielles!$A$1:$EJ$1191,443,0)</f>
        <v>9003</v>
      </c>
      <c r="C58" s="63">
        <f>HLOOKUP(A58,[2]valeurs_trimestrielles!$A$1:$EJ$1191,813,0)</f>
        <v>17052</v>
      </c>
      <c r="D58" s="74">
        <f>HLOOKUP(A58,[2]valeurs_trimestrielles!$A$1:$EJ$1191,196,0)</f>
        <v>26055</v>
      </c>
    </row>
    <row r="59" spans="1:17" x14ac:dyDescent="0.2">
      <c r="A59" s="1"/>
      <c r="B59" s="3"/>
      <c r="C59" s="3"/>
      <c r="D59" s="3"/>
    </row>
    <row r="60" spans="1:17" x14ac:dyDescent="0.2">
      <c r="A60" s="1"/>
      <c r="B60" s="3"/>
      <c r="C60" s="3"/>
      <c r="D60" s="3"/>
    </row>
    <row r="61" spans="1:17" x14ac:dyDescent="0.2">
      <c r="A61" s="1"/>
      <c r="B61" s="3"/>
      <c r="C61" s="3"/>
      <c r="D61" s="3"/>
    </row>
    <row r="62" spans="1:17" x14ac:dyDescent="0.2">
      <c r="A62" s="1"/>
      <c r="B62" s="3"/>
      <c r="C62" s="3"/>
      <c r="D62" s="3"/>
    </row>
    <row r="63" spans="1:17" x14ac:dyDescent="0.2">
      <c r="A63" s="1"/>
      <c r="B63" s="3"/>
      <c r="C63" s="3"/>
      <c r="D63" s="3"/>
    </row>
    <row r="64" spans="1:17"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sheetData>
  <mergeCells count="1">
    <mergeCell ref="B8:P9"/>
  </mergeCells>
  <phoneticPr fontId="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92"/>
  <sheetViews>
    <sheetView zoomScale="82" zoomScaleNormal="100" workbookViewId="0">
      <pane xSplit="1" ySplit="13" topLeftCell="B47"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4.140625" style="2" customWidth="1"/>
    <col min="2" max="40" width="13.7109375" style="2" customWidth="1"/>
    <col min="41" max="16384" width="11.42578125" style="2"/>
  </cols>
  <sheetData>
    <row r="1" spans="1:40" x14ac:dyDescent="0.2">
      <c r="A1" s="4" t="s">
        <v>11</v>
      </c>
      <c r="B1" s="4" t="s">
        <v>482</v>
      </c>
    </row>
    <row r="2" spans="1:40" x14ac:dyDescent="0.2">
      <c r="A2" s="1" t="s">
        <v>12</v>
      </c>
      <c r="B2" s="1" t="s">
        <v>41</v>
      </c>
    </row>
    <row r="3" spans="1:40" x14ac:dyDescent="0.2">
      <c r="A3" s="1" t="s">
        <v>13</v>
      </c>
      <c r="B3" s="1" t="s">
        <v>16</v>
      </c>
    </row>
    <row r="4" spans="1:40" x14ac:dyDescent="0.2">
      <c r="A4" s="1" t="s">
        <v>14</v>
      </c>
      <c r="B4" s="1" t="s">
        <v>21</v>
      </c>
    </row>
    <row r="5" spans="1:40" s="21" customFormat="1" x14ac:dyDescent="0.2">
      <c r="A5" s="20" t="s">
        <v>23</v>
      </c>
      <c r="B5" s="20" t="s">
        <v>55</v>
      </c>
    </row>
    <row r="6" spans="1:40" x14ac:dyDescent="0.2">
      <c r="A6" s="1" t="s">
        <v>15</v>
      </c>
      <c r="B6" s="1" t="s">
        <v>745</v>
      </c>
    </row>
    <row r="7" spans="1:40" x14ac:dyDescent="0.2">
      <c r="A7" s="47" t="s">
        <v>63</v>
      </c>
      <c r="B7" s="47" t="str">
        <f>'France métro'!B7</f>
        <v>: 15 février 2024</v>
      </c>
    </row>
    <row r="8" spans="1:40" x14ac:dyDescent="0.2">
      <c r="A8" s="34" t="s">
        <v>43</v>
      </c>
      <c r="B8" s="35" t="s">
        <v>44</v>
      </c>
      <c r="C8" s="58"/>
      <c r="D8" s="36"/>
      <c r="E8" s="36"/>
      <c r="F8" s="36"/>
      <c r="G8" s="36"/>
      <c r="H8" s="36"/>
      <c r="I8" s="50"/>
      <c r="J8" s="38"/>
    </row>
    <row r="9" spans="1:40" x14ac:dyDescent="0.2">
      <c r="A9" s="34" t="s">
        <v>454</v>
      </c>
      <c r="B9" s="35" t="s">
        <v>481</v>
      </c>
      <c r="C9" s="36"/>
      <c r="D9" s="36"/>
      <c r="E9" s="36"/>
      <c r="F9" s="36"/>
      <c r="G9" s="36"/>
      <c r="H9" s="50"/>
      <c r="I9" s="50"/>
      <c r="J9" s="38"/>
    </row>
    <row r="10" spans="1:40" s="93" customFormat="1" ht="15" customHeight="1" x14ac:dyDescent="0.2">
      <c r="A10" s="125" t="s">
        <v>723</v>
      </c>
      <c r="B10" s="125" t="s">
        <v>746</v>
      </c>
      <c r="C10" s="125"/>
      <c r="D10" s="125"/>
      <c r="E10" s="125"/>
      <c r="F10" s="125"/>
      <c r="G10" s="125"/>
      <c r="H10" s="125"/>
      <c r="I10" s="125"/>
      <c r="J10" s="125"/>
      <c r="K10" s="125"/>
      <c r="L10" s="125"/>
      <c r="M10" s="125"/>
      <c r="N10" s="125"/>
      <c r="O10" s="125"/>
      <c r="P10" s="125"/>
      <c r="Q10" s="94"/>
      <c r="R10" s="94"/>
      <c r="S10" s="94"/>
      <c r="T10" s="94"/>
      <c r="U10" s="94"/>
      <c r="V10" s="94"/>
    </row>
    <row r="11" spans="1:40" s="93" customFormat="1" ht="32.25" customHeight="1" x14ac:dyDescent="0.2">
      <c r="A11" s="125"/>
      <c r="B11" s="131"/>
      <c r="C11" s="131"/>
      <c r="D11" s="131"/>
      <c r="E11" s="131"/>
      <c r="F11" s="131"/>
      <c r="G11" s="131"/>
      <c r="H11" s="131"/>
      <c r="I11" s="131"/>
      <c r="J11" s="131"/>
      <c r="K11" s="131"/>
      <c r="L11" s="131"/>
      <c r="M11" s="131"/>
      <c r="N11" s="131"/>
      <c r="O11" s="131"/>
      <c r="P11" s="131"/>
      <c r="Q11" s="95"/>
      <c r="R11" s="95"/>
      <c r="S11" s="94"/>
      <c r="T11" s="94"/>
      <c r="U11" s="94"/>
      <c r="V11" s="94"/>
    </row>
    <row r="12" spans="1:40" ht="15.75" x14ac:dyDescent="0.25">
      <c r="A12" s="69"/>
      <c r="B12" s="126" t="s">
        <v>66</v>
      </c>
      <c r="C12" s="127"/>
      <c r="D12" s="127"/>
      <c r="E12" s="127"/>
      <c r="F12" s="127"/>
      <c r="G12" s="127"/>
      <c r="H12" s="127"/>
      <c r="I12" s="127"/>
      <c r="J12" s="127"/>
      <c r="K12" s="127"/>
      <c r="L12" s="127"/>
      <c r="M12" s="127"/>
      <c r="N12" s="127"/>
      <c r="O12" s="128" t="s">
        <v>65</v>
      </c>
      <c r="P12" s="127"/>
      <c r="Q12" s="127"/>
      <c r="R12" s="127"/>
      <c r="S12" s="127"/>
      <c r="T12" s="127"/>
      <c r="U12" s="127"/>
      <c r="V12" s="127"/>
      <c r="W12" s="127"/>
      <c r="X12" s="127"/>
      <c r="Y12" s="127"/>
      <c r="Z12" s="127"/>
      <c r="AA12" s="129"/>
      <c r="AB12" s="127" t="s">
        <v>42</v>
      </c>
      <c r="AC12" s="127"/>
      <c r="AD12" s="127"/>
      <c r="AE12" s="127"/>
      <c r="AF12" s="127"/>
      <c r="AG12" s="127"/>
      <c r="AH12" s="127"/>
      <c r="AI12" s="127"/>
      <c r="AJ12" s="127"/>
      <c r="AK12" s="127"/>
      <c r="AL12" s="127"/>
      <c r="AM12" s="127"/>
      <c r="AN12" s="130"/>
    </row>
    <row r="13" spans="1:40" ht="102" x14ac:dyDescent="0.2">
      <c r="A13" s="19" t="s">
        <v>2</v>
      </c>
      <c r="B13" s="53" t="s">
        <v>68</v>
      </c>
      <c r="C13" s="53" t="s">
        <v>457</v>
      </c>
      <c r="D13" s="44" t="s">
        <v>22</v>
      </c>
      <c r="E13" s="44" t="s">
        <v>485</v>
      </c>
      <c r="F13" s="22" t="s">
        <v>33</v>
      </c>
      <c r="G13" s="22" t="s">
        <v>34</v>
      </c>
      <c r="H13" s="22" t="s">
        <v>35</v>
      </c>
      <c r="I13" s="22" t="s">
        <v>36</v>
      </c>
      <c r="J13" s="22" t="s">
        <v>37</v>
      </c>
      <c r="K13" s="22" t="s">
        <v>38</v>
      </c>
      <c r="L13" s="22" t="s">
        <v>39</v>
      </c>
      <c r="M13" s="22" t="s">
        <v>480</v>
      </c>
      <c r="N13" s="67" t="s">
        <v>40</v>
      </c>
      <c r="O13" s="70" t="s">
        <v>68</v>
      </c>
      <c r="P13" s="53" t="s">
        <v>457</v>
      </c>
      <c r="Q13" s="44" t="s">
        <v>22</v>
      </c>
      <c r="R13" s="44" t="s">
        <v>485</v>
      </c>
      <c r="S13" s="68" t="s">
        <v>33</v>
      </c>
      <c r="T13" s="68" t="s">
        <v>34</v>
      </c>
      <c r="U13" s="68" t="s">
        <v>35</v>
      </c>
      <c r="V13" s="68" t="s">
        <v>36</v>
      </c>
      <c r="W13" s="68" t="s">
        <v>37</v>
      </c>
      <c r="X13" s="68" t="s">
        <v>38</v>
      </c>
      <c r="Y13" s="68" t="s">
        <v>39</v>
      </c>
      <c r="Z13" s="68" t="s">
        <v>480</v>
      </c>
      <c r="AA13" s="71" t="s">
        <v>40</v>
      </c>
      <c r="AB13" s="44" t="s">
        <v>68</v>
      </c>
      <c r="AC13" s="53" t="s">
        <v>457</v>
      </c>
      <c r="AD13" s="44" t="s">
        <v>22</v>
      </c>
      <c r="AE13" s="44" t="s">
        <v>485</v>
      </c>
      <c r="AF13" s="68" t="s">
        <v>33</v>
      </c>
      <c r="AG13" s="68" t="s">
        <v>34</v>
      </c>
      <c r="AH13" s="68" t="s">
        <v>35</v>
      </c>
      <c r="AI13" s="68" t="s">
        <v>36</v>
      </c>
      <c r="AJ13" s="68" t="s">
        <v>37</v>
      </c>
      <c r="AK13" s="68" t="s">
        <v>38</v>
      </c>
      <c r="AL13" s="68" t="s">
        <v>39</v>
      </c>
      <c r="AM13" s="68" t="s">
        <v>480</v>
      </c>
      <c r="AN13" s="29" t="s">
        <v>40</v>
      </c>
    </row>
    <row r="14" spans="1:40" x14ac:dyDescent="0.2">
      <c r="A14" s="1" t="str">
        <f>'France métro'!A11</f>
        <v>2012-T1</v>
      </c>
      <c r="B14" s="54">
        <f t="shared" ref="B14:B30" si="0">C14+D14+E14</f>
        <v>8248</v>
      </c>
      <c r="C14" s="76">
        <f>HLOOKUP($A14,[2]valeurs_trimestrielles!$A$1:$EJ$1191,493,0)</f>
        <v>382</v>
      </c>
      <c r="D14" s="73">
        <f>HLOOKUP($A14,[2]valeurs_trimestrielles!$A$1:$EJ$1191,391,0)</f>
        <v>1506</v>
      </c>
      <c r="E14" s="73">
        <f t="shared" ref="E14:E30" si="1">F14+G14+H14+I14+J14+K14+L14+M14+N14</f>
        <v>6360</v>
      </c>
      <c r="F14" s="73">
        <f>HLOOKUP($A14,[2]valeurs_trimestrielles!$A$1:$EJ$1191,318,0)</f>
        <v>1739</v>
      </c>
      <c r="G14" s="73">
        <f>HLOOKUP($A14,[2]valeurs_trimestrielles!$A$1:$EJ$1191,559,0)</f>
        <v>204</v>
      </c>
      <c r="H14" s="73">
        <f>HLOOKUP($A14,[2]valeurs_trimestrielles!$A$1:$EJ$1191,457,0)</f>
        <v>566</v>
      </c>
      <c r="I14" s="73">
        <f>HLOOKUP($A14,[2]valeurs_trimestrielles!$A$1:$EJ$1191,522,0)</f>
        <v>208</v>
      </c>
      <c r="J14" s="73">
        <f>HLOOKUP($A14,[2]valeurs_trimestrielles!$A$1:$EJ$1191,276,0)</f>
        <v>278</v>
      </c>
      <c r="K14" s="73">
        <f>HLOOKUP($A14,[2]valeurs_trimestrielles!$A$1:$EJ$1191,290,0)</f>
        <v>560</v>
      </c>
      <c r="L14" s="73">
        <f>HLOOKUP($A14,[2]valeurs_trimestrielles!$A$1:$EJ$1191,262,0)</f>
        <v>1508</v>
      </c>
      <c r="M14" s="73">
        <f>HLOOKUP($A14,[2]valeurs_trimestrielles!$A$1:$EJ$1191,406,0)</f>
        <v>788</v>
      </c>
      <c r="N14" s="75">
        <f>HLOOKUP($A14,[2]valeurs_trimestrielles!$A$1:$EJ$1191,304,0)</f>
        <v>509</v>
      </c>
      <c r="O14" s="72">
        <f t="shared" ref="O14:O34" si="2">P14+Q14+R14</f>
        <v>9772</v>
      </c>
      <c r="P14" s="76">
        <f>HLOOKUP($A14,[2]valeurs_trimestrielles!$A$1:$EJ$1191,861,0)</f>
        <v>523</v>
      </c>
      <c r="Q14" s="73">
        <f>HLOOKUP($A14,[2]valeurs_trimestrielles!$A$1:$EJ$1191,763,0)</f>
        <v>2035</v>
      </c>
      <c r="R14" s="73">
        <f t="shared" ref="R14:R34" si="3">S14+T14+U14+V14+W14+X14+Y14+Z14+AA14</f>
        <v>7214</v>
      </c>
      <c r="S14" s="73">
        <f>HLOOKUP($A14,[2]valeurs_trimestrielles!$A$1:$EJ$1191,694,0)</f>
        <v>1706</v>
      </c>
      <c r="T14" s="73">
        <f>HLOOKUP($A14,[2]valeurs_trimestrielles!$A$1:$EJ$1191,925,0)</f>
        <v>103</v>
      </c>
      <c r="U14" s="73">
        <f>HLOOKUP($A14,[2]valeurs_trimestrielles!$A$1:$EJ$1191,827,0)</f>
        <v>268</v>
      </c>
      <c r="V14" s="73">
        <f>HLOOKUP($A14,[2]valeurs_trimestrielles!$A$1:$EJ$1191,890,0)</f>
        <v>438</v>
      </c>
      <c r="W14" s="73">
        <f>HLOOKUP($A14,[2]valeurs_trimestrielles!$A$1:$EJ$1191,652,0)</f>
        <v>74</v>
      </c>
      <c r="X14" s="73">
        <f>HLOOKUP($A14,[2]valeurs_trimestrielles!$A$1:$EJ$1191,666,0)</f>
        <v>135</v>
      </c>
      <c r="Y14" s="73">
        <f>HLOOKUP($A14,[2]valeurs_trimestrielles!$A$1:$EJ$1191,638,0)</f>
        <v>2106</v>
      </c>
      <c r="Z14" s="73">
        <f>HLOOKUP($A14,[2]valeurs_trimestrielles!$A$1:$EJ$1191,778,0)</f>
        <v>888</v>
      </c>
      <c r="AA14" s="75">
        <f>HLOOKUP($A14,[2]valeurs_trimestrielles!$A$1:$EJ$1191,680,0)</f>
        <v>1496</v>
      </c>
      <c r="AB14" s="72">
        <f t="shared" ref="AB14:AB26" si="4">AC14+AD14+AE14</f>
        <v>18020</v>
      </c>
      <c r="AC14" s="55">
        <f>HLOOKUP($A14,[2]valeurs_trimestrielles!$A$1:$EJ$1191,595,0)</f>
        <v>905</v>
      </c>
      <c r="AD14" s="56">
        <f>HLOOKUP($A14,[2]valeurs_trimestrielles!$A$1:$EJ$1191,144,0)</f>
        <v>3541</v>
      </c>
      <c r="AE14" s="56">
        <f t="shared" ref="AE14:AE25" si="5">AF14+AG14+AH14+AI14+AJ14+AK14+AL14+AM14+AN14</f>
        <v>13574</v>
      </c>
      <c r="AF14" s="56">
        <f>HLOOKUP($A14,[2]valeurs_trimestrielles!$A$1:$EJ$1191,71,0)</f>
        <v>3445</v>
      </c>
      <c r="AG14" s="56">
        <f>HLOOKUP($A14,[2]valeurs_trimestrielles!$A$1:$EJ$1191,981,0)</f>
        <v>307</v>
      </c>
      <c r="AH14" s="56">
        <f>HLOOKUP($A14,[2]valeurs_trimestrielles!$A$1:$EJ$1191,248,0)</f>
        <v>834</v>
      </c>
      <c r="AI14" s="56">
        <f>HLOOKUP($A14,[2]valeurs_trimestrielles!$A$1:$EJ$1191,624,0)</f>
        <v>646</v>
      </c>
      <c r="AJ14" s="56">
        <f>HLOOKUP($A14,[2]valeurs_trimestrielles!$A$1:$EJ$1191,29,0)</f>
        <v>352</v>
      </c>
      <c r="AK14" s="56">
        <f>HLOOKUP($A14,[2]valeurs_trimestrielles!$A$1:$EJ$1191,43,0)</f>
        <v>695</v>
      </c>
      <c r="AL14" s="56">
        <f>HLOOKUP($A14,[2]valeurs_trimestrielles!$A$1:$EJ$1191,15,0)</f>
        <v>3614</v>
      </c>
      <c r="AM14" s="56">
        <f>HLOOKUP($A14,[2]valeurs_trimestrielles!$A$1:$EJ$1191,159,0)</f>
        <v>1676</v>
      </c>
      <c r="AN14" s="57">
        <f>HLOOKUP($A14,[2]valeurs_trimestrielles!$A$1:$EJ$1191,57,0)</f>
        <v>2005</v>
      </c>
    </row>
    <row r="15" spans="1:40" x14ac:dyDescent="0.2">
      <c r="A15" s="1" t="str">
        <f>'France métro'!A12</f>
        <v>2012-T2</v>
      </c>
      <c r="B15" s="54">
        <f t="shared" si="0"/>
        <v>6426</v>
      </c>
      <c r="C15" s="76">
        <f>HLOOKUP($A15,[2]valeurs_trimestrielles!$A$1:$EJ$1191,493,0)</f>
        <v>291</v>
      </c>
      <c r="D15" s="73">
        <f>HLOOKUP($A15,[2]valeurs_trimestrielles!$A$1:$EJ$1191,391,0)</f>
        <v>1072</v>
      </c>
      <c r="E15" s="73">
        <f t="shared" si="1"/>
        <v>5063</v>
      </c>
      <c r="F15" s="73">
        <f>HLOOKUP($A15,[2]valeurs_trimestrielles!$A$1:$EJ$1191,318,0)</f>
        <v>1467</v>
      </c>
      <c r="G15" s="73">
        <f>HLOOKUP($A15,[2]valeurs_trimestrielles!$A$1:$EJ$1191,559,0)</f>
        <v>177</v>
      </c>
      <c r="H15" s="73">
        <f>HLOOKUP($A15,[2]valeurs_trimestrielles!$A$1:$EJ$1191,457,0)</f>
        <v>606</v>
      </c>
      <c r="I15" s="73">
        <f>HLOOKUP($A15,[2]valeurs_trimestrielles!$A$1:$EJ$1191,522,0)</f>
        <v>156</v>
      </c>
      <c r="J15" s="73">
        <f>HLOOKUP($A15,[2]valeurs_trimestrielles!$A$1:$EJ$1191,276,0)</f>
        <v>248</v>
      </c>
      <c r="K15" s="73">
        <f>HLOOKUP($A15,[2]valeurs_trimestrielles!$A$1:$EJ$1191,290,0)</f>
        <v>374</v>
      </c>
      <c r="L15" s="73">
        <f>HLOOKUP($A15,[2]valeurs_trimestrielles!$A$1:$EJ$1191,262,0)</f>
        <v>1015</v>
      </c>
      <c r="M15" s="73">
        <f>HLOOKUP($A15,[2]valeurs_trimestrielles!$A$1:$EJ$1191,406,0)</f>
        <v>567</v>
      </c>
      <c r="N15" s="75">
        <f>HLOOKUP($A15,[2]valeurs_trimestrielles!$A$1:$EJ$1191,304,0)</f>
        <v>453</v>
      </c>
      <c r="O15" s="72">
        <f t="shared" si="2"/>
        <v>9429</v>
      </c>
      <c r="P15" s="76">
        <f>HLOOKUP($A15,[2]valeurs_trimestrielles!$A$1:$EJ$1191,861,0)</f>
        <v>500</v>
      </c>
      <c r="Q15" s="73">
        <f>HLOOKUP($A15,[2]valeurs_trimestrielles!$A$1:$EJ$1191,763,0)</f>
        <v>1752</v>
      </c>
      <c r="R15" s="73">
        <f t="shared" si="3"/>
        <v>7177</v>
      </c>
      <c r="S15" s="73">
        <f>HLOOKUP($A15,[2]valeurs_trimestrielles!$A$1:$EJ$1191,694,0)</f>
        <v>1901</v>
      </c>
      <c r="T15" s="73">
        <f>HLOOKUP($A15,[2]valeurs_trimestrielles!$A$1:$EJ$1191,925,0)</f>
        <v>100</v>
      </c>
      <c r="U15" s="73">
        <f>HLOOKUP($A15,[2]valeurs_trimestrielles!$A$1:$EJ$1191,827,0)</f>
        <v>380</v>
      </c>
      <c r="V15" s="73">
        <f>HLOOKUP($A15,[2]valeurs_trimestrielles!$A$1:$EJ$1191,890,0)</f>
        <v>437</v>
      </c>
      <c r="W15" s="73">
        <f>HLOOKUP($A15,[2]valeurs_trimestrielles!$A$1:$EJ$1191,652,0)</f>
        <v>35</v>
      </c>
      <c r="X15" s="73">
        <f>HLOOKUP($A15,[2]valeurs_trimestrielles!$A$1:$EJ$1191,666,0)</f>
        <v>131</v>
      </c>
      <c r="Y15" s="73">
        <f>HLOOKUP($A15,[2]valeurs_trimestrielles!$A$1:$EJ$1191,638,0)</f>
        <v>1983</v>
      </c>
      <c r="Z15" s="73">
        <f>HLOOKUP($A15,[2]valeurs_trimestrielles!$A$1:$EJ$1191,778,0)</f>
        <v>731</v>
      </c>
      <c r="AA15" s="75">
        <f>HLOOKUP($A15,[2]valeurs_trimestrielles!$A$1:$EJ$1191,680,0)</f>
        <v>1479</v>
      </c>
      <c r="AB15" s="72">
        <f t="shared" si="4"/>
        <v>15855</v>
      </c>
      <c r="AC15" s="55">
        <f>HLOOKUP($A15,[2]valeurs_trimestrielles!$A$1:$EJ$1191,595,0)</f>
        <v>791</v>
      </c>
      <c r="AD15" s="56">
        <f>HLOOKUP($A15,[2]valeurs_trimestrielles!$A$1:$EJ$1191,144,0)</f>
        <v>2824</v>
      </c>
      <c r="AE15" s="56">
        <f t="shared" si="5"/>
        <v>12240</v>
      </c>
      <c r="AF15" s="56">
        <f>HLOOKUP($A15,[2]valeurs_trimestrielles!$A$1:$EJ$1191,71,0)</f>
        <v>3368</v>
      </c>
      <c r="AG15" s="56">
        <f>HLOOKUP($A15,[2]valeurs_trimestrielles!$A$1:$EJ$1191,981,0)</f>
        <v>277</v>
      </c>
      <c r="AH15" s="56">
        <f>HLOOKUP($A15,[2]valeurs_trimestrielles!$A$1:$EJ$1191,248,0)</f>
        <v>986</v>
      </c>
      <c r="AI15" s="56">
        <f>HLOOKUP($A15,[2]valeurs_trimestrielles!$A$1:$EJ$1191,624,0)</f>
        <v>593</v>
      </c>
      <c r="AJ15" s="56">
        <f>HLOOKUP($A15,[2]valeurs_trimestrielles!$A$1:$EJ$1191,29,0)</f>
        <v>283</v>
      </c>
      <c r="AK15" s="56">
        <f>HLOOKUP($A15,[2]valeurs_trimestrielles!$A$1:$EJ$1191,43,0)</f>
        <v>505</v>
      </c>
      <c r="AL15" s="56">
        <f>HLOOKUP($A15,[2]valeurs_trimestrielles!$A$1:$EJ$1191,15,0)</f>
        <v>2998</v>
      </c>
      <c r="AM15" s="56">
        <f>HLOOKUP($A15,[2]valeurs_trimestrielles!$A$1:$EJ$1191,159,0)</f>
        <v>1298</v>
      </c>
      <c r="AN15" s="57">
        <f>HLOOKUP($A15,[2]valeurs_trimestrielles!$A$1:$EJ$1191,57,0)</f>
        <v>1932</v>
      </c>
    </row>
    <row r="16" spans="1:40" x14ac:dyDescent="0.2">
      <c r="A16" s="1" t="str">
        <f>'France métro'!A13</f>
        <v>2012-T3</v>
      </c>
      <c r="B16" s="54">
        <f t="shared" si="0"/>
        <v>5627</v>
      </c>
      <c r="C16" s="76">
        <f>HLOOKUP($A16,[2]valeurs_trimestrielles!$A$1:$EJ$1191,493,0)</f>
        <v>216</v>
      </c>
      <c r="D16" s="73">
        <f>HLOOKUP($A16,[2]valeurs_trimestrielles!$A$1:$EJ$1191,391,0)</f>
        <v>933</v>
      </c>
      <c r="E16" s="73">
        <f t="shared" si="1"/>
        <v>4478</v>
      </c>
      <c r="F16" s="73">
        <f>HLOOKUP($A16,[2]valeurs_trimestrielles!$A$1:$EJ$1191,318,0)</f>
        <v>1192</v>
      </c>
      <c r="G16" s="73">
        <f>HLOOKUP($A16,[2]valeurs_trimestrielles!$A$1:$EJ$1191,559,0)</f>
        <v>171</v>
      </c>
      <c r="H16" s="73">
        <f>HLOOKUP($A16,[2]valeurs_trimestrielles!$A$1:$EJ$1191,457,0)</f>
        <v>424</v>
      </c>
      <c r="I16" s="73">
        <f>HLOOKUP($A16,[2]valeurs_trimestrielles!$A$1:$EJ$1191,522,0)</f>
        <v>174</v>
      </c>
      <c r="J16" s="73">
        <f>HLOOKUP($A16,[2]valeurs_trimestrielles!$A$1:$EJ$1191,276,0)</f>
        <v>258</v>
      </c>
      <c r="K16" s="73">
        <f>HLOOKUP($A16,[2]valeurs_trimestrielles!$A$1:$EJ$1191,290,0)</f>
        <v>281</v>
      </c>
      <c r="L16" s="73">
        <f>HLOOKUP($A16,[2]valeurs_trimestrielles!$A$1:$EJ$1191,262,0)</f>
        <v>788</v>
      </c>
      <c r="M16" s="73">
        <f>HLOOKUP($A16,[2]valeurs_trimestrielles!$A$1:$EJ$1191,406,0)</f>
        <v>815</v>
      </c>
      <c r="N16" s="75">
        <f>HLOOKUP($A16,[2]valeurs_trimestrielles!$A$1:$EJ$1191,304,0)</f>
        <v>375</v>
      </c>
      <c r="O16" s="72">
        <f t="shared" si="2"/>
        <v>8476</v>
      </c>
      <c r="P16" s="76">
        <f>HLOOKUP($A16,[2]valeurs_trimestrielles!$A$1:$EJ$1191,861,0)</f>
        <v>410</v>
      </c>
      <c r="Q16" s="73">
        <f>HLOOKUP($A16,[2]valeurs_trimestrielles!$A$1:$EJ$1191,763,0)</f>
        <v>1479</v>
      </c>
      <c r="R16" s="73">
        <f t="shared" si="3"/>
        <v>6587</v>
      </c>
      <c r="S16" s="73">
        <f>HLOOKUP($A16,[2]valeurs_trimestrielles!$A$1:$EJ$1191,694,0)</f>
        <v>1469</v>
      </c>
      <c r="T16" s="73">
        <f>HLOOKUP($A16,[2]valeurs_trimestrielles!$A$1:$EJ$1191,925,0)</f>
        <v>92</v>
      </c>
      <c r="U16" s="73">
        <f>HLOOKUP($A16,[2]valeurs_trimestrielles!$A$1:$EJ$1191,827,0)</f>
        <v>269</v>
      </c>
      <c r="V16" s="73">
        <f>HLOOKUP($A16,[2]valeurs_trimestrielles!$A$1:$EJ$1191,890,0)</f>
        <v>398</v>
      </c>
      <c r="W16" s="73">
        <f>HLOOKUP($A16,[2]valeurs_trimestrielles!$A$1:$EJ$1191,652,0)</f>
        <v>57</v>
      </c>
      <c r="X16" s="73">
        <f>HLOOKUP($A16,[2]valeurs_trimestrielles!$A$1:$EJ$1191,666,0)</f>
        <v>119</v>
      </c>
      <c r="Y16" s="73">
        <f>HLOOKUP($A16,[2]valeurs_trimestrielles!$A$1:$EJ$1191,638,0)</f>
        <v>1781</v>
      </c>
      <c r="Z16" s="73">
        <f>HLOOKUP($A16,[2]valeurs_trimestrielles!$A$1:$EJ$1191,778,0)</f>
        <v>1091</v>
      </c>
      <c r="AA16" s="75">
        <f>HLOOKUP($A16,[2]valeurs_trimestrielles!$A$1:$EJ$1191,680,0)</f>
        <v>1311</v>
      </c>
      <c r="AB16" s="72">
        <f t="shared" si="4"/>
        <v>14103</v>
      </c>
      <c r="AC16" s="55">
        <f>HLOOKUP($A16,[2]valeurs_trimestrielles!$A$1:$EJ$1191,595,0)</f>
        <v>626</v>
      </c>
      <c r="AD16" s="56">
        <f>HLOOKUP($A16,[2]valeurs_trimestrielles!$A$1:$EJ$1191,144,0)</f>
        <v>2412</v>
      </c>
      <c r="AE16" s="56">
        <f t="shared" si="5"/>
        <v>11065</v>
      </c>
      <c r="AF16" s="56">
        <f>HLOOKUP($A16,[2]valeurs_trimestrielles!$A$1:$EJ$1191,71,0)</f>
        <v>2661</v>
      </c>
      <c r="AG16" s="56">
        <f>HLOOKUP($A16,[2]valeurs_trimestrielles!$A$1:$EJ$1191,981,0)</f>
        <v>263</v>
      </c>
      <c r="AH16" s="56">
        <f>HLOOKUP($A16,[2]valeurs_trimestrielles!$A$1:$EJ$1191,248,0)</f>
        <v>693</v>
      </c>
      <c r="AI16" s="56">
        <f>HLOOKUP($A16,[2]valeurs_trimestrielles!$A$1:$EJ$1191,624,0)</f>
        <v>572</v>
      </c>
      <c r="AJ16" s="56">
        <f>HLOOKUP($A16,[2]valeurs_trimestrielles!$A$1:$EJ$1191,29,0)</f>
        <v>315</v>
      </c>
      <c r="AK16" s="56">
        <f>HLOOKUP($A16,[2]valeurs_trimestrielles!$A$1:$EJ$1191,43,0)</f>
        <v>400</v>
      </c>
      <c r="AL16" s="56">
        <f>HLOOKUP($A16,[2]valeurs_trimestrielles!$A$1:$EJ$1191,15,0)</f>
        <v>2569</v>
      </c>
      <c r="AM16" s="56">
        <f>HLOOKUP($A16,[2]valeurs_trimestrielles!$A$1:$EJ$1191,159,0)</f>
        <v>1906</v>
      </c>
      <c r="AN16" s="57">
        <f>HLOOKUP($A16,[2]valeurs_trimestrielles!$A$1:$EJ$1191,57,0)</f>
        <v>1686</v>
      </c>
    </row>
    <row r="17" spans="1:40" s="61" customFormat="1" x14ac:dyDescent="0.2">
      <c r="A17" s="61" t="str">
        <f>'France métro'!A14</f>
        <v>2012-T4</v>
      </c>
      <c r="B17" s="78">
        <f t="shared" si="0"/>
        <v>6306</v>
      </c>
      <c r="C17" s="79">
        <f>HLOOKUP($A17,[2]valeurs_trimestrielles!$A$1:$EJ$1191,493,0)</f>
        <v>237</v>
      </c>
      <c r="D17" s="80">
        <f>HLOOKUP($A17,[2]valeurs_trimestrielles!$A$1:$EJ$1191,391,0)</f>
        <v>1080</v>
      </c>
      <c r="E17" s="61">
        <f t="shared" si="1"/>
        <v>4989</v>
      </c>
      <c r="F17" s="80">
        <f>HLOOKUP($A17,[2]valeurs_trimestrielles!$A$1:$EJ$1191,318,0)</f>
        <v>1399</v>
      </c>
      <c r="G17" s="80">
        <f>HLOOKUP($A17,[2]valeurs_trimestrielles!$A$1:$EJ$1191,559,0)</f>
        <v>160</v>
      </c>
      <c r="H17" s="80">
        <f>HLOOKUP($A17,[2]valeurs_trimestrielles!$A$1:$EJ$1191,457,0)</f>
        <v>433</v>
      </c>
      <c r="I17" s="80">
        <f>HLOOKUP($A17,[2]valeurs_trimestrielles!$A$1:$EJ$1191,522,0)</f>
        <v>157</v>
      </c>
      <c r="J17" s="80">
        <f>HLOOKUP($A17,[2]valeurs_trimestrielles!$A$1:$EJ$1191,276,0)</f>
        <v>344</v>
      </c>
      <c r="K17" s="80">
        <f>HLOOKUP($A17,[2]valeurs_trimestrielles!$A$1:$EJ$1191,290,0)</f>
        <v>350</v>
      </c>
      <c r="L17" s="80">
        <f>HLOOKUP($A17,[2]valeurs_trimestrielles!$A$1:$EJ$1191,262,0)</f>
        <v>963</v>
      </c>
      <c r="M17" s="80">
        <f>HLOOKUP($A17,[2]valeurs_trimestrielles!$A$1:$EJ$1191,406,0)</f>
        <v>761</v>
      </c>
      <c r="N17" s="81">
        <f>HLOOKUP($A17,[2]valeurs_trimestrielles!$A$1:$EJ$1191,304,0)</f>
        <v>422</v>
      </c>
      <c r="O17" s="77">
        <f t="shared" si="2"/>
        <v>7978</v>
      </c>
      <c r="P17" s="79">
        <f>HLOOKUP($A17,[2]valeurs_trimestrielles!$A$1:$EJ$1191,861,0)</f>
        <v>379</v>
      </c>
      <c r="Q17" s="80">
        <f>HLOOKUP($A17,[2]valeurs_trimestrielles!$A$1:$EJ$1191,763,0)</f>
        <v>1438</v>
      </c>
      <c r="R17" s="61">
        <f t="shared" si="3"/>
        <v>6161</v>
      </c>
      <c r="S17" s="80">
        <f>HLOOKUP($A17,[2]valeurs_trimestrielles!$A$1:$EJ$1191,694,0)</f>
        <v>1462</v>
      </c>
      <c r="T17" s="80">
        <f>HLOOKUP($A17,[2]valeurs_trimestrielles!$A$1:$EJ$1191,925,0)</f>
        <v>100</v>
      </c>
      <c r="U17" s="80">
        <f>HLOOKUP($A17,[2]valeurs_trimestrielles!$A$1:$EJ$1191,827,0)</f>
        <v>219</v>
      </c>
      <c r="V17" s="80">
        <f>HLOOKUP($A17,[2]valeurs_trimestrielles!$A$1:$EJ$1191,890,0)</f>
        <v>364</v>
      </c>
      <c r="W17" s="80">
        <f>HLOOKUP($A17,[2]valeurs_trimestrielles!$A$1:$EJ$1191,652,0)</f>
        <v>69</v>
      </c>
      <c r="X17" s="80">
        <f>HLOOKUP($A17,[2]valeurs_trimestrielles!$A$1:$EJ$1191,666,0)</f>
        <v>134</v>
      </c>
      <c r="Y17" s="80">
        <f>HLOOKUP($A17,[2]valeurs_trimestrielles!$A$1:$EJ$1191,638,0)</f>
        <v>1702</v>
      </c>
      <c r="Z17" s="80">
        <f>HLOOKUP($A17,[2]valeurs_trimestrielles!$A$1:$EJ$1191,778,0)</f>
        <v>874</v>
      </c>
      <c r="AA17" s="81">
        <f>HLOOKUP($A17,[2]valeurs_trimestrielles!$A$1:$EJ$1191,680,0)</f>
        <v>1237</v>
      </c>
      <c r="AB17" s="77">
        <f t="shared" si="4"/>
        <v>14284</v>
      </c>
      <c r="AC17" s="82">
        <f>HLOOKUP($A17,[2]valeurs_trimestrielles!$A$1:$EJ$1191,595,0)</f>
        <v>616</v>
      </c>
      <c r="AD17" s="83">
        <f>HLOOKUP($A17,[2]valeurs_trimestrielles!$A$1:$EJ$1191,144,0)</f>
        <v>2518</v>
      </c>
      <c r="AE17" s="83">
        <f t="shared" si="5"/>
        <v>11150</v>
      </c>
      <c r="AF17" s="83">
        <f>HLOOKUP($A17,[2]valeurs_trimestrielles!$A$1:$EJ$1191,71,0)</f>
        <v>2861</v>
      </c>
      <c r="AG17" s="83">
        <f>HLOOKUP($A17,[2]valeurs_trimestrielles!$A$1:$EJ$1191,981,0)</f>
        <v>260</v>
      </c>
      <c r="AH17" s="83">
        <f>HLOOKUP($A17,[2]valeurs_trimestrielles!$A$1:$EJ$1191,248,0)</f>
        <v>652</v>
      </c>
      <c r="AI17" s="83">
        <f>HLOOKUP($A17,[2]valeurs_trimestrielles!$A$1:$EJ$1191,624,0)</f>
        <v>521</v>
      </c>
      <c r="AJ17" s="83">
        <f>HLOOKUP($A17,[2]valeurs_trimestrielles!$A$1:$EJ$1191,29,0)</f>
        <v>413</v>
      </c>
      <c r="AK17" s="83">
        <f>HLOOKUP($A17,[2]valeurs_trimestrielles!$A$1:$EJ$1191,43,0)</f>
        <v>484</v>
      </c>
      <c r="AL17" s="83">
        <f>HLOOKUP($A17,[2]valeurs_trimestrielles!$A$1:$EJ$1191,15,0)</f>
        <v>2665</v>
      </c>
      <c r="AM17" s="83">
        <f>HLOOKUP($A17,[2]valeurs_trimestrielles!$A$1:$EJ$1191,159,0)</f>
        <v>1635</v>
      </c>
      <c r="AN17" s="84">
        <f>HLOOKUP($A17,[2]valeurs_trimestrielles!$A$1:$EJ$1191,57,0)</f>
        <v>1659</v>
      </c>
    </row>
    <row r="18" spans="1:40" x14ac:dyDescent="0.2">
      <c r="A18" s="1" t="str">
        <f>'France métro'!A15</f>
        <v>2013-T1</v>
      </c>
      <c r="B18" s="54">
        <f t="shared" si="0"/>
        <v>8558</v>
      </c>
      <c r="C18" s="76">
        <f>HLOOKUP($A18,[2]valeurs_trimestrielles!$A$1:$EJ$1191,493,0)</f>
        <v>334</v>
      </c>
      <c r="D18" s="73">
        <f>HLOOKUP($A18,[2]valeurs_trimestrielles!$A$1:$EJ$1191,391,0)</f>
        <v>1751</v>
      </c>
      <c r="E18" s="73">
        <f t="shared" si="1"/>
        <v>6473</v>
      </c>
      <c r="F18" s="73">
        <f>HLOOKUP($A18,[2]valeurs_trimestrielles!$A$1:$EJ$1191,318,0)</f>
        <v>1924</v>
      </c>
      <c r="G18" s="73">
        <f>HLOOKUP($A18,[2]valeurs_trimestrielles!$A$1:$EJ$1191,559,0)</f>
        <v>154</v>
      </c>
      <c r="H18" s="73">
        <f>HLOOKUP($A18,[2]valeurs_trimestrielles!$A$1:$EJ$1191,457,0)</f>
        <v>657</v>
      </c>
      <c r="I18" s="73">
        <f>HLOOKUP($A18,[2]valeurs_trimestrielles!$A$1:$EJ$1191,522,0)</f>
        <v>177</v>
      </c>
      <c r="J18" s="73">
        <f>HLOOKUP($A18,[2]valeurs_trimestrielles!$A$1:$EJ$1191,276,0)</f>
        <v>304</v>
      </c>
      <c r="K18" s="73">
        <f>HLOOKUP($A18,[2]valeurs_trimestrielles!$A$1:$EJ$1191,290,0)</f>
        <v>373</v>
      </c>
      <c r="L18" s="73">
        <f>HLOOKUP($A18,[2]valeurs_trimestrielles!$A$1:$EJ$1191,262,0)</f>
        <v>1414</v>
      </c>
      <c r="M18" s="73">
        <f>HLOOKUP($A18,[2]valeurs_trimestrielles!$A$1:$EJ$1191,406,0)</f>
        <v>874</v>
      </c>
      <c r="N18" s="75">
        <f>HLOOKUP($A18,[2]valeurs_trimestrielles!$A$1:$EJ$1191,304,0)</f>
        <v>596</v>
      </c>
      <c r="O18" s="72">
        <f t="shared" si="2"/>
        <v>8595</v>
      </c>
      <c r="P18" s="76">
        <f>HLOOKUP($A18,[2]valeurs_trimestrielles!$A$1:$EJ$1191,861,0)</f>
        <v>375</v>
      </c>
      <c r="Q18" s="73">
        <f>HLOOKUP($A18,[2]valeurs_trimestrielles!$A$1:$EJ$1191,763,0)</f>
        <v>1397</v>
      </c>
      <c r="R18" s="73">
        <f t="shared" si="3"/>
        <v>6823</v>
      </c>
      <c r="S18" s="73">
        <f>HLOOKUP($A18,[2]valeurs_trimestrielles!$A$1:$EJ$1191,694,0)</f>
        <v>1725</v>
      </c>
      <c r="T18" s="73">
        <f>HLOOKUP($A18,[2]valeurs_trimestrielles!$A$1:$EJ$1191,925,0)</f>
        <v>86</v>
      </c>
      <c r="U18" s="73">
        <f>HLOOKUP($A18,[2]valeurs_trimestrielles!$A$1:$EJ$1191,827,0)</f>
        <v>237</v>
      </c>
      <c r="V18" s="73">
        <f>HLOOKUP($A18,[2]valeurs_trimestrielles!$A$1:$EJ$1191,890,0)</f>
        <v>383</v>
      </c>
      <c r="W18" s="73">
        <f>HLOOKUP($A18,[2]valeurs_trimestrielles!$A$1:$EJ$1191,652,0)</f>
        <v>56</v>
      </c>
      <c r="X18" s="73">
        <f>HLOOKUP($A18,[2]valeurs_trimestrielles!$A$1:$EJ$1191,666,0)</f>
        <v>119</v>
      </c>
      <c r="Y18" s="73">
        <f>HLOOKUP($A18,[2]valeurs_trimestrielles!$A$1:$EJ$1191,638,0)</f>
        <v>2061</v>
      </c>
      <c r="Z18" s="73">
        <f>HLOOKUP($A18,[2]valeurs_trimestrielles!$A$1:$EJ$1191,778,0)</f>
        <v>977</v>
      </c>
      <c r="AA18" s="75">
        <f>HLOOKUP($A18,[2]valeurs_trimestrielles!$A$1:$EJ$1191,680,0)</f>
        <v>1179</v>
      </c>
      <c r="AB18" s="72">
        <f t="shared" si="4"/>
        <v>17153</v>
      </c>
      <c r="AC18" s="55">
        <f>HLOOKUP($A18,[2]valeurs_trimestrielles!$A$1:$EJ$1191,595,0)</f>
        <v>709</v>
      </c>
      <c r="AD18" s="56">
        <f>HLOOKUP($A18,[2]valeurs_trimestrielles!$A$1:$EJ$1191,144,0)</f>
        <v>3148</v>
      </c>
      <c r="AE18" s="56">
        <f t="shared" si="5"/>
        <v>13296</v>
      </c>
      <c r="AF18" s="56">
        <f>HLOOKUP($A18,[2]valeurs_trimestrielles!$A$1:$EJ$1191,71,0)</f>
        <v>3649</v>
      </c>
      <c r="AG18" s="56">
        <f>HLOOKUP($A18,[2]valeurs_trimestrielles!$A$1:$EJ$1191,981,0)</f>
        <v>240</v>
      </c>
      <c r="AH18" s="56">
        <f>HLOOKUP($A18,[2]valeurs_trimestrielles!$A$1:$EJ$1191,248,0)</f>
        <v>894</v>
      </c>
      <c r="AI18" s="56">
        <f>HLOOKUP($A18,[2]valeurs_trimestrielles!$A$1:$EJ$1191,624,0)</f>
        <v>560</v>
      </c>
      <c r="AJ18" s="56">
        <f>HLOOKUP($A18,[2]valeurs_trimestrielles!$A$1:$EJ$1191,29,0)</f>
        <v>360</v>
      </c>
      <c r="AK18" s="56">
        <f>HLOOKUP($A18,[2]valeurs_trimestrielles!$A$1:$EJ$1191,43,0)</f>
        <v>492</v>
      </c>
      <c r="AL18" s="56">
        <f>HLOOKUP($A18,[2]valeurs_trimestrielles!$A$1:$EJ$1191,15,0)</f>
        <v>3475</v>
      </c>
      <c r="AM18" s="56">
        <f>HLOOKUP($A18,[2]valeurs_trimestrielles!$A$1:$EJ$1191,159,0)</f>
        <v>1851</v>
      </c>
      <c r="AN18" s="57">
        <f>HLOOKUP($A18,[2]valeurs_trimestrielles!$A$1:$EJ$1191,57,0)</f>
        <v>1775</v>
      </c>
    </row>
    <row r="19" spans="1:40" x14ac:dyDescent="0.2">
      <c r="A19" s="1" t="str">
        <f>'France métro'!A16</f>
        <v>2013-T2</v>
      </c>
      <c r="B19" s="54">
        <f t="shared" si="0"/>
        <v>7452</v>
      </c>
      <c r="C19" s="76">
        <f>HLOOKUP($A19,[2]valeurs_trimestrielles!$A$1:$EJ$1191,493,0)</f>
        <v>440</v>
      </c>
      <c r="D19" s="73">
        <f>HLOOKUP($A19,[2]valeurs_trimestrielles!$A$1:$EJ$1191,391,0)</f>
        <v>1326</v>
      </c>
      <c r="E19" s="73">
        <f t="shared" si="1"/>
        <v>5686</v>
      </c>
      <c r="F19" s="73">
        <f>HLOOKUP($A19,[2]valeurs_trimestrielles!$A$1:$EJ$1191,318,0)</f>
        <v>1691</v>
      </c>
      <c r="G19" s="73">
        <f>HLOOKUP($A19,[2]valeurs_trimestrielles!$A$1:$EJ$1191,559,0)</f>
        <v>163</v>
      </c>
      <c r="H19" s="73">
        <f>HLOOKUP($A19,[2]valeurs_trimestrielles!$A$1:$EJ$1191,457,0)</f>
        <v>715</v>
      </c>
      <c r="I19" s="73">
        <f>HLOOKUP($A19,[2]valeurs_trimestrielles!$A$1:$EJ$1191,522,0)</f>
        <v>143</v>
      </c>
      <c r="J19" s="73">
        <f>HLOOKUP($A19,[2]valeurs_trimestrielles!$A$1:$EJ$1191,276,0)</f>
        <v>310</v>
      </c>
      <c r="K19" s="73">
        <f>HLOOKUP($A19,[2]valeurs_trimestrielles!$A$1:$EJ$1191,290,0)</f>
        <v>339</v>
      </c>
      <c r="L19" s="73">
        <f>HLOOKUP($A19,[2]valeurs_trimestrielles!$A$1:$EJ$1191,262,0)</f>
        <v>1155</v>
      </c>
      <c r="M19" s="73">
        <f>HLOOKUP($A19,[2]valeurs_trimestrielles!$A$1:$EJ$1191,406,0)</f>
        <v>613</v>
      </c>
      <c r="N19" s="75">
        <f>HLOOKUP($A19,[2]valeurs_trimestrielles!$A$1:$EJ$1191,304,0)</f>
        <v>557</v>
      </c>
      <c r="O19" s="72">
        <f t="shared" si="2"/>
        <v>7769</v>
      </c>
      <c r="P19" s="76">
        <f>HLOOKUP($A19,[2]valeurs_trimestrielles!$A$1:$EJ$1191,861,0)</f>
        <v>358</v>
      </c>
      <c r="Q19" s="73">
        <f>HLOOKUP($A19,[2]valeurs_trimestrielles!$A$1:$EJ$1191,763,0)</f>
        <v>1222</v>
      </c>
      <c r="R19" s="73">
        <f t="shared" si="3"/>
        <v>6189</v>
      </c>
      <c r="S19" s="73">
        <f>HLOOKUP($A19,[2]valeurs_trimestrielles!$A$1:$EJ$1191,694,0)</f>
        <v>1677</v>
      </c>
      <c r="T19" s="73">
        <f>HLOOKUP($A19,[2]valeurs_trimestrielles!$A$1:$EJ$1191,925,0)</f>
        <v>106</v>
      </c>
      <c r="U19" s="73">
        <f>HLOOKUP($A19,[2]valeurs_trimestrielles!$A$1:$EJ$1191,827,0)</f>
        <v>334</v>
      </c>
      <c r="V19" s="73">
        <f>HLOOKUP($A19,[2]valeurs_trimestrielles!$A$1:$EJ$1191,890,0)</f>
        <v>346</v>
      </c>
      <c r="W19" s="73">
        <f>HLOOKUP($A19,[2]valeurs_trimestrielles!$A$1:$EJ$1191,652,0)</f>
        <v>49</v>
      </c>
      <c r="X19" s="73">
        <f>HLOOKUP($A19,[2]valeurs_trimestrielles!$A$1:$EJ$1191,666,0)</f>
        <v>114</v>
      </c>
      <c r="Y19" s="73">
        <f>HLOOKUP($A19,[2]valeurs_trimestrielles!$A$1:$EJ$1191,638,0)</f>
        <v>1654</v>
      </c>
      <c r="Z19" s="73">
        <f>HLOOKUP($A19,[2]valeurs_trimestrielles!$A$1:$EJ$1191,778,0)</f>
        <v>758</v>
      </c>
      <c r="AA19" s="75">
        <f>HLOOKUP($A19,[2]valeurs_trimestrielles!$A$1:$EJ$1191,680,0)</f>
        <v>1151</v>
      </c>
      <c r="AB19" s="72">
        <f t="shared" si="4"/>
        <v>15221</v>
      </c>
      <c r="AC19" s="55">
        <f>HLOOKUP($A19,[2]valeurs_trimestrielles!$A$1:$EJ$1191,595,0)</f>
        <v>798</v>
      </c>
      <c r="AD19" s="56">
        <f>HLOOKUP($A19,[2]valeurs_trimestrielles!$A$1:$EJ$1191,144,0)</f>
        <v>2548</v>
      </c>
      <c r="AE19" s="56">
        <f t="shared" si="5"/>
        <v>11875</v>
      </c>
      <c r="AF19" s="56">
        <f>HLOOKUP($A19,[2]valeurs_trimestrielles!$A$1:$EJ$1191,71,0)</f>
        <v>3368</v>
      </c>
      <c r="AG19" s="56">
        <f>HLOOKUP($A19,[2]valeurs_trimestrielles!$A$1:$EJ$1191,981,0)</f>
        <v>269</v>
      </c>
      <c r="AH19" s="56">
        <f>HLOOKUP($A19,[2]valeurs_trimestrielles!$A$1:$EJ$1191,248,0)</f>
        <v>1049</v>
      </c>
      <c r="AI19" s="56">
        <f>HLOOKUP($A19,[2]valeurs_trimestrielles!$A$1:$EJ$1191,624,0)</f>
        <v>489</v>
      </c>
      <c r="AJ19" s="56">
        <f>HLOOKUP($A19,[2]valeurs_trimestrielles!$A$1:$EJ$1191,29,0)</f>
        <v>359</v>
      </c>
      <c r="AK19" s="56">
        <f>HLOOKUP($A19,[2]valeurs_trimestrielles!$A$1:$EJ$1191,43,0)</f>
        <v>453</v>
      </c>
      <c r="AL19" s="56">
        <f>HLOOKUP($A19,[2]valeurs_trimestrielles!$A$1:$EJ$1191,15,0)</f>
        <v>2809</v>
      </c>
      <c r="AM19" s="56">
        <f>HLOOKUP($A19,[2]valeurs_trimestrielles!$A$1:$EJ$1191,159,0)</f>
        <v>1371</v>
      </c>
      <c r="AN19" s="57">
        <f>HLOOKUP($A19,[2]valeurs_trimestrielles!$A$1:$EJ$1191,57,0)</f>
        <v>1708</v>
      </c>
    </row>
    <row r="20" spans="1:40" x14ac:dyDescent="0.2">
      <c r="A20" s="1" t="str">
        <f>'France métro'!A17</f>
        <v>2013-T3</v>
      </c>
      <c r="B20" s="54">
        <f t="shared" si="0"/>
        <v>6444</v>
      </c>
      <c r="C20" s="76">
        <f>HLOOKUP($A20,[2]valeurs_trimestrielles!$A$1:$EJ$1191,493,0)</f>
        <v>337</v>
      </c>
      <c r="D20" s="73">
        <f>HLOOKUP($A20,[2]valeurs_trimestrielles!$A$1:$EJ$1191,391,0)</f>
        <v>1118</v>
      </c>
      <c r="E20" s="73">
        <f t="shared" si="1"/>
        <v>4989</v>
      </c>
      <c r="F20" s="73">
        <f>HLOOKUP($A20,[2]valeurs_trimestrielles!$A$1:$EJ$1191,318,0)</f>
        <v>1353</v>
      </c>
      <c r="G20" s="73">
        <f>HLOOKUP($A20,[2]valeurs_trimestrielles!$A$1:$EJ$1191,559,0)</f>
        <v>160</v>
      </c>
      <c r="H20" s="73">
        <f>HLOOKUP($A20,[2]valeurs_trimestrielles!$A$1:$EJ$1191,457,0)</f>
        <v>493</v>
      </c>
      <c r="I20" s="73">
        <f>HLOOKUP($A20,[2]valeurs_trimestrielles!$A$1:$EJ$1191,522,0)</f>
        <v>161</v>
      </c>
      <c r="J20" s="73">
        <f>HLOOKUP($A20,[2]valeurs_trimestrielles!$A$1:$EJ$1191,276,0)</f>
        <v>296</v>
      </c>
      <c r="K20" s="73">
        <f>HLOOKUP($A20,[2]valeurs_trimestrielles!$A$1:$EJ$1191,290,0)</f>
        <v>293</v>
      </c>
      <c r="L20" s="73">
        <f>HLOOKUP($A20,[2]valeurs_trimestrielles!$A$1:$EJ$1191,262,0)</f>
        <v>980</v>
      </c>
      <c r="M20" s="73">
        <f>HLOOKUP($A20,[2]valeurs_trimestrielles!$A$1:$EJ$1191,406,0)</f>
        <v>748</v>
      </c>
      <c r="N20" s="75">
        <f>HLOOKUP($A20,[2]valeurs_trimestrielles!$A$1:$EJ$1191,304,0)</f>
        <v>505</v>
      </c>
      <c r="O20" s="72">
        <f t="shared" si="2"/>
        <v>6792</v>
      </c>
      <c r="P20" s="76">
        <f>HLOOKUP($A20,[2]valeurs_trimestrielles!$A$1:$EJ$1191,861,0)</f>
        <v>278</v>
      </c>
      <c r="Q20" s="73">
        <f>HLOOKUP($A20,[2]valeurs_trimestrielles!$A$1:$EJ$1191,763,0)</f>
        <v>925</v>
      </c>
      <c r="R20" s="73">
        <f t="shared" si="3"/>
        <v>5589</v>
      </c>
      <c r="S20" s="73">
        <f>HLOOKUP($A20,[2]valeurs_trimestrielles!$A$1:$EJ$1191,694,0)</f>
        <v>1277</v>
      </c>
      <c r="T20" s="73">
        <f>HLOOKUP($A20,[2]valeurs_trimestrielles!$A$1:$EJ$1191,925,0)</f>
        <v>73</v>
      </c>
      <c r="U20" s="73">
        <f>HLOOKUP($A20,[2]valeurs_trimestrielles!$A$1:$EJ$1191,827,0)</f>
        <v>212</v>
      </c>
      <c r="V20" s="73">
        <f>HLOOKUP($A20,[2]valeurs_trimestrielles!$A$1:$EJ$1191,890,0)</f>
        <v>357</v>
      </c>
      <c r="W20" s="73">
        <f>HLOOKUP($A20,[2]valeurs_trimestrielles!$A$1:$EJ$1191,652,0)</f>
        <v>53</v>
      </c>
      <c r="X20" s="73">
        <f>HLOOKUP($A20,[2]valeurs_trimestrielles!$A$1:$EJ$1191,666,0)</f>
        <v>99</v>
      </c>
      <c r="Y20" s="73">
        <f>HLOOKUP($A20,[2]valeurs_trimestrielles!$A$1:$EJ$1191,638,0)</f>
        <v>1552</v>
      </c>
      <c r="Z20" s="73">
        <f>HLOOKUP($A20,[2]valeurs_trimestrielles!$A$1:$EJ$1191,778,0)</f>
        <v>1000</v>
      </c>
      <c r="AA20" s="75">
        <f>HLOOKUP($A20,[2]valeurs_trimestrielles!$A$1:$EJ$1191,680,0)</f>
        <v>966</v>
      </c>
      <c r="AB20" s="72">
        <f t="shared" si="4"/>
        <v>13236</v>
      </c>
      <c r="AC20" s="55">
        <f>HLOOKUP($A20,[2]valeurs_trimestrielles!$A$1:$EJ$1191,595,0)</f>
        <v>615</v>
      </c>
      <c r="AD20" s="56">
        <f>HLOOKUP($A20,[2]valeurs_trimestrielles!$A$1:$EJ$1191,144,0)</f>
        <v>2043</v>
      </c>
      <c r="AE20" s="56">
        <f t="shared" si="5"/>
        <v>10578</v>
      </c>
      <c r="AF20" s="56">
        <f>HLOOKUP($A20,[2]valeurs_trimestrielles!$A$1:$EJ$1191,71,0)</f>
        <v>2630</v>
      </c>
      <c r="AG20" s="56">
        <f>HLOOKUP($A20,[2]valeurs_trimestrielles!$A$1:$EJ$1191,981,0)</f>
        <v>233</v>
      </c>
      <c r="AH20" s="56">
        <f>HLOOKUP($A20,[2]valeurs_trimestrielles!$A$1:$EJ$1191,248,0)</f>
        <v>705</v>
      </c>
      <c r="AI20" s="56">
        <f>HLOOKUP($A20,[2]valeurs_trimestrielles!$A$1:$EJ$1191,624,0)</f>
        <v>518</v>
      </c>
      <c r="AJ20" s="56">
        <f>HLOOKUP($A20,[2]valeurs_trimestrielles!$A$1:$EJ$1191,29,0)</f>
        <v>349</v>
      </c>
      <c r="AK20" s="56">
        <f>HLOOKUP($A20,[2]valeurs_trimestrielles!$A$1:$EJ$1191,43,0)</f>
        <v>392</v>
      </c>
      <c r="AL20" s="56">
        <f>HLOOKUP($A20,[2]valeurs_trimestrielles!$A$1:$EJ$1191,15,0)</f>
        <v>2532</v>
      </c>
      <c r="AM20" s="56">
        <f>HLOOKUP($A20,[2]valeurs_trimestrielles!$A$1:$EJ$1191,159,0)</f>
        <v>1748</v>
      </c>
      <c r="AN20" s="57">
        <f>HLOOKUP($A20,[2]valeurs_trimestrielles!$A$1:$EJ$1191,57,0)</f>
        <v>1471</v>
      </c>
    </row>
    <row r="21" spans="1:40" s="61" customFormat="1" x14ac:dyDescent="0.2">
      <c r="A21" s="61" t="str">
        <f>'France métro'!A18</f>
        <v>2013-T4</v>
      </c>
      <c r="B21" s="78">
        <f t="shared" si="0"/>
        <v>7196</v>
      </c>
      <c r="C21" s="79">
        <f>HLOOKUP($A21,[2]valeurs_trimestrielles!$A$1:$EJ$1191,493,0)</f>
        <v>336</v>
      </c>
      <c r="D21" s="80">
        <f>HLOOKUP($A21,[2]valeurs_trimestrielles!$A$1:$EJ$1191,391,0)</f>
        <v>1350</v>
      </c>
      <c r="E21" s="61">
        <f t="shared" si="1"/>
        <v>5510</v>
      </c>
      <c r="F21" s="80">
        <f>HLOOKUP($A21,[2]valeurs_trimestrielles!$A$1:$EJ$1191,318,0)</f>
        <v>1500</v>
      </c>
      <c r="G21" s="80">
        <f>HLOOKUP($A21,[2]valeurs_trimestrielles!$A$1:$EJ$1191,559,0)</f>
        <v>129</v>
      </c>
      <c r="H21" s="80">
        <f>HLOOKUP($A21,[2]valeurs_trimestrielles!$A$1:$EJ$1191,457,0)</f>
        <v>467</v>
      </c>
      <c r="I21" s="80">
        <f>HLOOKUP($A21,[2]valeurs_trimestrielles!$A$1:$EJ$1191,522,0)</f>
        <v>171</v>
      </c>
      <c r="J21" s="80">
        <f>HLOOKUP($A21,[2]valeurs_trimestrielles!$A$1:$EJ$1191,276,0)</f>
        <v>371</v>
      </c>
      <c r="K21" s="80">
        <f>HLOOKUP($A21,[2]valeurs_trimestrielles!$A$1:$EJ$1191,290,0)</f>
        <v>383</v>
      </c>
      <c r="L21" s="80">
        <f>HLOOKUP($A21,[2]valeurs_trimestrielles!$A$1:$EJ$1191,262,0)</f>
        <v>1101</v>
      </c>
      <c r="M21" s="80">
        <f>HLOOKUP($A21,[2]valeurs_trimestrielles!$A$1:$EJ$1191,406,0)</f>
        <v>920</v>
      </c>
      <c r="N21" s="81">
        <f>HLOOKUP($A21,[2]valeurs_trimestrielles!$A$1:$EJ$1191,304,0)</f>
        <v>468</v>
      </c>
      <c r="O21" s="77">
        <f t="shared" si="2"/>
        <v>7414</v>
      </c>
      <c r="P21" s="79">
        <f>HLOOKUP($A21,[2]valeurs_trimestrielles!$A$1:$EJ$1191,861,0)</f>
        <v>338</v>
      </c>
      <c r="Q21" s="80">
        <f>HLOOKUP($A21,[2]valeurs_trimestrielles!$A$1:$EJ$1191,763,0)</f>
        <v>1156</v>
      </c>
      <c r="R21" s="61">
        <f t="shared" si="3"/>
        <v>5920</v>
      </c>
      <c r="S21" s="80">
        <f>HLOOKUP($A21,[2]valeurs_trimestrielles!$A$1:$EJ$1191,694,0)</f>
        <v>1404</v>
      </c>
      <c r="T21" s="80">
        <f>HLOOKUP($A21,[2]valeurs_trimestrielles!$A$1:$EJ$1191,925,0)</f>
        <v>104</v>
      </c>
      <c r="U21" s="80">
        <f>HLOOKUP($A21,[2]valeurs_trimestrielles!$A$1:$EJ$1191,827,0)</f>
        <v>223</v>
      </c>
      <c r="V21" s="80">
        <f>HLOOKUP($A21,[2]valeurs_trimestrielles!$A$1:$EJ$1191,890,0)</f>
        <v>325</v>
      </c>
      <c r="W21" s="80">
        <f>HLOOKUP($A21,[2]valeurs_trimestrielles!$A$1:$EJ$1191,652,0)</f>
        <v>56</v>
      </c>
      <c r="X21" s="80">
        <f>HLOOKUP($A21,[2]valeurs_trimestrielles!$A$1:$EJ$1191,666,0)</f>
        <v>124</v>
      </c>
      <c r="Y21" s="80">
        <f>HLOOKUP($A21,[2]valeurs_trimestrielles!$A$1:$EJ$1191,638,0)</f>
        <v>1732</v>
      </c>
      <c r="Z21" s="80">
        <f>HLOOKUP($A21,[2]valeurs_trimestrielles!$A$1:$EJ$1191,778,0)</f>
        <v>974</v>
      </c>
      <c r="AA21" s="81">
        <f>HLOOKUP($A21,[2]valeurs_trimestrielles!$A$1:$EJ$1191,680,0)</f>
        <v>978</v>
      </c>
      <c r="AB21" s="77">
        <f t="shared" si="4"/>
        <v>14610</v>
      </c>
      <c r="AC21" s="82">
        <f>HLOOKUP($A21,[2]valeurs_trimestrielles!$A$1:$EJ$1191,595,0)</f>
        <v>674</v>
      </c>
      <c r="AD21" s="83">
        <f>HLOOKUP($A21,[2]valeurs_trimestrielles!$A$1:$EJ$1191,144,0)</f>
        <v>2506</v>
      </c>
      <c r="AE21" s="83">
        <f t="shared" si="5"/>
        <v>11430</v>
      </c>
      <c r="AF21" s="83">
        <f>HLOOKUP($A21,[2]valeurs_trimestrielles!$A$1:$EJ$1191,71,0)</f>
        <v>2904</v>
      </c>
      <c r="AG21" s="83">
        <f>HLOOKUP($A21,[2]valeurs_trimestrielles!$A$1:$EJ$1191,981,0)</f>
        <v>233</v>
      </c>
      <c r="AH21" s="83">
        <f>HLOOKUP($A21,[2]valeurs_trimestrielles!$A$1:$EJ$1191,248,0)</f>
        <v>690</v>
      </c>
      <c r="AI21" s="83">
        <f>HLOOKUP($A21,[2]valeurs_trimestrielles!$A$1:$EJ$1191,624,0)</f>
        <v>496</v>
      </c>
      <c r="AJ21" s="83">
        <f>HLOOKUP($A21,[2]valeurs_trimestrielles!$A$1:$EJ$1191,29,0)</f>
        <v>427</v>
      </c>
      <c r="AK21" s="83">
        <f>HLOOKUP($A21,[2]valeurs_trimestrielles!$A$1:$EJ$1191,43,0)</f>
        <v>507</v>
      </c>
      <c r="AL21" s="83">
        <f>HLOOKUP($A21,[2]valeurs_trimestrielles!$A$1:$EJ$1191,15,0)</f>
        <v>2833</v>
      </c>
      <c r="AM21" s="83">
        <f>HLOOKUP($A21,[2]valeurs_trimestrielles!$A$1:$EJ$1191,159,0)</f>
        <v>1894</v>
      </c>
      <c r="AN21" s="84">
        <f>HLOOKUP($A21,[2]valeurs_trimestrielles!$A$1:$EJ$1191,57,0)</f>
        <v>1446</v>
      </c>
    </row>
    <row r="22" spans="1:40" x14ac:dyDescent="0.2">
      <c r="A22" s="1" t="str">
        <f>'France métro'!A19</f>
        <v>2014-T1</v>
      </c>
      <c r="B22" s="54">
        <f t="shared" si="0"/>
        <v>8299</v>
      </c>
      <c r="C22" s="76">
        <f>HLOOKUP($A22,[2]valeurs_trimestrielles!$A$1:$EJ$1191,493,0)</f>
        <v>376</v>
      </c>
      <c r="D22" s="73">
        <f>HLOOKUP($A22,[2]valeurs_trimestrielles!$A$1:$EJ$1191,391,0)</f>
        <v>1701</v>
      </c>
      <c r="E22" s="73">
        <f t="shared" si="1"/>
        <v>6222</v>
      </c>
      <c r="F22" s="73">
        <f>HLOOKUP($A22,[2]valeurs_trimestrielles!$A$1:$EJ$1191,318,0)</f>
        <v>1727</v>
      </c>
      <c r="G22" s="73">
        <f>HLOOKUP($A22,[2]valeurs_trimestrielles!$A$1:$EJ$1191,559,0)</f>
        <v>189</v>
      </c>
      <c r="H22" s="73">
        <f>HLOOKUP($A22,[2]valeurs_trimestrielles!$A$1:$EJ$1191,457,0)</f>
        <v>567</v>
      </c>
      <c r="I22" s="73">
        <f>HLOOKUP($A22,[2]valeurs_trimestrielles!$A$1:$EJ$1191,522,0)</f>
        <v>194</v>
      </c>
      <c r="J22" s="73">
        <f>HLOOKUP($A22,[2]valeurs_trimestrielles!$A$1:$EJ$1191,276,0)</f>
        <v>331</v>
      </c>
      <c r="K22" s="73">
        <f>HLOOKUP($A22,[2]valeurs_trimestrielles!$A$1:$EJ$1191,290,0)</f>
        <v>359</v>
      </c>
      <c r="L22" s="73">
        <f>HLOOKUP($A22,[2]valeurs_trimestrielles!$A$1:$EJ$1191,262,0)</f>
        <v>1519</v>
      </c>
      <c r="M22" s="73">
        <f>HLOOKUP($A22,[2]valeurs_trimestrielles!$A$1:$EJ$1191,406,0)</f>
        <v>783</v>
      </c>
      <c r="N22" s="75">
        <f>HLOOKUP($A22,[2]valeurs_trimestrielles!$A$1:$EJ$1191,304,0)</f>
        <v>553</v>
      </c>
      <c r="O22" s="72">
        <f t="shared" si="2"/>
        <v>8493</v>
      </c>
      <c r="P22" s="76">
        <f>HLOOKUP($A22,[2]valeurs_trimestrielles!$A$1:$EJ$1191,861,0)</f>
        <v>436</v>
      </c>
      <c r="Q22" s="73">
        <f>HLOOKUP($A22,[2]valeurs_trimestrielles!$A$1:$EJ$1191,763,0)</f>
        <v>1425</v>
      </c>
      <c r="R22" s="73">
        <f t="shared" si="3"/>
        <v>6632</v>
      </c>
      <c r="S22" s="73">
        <f>HLOOKUP($A22,[2]valeurs_trimestrielles!$A$1:$EJ$1191,694,0)</f>
        <v>1647</v>
      </c>
      <c r="T22" s="73">
        <f>HLOOKUP($A22,[2]valeurs_trimestrielles!$A$1:$EJ$1191,925,0)</f>
        <v>96</v>
      </c>
      <c r="U22" s="73">
        <f>HLOOKUP($A22,[2]valeurs_trimestrielles!$A$1:$EJ$1191,827,0)</f>
        <v>311</v>
      </c>
      <c r="V22" s="73">
        <f>HLOOKUP($A22,[2]valeurs_trimestrielles!$A$1:$EJ$1191,890,0)</f>
        <v>363</v>
      </c>
      <c r="W22" s="73">
        <f>HLOOKUP($A22,[2]valeurs_trimestrielles!$A$1:$EJ$1191,652,0)</f>
        <v>52</v>
      </c>
      <c r="X22" s="73">
        <f>HLOOKUP($A22,[2]valeurs_trimestrielles!$A$1:$EJ$1191,666,0)</f>
        <v>163</v>
      </c>
      <c r="Y22" s="73">
        <f>HLOOKUP($A22,[2]valeurs_trimestrielles!$A$1:$EJ$1191,638,0)</f>
        <v>1954</v>
      </c>
      <c r="Z22" s="73">
        <f>HLOOKUP($A22,[2]valeurs_trimestrielles!$A$1:$EJ$1191,778,0)</f>
        <v>929</v>
      </c>
      <c r="AA22" s="75">
        <f>HLOOKUP($A22,[2]valeurs_trimestrielles!$A$1:$EJ$1191,680,0)</f>
        <v>1117</v>
      </c>
      <c r="AB22" s="72">
        <f t="shared" si="4"/>
        <v>16792</v>
      </c>
      <c r="AC22" s="55">
        <f>HLOOKUP($A22,[2]valeurs_trimestrielles!$A$1:$EJ$1191,595,0)</f>
        <v>812</v>
      </c>
      <c r="AD22" s="56">
        <f>HLOOKUP($A22,[2]valeurs_trimestrielles!$A$1:$EJ$1191,144,0)</f>
        <v>3126</v>
      </c>
      <c r="AE22" s="56">
        <f t="shared" si="5"/>
        <v>12854</v>
      </c>
      <c r="AF22" s="56">
        <f>HLOOKUP($A22,[2]valeurs_trimestrielles!$A$1:$EJ$1191,71,0)</f>
        <v>3374</v>
      </c>
      <c r="AG22" s="56">
        <f>HLOOKUP($A22,[2]valeurs_trimestrielles!$A$1:$EJ$1191,981,0)</f>
        <v>285</v>
      </c>
      <c r="AH22" s="56">
        <f>HLOOKUP($A22,[2]valeurs_trimestrielles!$A$1:$EJ$1191,248,0)</f>
        <v>878</v>
      </c>
      <c r="AI22" s="56">
        <f>HLOOKUP($A22,[2]valeurs_trimestrielles!$A$1:$EJ$1191,624,0)</f>
        <v>557</v>
      </c>
      <c r="AJ22" s="56">
        <f>HLOOKUP($A22,[2]valeurs_trimestrielles!$A$1:$EJ$1191,29,0)</f>
        <v>383</v>
      </c>
      <c r="AK22" s="56">
        <f>HLOOKUP($A22,[2]valeurs_trimestrielles!$A$1:$EJ$1191,43,0)</f>
        <v>522</v>
      </c>
      <c r="AL22" s="56">
        <f>HLOOKUP($A22,[2]valeurs_trimestrielles!$A$1:$EJ$1191,15,0)</f>
        <v>3473</v>
      </c>
      <c r="AM22" s="56">
        <f>HLOOKUP($A22,[2]valeurs_trimestrielles!$A$1:$EJ$1191,159,0)</f>
        <v>1712</v>
      </c>
      <c r="AN22" s="57">
        <f>HLOOKUP($A22,[2]valeurs_trimestrielles!$A$1:$EJ$1191,57,0)</f>
        <v>1670</v>
      </c>
    </row>
    <row r="23" spans="1:40" x14ac:dyDescent="0.2">
      <c r="A23" s="1" t="str">
        <f>'France métro'!A20</f>
        <v>2014-T2</v>
      </c>
      <c r="B23" s="54">
        <f t="shared" si="0"/>
        <v>7492</v>
      </c>
      <c r="C23" s="76">
        <f>HLOOKUP($A23,[2]valeurs_trimestrielles!$A$1:$EJ$1191,493,0)</f>
        <v>368</v>
      </c>
      <c r="D23" s="73">
        <f>HLOOKUP($A23,[2]valeurs_trimestrielles!$A$1:$EJ$1191,391,0)</f>
        <v>1384</v>
      </c>
      <c r="E23" s="73">
        <f t="shared" si="1"/>
        <v>5740</v>
      </c>
      <c r="F23" s="73">
        <f>HLOOKUP($A23,[2]valeurs_trimestrielles!$A$1:$EJ$1191,318,0)</f>
        <v>1665</v>
      </c>
      <c r="G23" s="73">
        <f>HLOOKUP($A23,[2]valeurs_trimestrielles!$A$1:$EJ$1191,559,0)</f>
        <v>149</v>
      </c>
      <c r="H23" s="73">
        <f>HLOOKUP($A23,[2]valeurs_trimestrielles!$A$1:$EJ$1191,457,0)</f>
        <v>749</v>
      </c>
      <c r="I23" s="73">
        <f>HLOOKUP($A23,[2]valeurs_trimestrielles!$A$1:$EJ$1191,522,0)</f>
        <v>184</v>
      </c>
      <c r="J23" s="73">
        <f>HLOOKUP($A23,[2]valeurs_trimestrielles!$A$1:$EJ$1191,276,0)</f>
        <v>310</v>
      </c>
      <c r="K23" s="73">
        <f>HLOOKUP($A23,[2]valeurs_trimestrielles!$A$1:$EJ$1191,290,0)</f>
        <v>311</v>
      </c>
      <c r="L23" s="73">
        <f>HLOOKUP($A23,[2]valeurs_trimestrielles!$A$1:$EJ$1191,262,0)</f>
        <v>1130</v>
      </c>
      <c r="M23" s="73">
        <f>HLOOKUP($A23,[2]valeurs_trimestrielles!$A$1:$EJ$1191,406,0)</f>
        <v>706</v>
      </c>
      <c r="N23" s="75">
        <f>HLOOKUP($A23,[2]valeurs_trimestrielles!$A$1:$EJ$1191,304,0)</f>
        <v>536</v>
      </c>
      <c r="O23" s="72">
        <f t="shared" si="2"/>
        <v>7758</v>
      </c>
      <c r="P23" s="76">
        <f>HLOOKUP($A23,[2]valeurs_trimestrielles!$A$1:$EJ$1191,861,0)</f>
        <v>425</v>
      </c>
      <c r="Q23" s="73">
        <f>HLOOKUP($A23,[2]valeurs_trimestrielles!$A$1:$EJ$1191,763,0)</f>
        <v>1217</v>
      </c>
      <c r="R23" s="73">
        <f t="shared" si="3"/>
        <v>6116</v>
      </c>
      <c r="S23" s="73">
        <f>HLOOKUP($A23,[2]valeurs_trimestrielles!$A$1:$EJ$1191,694,0)</f>
        <v>1677</v>
      </c>
      <c r="T23" s="73">
        <f>HLOOKUP($A23,[2]valeurs_trimestrielles!$A$1:$EJ$1191,925,0)</f>
        <v>99</v>
      </c>
      <c r="U23" s="73">
        <f>HLOOKUP($A23,[2]valeurs_trimestrielles!$A$1:$EJ$1191,827,0)</f>
        <v>368</v>
      </c>
      <c r="V23" s="73">
        <f>HLOOKUP($A23,[2]valeurs_trimestrielles!$A$1:$EJ$1191,890,0)</f>
        <v>313</v>
      </c>
      <c r="W23" s="73">
        <f>HLOOKUP($A23,[2]valeurs_trimestrielles!$A$1:$EJ$1191,652,0)</f>
        <v>40</v>
      </c>
      <c r="X23" s="73">
        <f>HLOOKUP($A23,[2]valeurs_trimestrielles!$A$1:$EJ$1191,666,0)</f>
        <v>153</v>
      </c>
      <c r="Y23" s="73">
        <f>HLOOKUP($A23,[2]valeurs_trimestrielles!$A$1:$EJ$1191,638,0)</f>
        <v>1733</v>
      </c>
      <c r="Z23" s="73">
        <f>HLOOKUP($A23,[2]valeurs_trimestrielles!$A$1:$EJ$1191,778,0)</f>
        <v>722</v>
      </c>
      <c r="AA23" s="75">
        <f>HLOOKUP($A23,[2]valeurs_trimestrielles!$A$1:$EJ$1191,680,0)</f>
        <v>1011</v>
      </c>
      <c r="AB23" s="72">
        <f t="shared" si="4"/>
        <v>15250</v>
      </c>
      <c r="AC23" s="55">
        <f>HLOOKUP($A23,[2]valeurs_trimestrielles!$A$1:$EJ$1191,595,0)</f>
        <v>793</v>
      </c>
      <c r="AD23" s="56">
        <f>HLOOKUP($A23,[2]valeurs_trimestrielles!$A$1:$EJ$1191,144,0)</f>
        <v>2601</v>
      </c>
      <c r="AE23" s="56">
        <f t="shared" si="5"/>
        <v>11856</v>
      </c>
      <c r="AF23" s="56">
        <f>HLOOKUP($A23,[2]valeurs_trimestrielles!$A$1:$EJ$1191,71,0)</f>
        <v>3342</v>
      </c>
      <c r="AG23" s="56">
        <f>HLOOKUP($A23,[2]valeurs_trimestrielles!$A$1:$EJ$1191,981,0)</f>
        <v>248</v>
      </c>
      <c r="AH23" s="56">
        <f>HLOOKUP($A23,[2]valeurs_trimestrielles!$A$1:$EJ$1191,248,0)</f>
        <v>1117</v>
      </c>
      <c r="AI23" s="56">
        <f>HLOOKUP($A23,[2]valeurs_trimestrielles!$A$1:$EJ$1191,624,0)</f>
        <v>497</v>
      </c>
      <c r="AJ23" s="56">
        <f>HLOOKUP($A23,[2]valeurs_trimestrielles!$A$1:$EJ$1191,29,0)</f>
        <v>350</v>
      </c>
      <c r="AK23" s="56">
        <f>HLOOKUP($A23,[2]valeurs_trimestrielles!$A$1:$EJ$1191,43,0)</f>
        <v>464</v>
      </c>
      <c r="AL23" s="56">
        <f>HLOOKUP($A23,[2]valeurs_trimestrielles!$A$1:$EJ$1191,15,0)</f>
        <v>2863</v>
      </c>
      <c r="AM23" s="56">
        <f>HLOOKUP($A23,[2]valeurs_trimestrielles!$A$1:$EJ$1191,159,0)</f>
        <v>1428</v>
      </c>
      <c r="AN23" s="57">
        <f>HLOOKUP($A23,[2]valeurs_trimestrielles!$A$1:$EJ$1191,57,0)</f>
        <v>1547</v>
      </c>
    </row>
    <row r="24" spans="1:40" x14ac:dyDescent="0.2">
      <c r="A24" s="1" t="str">
        <f>'France métro'!A21</f>
        <v>2014-T3</v>
      </c>
      <c r="B24" s="54">
        <f t="shared" si="0"/>
        <v>6214</v>
      </c>
      <c r="C24" s="76">
        <f>HLOOKUP($A24,[2]valeurs_trimestrielles!$A$1:$EJ$1191,493,0)</f>
        <v>256</v>
      </c>
      <c r="D24" s="73">
        <f>HLOOKUP($A24,[2]valeurs_trimestrielles!$A$1:$EJ$1191,391,0)</f>
        <v>1014</v>
      </c>
      <c r="E24" s="73">
        <f t="shared" si="1"/>
        <v>4944</v>
      </c>
      <c r="F24" s="73">
        <f>HLOOKUP($A24,[2]valeurs_trimestrielles!$A$1:$EJ$1191,318,0)</f>
        <v>1117</v>
      </c>
      <c r="G24" s="73">
        <f>HLOOKUP($A24,[2]valeurs_trimestrielles!$A$1:$EJ$1191,559,0)</f>
        <v>142</v>
      </c>
      <c r="H24" s="73">
        <f>HLOOKUP($A24,[2]valeurs_trimestrielles!$A$1:$EJ$1191,457,0)</f>
        <v>552</v>
      </c>
      <c r="I24" s="73">
        <f>HLOOKUP($A24,[2]valeurs_trimestrielles!$A$1:$EJ$1191,522,0)</f>
        <v>151</v>
      </c>
      <c r="J24" s="73">
        <f>HLOOKUP($A24,[2]valeurs_trimestrielles!$A$1:$EJ$1191,276,0)</f>
        <v>291</v>
      </c>
      <c r="K24" s="73">
        <f>HLOOKUP($A24,[2]valeurs_trimestrielles!$A$1:$EJ$1191,290,0)</f>
        <v>313</v>
      </c>
      <c r="L24" s="73">
        <f>HLOOKUP($A24,[2]valeurs_trimestrielles!$A$1:$EJ$1191,262,0)</f>
        <v>964</v>
      </c>
      <c r="M24" s="73">
        <f>HLOOKUP($A24,[2]valeurs_trimestrielles!$A$1:$EJ$1191,406,0)</f>
        <v>921</v>
      </c>
      <c r="N24" s="75">
        <f>HLOOKUP($A24,[2]valeurs_trimestrielles!$A$1:$EJ$1191,304,0)</f>
        <v>493</v>
      </c>
      <c r="O24" s="72">
        <f t="shared" si="2"/>
        <v>7196</v>
      </c>
      <c r="P24" s="76">
        <f>HLOOKUP($A24,[2]valeurs_trimestrielles!$A$1:$EJ$1191,861,0)</f>
        <v>370</v>
      </c>
      <c r="Q24" s="73">
        <f>HLOOKUP($A24,[2]valeurs_trimestrielles!$A$1:$EJ$1191,763,0)</f>
        <v>856</v>
      </c>
      <c r="R24" s="73">
        <f t="shared" si="3"/>
        <v>5970</v>
      </c>
      <c r="S24" s="73">
        <f>HLOOKUP($A24,[2]valeurs_trimestrielles!$A$1:$EJ$1191,694,0)</f>
        <v>1380</v>
      </c>
      <c r="T24" s="73">
        <f>HLOOKUP($A24,[2]valeurs_trimestrielles!$A$1:$EJ$1191,925,0)</f>
        <v>113</v>
      </c>
      <c r="U24" s="73">
        <f>HLOOKUP($A24,[2]valeurs_trimestrielles!$A$1:$EJ$1191,827,0)</f>
        <v>267</v>
      </c>
      <c r="V24" s="73">
        <f>HLOOKUP($A24,[2]valeurs_trimestrielles!$A$1:$EJ$1191,890,0)</f>
        <v>313</v>
      </c>
      <c r="W24" s="73">
        <f>HLOOKUP($A24,[2]valeurs_trimestrielles!$A$1:$EJ$1191,652,0)</f>
        <v>60</v>
      </c>
      <c r="X24" s="73">
        <f>HLOOKUP($A24,[2]valeurs_trimestrielles!$A$1:$EJ$1191,666,0)</f>
        <v>154</v>
      </c>
      <c r="Y24" s="73">
        <f>HLOOKUP($A24,[2]valeurs_trimestrielles!$A$1:$EJ$1191,638,0)</f>
        <v>1617</v>
      </c>
      <c r="Z24" s="73">
        <f>HLOOKUP($A24,[2]valeurs_trimestrielles!$A$1:$EJ$1191,778,0)</f>
        <v>1077</v>
      </c>
      <c r="AA24" s="75">
        <f>HLOOKUP($A24,[2]valeurs_trimestrielles!$A$1:$EJ$1191,680,0)</f>
        <v>989</v>
      </c>
      <c r="AB24" s="72">
        <f t="shared" si="4"/>
        <v>13410</v>
      </c>
      <c r="AC24" s="55">
        <f>HLOOKUP($A24,[2]valeurs_trimestrielles!$A$1:$EJ$1191,595,0)</f>
        <v>626</v>
      </c>
      <c r="AD24" s="56">
        <f>HLOOKUP($A24,[2]valeurs_trimestrielles!$A$1:$EJ$1191,144,0)</f>
        <v>1870</v>
      </c>
      <c r="AE24" s="56">
        <f t="shared" si="5"/>
        <v>10914</v>
      </c>
      <c r="AF24" s="56">
        <f>HLOOKUP($A24,[2]valeurs_trimestrielles!$A$1:$EJ$1191,71,0)</f>
        <v>2497</v>
      </c>
      <c r="AG24" s="56">
        <f>HLOOKUP($A24,[2]valeurs_trimestrielles!$A$1:$EJ$1191,981,0)</f>
        <v>255</v>
      </c>
      <c r="AH24" s="56">
        <f>HLOOKUP($A24,[2]valeurs_trimestrielles!$A$1:$EJ$1191,248,0)</f>
        <v>819</v>
      </c>
      <c r="AI24" s="56">
        <f>HLOOKUP($A24,[2]valeurs_trimestrielles!$A$1:$EJ$1191,624,0)</f>
        <v>464</v>
      </c>
      <c r="AJ24" s="56">
        <f>HLOOKUP($A24,[2]valeurs_trimestrielles!$A$1:$EJ$1191,29,0)</f>
        <v>351</v>
      </c>
      <c r="AK24" s="56">
        <f>HLOOKUP($A24,[2]valeurs_trimestrielles!$A$1:$EJ$1191,43,0)</f>
        <v>467</v>
      </c>
      <c r="AL24" s="56">
        <f>HLOOKUP($A24,[2]valeurs_trimestrielles!$A$1:$EJ$1191,15,0)</f>
        <v>2581</v>
      </c>
      <c r="AM24" s="56">
        <f>HLOOKUP($A24,[2]valeurs_trimestrielles!$A$1:$EJ$1191,159,0)</f>
        <v>1998</v>
      </c>
      <c r="AN24" s="57">
        <f>HLOOKUP($A24,[2]valeurs_trimestrielles!$A$1:$EJ$1191,57,0)</f>
        <v>1482</v>
      </c>
    </row>
    <row r="25" spans="1:40" s="61" customFormat="1" x14ac:dyDescent="0.2">
      <c r="A25" s="61" t="str">
        <f>'France métro'!A22</f>
        <v>2014-T4</v>
      </c>
      <c r="B25" s="78">
        <f t="shared" si="0"/>
        <v>7129</v>
      </c>
      <c r="C25" s="79">
        <f>HLOOKUP($A25,[2]valeurs_trimestrielles!$A$1:$EJ$1191,493,0)</f>
        <v>311</v>
      </c>
      <c r="D25" s="80">
        <f>HLOOKUP($A25,[2]valeurs_trimestrielles!$A$1:$EJ$1191,391,0)</f>
        <v>1164</v>
      </c>
      <c r="E25" s="61">
        <f t="shared" si="1"/>
        <v>5654</v>
      </c>
      <c r="F25" s="80">
        <f>HLOOKUP($A25,[2]valeurs_trimestrielles!$A$1:$EJ$1191,318,0)</f>
        <v>1391</v>
      </c>
      <c r="G25" s="80">
        <f>HLOOKUP($A25,[2]valeurs_trimestrielles!$A$1:$EJ$1191,559,0)</f>
        <v>174</v>
      </c>
      <c r="H25" s="80">
        <f>HLOOKUP($A25,[2]valeurs_trimestrielles!$A$1:$EJ$1191,457,0)</f>
        <v>525</v>
      </c>
      <c r="I25" s="80">
        <f>HLOOKUP($A25,[2]valeurs_trimestrielles!$A$1:$EJ$1191,522,0)</f>
        <v>175</v>
      </c>
      <c r="J25" s="80">
        <f>HLOOKUP($A25,[2]valeurs_trimestrielles!$A$1:$EJ$1191,276,0)</f>
        <v>415</v>
      </c>
      <c r="K25" s="80">
        <f>HLOOKUP($A25,[2]valeurs_trimestrielles!$A$1:$EJ$1191,290,0)</f>
        <v>342</v>
      </c>
      <c r="L25" s="80">
        <f>HLOOKUP($A25,[2]valeurs_trimestrielles!$A$1:$EJ$1191,262,0)</f>
        <v>1174</v>
      </c>
      <c r="M25" s="80">
        <f>HLOOKUP($A25,[2]valeurs_trimestrielles!$A$1:$EJ$1191,406,0)</f>
        <v>916</v>
      </c>
      <c r="N25" s="81">
        <f>HLOOKUP($A25,[2]valeurs_trimestrielles!$A$1:$EJ$1191,304,0)</f>
        <v>542</v>
      </c>
      <c r="O25" s="77">
        <f t="shared" si="2"/>
        <v>7271</v>
      </c>
      <c r="P25" s="79">
        <f>HLOOKUP($A25,[2]valeurs_trimestrielles!$A$1:$EJ$1191,861,0)</f>
        <v>380</v>
      </c>
      <c r="Q25" s="80">
        <f>HLOOKUP($A25,[2]valeurs_trimestrielles!$A$1:$EJ$1191,763,0)</f>
        <v>962</v>
      </c>
      <c r="R25" s="61">
        <f t="shared" si="3"/>
        <v>5929</v>
      </c>
      <c r="S25" s="80">
        <f>HLOOKUP($A25,[2]valeurs_trimestrielles!$A$1:$EJ$1191,694,0)</f>
        <v>1507</v>
      </c>
      <c r="T25" s="80">
        <f>HLOOKUP($A25,[2]valeurs_trimestrielles!$A$1:$EJ$1191,925,0)</f>
        <v>132</v>
      </c>
      <c r="U25" s="80">
        <f>HLOOKUP($A25,[2]valeurs_trimestrielles!$A$1:$EJ$1191,827,0)</f>
        <v>235</v>
      </c>
      <c r="V25" s="80">
        <f>HLOOKUP($A25,[2]valeurs_trimestrielles!$A$1:$EJ$1191,890,0)</f>
        <v>355</v>
      </c>
      <c r="W25" s="80">
        <f>HLOOKUP($A25,[2]valeurs_trimestrielles!$A$1:$EJ$1191,652,0)</f>
        <v>38</v>
      </c>
      <c r="X25" s="80">
        <f>HLOOKUP($A25,[2]valeurs_trimestrielles!$A$1:$EJ$1191,666,0)</f>
        <v>194</v>
      </c>
      <c r="Y25" s="80">
        <f>HLOOKUP($A25,[2]valeurs_trimestrielles!$A$1:$EJ$1191,638,0)</f>
        <v>1654</v>
      </c>
      <c r="Z25" s="80">
        <f>HLOOKUP($A25,[2]valeurs_trimestrielles!$A$1:$EJ$1191,778,0)</f>
        <v>929</v>
      </c>
      <c r="AA25" s="81">
        <f>HLOOKUP($A25,[2]valeurs_trimestrielles!$A$1:$EJ$1191,680,0)</f>
        <v>885</v>
      </c>
      <c r="AB25" s="77">
        <f t="shared" si="4"/>
        <v>14400</v>
      </c>
      <c r="AC25" s="82">
        <f>HLOOKUP($A25,[2]valeurs_trimestrielles!$A$1:$EJ$1191,595,0)</f>
        <v>691</v>
      </c>
      <c r="AD25" s="83">
        <f>HLOOKUP($A25,[2]valeurs_trimestrielles!$A$1:$EJ$1191,144,0)</f>
        <v>2126</v>
      </c>
      <c r="AE25" s="83">
        <f t="shared" si="5"/>
        <v>11583</v>
      </c>
      <c r="AF25" s="83">
        <f>HLOOKUP($A25,[2]valeurs_trimestrielles!$A$1:$EJ$1191,71,0)</f>
        <v>2898</v>
      </c>
      <c r="AG25" s="83">
        <f>HLOOKUP($A25,[2]valeurs_trimestrielles!$A$1:$EJ$1191,981,0)</f>
        <v>306</v>
      </c>
      <c r="AH25" s="83">
        <f>HLOOKUP($A25,[2]valeurs_trimestrielles!$A$1:$EJ$1191,248,0)</f>
        <v>760</v>
      </c>
      <c r="AI25" s="83">
        <f>HLOOKUP($A25,[2]valeurs_trimestrielles!$A$1:$EJ$1191,624,0)</f>
        <v>530</v>
      </c>
      <c r="AJ25" s="83">
        <f>HLOOKUP($A25,[2]valeurs_trimestrielles!$A$1:$EJ$1191,29,0)</f>
        <v>453</v>
      </c>
      <c r="AK25" s="83">
        <f>HLOOKUP($A25,[2]valeurs_trimestrielles!$A$1:$EJ$1191,43,0)</f>
        <v>536</v>
      </c>
      <c r="AL25" s="83">
        <f>HLOOKUP($A25,[2]valeurs_trimestrielles!$A$1:$EJ$1191,15,0)</f>
        <v>2828</v>
      </c>
      <c r="AM25" s="83">
        <f>HLOOKUP($A25,[2]valeurs_trimestrielles!$A$1:$EJ$1191,159,0)</f>
        <v>1845</v>
      </c>
      <c r="AN25" s="84">
        <f>HLOOKUP($A25,[2]valeurs_trimestrielles!$A$1:$EJ$1191,57,0)</f>
        <v>1427</v>
      </c>
    </row>
    <row r="26" spans="1:40" x14ac:dyDescent="0.2">
      <c r="A26" s="1" t="str">
        <f>'France métro'!A23</f>
        <v>2015-T1</v>
      </c>
      <c r="B26" s="54">
        <f t="shared" si="0"/>
        <v>7816</v>
      </c>
      <c r="C26" s="76">
        <f>HLOOKUP($A26,[2]valeurs_trimestrielles!$A$1:$EJ$1191,493,0)</f>
        <v>280</v>
      </c>
      <c r="D26" s="73">
        <f>HLOOKUP($A26,[2]valeurs_trimestrielles!$A$1:$EJ$1191,391,0)</f>
        <v>1340</v>
      </c>
      <c r="E26" s="73">
        <f t="shared" si="1"/>
        <v>6196</v>
      </c>
      <c r="F26" s="73">
        <f>HLOOKUP($A26,[2]valeurs_trimestrielles!$A$1:$EJ$1191,318,0)</f>
        <v>1708</v>
      </c>
      <c r="G26" s="73">
        <f>HLOOKUP($A26,[2]valeurs_trimestrielles!$A$1:$EJ$1191,559,0)</f>
        <v>186</v>
      </c>
      <c r="H26" s="73">
        <f>HLOOKUP($A26,[2]valeurs_trimestrielles!$A$1:$EJ$1191,457,0)</f>
        <v>642</v>
      </c>
      <c r="I26" s="73">
        <f>HLOOKUP($A26,[2]valeurs_trimestrielles!$A$1:$EJ$1191,522,0)</f>
        <v>166</v>
      </c>
      <c r="J26" s="73">
        <f>HLOOKUP($A26,[2]valeurs_trimestrielles!$A$1:$EJ$1191,276,0)</f>
        <v>326</v>
      </c>
      <c r="K26" s="73">
        <f>HLOOKUP($A26,[2]valeurs_trimestrielles!$A$1:$EJ$1191,290,0)</f>
        <v>333</v>
      </c>
      <c r="L26" s="73">
        <f>HLOOKUP($A26,[2]valeurs_trimestrielles!$A$1:$EJ$1191,262,0)</f>
        <v>1449</v>
      </c>
      <c r="M26" s="73">
        <f>HLOOKUP($A26,[2]valeurs_trimestrielles!$A$1:$EJ$1191,406,0)</f>
        <v>878</v>
      </c>
      <c r="N26" s="75">
        <f>HLOOKUP($A26,[2]valeurs_trimestrielles!$A$1:$EJ$1191,304,0)</f>
        <v>508</v>
      </c>
      <c r="O26" s="72">
        <f t="shared" si="2"/>
        <v>7985</v>
      </c>
      <c r="P26" s="76">
        <f>HLOOKUP($A26,[2]valeurs_trimestrielles!$A$1:$EJ$1191,861,0)</f>
        <v>341</v>
      </c>
      <c r="Q26" s="73">
        <f>HLOOKUP($A26,[2]valeurs_trimestrielles!$A$1:$EJ$1191,763,0)</f>
        <v>1259</v>
      </c>
      <c r="R26" s="73">
        <f t="shared" si="3"/>
        <v>6385</v>
      </c>
      <c r="S26" s="73">
        <f>HLOOKUP($A26,[2]valeurs_trimestrielles!$A$1:$EJ$1191,694,0)</f>
        <v>1461</v>
      </c>
      <c r="T26" s="73">
        <f>HLOOKUP($A26,[2]valeurs_trimestrielles!$A$1:$EJ$1191,925,0)</f>
        <v>129</v>
      </c>
      <c r="U26" s="73">
        <f>HLOOKUP($A26,[2]valeurs_trimestrielles!$A$1:$EJ$1191,827,0)</f>
        <v>273</v>
      </c>
      <c r="V26" s="73">
        <f>HLOOKUP($A26,[2]valeurs_trimestrielles!$A$1:$EJ$1191,890,0)</f>
        <v>354</v>
      </c>
      <c r="W26" s="73">
        <f>HLOOKUP($A26,[2]valeurs_trimestrielles!$A$1:$EJ$1191,652,0)</f>
        <v>70</v>
      </c>
      <c r="X26" s="73">
        <f>HLOOKUP($A26,[2]valeurs_trimestrielles!$A$1:$EJ$1191,666,0)</f>
        <v>207</v>
      </c>
      <c r="Y26" s="73">
        <f>HLOOKUP($A26,[2]valeurs_trimestrielles!$A$1:$EJ$1191,638,0)</f>
        <v>1903</v>
      </c>
      <c r="Z26" s="73">
        <f>HLOOKUP($A26,[2]valeurs_trimestrielles!$A$1:$EJ$1191,778,0)</f>
        <v>946</v>
      </c>
      <c r="AA26" s="75">
        <f>HLOOKUP($A26,[2]valeurs_trimestrielles!$A$1:$EJ$1191,680,0)</f>
        <v>1042</v>
      </c>
      <c r="AB26" s="72">
        <f t="shared" si="4"/>
        <v>15801</v>
      </c>
      <c r="AC26" s="55">
        <f>HLOOKUP($A26,[2]valeurs_trimestrielles!$A$1:$EJ$1191,595,0)</f>
        <v>621</v>
      </c>
      <c r="AD26" s="56">
        <f>HLOOKUP($A26,[2]valeurs_trimestrielles!$A$1:$EJ$1191,144,0)</f>
        <v>2599</v>
      </c>
      <c r="AE26" s="56">
        <f t="shared" ref="AE26" si="6">AF26+AG26+AH26+AI26+AJ26+AK26+AL26+AM26+AN26</f>
        <v>12581</v>
      </c>
      <c r="AF26" s="56">
        <f>HLOOKUP($A26,[2]valeurs_trimestrielles!$A$1:$EJ$1191,71,0)</f>
        <v>3169</v>
      </c>
      <c r="AG26" s="56">
        <f>HLOOKUP($A26,[2]valeurs_trimestrielles!$A$1:$EJ$1191,981,0)</f>
        <v>315</v>
      </c>
      <c r="AH26" s="56">
        <f>HLOOKUP($A26,[2]valeurs_trimestrielles!$A$1:$EJ$1191,248,0)</f>
        <v>915</v>
      </c>
      <c r="AI26" s="56">
        <f>HLOOKUP($A26,[2]valeurs_trimestrielles!$A$1:$EJ$1191,624,0)</f>
        <v>520</v>
      </c>
      <c r="AJ26" s="56">
        <f>HLOOKUP($A26,[2]valeurs_trimestrielles!$A$1:$EJ$1191,29,0)</f>
        <v>396</v>
      </c>
      <c r="AK26" s="56">
        <f>HLOOKUP($A26,[2]valeurs_trimestrielles!$A$1:$EJ$1191,43,0)</f>
        <v>540</v>
      </c>
      <c r="AL26" s="56">
        <f>HLOOKUP($A26,[2]valeurs_trimestrielles!$A$1:$EJ$1191,15,0)</f>
        <v>3352</v>
      </c>
      <c r="AM26" s="56">
        <f>HLOOKUP($A26,[2]valeurs_trimestrielles!$A$1:$EJ$1191,159,0)</f>
        <v>1824</v>
      </c>
      <c r="AN26" s="57">
        <f>HLOOKUP($A26,[2]valeurs_trimestrielles!$A$1:$EJ$1191,57,0)</f>
        <v>1550</v>
      </c>
    </row>
    <row r="27" spans="1:40" x14ac:dyDescent="0.2">
      <c r="A27" s="1" t="str">
        <f>'France métro'!A24</f>
        <v>2015-T2</v>
      </c>
      <c r="B27" s="54">
        <f t="shared" si="0"/>
        <v>7119</v>
      </c>
      <c r="C27" s="76">
        <f>HLOOKUP($A27,[2]valeurs_trimestrielles!$A$1:$EJ$1191,493,0)</f>
        <v>322</v>
      </c>
      <c r="D27" s="73">
        <f>HLOOKUP($A27,[2]valeurs_trimestrielles!$A$1:$EJ$1191,391,0)</f>
        <v>1021</v>
      </c>
      <c r="E27" s="73">
        <f t="shared" si="1"/>
        <v>5776</v>
      </c>
      <c r="F27" s="73">
        <f>HLOOKUP($A27,[2]valeurs_trimestrielles!$A$1:$EJ$1191,318,0)</f>
        <v>1655</v>
      </c>
      <c r="G27" s="73">
        <f>HLOOKUP($A27,[2]valeurs_trimestrielles!$A$1:$EJ$1191,559,0)</f>
        <v>203</v>
      </c>
      <c r="H27" s="73">
        <f>HLOOKUP($A27,[2]valeurs_trimestrielles!$A$1:$EJ$1191,457,0)</f>
        <v>714</v>
      </c>
      <c r="I27" s="73">
        <f>HLOOKUP($A27,[2]valeurs_trimestrielles!$A$1:$EJ$1191,522,0)</f>
        <v>168</v>
      </c>
      <c r="J27" s="73">
        <f>HLOOKUP($A27,[2]valeurs_trimestrielles!$A$1:$EJ$1191,276,0)</f>
        <v>317</v>
      </c>
      <c r="K27" s="73">
        <f>HLOOKUP($A27,[2]valeurs_trimestrielles!$A$1:$EJ$1191,290,0)</f>
        <v>348</v>
      </c>
      <c r="L27" s="73">
        <f>HLOOKUP($A27,[2]valeurs_trimestrielles!$A$1:$EJ$1191,262,0)</f>
        <v>1086</v>
      </c>
      <c r="M27" s="73">
        <f>HLOOKUP($A27,[2]valeurs_trimestrielles!$A$1:$EJ$1191,406,0)</f>
        <v>807</v>
      </c>
      <c r="N27" s="75">
        <f>HLOOKUP($A27,[2]valeurs_trimestrielles!$A$1:$EJ$1191,304,0)</f>
        <v>478</v>
      </c>
      <c r="O27" s="72">
        <f t="shared" si="2"/>
        <v>7507</v>
      </c>
      <c r="P27" s="76">
        <f>HLOOKUP($A27,[2]valeurs_trimestrielles!$A$1:$EJ$1191,861,0)</f>
        <v>372</v>
      </c>
      <c r="Q27" s="73">
        <f>HLOOKUP($A27,[2]valeurs_trimestrielles!$A$1:$EJ$1191,763,0)</f>
        <v>1226</v>
      </c>
      <c r="R27" s="73">
        <f t="shared" si="3"/>
        <v>5909</v>
      </c>
      <c r="S27" s="73">
        <f>HLOOKUP($A27,[2]valeurs_trimestrielles!$A$1:$EJ$1191,694,0)</f>
        <v>1498</v>
      </c>
      <c r="T27" s="73">
        <f>HLOOKUP($A27,[2]valeurs_trimestrielles!$A$1:$EJ$1191,925,0)</f>
        <v>159</v>
      </c>
      <c r="U27" s="73">
        <f>HLOOKUP($A27,[2]valeurs_trimestrielles!$A$1:$EJ$1191,827,0)</f>
        <v>369</v>
      </c>
      <c r="V27" s="73">
        <f>HLOOKUP($A27,[2]valeurs_trimestrielles!$A$1:$EJ$1191,890,0)</f>
        <v>286</v>
      </c>
      <c r="W27" s="73">
        <f>HLOOKUP($A27,[2]valeurs_trimestrielles!$A$1:$EJ$1191,652,0)</f>
        <v>34</v>
      </c>
      <c r="X27" s="73">
        <f>HLOOKUP($A27,[2]valeurs_trimestrielles!$A$1:$EJ$1191,666,0)</f>
        <v>179</v>
      </c>
      <c r="Y27" s="73">
        <f>HLOOKUP($A27,[2]valeurs_trimestrielles!$A$1:$EJ$1191,638,0)</f>
        <v>1733</v>
      </c>
      <c r="Z27" s="73">
        <f>HLOOKUP($A27,[2]valeurs_trimestrielles!$A$1:$EJ$1191,778,0)</f>
        <v>673</v>
      </c>
      <c r="AA27" s="75">
        <f>HLOOKUP($A27,[2]valeurs_trimestrielles!$A$1:$EJ$1191,680,0)</f>
        <v>978</v>
      </c>
      <c r="AB27" s="72">
        <f t="shared" ref="AB27:AB47" si="7">AC27+AD27+AE27</f>
        <v>14626</v>
      </c>
      <c r="AC27" s="55">
        <f>HLOOKUP($A27,[2]valeurs_trimestrielles!$A$1:$EJ$1191,595,0)</f>
        <v>694</v>
      </c>
      <c r="AD27" s="56">
        <f>HLOOKUP($A27,[2]valeurs_trimestrielles!$A$1:$EJ$1191,144,0)</f>
        <v>2247</v>
      </c>
      <c r="AE27" s="56">
        <f t="shared" ref="AE27:AE47" si="8">AF27+AG27+AH27+AI27+AJ27+AK27+AL27+AM27+AN27</f>
        <v>11685</v>
      </c>
      <c r="AF27" s="56">
        <f>HLOOKUP($A27,[2]valeurs_trimestrielles!$A$1:$EJ$1191,71,0)</f>
        <v>3153</v>
      </c>
      <c r="AG27" s="56">
        <f>HLOOKUP($A27,[2]valeurs_trimestrielles!$A$1:$EJ$1191,981,0)</f>
        <v>362</v>
      </c>
      <c r="AH27" s="56">
        <f>HLOOKUP($A27,[2]valeurs_trimestrielles!$A$1:$EJ$1191,248,0)</f>
        <v>1083</v>
      </c>
      <c r="AI27" s="56">
        <f>HLOOKUP($A27,[2]valeurs_trimestrielles!$A$1:$EJ$1191,624,0)</f>
        <v>454</v>
      </c>
      <c r="AJ27" s="56">
        <f>HLOOKUP($A27,[2]valeurs_trimestrielles!$A$1:$EJ$1191,29,0)</f>
        <v>351</v>
      </c>
      <c r="AK27" s="56">
        <f>HLOOKUP($A27,[2]valeurs_trimestrielles!$A$1:$EJ$1191,43,0)</f>
        <v>527</v>
      </c>
      <c r="AL27" s="56">
        <f>HLOOKUP($A27,[2]valeurs_trimestrielles!$A$1:$EJ$1191,15,0)</f>
        <v>2819</v>
      </c>
      <c r="AM27" s="56">
        <f>HLOOKUP($A27,[2]valeurs_trimestrielles!$A$1:$EJ$1191,159,0)</f>
        <v>1480</v>
      </c>
      <c r="AN27" s="57">
        <f>HLOOKUP($A27,[2]valeurs_trimestrielles!$A$1:$EJ$1191,57,0)</f>
        <v>1456</v>
      </c>
    </row>
    <row r="28" spans="1:40" x14ac:dyDescent="0.2">
      <c r="A28" s="1" t="str">
        <f>'France métro'!A25</f>
        <v>2015-T3</v>
      </c>
      <c r="B28" s="54">
        <f t="shared" si="0"/>
        <v>6287</v>
      </c>
      <c r="C28" s="76">
        <f>HLOOKUP($A28,[2]valeurs_trimestrielles!$A$1:$EJ$1191,493,0)</f>
        <v>230</v>
      </c>
      <c r="D28" s="73">
        <f>HLOOKUP($A28,[2]valeurs_trimestrielles!$A$1:$EJ$1191,391,0)</f>
        <v>849</v>
      </c>
      <c r="E28" s="73">
        <f t="shared" si="1"/>
        <v>5208</v>
      </c>
      <c r="F28" s="73">
        <f>HLOOKUP($A28,[2]valeurs_trimestrielles!$A$1:$EJ$1191,318,0)</f>
        <v>1439</v>
      </c>
      <c r="G28" s="73">
        <f>HLOOKUP($A28,[2]valeurs_trimestrielles!$A$1:$EJ$1191,559,0)</f>
        <v>140</v>
      </c>
      <c r="H28" s="73">
        <f>HLOOKUP($A28,[2]valeurs_trimestrielles!$A$1:$EJ$1191,457,0)</f>
        <v>490</v>
      </c>
      <c r="I28" s="73">
        <f>HLOOKUP($A28,[2]valeurs_trimestrielles!$A$1:$EJ$1191,522,0)</f>
        <v>169</v>
      </c>
      <c r="J28" s="73">
        <f>HLOOKUP($A28,[2]valeurs_trimestrielles!$A$1:$EJ$1191,276,0)</f>
        <v>324</v>
      </c>
      <c r="K28" s="73">
        <f>HLOOKUP($A28,[2]valeurs_trimestrielles!$A$1:$EJ$1191,290,0)</f>
        <v>306</v>
      </c>
      <c r="L28" s="73">
        <f>HLOOKUP($A28,[2]valeurs_trimestrielles!$A$1:$EJ$1191,262,0)</f>
        <v>897</v>
      </c>
      <c r="M28" s="73">
        <f>HLOOKUP($A28,[2]valeurs_trimestrielles!$A$1:$EJ$1191,406,0)</f>
        <v>1018</v>
      </c>
      <c r="N28" s="75">
        <f>HLOOKUP($A28,[2]valeurs_trimestrielles!$A$1:$EJ$1191,304,0)</f>
        <v>425</v>
      </c>
      <c r="O28" s="72">
        <f t="shared" si="2"/>
        <v>6866</v>
      </c>
      <c r="P28" s="76">
        <f>HLOOKUP($A28,[2]valeurs_trimestrielles!$A$1:$EJ$1191,861,0)</f>
        <v>284</v>
      </c>
      <c r="Q28" s="73">
        <f>HLOOKUP($A28,[2]valeurs_trimestrielles!$A$1:$EJ$1191,763,0)</f>
        <v>991</v>
      </c>
      <c r="R28" s="73">
        <f t="shared" si="3"/>
        <v>5591</v>
      </c>
      <c r="S28" s="73">
        <f>HLOOKUP($A28,[2]valeurs_trimestrielles!$A$1:$EJ$1191,694,0)</f>
        <v>1098</v>
      </c>
      <c r="T28" s="73">
        <f>HLOOKUP($A28,[2]valeurs_trimestrielles!$A$1:$EJ$1191,925,0)</f>
        <v>117</v>
      </c>
      <c r="U28" s="73">
        <f>HLOOKUP($A28,[2]valeurs_trimestrielles!$A$1:$EJ$1191,827,0)</f>
        <v>251</v>
      </c>
      <c r="V28" s="73">
        <f>HLOOKUP($A28,[2]valeurs_trimestrielles!$A$1:$EJ$1191,890,0)</f>
        <v>306</v>
      </c>
      <c r="W28" s="73">
        <f>HLOOKUP($A28,[2]valeurs_trimestrielles!$A$1:$EJ$1191,652,0)</f>
        <v>34</v>
      </c>
      <c r="X28" s="73">
        <f>HLOOKUP($A28,[2]valeurs_trimestrielles!$A$1:$EJ$1191,666,0)</f>
        <v>147</v>
      </c>
      <c r="Y28" s="73">
        <f>HLOOKUP($A28,[2]valeurs_trimestrielles!$A$1:$EJ$1191,638,0)</f>
        <v>1624</v>
      </c>
      <c r="Z28" s="73">
        <f>HLOOKUP($A28,[2]valeurs_trimestrielles!$A$1:$EJ$1191,778,0)</f>
        <v>1030</v>
      </c>
      <c r="AA28" s="75">
        <f>HLOOKUP($A28,[2]valeurs_trimestrielles!$A$1:$EJ$1191,680,0)</f>
        <v>984</v>
      </c>
      <c r="AB28" s="72">
        <f t="shared" si="7"/>
        <v>13153</v>
      </c>
      <c r="AC28" s="55">
        <f>HLOOKUP($A28,[2]valeurs_trimestrielles!$A$1:$EJ$1191,595,0)</f>
        <v>514</v>
      </c>
      <c r="AD28" s="56">
        <f>HLOOKUP($A28,[2]valeurs_trimestrielles!$A$1:$EJ$1191,144,0)</f>
        <v>1840</v>
      </c>
      <c r="AE28" s="56">
        <f t="shared" si="8"/>
        <v>10799</v>
      </c>
      <c r="AF28" s="56">
        <f>HLOOKUP($A28,[2]valeurs_trimestrielles!$A$1:$EJ$1191,71,0)</f>
        <v>2537</v>
      </c>
      <c r="AG28" s="56">
        <f>HLOOKUP($A28,[2]valeurs_trimestrielles!$A$1:$EJ$1191,981,0)</f>
        <v>257</v>
      </c>
      <c r="AH28" s="56">
        <f>HLOOKUP($A28,[2]valeurs_trimestrielles!$A$1:$EJ$1191,248,0)</f>
        <v>741</v>
      </c>
      <c r="AI28" s="56">
        <f>HLOOKUP($A28,[2]valeurs_trimestrielles!$A$1:$EJ$1191,624,0)</f>
        <v>475</v>
      </c>
      <c r="AJ28" s="56">
        <f>HLOOKUP($A28,[2]valeurs_trimestrielles!$A$1:$EJ$1191,29,0)</f>
        <v>358</v>
      </c>
      <c r="AK28" s="56">
        <f>HLOOKUP($A28,[2]valeurs_trimestrielles!$A$1:$EJ$1191,43,0)</f>
        <v>453</v>
      </c>
      <c r="AL28" s="56">
        <f>HLOOKUP($A28,[2]valeurs_trimestrielles!$A$1:$EJ$1191,15,0)</f>
        <v>2521</v>
      </c>
      <c r="AM28" s="56">
        <f>HLOOKUP($A28,[2]valeurs_trimestrielles!$A$1:$EJ$1191,159,0)</f>
        <v>2048</v>
      </c>
      <c r="AN28" s="57">
        <f>HLOOKUP($A28,[2]valeurs_trimestrielles!$A$1:$EJ$1191,57,0)</f>
        <v>1409</v>
      </c>
    </row>
    <row r="29" spans="1:40" s="61" customFormat="1" x14ac:dyDescent="0.2">
      <c r="A29" s="61" t="str">
        <f>'France métro'!A26</f>
        <v>2015-T4</v>
      </c>
      <c r="B29" s="78">
        <f t="shared" si="0"/>
        <v>7209</v>
      </c>
      <c r="C29" s="79">
        <f>HLOOKUP($A29,[2]valeurs_trimestrielles!$A$1:$EJ$1191,493,0)</f>
        <v>227</v>
      </c>
      <c r="D29" s="80">
        <f>HLOOKUP($A29,[2]valeurs_trimestrielles!$A$1:$EJ$1191,391,0)</f>
        <v>1023</v>
      </c>
      <c r="E29" s="61">
        <f t="shared" si="1"/>
        <v>5959</v>
      </c>
      <c r="F29" s="80">
        <f>HLOOKUP($A29,[2]valeurs_trimestrielles!$A$1:$EJ$1191,318,0)</f>
        <v>1632</v>
      </c>
      <c r="G29" s="80">
        <f>HLOOKUP($A29,[2]valeurs_trimestrielles!$A$1:$EJ$1191,559,0)</f>
        <v>187</v>
      </c>
      <c r="H29" s="80">
        <f>HLOOKUP($A29,[2]valeurs_trimestrielles!$A$1:$EJ$1191,457,0)</f>
        <v>542</v>
      </c>
      <c r="I29" s="80">
        <f>HLOOKUP($A29,[2]valeurs_trimestrielles!$A$1:$EJ$1191,522,0)</f>
        <v>197</v>
      </c>
      <c r="J29" s="80">
        <f>HLOOKUP($A29,[2]valeurs_trimestrielles!$A$1:$EJ$1191,276,0)</f>
        <v>437</v>
      </c>
      <c r="K29" s="80">
        <f>HLOOKUP($A29,[2]valeurs_trimestrielles!$A$1:$EJ$1191,290,0)</f>
        <v>381</v>
      </c>
      <c r="L29" s="80">
        <f>HLOOKUP($A29,[2]valeurs_trimestrielles!$A$1:$EJ$1191,262,0)</f>
        <v>1126</v>
      </c>
      <c r="M29" s="80">
        <f>HLOOKUP($A29,[2]valeurs_trimestrielles!$A$1:$EJ$1191,406,0)</f>
        <v>949</v>
      </c>
      <c r="N29" s="81">
        <f>HLOOKUP($A29,[2]valeurs_trimestrielles!$A$1:$EJ$1191,304,0)</f>
        <v>508</v>
      </c>
      <c r="O29" s="77">
        <f t="shared" si="2"/>
        <v>6865</v>
      </c>
      <c r="P29" s="79">
        <f>HLOOKUP($A29,[2]valeurs_trimestrielles!$A$1:$EJ$1191,861,0)</f>
        <v>282</v>
      </c>
      <c r="Q29" s="80">
        <f>HLOOKUP($A29,[2]valeurs_trimestrielles!$A$1:$EJ$1191,763,0)</f>
        <v>932</v>
      </c>
      <c r="R29" s="61">
        <f t="shared" si="3"/>
        <v>5651</v>
      </c>
      <c r="S29" s="80">
        <f>HLOOKUP($A29,[2]valeurs_trimestrielles!$A$1:$EJ$1191,694,0)</f>
        <v>1214</v>
      </c>
      <c r="T29" s="80">
        <f>HLOOKUP($A29,[2]valeurs_trimestrielles!$A$1:$EJ$1191,925,0)</f>
        <v>150</v>
      </c>
      <c r="U29" s="80">
        <f>HLOOKUP($A29,[2]valeurs_trimestrielles!$A$1:$EJ$1191,827,0)</f>
        <v>208</v>
      </c>
      <c r="V29" s="80">
        <f>HLOOKUP($A29,[2]valeurs_trimestrielles!$A$1:$EJ$1191,890,0)</f>
        <v>282</v>
      </c>
      <c r="W29" s="80">
        <f>HLOOKUP($A29,[2]valeurs_trimestrielles!$A$1:$EJ$1191,652,0)</f>
        <v>42</v>
      </c>
      <c r="X29" s="80">
        <f>HLOOKUP($A29,[2]valeurs_trimestrielles!$A$1:$EJ$1191,666,0)</f>
        <v>203</v>
      </c>
      <c r="Y29" s="80">
        <f>HLOOKUP($A29,[2]valeurs_trimestrielles!$A$1:$EJ$1191,638,0)</f>
        <v>1716</v>
      </c>
      <c r="Z29" s="80">
        <f>HLOOKUP($A29,[2]valeurs_trimestrielles!$A$1:$EJ$1191,778,0)</f>
        <v>877</v>
      </c>
      <c r="AA29" s="81">
        <f>HLOOKUP($A29,[2]valeurs_trimestrielles!$A$1:$EJ$1191,680,0)</f>
        <v>959</v>
      </c>
      <c r="AB29" s="77">
        <f t="shared" si="7"/>
        <v>14074</v>
      </c>
      <c r="AC29" s="82">
        <f>HLOOKUP($A29,[2]valeurs_trimestrielles!$A$1:$EJ$1191,595,0)</f>
        <v>509</v>
      </c>
      <c r="AD29" s="83">
        <f>HLOOKUP($A29,[2]valeurs_trimestrielles!$A$1:$EJ$1191,144,0)</f>
        <v>1955</v>
      </c>
      <c r="AE29" s="83">
        <f t="shared" si="8"/>
        <v>11610</v>
      </c>
      <c r="AF29" s="83">
        <f>HLOOKUP($A29,[2]valeurs_trimestrielles!$A$1:$EJ$1191,71,0)</f>
        <v>2846</v>
      </c>
      <c r="AG29" s="83">
        <f>HLOOKUP($A29,[2]valeurs_trimestrielles!$A$1:$EJ$1191,981,0)</f>
        <v>337</v>
      </c>
      <c r="AH29" s="83">
        <f>HLOOKUP($A29,[2]valeurs_trimestrielles!$A$1:$EJ$1191,248,0)</f>
        <v>750</v>
      </c>
      <c r="AI29" s="83">
        <f>HLOOKUP($A29,[2]valeurs_trimestrielles!$A$1:$EJ$1191,624,0)</f>
        <v>479</v>
      </c>
      <c r="AJ29" s="83">
        <f>HLOOKUP($A29,[2]valeurs_trimestrielles!$A$1:$EJ$1191,29,0)</f>
        <v>479</v>
      </c>
      <c r="AK29" s="83">
        <f>HLOOKUP($A29,[2]valeurs_trimestrielles!$A$1:$EJ$1191,43,0)</f>
        <v>584</v>
      </c>
      <c r="AL29" s="83">
        <f>HLOOKUP($A29,[2]valeurs_trimestrielles!$A$1:$EJ$1191,15,0)</f>
        <v>2842</v>
      </c>
      <c r="AM29" s="83">
        <f>HLOOKUP($A29,[2]valeurs_trimestrielles!$A$1:$EJ$1191,159,0)</f>
        <v>1826</v>
      </c>
      <c r="AN29" s="84">
        <f>HLOOKUP($A29,[2]valeurs_trimestrielles!$A$1:$EJ$1191,57,0)</f>
        <v>1467</v>
      </c>
    </row>
    <row r="30" spans="1:40" x14ac:dyDescent="0.2">
      <c r="A30" s="1" t="str">
        <f>'France métro'!A27</f>
        <v>2016-T1</v>
      </c>
      <c r="B30" s="54">
        <f t="shared" si="0"/>
        <v>8841</v>
      </c>
      <c r="C30" s="76">
        <f>HLOOKUP($A30,[2]valeurs_trimestrielles!$A$1:$EJ$1191,493,0)</f>
        <v>270</v>
      </c>
      <c r="D30" s="73">
        <f>HLOOKUP($A30,[2]valeurs_trimestrielles!$A$1:$EJ$1191,391,0)</f>
        <v>1336</v>
      </c>
      <c r="E30" s="73">
        <f t="shared" si="1"/>
        <v>7235</v>
      </c>
      <c r="F30" s="73">
        <f>HLOOKUP($A30,[2]valeurs_trimestrielles!$A$1:$EJ$1191,318,0)</f>
        <v>2354</v>
      </c>
      <c r="G30" s="73">
        <f>HLOOKUP($A30,[2]valeurs_trimestrielles!$A$1:$EJ$1191,559,0)</f>
        <v>277</v>
      </c>
      <c r="H30" s="73">
        <f>HLOOKUP($A30,[2]valeurs_trimestrielles!$A$1:$EJ$1191,457,0)</f>
        <v>643</v>
      </c>
      <c r="I30" s="73">
        <f>HLOOKUP($A30,[2]valeurs_trimestrielles!$A$1:$EJ$1191,522,0)</f>
        <v>238</v>
      </c>
      <c r="J30" s="73">
        <f>HLOOKUP($A30,[2]valeurs_trimestrielles!$A$1:$EJ$1191,276,0)</f>
        <v>385</v>
      </c>
      <c r="K30" s="73">
        <f>HLOOKUP($A30,[2]valeurs_trimestrielles!$A$1:$EJ$1191,290,0)</f>
        <v>390</v>
      </c>
      <c r="L30" s="73">
        <f>HLOOKUP($A30,[2]valeurs_trimestrielles!$A$1:$EJ$1191,262,0)</f>
        <v>1478</v>
      </c>
      <c r="M30" s="73">
        <f>HLOOKUP($A30,[2]valeurs_trimestrielles!$A$1:$EJ$1191,406,0)</f>
        <v>990</v>
      </c>
      <c r="N30" s="75">
        <f>HLOOKUP($A30,[2]valeurs_trimestrielles!$A$1:$EJ$1191,304,0)</f>
        <v>480</v>
      </c>
      <c r="O30" s="72">
        <f t="shared" si="2"/>
        <v>7908</v>
      </c>
      <c r="P30" s="76">
        <f>HLOOKUP($A30,[2]valeurs_trimestrielles!$A$1:$EJ$1191,861,0)</f>
        <v>370</v>
      </c>
      <c r="Q30" s="73">
        <f>HLOOKUP($A30,[2]valeurs_trimestrielles!$A$1:$EJ$1191,763,0)</f>
        <v>1214</v>
      </c>
      <c r="R30" s="73">
        <f t="shared" si="3"/>
        <v>6324</v>
      </c>
      <c r="S30" s="73">
        <f>HLOOKUP($A30,[2]valeurs_trimestrielles!$A$1:$EJ$1191,694,0)</f>
        <v>1334</v>
      </c>
      <c r="T30" s="73">
        <f>HLOOKUP($A30,[2]valeurs_trimestrielles!$A$1:$EJ$1191,925,0)</f>
        <v>162</v>
      </c>
      <c r="U30" s="73">
        <f>HLOOKUP($A30,[2]valeurs_trimestrielles!$A$1:$EJ$1191,827,0)</f>
        <v>260</v>
      </c>
      <c r="V30" s="73">
        <f>HLOOKUP($A30,[2]valeurs_trimestrielles!$A$1:$EJ$1191,890,0)</f>
        <v>357</v>
      </c>
      <c r="W30" s="73">
        <f>HLOOKUP($A30,[2]valeurs_trimestrielles!$A$1:$EJ$1191,652,0)</f>
        <v>50</v>
      </c>
      <c r="X30" s="73">
        <f>HLOOKUP($A30,[2]valeurs_trimestrielles!$A$1:$EJ$1191,666,0)</f>
        <v>179</v>
      </c>
      <c r="Y30" s="73">
        <f>HLOOKUP($A30,[2]valeurs_trimestrielles!$A$1:$EJ$1191,638,0)</f>
        <v>1933</v>
      </c>
      <c r="Z30" s="73">
        <f>HLOOKUP($A30,[2]valeurs_trimestrielles!$A$1:$EJ$1191,778,0)</f>
        <v>950</v>
      </c>
      <c r="AA30" s="75">
        <f>HLOOKUP($A30,[2]valeurs_trimestrielles!$A$1:$EJ$1191,680,0)</f>
        <v>1099</v>
      </c>
      <c r="AB30" s="72">
        <f t="shared" si="7"/>
        <v>16749</v>
      </c>
      <c r="AC30" s="55">
        <f>HLOOKUP($A30,[2]valeurs_trimestrielles!$A$1:$EJ$1191,595,0)</f>
        <v>640</v>
      </c>
      <c r="AD30" s="56">
        <f>HLOOKUP($A30,[2]valeurs_trimestrielles!$A$1:$EJ$1191,144,0)</f>
        <v>2550</v>
      </c>
      <c r="AE30" s="56">
        <f t="shared" si="8"/>
        <v>13559</v>
      </c>
      <c r="AF30" s="56">
        <f>HLOOKUP($A30,[2]valeurs_trimestrielles!$A$1:$EJ$1191,71,0)</f>
        <v>3688</v>
      </c>
      <c r="AG30" s="56">
        <f>HLOOKUP($A30,[2]valeurs_trimestrielles!$A$1:$EJ$1191,981,0)</f>
        <v>439</v>
      </c>
      <c r="AH30" s="56">
        <f>HLOOKUP($A30,[2]valeurs_trimestrielles!$A$1:$EJ$1191,248,0)</f>
        <v>903</v>
      </c>
      <c r="AI30" s="56">
        <f>HLOOKUP($A30,[2]valeurs_trimestrielles!$A$1:$EJ$1191,624,0)</f>
        <v>595</v>
      </c>
      <c r="AJ30" s="56">
        <f>HLOOKUP($A30,[2]valeurs_trimestrielles!$A$1:$EJ$1191,29,0)</f>
        <v>435</v>
      </c>
      <c r="AK30" s="56">
        <f>HLOOKUP($A30,[2]valeurs_trimestrielles!$A$1:$EJ$1191,43,0)</f>
        <v>569</v>
      </c>
      <c r="AL30" s="56">
        <f>HLOOKUP($A30,[2]valeurs_trimestrielles!$A$1:$EJ$1191,15,0)</f>
        <v>3411</v>
      </c>
      <c r="AM30" s="56">
        <f>HLOOKUP($A30,[2]valeurs_trimestrielles!$A$1:$EJ$1191,159,0)</f>
        <v>1940</v>
      </c>
      <c r="AN30" s="57">
        <f>HLOOKUP($A30,[2]valeurs_trimestrielles!$A$1:$EJ$1191,57,0)</f>
        <v>1579</v>
      </c>
    </row>
    <row r="31" spans="1:40" x14ac:dyDescent="0.2">
      <c r="A31" s="1" t="str">
        <f>'France métro'!A28</f>
        <v>2016-T2</v>
      </c>
      <c r="B31" s="54">
        <f t="shared" ref="B31:B34" si="9">C31+D31+E31</f>
        <v>8209</v>
      </c>
      <c r="C31" s="76">
        <f>HLOOKUP($A31,[2]valeurs_trimestrielles!$A$1:$EJ$1191,493,0)</f>
        <v>256</v>
      </c>
      <c r="D31" s="73">
        <f>HLOOKUP($A31,[2]valeurs_trimestrielles!$A$1:$EJ$1191,391,0)</f>
        <v>1060</v>
      </c>
      <c r="E31" s="73">
        <f t="shared" ref="E31:E34" si="10">F31+G31+H31+I31+J31+K31+L31+M31+N31</f>
        <v>6893</v>
      </c>
      <c r="F31" s="73">
        <f>HLOOKUP($A31,[2]valeurs_trimestrielles!$A$1:$EJ$1191,318,0)</f>
        <v>2301</v>
      </c>
      <c r="G31" s="73">
        <f>HLOOKUP($A31,[2]valeurs_trimestrielles!$A$1:$EJ$1191,559,0)</f>
        <v>243</v>
      </c>
      <c r="H31" s="73">
        <f>HLOOKUP($A31,[2]valeurs_trimestrielles!$A$1:$EJ$1191,457,0)</f>
        <v>817</v>
      </c>
      <c r="I31" s="73">
        <f>HLOOKUP($A31,[2]valeurs_trimestrielles!$A$1:$EJ$1191,522,0)</f>
        <v>224</v>
      </c>
      <c r="J31" s="73">
        <f>HLOOKUP($A31,[2]valeurs_trimestrielles!$A$1:$EJ$1191,276,0)</f>
        <v>350</v>
      </c>
      <c r="K31" s="73">
        <f>HLOOKUP($A31,[2]valeurs_trimestrielles!$A$1:$EJ$1191,290,0)</f>
        <v>395</v>
      </c>
      <c r="L31" s="73">
        <f>HLOOKUP($A31,[2]valeurs_trimestrielles!$A$1:$EJ$1191,262,0)</f>
        <v>1254</v>
      </c>
      <c r="M31" s="73">
        <f>HLOOKUP($A31,[2]valeurs_trimestrielles!$A$1:$EJ$1191,406,0)</f>
        <v>759</v>
      </c>
      <c r="N31" s="75">
        <f>HLOOKUP($A31,[2]valeurs_trimestrielles!$A$1:$EJ$1191,304,0)</f>
        <v>550</v>
      </c>
      <c r="O31" s="72">
        <f t="shared" si="2"/>
        <v>7547</v>
      </c>
      <c r="P31" s="76">
        <f>HLOOKUP($A31,[2]valeurs_trimestrielles!$A$1:$EJ$1191,861,0)</f>
        <v>396</v>
      </c>
      <c r="Q31" s="73">
        <f>HLOOKUP($A31,[2]valeurs_trimestrielles!$A$1:$EJ$1191,763,0)</f>
        <v>1078</v>
      </c>
      <c r="R31" s="73">
        <f t="shared" si="3"/>
        <v>6073</v>
      </c>
      <c r="S31" s="73">
        <f>HLOOKUP($A31,[2]valeurs_trimestrielles!$A$1:$EJ$1191,694,0)</f>
        <v>1302</v>
      </c>
      <c r="T31" s="73">
        <f>HLOOKUP($A31,[2]valeurs_trimestrielles!$A$1:$EJ$1191,925,0)</f>
        <v>247</v>
      </c>
      <c r="U31" s="73">
        <f>HLOOKUP($A31,[2]valeurs_trimestrielles!$A$1:$EJ$1191,827,0)</f>
        <v>348</v>
      </c>
      <c r="V31" s="73">
        <f>HLOOKUP($A31,[2]valeurs_trimestrielles!$A$1:$EJ$1191,890,0)</f>
        <v>270</v>
      </c>
      <c r="W31" s="73">
        <f>HLOOKUP($A31,[2]valeurs_trimestrielles!$A$1:$EJ$1191,652,0)</f>
        <v>62</v>
      </c>
      <c r="X31" s="73">
        <f>HLOOKUP($A31,[2]valeurs_trimestrielles!$A$1:$EJ$1191,666,0)</f>
        <v>208</v>
      </c>
      <c r="Y31" s="73">
        <f>HLOOKUP($A31,[2]valeurs_trimestrielles!$A$1:$EJ$1191,638,0)</f>
        <v>1967</v>
      </c>
      <c r="Z31" s="73">
        <f>HLOOKUP($A31,[2]valeurs_trimestrielles!$A$1:$EJ$1191,778,0)</f>
        <v>728</v>
      </c>
      <c r="AA31" s="75">
        <f>HLOOKUP($A31,[2]valeurs_trimestrielles!$A$1:$EJ$1191,680,0)</f>
        <v>941</v>
      </c>
      <c r="AB31" s="72">
        <f t="shared" si="7"/>
        <v>15756</v>
      </c>
      <c r="AC31" s="55">
        <f>HLOOKUP($A31,[2]valeurs_trimestrielles!$A$1:$EJ$1191,595,0)</f>
        <v>652</v>
      </c>
      <c r="AD31" s="56">
        <f>HLOOKUP($A31,[2]valeurs_trimestrielles!$A$1:$EJ$1191,144,0)</f>
        <v>2138</v>
      </c>
      <c r="AE31" s="56">
        <f t="shared" si="8"/>
        <v>12966</v>
      </c>
      <c r="AF31" s="56">
        <f>HLOOKUP($A31,[2]valeurs_trimestrielles!$A$1:$EJ$1191,71,0)</f>
        <v>3603</v>
      </c>
      <c r="AG31" s="56">
        <f>HLOOKUP($A31,[2]valeurs_trimestrielles!$A$1:$EJ$1191,981,0)</f>
        <v>490</v>
      </c>
      <c r="AH31" s="56">
        <f>HLOOKUP($A31,[2]valeurs_trimestrielles!$A$1:$EJ$1191,248,0)</f>
        <v>1165</v>
      </c>
      <c r="AI31" s="56">
        <f>HLOOKUP($A31,[2]valeurs_trimestrielles!$A$1:$EJ$1191,624,0)</f>
        <v>494</v>
      </c>
      <c r="AJ31" s="56">
        <f>HLOOKUP($A31,[2]valeurs_trimestrielles!$A$1:$EJ$1191,29,0)</f>
        <v>412</v>
      </c>
      <c r="AK31" s="56">
        <f>HLOOKUP($A31,[2]valeurs_trimestrielles!$A$1:$EJ$1191,43,0)</f>
        <v>603</v>
      </c>
      <c r="AL31" s="56">
        <f>HLOOKUP($A31,[2]valeurs_trimestrielles!$A$1:$EJ$1191,15,0)</f>
        <v>3221</v>
      </c>
      <c r="AM31" s="56">
        <f>HLOOKUP($A31,[2]valeurs_trimestrielles!$A$1:$EJ$1191,159,0)</f>
        <v>1487</v>
      </c>
      <c r="AN31" s="57">
        <f>HLOOKUP($A31,[2]valeurs_trimestrielles!$A$1:$EJ$1191,57,0)</f>
        <v>1491</v>
      </c>
    </row>
    <row r="32" spans="1:40" x14ac:dyDescent="0.2">
      <c r="A32" s="1" t="str">
        <f>'France métro'!A29</f>
        <v>2016-T3</v>
      </c>
      <c r="B32" s="54">
        <f t="shared" si="9"/>
        <v>6641</v>
      </c>
      <c r="C32" s="76">
        <f>HLOOKUP($A32,[2]valeurs_trimestrielles!$A$1:$EJ$1191,493,0)</f>
        <v>206</v>
      </c>
      <c r="D32" s="73">
        <f>HLOOKUP($A32,[2]valeurs_trimestrielles!$A$1:$EJ$1191,391,0)</f>
        <v>794</v>
      </c>
      <c r="E32" s="73">
        <f t="shared" si="10"/>
        <v>5641</v>
      </c>
      <c r="F32" s="73">
        <f>HLOOKUP($A32,[2]valeurs_trimestrielles!$A$1:$EJ$1191,318,0)</f>
        <v>1543</v>
      </c>
      <c r="G32" s="73">
        <f>HLOOKUP($A32,[2]valeurs_trimestrielles!$A$1:$EJ$1191,559,0)</f>
        <v>204</v>
      </c>
      <c r="H32" s="73">
        <f>HLOOKUP($A32,[2]valeurs_trimestrielles!$A$1:$EJ$1191,457,0)</f>
        <v>537</v>
      </c>
      <c r="I32" s="73">
        <f>HLOOKUP($A32,[2]valeurs_trimestrielles!$A$1:$EJ$1191,522,0)</f>
        <v>176</v>
      </c>
      <c r="J32" s="73">
        <f>HLOOKUP($A32,[2]valeurs_trimestrielles!$A$1:$EJ$1191,276,0)</f>
        <v>332</v>
      </c>
      <c r="K32" s="73">
        <f>HLOOKUP($A32,[2]valeurs_trimestrielles!$A$1:$EJ$1191,290,0)</f>
        <v>338</v>
      </c>
      <c r="L32" s="73">
        <f>HLOOKUP($A32,[2]valeurs_trimestrielles!$A$1:$EJ$1191,262,0)</f>
        <v>1076</v>
      </c>
      <c r="M32" s="73">
        <f>HLOOKUP($A32,[2]valeurs_trimestrielles!$A$1:$EJ$1191,406,0)</f>
        <v>975</v>
      </c>
      <c r="N32" s="75">
        <f>HLOOKUP($A32,[2]valeurs_trimestrielles!$A$1:$EJ$1191,304,0)</f>
        <v>460</v>
      </c>
      <c r="O32" s="72">
        <f t="shared" si="2"/>
        <v>6477</v>
      </c>
      <c r="P32" s="76">
        <f>HLOOKUP($A32,[2]valeurs_trimestrielles!$A$1:$EJ$1191,861,0)</f>
        <v>312</v>
      </c>
      <c r="Q32" s="73">
        <f>HLOOKUP($A32,[2]valeurs_trimestrielles!$A$1:$EJ$1191,763,0)</f>
        <v>791</v>
      </c>
      <c r="R32" s="73">
        <f t="shared" si="3"/>
        <v>5374</v>
      </c>
      <c r="S32" s="73">
        <f>HLOOKUP($A32,[2]valeurs_trimestrielles!$A$1:$EJ$1191,694,0)</f>
        <v>900</v>
      </c>
      <c r="T32" s="73">
        <f>HLOOKUP($A32,[2]valeurs_trimestrielles!$A$1:$EJ$1191,925,0)</f>
        <v>203</v>
      </c>
      <c r="U32" s="73">
        <f>HLOOKUP($A32,[2]valeurs_trimestrielles!$A$1:$EJ$1191,827,0)</f>
        <v>218</v>
      </c>
      <c r="V32" s="73">
        <f>HLOOKUP($A32,[2]valeurs_trimestrielles!$A$1:$EJ$1191,890,0)</f>
        <v>274</v>
      </c>
      <c r="W32" s="73">
        <f>HLOOKUP($A32,[2]valeurs_trimestrielles!$A$1:$EJ$1191,652,0)</f>
        <v>42</v>
      </c>
      <c r="X32" s="73">
        <f>HLOOKUP($A32,[2]valeurs_trimestrielles!$A$1:$EJ$1191,666,0)</f>
        <v>160</v>
      </c>
      <c r="Y32" s="73">
        <f>HLOOKUP($A32,[2]valeurs_trimestrielles!$A$1:$EJ$1191,638,0)</f>
        <v>1610</v>
      </c>
      <c r="Z32" s="73">
        <f>HLOOKUP($A32,[2]valeurs_trimestrielles!$A$1:$EJ$1191,778,0)</f>
        <v>1023</v>
      </c>
      <c r="AA32" s="75">
        <f>HLOOKUP($A32,[2]valeurs_trimestrielles!$A$1:$EJ$1191,680,0)</f>
        <v>944</v>
      </c>
      <c r="AB32" s="72">
        <f t="shared" si="7"/>
        <v>13118</v>
      </c>
      <c r="AC32" s="55">
        <f>HLOOKUP($A32,[2]valeurs_trimestrielles!$A$1:$EJ$1191,595,0)</f>
        <v>518</v>
      </c>
      <c r="AD32" s="56">
        <f>HLOOKUP($A32,[2]valeurs_trimestrielles!$A$1:$EJ$1191,144,0)</f>
        <v>1585</v>
      </c>
      <c r="AE32" s="56">
        <f t="shared" si="8"/>
        <v>11015</v>
      </c>
      <c r="AF32" s="56">
        <f>HLOOKUP($A32,[2]valeurs_trimestrielles!$A$1:$EJ$1191,71,0)</f>
        <v>2443</v>
      </c>
      <c r="AG32" s="56">
        <f>HLOOKUP($A32,[2]valeurs_trimestrielles!$A$1:$EJ$1191,981,0)</f>
        <v>407</v>
      </c>
      <c r="AH32" s="56">
        <f>HLOOKUP($A32,[2]valeurs_trimestrielles!$A$1:$EJ$1191,248,0)</f>
        <v>755</v>
      </c>
      <c r="AI32" s="56">
        <f>HLOOKUP($A32,[2]valeurs_trimestrielles!$A$1:$EJ$1191,624,0)</f>
        <v>450</v>
      </c>
      <c r="AJ32" s="56">
        <f>HLOOKUP($A32,[2]valeurs_trimestrielles!$A$1:$EJ$1191,29,0)</f>
        <v>374</v>
      </c>
      <c r="AK32" s="56">
        <f>HLOOKUP($A32,[2]valeurs_trimestrielles!$A$1:$EJ$1191,43,0)</f>
        <v>498</v>
      </c>
      <c r="AL32" s="56">
        <f>HLOOKUP($A32,[2]valeurs_trimestrielles!$A$1:$EJ$1191,15,0)</f>
        <v>2686</v>
      </c>
      <c r="AM32" s="56">
        <f>HLOOKUP($A32,[2]valeurs_trimestrielles!$A$1:$EJ$1191,159,0)</f>
        <v>1998</v>
      </c>
      <c r="AN32" s="57">
        <f>HLOOKUP($A32,[2]valeurs_trimestrielles!$A$1:$EJ$1191,57,0)</f>
        <v>1404</v>
      </c>
    </row>
    <row r="33" spans="1:40" s="61" customFormat="1" x14ac:dyDescent="0.2">
      <c r="A33" s="61" t="str">
        <f>'France métro'!A30</f>
        <v>2016-T4</v>
      </c>
      <c r="B33" s="78">
        <f t="shared" si="9"/>
        <v>7869</v>
      </c>
      <c r="C33" s="79">
        <f>HLOOKUP($A33,[2]valeurs_trimestrielles!$A$1:$EJ$1191,493,0)</f>
        <v>289</v>
      </c>
      <c r="D33" s="80">
        <f>HLOOKUP($A33,[2]valeurs_trimestrielles!$A$1:$EJ$1191,391,0)</f>
        <v>1053</v>
      </c>
      <c r="E33" s="61">
        <f t="shared" si="10"/>
        <v>6527</v>
      </c>
      <c r="F33" s="80">
        <f>HLOOKUP($A33,[2]valeurs_trimestrielles!$A$1:$EJ$1191,318,0)</f>
        <v>2093</v>
      </c>
      <c r="G33" s="80">
        <f>HLOOKUP($A33,[2]valeurs_trimestrielles!$A$1:$EJ$1191,559,0)</f>
        <v>260</v>
      </c>
      <c r="H33" s="80">
        <f>HLOOKUP($A33,[2]valeurs_trimestrielles!$A$1:$EJ$1191,457,0)</f>
        <v>546</v>
      </c>
      <c r="I33" s="80">
        <f>HLOOKUP($A33,[2]valeurs_trimestrielles!$A$1:$EJ$1191,522,0)</f>
        <v>200</v>
      </c>
      <c r="J33" s="80">
        <f>HLOOKUP($A33,[2]valeurs_trimestrielles!$A$1:$EJ$1191,276,0)</f>
        <v>412</v>
      </c>
      <c r="K33" s="80">
        <f>HLOOKUP($A33,[2]valeurs_trimestrielles!$A$1:$EJ$1191,290,0)</f>
        <v>378</v>
      </c>
      <c r="L33" s="80">
        <f>HLOOKUP($A33,[2]valeurs_trimestrielles!$A$1:$EJ$1191,262,0)</f>
        <v>1236</v>
      </c>
      <c r="M33" s="80">
        <f>HLOOKUP($A33,[2]valeurs_trimestrielles!$A$1:$EJ$1191,406,0)</f>
        <v>964</v>
      </c>
      <c r="N33" s="81">
        <f>HLOOKUP($A33,[2]valeurs_trimestrielles!$A$1:$EJ$1191,304,0)</f>
        <v>438</v>
      </c>
      <c r="O33" s="77">
        <f t="shared" si="2"/>
        <v>6469</v>
      </c>
      <c r="P33" s="79">
        <f>HLOOKUP($A33,[2]valeurs_trimestrielles!$A$1:$EJ$1191,861,0)</f>
        <v>293</v>
      </c>
      <c r="Q33" s="80">
        <f>HLOOKUP($A33,[2]valeurs_trimestrielles!$A$1:$EJ$1191,763,0)</f>
        <v>783</v>
      </c>
      <c r="R33" s="61">
        <f t="shared" si="3"/>
        <v>5393</v>
      </c>
      <c r="S33" s="80">
        <f>HLOOKUP($A33,[2]valeurs_trimestrielles!$A$1:$EJ$1191,694,0)</f>
        <v>968</v>
      </c>
      <c r="T33" s="80">
        <f>HLOOKUP($A33,[2]valeurs_trimestrielles!$A$1:$EJ$1191,925,0)</f>
        <v>239</v>
      </c>
      <c r="U33" s="80">
        <f>HLOOKUP($A33,[2]valeurs_trimestrielles!$A$1:$EJ$1191,827,0)</f>
        <v>208</v>
      </c>
      <c r="V33" s="80">
        <f>HLOOKUP($A33,[2]valeurs_trimestrielles!$A$1:$EJ$1191,890,0)</f>
        <v>252</v>
      </c>
      <c r="W33" s="80">
        <f>HLOOKUP($A33,[2]valeurs_trimestrielles!$A$1:$EJ$1191,652,0)</f>
        <v>33</v>
      </c>
      <c r="X33" s="80">
        <f>HLOOKUP($A33,[2]valeurs_trimestrielles!$A$1:$EJ$1191,666,0)</f>
        <v>174</v>
      </c>
      <c r="Y33" s="80">
        <f>HLOOKUP($A33,[2]valeurs_trimestrielles!$A$1:$EJ$1191,638,0)</f>
        <v>1680</v>
      </c>
      <c r="Z33" s="80">
        <f>HLOOKUP($A33,[2]valeurs_trimestrielles!$A$1:$EJ$1191,778,0)</f>
        <v>995</v>
      </c>
      <c r="AA33" s="81">
        <f>HLOOKUP($A33,[2]valeurs_trimestrielles!$A$1:$EJ$1191,680,0)</f>
        <v>844</v>
      </c>
      <c r="AB33" s="77">
        <f t="shared" si="7"/>
        <v>14338</v>
      </c>
      <c r="AC33" s="82">
        <f>HLOOKUP($A33,[2]valeurs_trimestrielles!$A$1:$EJ$1191,595,0)</f>
        <v>582</v>
      </c>
      <c r="AD33" s="83">
        <f>HLOOKUP($A33,[2]valeurs_trimestrielles!$A$1:$EJ$1191,144,0)</f>
        <v>1836</v>
      </c>
      <c r="AE33" s="83">
        <f t="shared" si="8"/>
        <v>11920</v>
      </c>
      <c r="AF33" s="83">
        <f>HLOOKUP($A33,[2]valeurs_trimestrielles!$A$1:$EJ$1191,71,0)</f>
        <v>3061</v>
      </c>
      <c r="AG33" s="83">
        <f>HLOOKUP($A33,[2]valeurs_trimestrielles!$A$1:$EJ$1191,981,0)</f>
        <v>499</v>
      </c>
      <c r="AH33" s="83">
        <f>HLOOKUP($A33,[2]valeurs_trimestrielles!$A$1:$EJ$1191,248,0)</f>
        <v>754</v>
      </c>
      <c r="AI33" s="83">
        <f>HLOOKUP($A33,[2]valeurs_trimestrielles!$A$1:$EJ$1191,624,0)</f>
        <v>452</v>
      </c>
      <c r="AJ33" s="83">
        <f>HLOOKUP($A33,[2]valeurs_trimestrielles!$A$1:$EJ$1191,29,0)</f>
        <v>445</v>
      </c>
      <c r="AK33" s="83">
        <f>HLOOKUP($A33,[2]valeurs_trimestrielles!$A$1:$EJ$1191,43,0)</f>
        <v>552</v>
      </c>
      <c r="AL33" s="83">
        <f>HLOOKUP($A33,[2]valeurs_trimestrielles!$A$1:$EJ$1191,15,0)</f>
        <v>2916</v>
      </c>
      <c r="AM33" s="83">
        <f>HLOOKUP($A33,[2]valeurs_trimestrielles!$A$1:$EJ$1191,159,0)</f>
        <v>1959</v>
      </c>
      <c r="AN33" s="84">
        <f>HLOOKUP($A33,[2]valeurs_trimestrielles!$A$1:$EJ$1191,57,0)</f>
        <v>1282</v>
      </c>
    </row>
    <row r="34" spans="1:40" x14ac:dyDescent="0.2">
      <c r="A34" s="1" t="str">
        <f>'France métro'!A31</f>
        <v>2017-T1</v>
      </c>
      <c r="B34" s="54">
        <f t="shared" si="9"/>
        <v>9266</v>
      </c>
      <c r="C34" s="76">
        <f>HLOOKUP($A34,[2]valeurs_trimestrielles!$A$1:$EJ$1191,493,0)</f>
        <v>302</v>
      </c>
      <c r="D34" s="73">
        <f>HLOOKUP($A34,[2]valeurs_trimestrielles!$A$1:$EJ$1191,391,0)</f>
        <v>1321</v>
      </c>
      <c r="E34" s="73">
        <f t="shared" si="10"/>
        <v>7643</v>
      </c>
      <c r="F34" s="73">
        <f>HLOOKUP($A34,[2]valeurs_trimestrielles!$A$1:$EJ$1191,318,0)</f>
        <v>2511</v>
      </c>
      <c r="G34" s="73">
        <f>HLOOKUP($A34,[2]valeurs_trimestrielles!$A$1:$EJ$1191,559,0)</f>
        <v>276</v>
      </c>
      <c r="H34" s="73">
        <f>HLOOKUP($A34,[2]valeurs_trimestrielles!$A$1:$EJ$1191,457,0)</f>
        <v>713</v>
      </c>
      <c r="I34" s="73">
        <f>HLOOKUP($A34,[2]valeurs_trimestrielles!$A$1:$EJ$1191,522,0)</f>
        <v>243</v>
      </c>
      <c r="J34" s="73">
        <f>HLOOKUP($A34,[2]valeurs_trimestrielles!$A$1:$EJ$1191,276,0)</f>
        <v>386</v>
      </c>
      <c r="K34" s="73">
        <f>HLOOKUP($A34,[2]valeurs_trimestrielles!$A$1:$EJ$1191,290,0)</f>
        <v>431</v>
      </c>
      <c r="L34" s="73">
        <f>HLOOKUP($A34,[2]valeurs_trimestrielles!$A$1:$EJ$1191,262,0)</f>
        <v>1551</v>
      </c>
      <c r="M34" s="73">
        <f>HLOOKUP($A34,[2]valeurs_trimestrielles!$A$1:$EJ$1191,406,0)</f>
        <v>957</v>
      </c>
      <c r="N34" s="75">
        <f>HLOOKUP($A34,[2]valeurs_trimestrielles!$A$1:$EJ$1191,304,0)</f>
        <v>575</v>
      </c>
      <c r="O34" s="72">
        <f t="shared" si="2"/>
        <v>7920</v>
      </c>
      <c r="P34" s="76">
        <f>HLOOKUP($A34,[2]valeurs_trimestrielles!$A$1:$EJ$1191,861,0)</f>
        <v>366</v>
      </c>
      <c r="Q34" s="73">
        <f>HLOOKUP($A34,[2]valeurs_trimestrielles!$A$1:$EJ$1191,763,0)</f>
        <v>1077</v>
      </c>
      <c r="R34" s="73">
        <f t="shared" si="3"/>
        <v>6477</v>
      </c>
      <c r="S34" s="73">
        <f>HLOOKUP($A34,[2]valeurs_trimestrielles!$A$1:$EJ$1191,694,0)</f>
        <v>1336</v>
      </c>
      <c r="T34" s="73">
        <f>HLOOKUP($A34,[2]valeurs_trimestrielles!$A$1:$EJ$1191,925,0)</f>
        <v>262</v>
      </c>
      <c r="U34" s="73">
        <f>HLOOKUP($A34,[2]valeurs_trimestrielles!$A$1:$EJ$1191,827,0)</f>
        <v>248</v>
      </c>
      <c r="V34" s="73">
        <f>HLOOKUP($A34,[2]valeurs_trimestrielles!$A$1:$EJ$1191,890,0)</f>
        <v>357</v>
      </c>
      <c r="W34" s="73">
        <f>HLOOKUP($A34,[2]valeurs_trimestrielles!$A$1:$EJ$1191,652,0)</f>
        <v>46</v>
      </c>
      <c r="X34" s="73">
        <f>HLOOKUP($A34,[2]valeurs_trimestrielles!$A$1:$EJ$1191,666,0)</f>
        <v>221</v>
      </c>
      <c r="Y34" s="73">
        <f>HLOOKUP($A34,[2]valeurs_trimestrielles!$A$1:$EJ$1191,638,0)</f>
        <v>2017</v>
      </c>
      <c r="Z34" s="73">
        <f>HLOOKUP($A34,[2]valeurs_trimestrielles!$A$1:$EJ$1191,778,0)</f>
        <v>990</v>
      </c>
      <c r="AA34" s="75">
        <f>HLOOKUP($A34,[2]valeurs_trimestrielles!$A$1:$EJ$1191,680,0)</f>
        <v>1000</v>
      </c>
      <c r="AB34" s="72">
        <f t="shared" si="7"/>
        <v>17186</v>
      </c>
      <c r="AC34" s="55">
        <f>HLOOKUP($A34,[2]valeurs_trimestrielles!$A$1:$EJ$1191,595,0)</f>
        <v>668</v>
      </c>
      <c r="AD34" s="56">
        <f>HLOOKUP($A34,[2]valeurs_trimestrielles!$A$1:$EJ$1191,144,0)</f>
        <v>2398</v>
      </c>
      <c r="AE34" s="56">
        <f t="shared" si="8"/>
        <v>14120</v>
      </c>
      <c r="AF34" s="56">
        <f>HLOOKUP($A34,[2]valeurs_trimestrielles!$A$1:$EJ$1191,71,0)</f>
        <v>3847</v>
      </c>
      <c r="AG34" s="56">
        <f>HLOOKUP($A34,[2]valeurs_trimestrielles!$A$1:$EJ$1191,981,0)</f>
        <v>538</v>
      </c>
      <c r="AH34" s="56">
        <f>HLOOKUP($A34,[2]valeurs_trimestrielles!$A$1:$EJ$1191,248,0)</f>
        <v>961</v>
      </c>
      <c r="AI34" s="56">
        <f>HLOOKUP($A34,[2]valeurs_trimestrielles!$A$1:$EJ$1191,624,0)</f>
        <v>600</v>
      </c>
      <c r="AJ34" s="56">
        <f>HLOOKUP($A34,[2]valeurs_trimestrielles!$A$1:$EJ$1191,29,0)</f>
        <v>432</v>
      </c>
      <c r="AK34" s="56">
        <f>HLOOKUP($A34,[2]valeurs_trimestrielles!$A$1:$EJ$1191,43,0)</f>
        <v>652</v>
      </c>
      <c r="AL34" s="56">
        <f>HLOOKUP($A34,[2]valeurs_trimestrielles!$A$1:$EJ$1191,15,0)</f>
        <v>3568</v>
      </c>
      <c r="AM34" s="56">
        <f>HLOOKUP($A34,[2]valeurs_trimestrielles!$A$1:$EJ$1191,159,0)</f>
        <v>1947</v>
      </c>
      <c r="AN34" s="57">
        <f>HLOOKUP($A34,[2]valeurs_trimestrielles!$A$1:$EJ$1191,57,0)</f>
        <v>1575</v>
      </c>
    </row>
    <row r="35" spans="1:40" x14ac:dyDescent="0.2">
      <c r="A35" s="1" t="str">
        <f>'France métro'!A32</f>
        <v>2017-T2</v>
      </c>
      <c r="B35" s="54">
        <f t="shared" ref="B35" si="11">C35+D35+E35</f>
        <v>8272</v>
      </c>
      <c r="C35" s="76">
        <f>HLOOKUP($A35,[2]valeurs_trimestrielles!$A$1:$EJ$1191,493,0)</f>
        <v>269</v>
      </c>
      <c r="D35" s="73">
        <f>HLOOKUP($A35,[2]valeurs_trimestrielles!$A$1:$EJ$1191,391,0)</f>
        <v>1041</v>
      </c>
      <c r="E35" s="73">
        <f t="shared" ref="E35" si="12">F35+G35+H35+I35+J35+K35+L35+M35+N35</f>
        <v>6962</v>
      </c>
      <c r="F35" s="73">
        <f>HLOOKUP($A35,[2]valeurs_trimestrielles!$A$1:$EJ$1191,318,0)</f>
        <v>2400</v>
      </c>
      <c r="G35" s="73">
        <f>HLOOKUP($A35,[2]valeurs_trimestrielles!$A$1:$EJ$1191,559,0)</f>
        <v>274</v>
      </c>
      <c r="H35" s="73">
        <f>HLOOKUP($A35,[2]valeurs_trimestrielles!$A$1:$EJ$1191,457,0)</f>
        <v>849</v>
      </c>
      <c r="I35" s="73">
        <f>HLOOKUP($A35,[2]valeurs_trimestrielles!$A$1:$EJ$1191,522,0)</f>
        <v>228</v>
      </c>
      <c r="J35" s="73">
        <f>HLOOKUP($A35,[2]valeurs_trimestrielles!$A$1:$EJ$1191,276,0)</f>
        <v>351</v>
      </c>
      <c r="K35" s="73">
        <f>HLOOKUP($A35,[2]valeurs_trimestrielles!$A$1:$EJ$1191,290,0)</f>
        <v>387</v>
      </c>
      <c r="L35" s="73">
        <f>HLOOKUP($A35,[2]valeurs_trimestrielles!$A$1:$EJ$1191,262,0)</f>
        <v>1208</v>
      </c>
      <c r="M35" s="73">
        <f>HLOOKUP($A35,[2]valeurs_trimestrielles!$A$1:$EJ$1191,406,0)</f>
        <v>707</v>
      </c>
      <c r="N35" s="75">
        <f>HLOOKUP($A35,[2]valeurs_trimestrielles!$A$1:$EJ$1191,304,0)</f>
        <v>558</v>
      </c>
      <c r="O35" s="72">
        <f t="shared" ref="O35" si="13">P35+Q35+R35</f>
        <v>7524</v>
      </c>
      <c r="P35" s="76">
        <f>HLOOKUP($A35,[2]valeurs_trimestrielles!$A$1:$EJ$1191,861,0)</f>
        <v>351</v>
      </c>
      <c r="Q35" s="73">
        <f>HLOOKUP($A35,[2]valeurs_trimestrielles!$A$1:$EJ$1191,763,0)</f>
        <v>1000</v>
      </c>
      <c r="R35" s="73">
        <f t="shared" ref="R35" si="14">S35+T35+U35+V35+W35+X35+Y35+Z35+AA35</f>
        <v>6173</v>
      </c>
      <c r="S35" s="73">
        <f>HLOOKUP($A35,[2]valeurs_trimestrielles!$A$1:$EJ$1191,694,0)</f>
        <v>1204</v>
      </c>
      <c r="T35" s="73">
        <f>HLOOKUP($A35,[2]valeurs_trimestrielles!$A$1:$EJ$1191,925,0)</f>
        <v>257</v>
      </c>
      <c r="U35" s="73">
        <f>HLOOKUP($A35,[2]valeurs_trimestrielles!$A$1:$EJ$1191,827,0)</f>
        <v>394</v>
      </c>
      <c r="V35" s="73">
        <f>HLOOKUP($A35,[2]valeurs_trimestrielles!$A$1:$EJ$1191,890,0)</f>
        <v>316</v>
      </c>
      <c r="W35" s="73">
        <f>HLOOKUP($A35,[2]valeurs_trimestrielles!$A$1:$EJ$1191,652,0)</f>
        <v>40</v>
      </c>
      <c r="X35" s="73">
        <f>HLOOKUP($A35,[2]valeurs_trimestrielles!$A$1:$EJ$1191,666,0)</f>
        <v>233</v>
      </c>
      <c r="Y35" s="73">
        <f>HLOOKUP($A35,[2]valeurs_trimestrielles!$A$1:$EJ$1191,638,0)</f>
        <v>1912</v>
      </c>
      <c r="Z35" s="73">
        <f>HLOOKUP($A35,[2]valeurs_trimestrielles!$A$1:$EJ$1191,778,0)</f>
        <v>718</v>
      </c>
      <c r="AA35" s="75">
        <f>HLOOKUP($A35,[2]valeurs_trimestrielles!$A$1:$EJ$1191,680,0)</f>
        <v>1099</v>
      </c>
      <c r="AB35" s="72">
        <f t="shared" si="7"/>
        <v>15796</v>
      </c>
      <c r="AC35" s="55">
        <f>HLOOKUP($A35,[2]valeurs_trimestrielles!$A$1:$EJ$1191,595,0)</f>
        <v>620</v>
      </c>
      <c r="AD35" s="56">
        <f>HLOOKUP($A35,[2]valeurs_trimestrielles!$A$1:$EJ$1191,144,0)</f>
        <v>2041</v>
      </c>
      <c r="AE35" s="56">
        <f t="shared" si="8"/>
        <v>13135</v>
      </c>
      <c r="AF35" s="56">
        <f>HLOOKUP($A35,[2]valeurs_trimestrielles!$A$1:$EJ$1191,71,0)</f>
        <v>3604</v>
      </c>
      <c r="AG35" s="56">
        <f>HLOOKUP($A35,[2]valeurs_trimestrielles!$A$1:$EJ$1191,981,0)</f>
        <v>531</v>
      </c>
      <c r="AH35" s="56">
        <f>HLOOKUP($A35,[2]valeurs_trimestrielles!$A$1:$EJ$1191,248,0)</f>
        <v>1243</v>
      </c>
      <c r="AI35" s="56">
        <f>HLOOKUP($A35,[2]valeurs_trimestrielles!$A$1:$EJ$1191,624,0)</f>
        <v>544</v>
      </c>
      <c r="AJ35" s="56">
        <f>HLOOKUP($A35,[2]valeurs_trimestrielles!$A$1:$EJ$1191,29,0)</f>
        <v>391</v>
      </c>
      <c r="AK35" s="56">
        <f>HLOOKUP($A35,[2]valeurs_trimestrielles!$A$1:$EJ$1191,43,0)</f>
        <v>620</v>
      </c>
      <c r="AL35" s="56">
        <f>HLOOKUP($A35,[2]valeurs_trimestrielles!$A$1:$EJ$1191,15,0)</f>
        <v>3120</v>
      </c>
      <c r="AM35" s="56">
        <f>HLOOKUP($A35,[2]valeurs_trimestrielles!$A$1:$EJ$1191,159,0)</f>
        <v>1425</v>
      </c>
      <c r="AN35" s="57">
        <f>HLOOKUP($A35,[2]valeurs_trimestrielles!$A$1:$EJ$1191,57,0)</f>
        <v>1657</v>
      </c>
    </row>
    <row r="36" spans="1:40" x14ac:dyDescent="0.2">
      <c r="A36" s="1" t="str">
        <f>'France métro'!A33</f>
        <v>2017-T3</v>
      </c>
      <c r="B36" s="54">
        <f t="shared" ref="B36:B37" si="15">C36+D36+E36</f>
        <v>7272</v>
      </c>
      <c r="C36" s="76">
        <f>HLOOKUP($A36,[2]valeurs_trimestrielles!$A$1:$EJ$1191,493,0)</f>
        <v>255</v>
      </c>
      <c r="D36" s="73">
        <f>HLOOKUP($A36,[2]valeurs_trimestrielles!$A$1:$EJ$1191,391,0)</f>
        <v>870</v>
      </c>
      <c r="E36" s="73">
        <f t="shared" ref="E36:E37" si="16">F36+G36+H36+I36+J36+K36+L36+M36+N36</f>
        <v>6147</v>
      </c>
      <c r="F36" s="73">
        <f>HLOOKUP($A36,[2]valeurs_trimestrielles!$A$1:$EJ$1191,318,0)</f>
        <v>1935</v>
      </c>
      <c r="G36" s="73">
        <f>HLOOKUP($A36,[2]valeurs_trimestrielles!$A$1:$EJ$1191,559,0)</f>
        <v>202</v>
      </c>
      <c r="H36" s="73">
        <f>HLOOKUP($A36,[2]valeurs_trimestrielles!$A$1:$EJ$1191,457,0)</f>
        <v>558</v>
      </c>
      <c r="I36" s="73">
        <f>HLOOKUP($A36,[2]valeurs_trimestrielles!$A$1:$EJ$1191,522,0)</f>
        <v>195</v>
      </c>
      <c r="J36" s="73">
        <f>HLOOKUP($A36,[2]valeurs_trimestrielles!$A$1:$EJ$1191,276,0)</f>
        <v>338</v>
      </c>
      <c r="K36" s="73">
        <f>HLOOKUP($A36,[2]valeurs_trimestrielles!$A$1:$EJ$1191,290,0)</f>
        <v>349</v>
      </c>
      <c r="L36" s="73">
        <f>HLOOKUP($A36,[2]valeurs_trimestrielles!$A$1:$EJ$1191,262,0)</f>
        <v>1166</v>
      </c>
      <c r="M36" s="73">
        <f>HLOOKUP($A36,[2]valeurs_trimestrielles!$A$1:$EJ$1191,406,0)</f>
        <v>905</v>
      </c>
      <c r="N36" s="75">
        <f>HLOOKUP($A36,[2]valeurs_trimestrielles!$A$1:$EJ$1191,304,0)</f>
        <v>499</v>
      </c>
      <c r="O36" s="72">
        <f t="shared" ref="O36:O37" si="17">P36+Q36+R36</f>
        <v>7238</v>
      </c>
      <c r="P36" s="76">
        <f>HLOOKUP($A36,[2]valeurs_trimestrielles!$A$1:$EJ$1191,861,0)</f>
        <v>300</v>
      </c>
      <c r="Q36" s="73">
        <f>HLOOKUP($A36,[2]valeurs_trimestrielles!$A$1:$EJ$1191,763,0)</f>
        <v>800</v>
      </c>
      <c r="R36" s="73">
        <f t="shared" ref="R36:R37" si="18">S36+T36+U36+V36+W36+X36+Y36+Z36+AA36</f>
        <v>6138</v>
      </c>
      <c r="S36" s="73">
        <f>HLOOKUP($A36,[2]valeurs_trimestrielles!$A$1:$EJ$1191,694,0)</f>
        <v>1064</v>
      </c>
      <c r="T36" s="73">
        <f>HLOOKUP($A36,[2]valeurs_trimestrielles!$A$1:$EJ$1191,925,0)</f>
        <v>229</v>
      </c>
      <c r="U36" s="73">
        <f>HLOOKUP($A36,[2]valeurs_trimestrielles!$A$1:$EJ$1191,827,0)</f>
        <v>227</v>
      </c>
      <c r="V36" s="73">
        <f>HLOOKUP($A36,[2]valeurs_trimestrielles!$A$1:$EJ$1191,890,0)</f>
        <v>372</v>
      </c>
      <c r="W36" s="73">
        <f>HLOOKUP($A36,[2]valeurs_trimestrielles!$A$1:$EJ$1191,652,0)</f>
        <v>35</v>
      </c>
      <c r="X36" s="73">
        <f>HLOOKUP($A36,[2]valeurs_trimestrielles!$A$1:$EJ$1191,666,0)</f>
        <v>184</v>
      </c>
      <c r="Y36" s="73">
        <f>HLOOKUP($A36,[2]valeurs_trimestrielles!$A$1:$EJ$1191,638,0)</f>
        <v>1822</v>
      </c>
      <c r="Z36" s="73">
        <f>HLOOKUP($A36,[2]valeurs_trimestrielles!$A$1:$EJ$1191,778,0)</f>
        <v>1114</v>
      </c>
      <c r="AA36" s="75">
        <f>HLOOKUP($A36,[2]valeurs_trimestrielles!$A$1:$EJ$1191,680,0)</f>
        <v>1091</v>
      </c>
      <c r="AB36" s="72">
        <f t="shared" si="7"/>
        <v>14510</v>
      </c>
      <c r="AC36" s="55">
        <f>HLOOKUP($A36,[2]valeurs_trimestrielles!$A$1:$EJ$1191,595,0)</f>
        <v>555</v>
      </c>
      <c r="AD36" s="56">
        <f>HLOOKUP($A36,[2]valeurs_trimestrielles!$A$1:$EJ$1191,144,0)</f>
        <v>1670</v>
      </c>
      <c r="AE36" s="56">
        <f t="shared" si="8"/>
        <v>12285</v>
      </c>
      <c r="AF36" s="56">
        <f>HLOOKUP($A36,[2]valeurs_trimestrielles!$A$1:$EJ$1191,71,0)</f>
        <v>2999</v>
      </c>
      <c r="AG36" s="56">
        <f>HLOOKUP($A36,[2]valeurs_trimestrielles!$A$1:$EJ$1191,981,0)</f>
        <v>431</v>
      </c>
      <c r="AH36" s="56">
        <f>HLOOKUP($A36,[2]valeurs_trimestrielles!$A$1:$EJ$1191,248,0)</f>
        <v>785</v>
      </c>
      <c r="AI36" s="56">
        <f>HLOOKUP($A36,[2]valeurs_trimestrielles!$A$1:$EJ$1191,624,0)</f>
        <v>567</v>
      </c>
      <c r="AJ36" s="56">
        <f>HLOOKUP($A36,[2]valeurs_trimestrielles!$A$1:$EJ$1191,29,0)</f>
        <v>373</v>
      </c>
      <c r="AK36" s="56">
        <f>HLOOKUP($A36,[2]valeurs_trimestrielles!$A$1:$EJ$1191,43,0)</f>
        <v>533</v>
      </c>
      <c r="AL36" s="56">
        <f>HLOOKUP($A36,[2]valeurs_trimestrielles!$A$1:$EJ$1191,15,0)</f>
        <v>2988</v>
      </c>
      <c r="AM36" s="56">
        <f>HLOOKUP($A36,[2]valeurs_trimestrielles!$A$1:$EJ$1191,159,0)</f>
        <v>2019</v>
      </c>
      <c r="AN36" s="57">
        <f>HLOOKUP($A36,[2]valeurs_trimestrielles!$A$1:$EJ$1191,57,0)</f>
        <v>1590</v>
      </c>
    </row>
    <row r="37" spans="1:40" s="61" customFormat="1" x14ac:dyDescent="0.2">
      <c r="A37" s="61" t="str">
        <f>'France métro'!A34</f>
        <v>2017-T4</v>
      </c>
      <c r="B37" s="78">
        <f t="shared" si="15"/>
        <v>8473</v>
      </c>
      <c r="C37" s="79">
        <f>HLOOKUP($A37,[2]valeurs_trimestrielles!$A$1:$EJ$1191,493,0)</f>
        <v>316</v>
      </c>
      <c r="D37" s="80">
        <f>HLOOKUP($A37,[2]valeurs_trimestrielles!$A$1:$EJ$1191,391,0)</f>
        <v>1078</v>
      </c>
      <c r="E37" s="61">
        <f t="shared" si="16"/>
        <v>7079</v>
      </c>
      <c r="F37" s="80">
        <f>HLOOKUP($A37,[2]valeurs_trimestrielles!$A$1:$EJ$1191,318,0)</f>
        <v>2287</v>
      </c>
      <c r="G37" s="80">
        <f>HLOOKUP($A37,[2]valeurs_trimestrielles!$A$1:$EJ$1191,559,0)</f>
        <v>242</v>
      </c>
      <c r="H37" s="80">
        <f>HLOOKUP($A37,[2]valeurs_trimestrielles!$A$1:$EJ$1191,457,0)</f>
        <v>579</v>
      </c>
      <c r="I37" s="80">
        <f>HLOOKUP($A37,[2]valeurs_trimestrielles!$A$1:$EJ$1191,522,0)</f>
        <v>232</v>
      </c>
      <c r="J37" s="80">
        <f>HLOOKUP($A37,[2]valeurs_trimestrielles!$A$1:$EJ$1191,276,0)</f>
        <v>497</v>
      </c>
      <c r="K37" s="80">
        <f>HLOOKUP($A37,[2]valeurs_trimestrielles!$A$1:$EJ$1191,290,0)</f>
        <v>420</v>
      </c>
      <c r="L37" s="80">
        <f>HLOOKUP($A37,[2]valeurs_trimestrielles!$A$1:$EJ$1191,262,0)</f>
        <v>1286</v>
      </c>
      <c r="M37" s="80">
        <f>HLOOKUP($A37,[2]valeurs_trimestrielles!$A$1:$EJ$1191,406,0)</f>
        <v>972</v>
      </c>
      <c r="N37" s="81">
        <f>HLOOKUP($A37,[2]valeurs_trimestrielles!$A$1:$EJ$1191,304,0)</f>
        <v>564</v>
      </c>
      <c r="O37" s="77">
        <f t="shared" si="17"/>
        <v>8029</v>
      </c>
      <c r="P37" s="79">
        <f>HLOOKUP($A37,[2]valeurs_trimestrielles!$A$1:$EJ$1191,861,0)</f>
        <v>337</v>
      </c>
      <c r="Q37" s="80">
        <f>HLOOKUP($A37,[2]valeurs_trimestrielles!$A$1:$EJ$1191,763,0)</f>
        <v>890</v>
      </c>
      <c r="R37" s="61">
        <f t="shared" si="18"/>
        <v>6802</v>
      </c>
      <c r="S37" s="80">
        <f>HLOOKUP($A37,[2]valeurs_trimestrielles!$A$1:$EJ$1191,694,0)</f>
        <v>1289</v>
      </c>
      <c r="T37" s="80">
        <f>HLOOKUP($A37,[2]valeurs_trimestrielles!$A$1:$EJ$1191,925,0)</f>
        <v>509</v>
      </c>
      <c r="U37" s="80">
        <f>HLOOKUP($A37,[2]valeurs_trimestrielles!$A$1:$EJ$1191,827,0)</f>
        <v>227</v>
      </c>
      <c r="V37" s="80">
        <f>HLOOKUP($A37,[2]valeurs_trimestrielles!$A$1:$EJ$1191,890,0)</f>
        <v>353</v>
      </c>
      <c r="W37" s="80">
        <f>HLOOKUP($A37,[2]valeurs_trimestrielles!$A$1:$EJ$1191,652,0)</f>
        <v>50</v>
      </c>
      <c r="X37" s="80">
        <f>HLOOKUP($A37,[2]valeurs_trimestrielles!$A$1:$EJ$1191,666,0)</f>
        <v>251</v>
      </c>
      <c r="Y37" s="80">
        <f>HLOOKUP($A37,[2]valeurs_trimestrielles!$A$1:$EJ$1191,638,0)</f>
        <v>2063</v>
      </c>
      <c r="Z37" s="80">
        <f>HLOOKUP($A37,[2]valeurs_trimestrielles!$A$1:$EJ$1191,778,0)</f>
        <v>1020</v>
      </c>
      <c r="AA37" s="81">
        <f>HLOOKUP($A37,[2]valeurs_trimestrielles!$A$1:$EJ$1191,680,0)</f>
        <v>1040</v>
      </c>
      <c r="AB37" s="77">
        <f t="shared" si="7"/>
        <v>16502</v>
      </c>
      <c r="AC37" s="82">
        <f>HLOOKUP($A37,[2]valeurs_trimestrielles!$A$1:$EJ$1191,595,0)</f>
        <v>653</v>
      </c>
      <c r="AD37" s="83">
        <f>HLOOKUP($A37,[2]valeurs_trimestrielles!$A$1:$EJ$1191,144,0)</f>
        <v>1968</v>
      </c>
      <c r="AE37" s="83">
        <f t="shared" si="8"/>
        <v>13881</v>
      </c>
      <c r="AF37" s="83">
        <f>HLOOKUP($A37,[2]valeurs_trimestrielles!$A$1:$EJ$1191,71,0)</f>
        <v>3576</v>
      </c>
      <c r="AG37" s="83">
        <f>HLOOKUP($A37,[2]valeurs_trimestrielles!$A$1:$EJ$1191,981,0)</f>
        <v>751</v>
      </c>
      <c r="AH37" s="83">
        <f>HLOOKUP($A37,[2]valeurs_trimestrielles!$A$1:$EJ$1191,248,0)</f>
        <v>806</v>
      </c>
      <c r="AI37" s="83">
        <f>HLOOKUP($A37,[2]valeurs_trimestrielles!$A$1:$EJ$1191,624,0)</f>
        <v>585</v>
      </c>
      <c r="AJ37" s="83">
        <f>HLOOKUP($A37,[2]valeurs_trimestrielles!$A$1:$EJ$1191,29,0)</f>
        <v>547</v>
      </c>
      <c r="AK37" s="83">
        <f>HLOOKUP($A37,[2]valeurs_trimestrielles!$A$1:$EJ$1191,43,0)</f>
        <v>671</v>
      </c>
      <c r="AL37" s="83">
        <f>HLOOKUP($A37,[2]valeurs_trimestrielles!$A$1:$EJ$1191,15,0)</f>
        <v>3349</v>
      </c>
      <c r="AM37" s="83">
        <f>HLOOKUP($A37,[2]valeurs_trimestrielles!$A$1:$EJ$1191,159,0)</f>
        <v>1992</v>
      </c>
      <c r="AN37" s="84">
        <f>HLOOKUP($A37,[2]valeurs_trimestrielles!$A$1:$EJ$1191,57,0)</f>
        <v>1604</v>
      </c>
    </row>
    <row r="38" spans="1:40" x14ac:dyDescent="0.2">
      <c r="A38" s="1" t="str">
        <f>'France métro'!A35</f>
        <v>2018-T1</v>
      </c>
      <c r="B38" s="54">
        <f t="shared" ref="B38" si="19">C38+D38+E38</f>
        <v>9589</v>
      </c>
      <c r="C38" s="76">
        <f>HLOOKUP($A38,[2]valeurs_trimestrielles!$A$1:$EJ$1191,493,0)</f>
        <v>251</v>
      </c>
      <c r="D38" s="73">
        <f>HLOOKUP($A38,[2]valeurs_trimestrielles!$A$1:$EJ$1191,391,0)</f>
        <v>1240</v>
      </c>
      <c r="E38" s="73">
        <f t="shared" ref="E38" si="20">F38+G38+H38+I38+J38+K38+L38+M38+N38</f>
        <v>8098</v>
      </c>
      <c r="F38" s="73">
        <f>HLOOKUP($A38,[2]valeurs_trimestrielles!$A$1:$EJ$1191,318,0)</f>
        <v>2438</v>
      </c>
      <c r="G38" s="73">
        <f>HLOOKUP($A38,[2]valeurs_trimestrielles!$A$1:$EJ$1191,559,0)</f>
        <v>376</v>
      </c>
      <c r="H38" s="73">
        <f>HLOOKUP($A38,[2]valeurs_trimestrielles!$A$1:$EJ$1191,457,0)</f>
        <v>684</v>
      </c>
      <c r="I38" s="73">
        <f>HLOOKUP($A38,[2]valeurs_trimestrielles!$A$1:$EJ$1191,522,0)</f>
        <v>288</v>
      </c>
      <c r="J38" s="73">
        <f>HLOOKUP($A38,[2]valeurs_trimestrielles!$A$1:$EJ$1191,276,0)</f>
        <v>373</v>
      </c>
      <c r="K38" s="73">
        <f>HLOOKUP($A38,[2]valeurs_trimestrielles!$A$1:$EJ$1191,290,0)</f>
        <v>483</v>
      </c>
      <c r="L38" s="73">
        <f>HLOOKUP($A38,[2]valeurs_trimestrielles!$A$1:$EJ$1191,262,0)</f>
        <v>1818</v>
      </c>
      <c r="M38" s="73">
        <f>HLOOKUP($A38,[2]valeurs_trimestrielles!$A$1:$EJ$1191,406,0)</f>
        <v>1005</v>
      </c>
      <c r="N38" s="75">
        <f>HLOOKUP($A38,[2]valeurs_trimestrielles!$A$1:$EJ$1191,304,0)</f>
        <v>633</v>
      </c>
      <c r="O38" s="72">
        <f t="shared" ref="O38" si="21">P38+Q38+R38</f>
        <v>10669</v>
      </c>
      <c r="P38" s="76">
        <f>HLOOKUP($A38,[2]valeurs_trimestrielles!$A$1:$EJ$1191,861,0)</f>
        <v>465</v>
      </c>
      <c r="Q38" s="73">
        <f>HLOOKUP($A38,[2]valeurs_trimestrielles!$A$1:$EJ$1191,763,0)</f>
        <v>1394</v>
      </c>
      <c r="R38" s="73">
        <f t="shared" ref="R38" si="22">S38+T38+U38+V38+W38+X38+Y38+Z38+AA38</f>
        <v>8810</v>
      </c>
      <c r="S38" s="73">
        <f>HLOOKUP($A38,[2]valeurs_trimestrielles!$A$1:$EJ$1191,694,0)</f>
        <v>1603</v>
      </c>
      <c r="T38" s="73">
        <f>HLOOKUP($A38,[2]valeurs_trimestrielles!$A$1:$EJ$1191,925,0)</f>
        <v>817</v>
      </c>
      <c r="U38" s="73">
        <f>HLOOKUP($A38,[2]valeurs_trimestrielles!$A$1:$EJ$1191,827,0)</f>
        <v>279</v>
      </c>
      <c r="V38" s="73">
        <f>HLOOKUP($A38,[2]valeurs_trimestrielles!$A$1:$EJ$1191,890,0)</f>
        <v>418</v>
      </c>
      <c r="W38" s="73">
        <f>HLOOKUP($A38,[2]valeurs_trimestrielles!$A$1:$EJ$1191,652,0)</f>
        <v>62</v>
      </c>
      <c r="X38" s="73">
        <f>HLOOKUP($A38,[2]valeurs_trimestrielles!$A$1:$EJ$1191,666,0)</f>
        <v>332</v>
      </c>
      <c r="Y38" s="73">
        <f>HLOOKUP($A38,[2]valeurs_trimestrielles!$A$1:$EJ$1191,638,0)</f>
        <v>2760</v>
      </c>
      <c r="Z38" s="73">
        <f>HLOOKUP($A38,[2]valeurs_trimestrielles!$A$1:$EJ$1191,778,0)</f>
        <v>1195</v>
      </c>
      <c r="AA38" s="75">
        <f>HLOOKUP($A38,[2]valeurs_trimestrielles!$A$1:$EJ$1191,680,0)</f>
        <v>1344</v>
      </c>
      <c r="AB38" s="72">
        <f t="shared" si="7"/>
        <v>20258</v>
      </c>
      <c r="AC38" s="55">
        <f>HLOOKUP($A38,[2]valeurs_trimestrielles!$A$1:$EJ$1191,595,0)</f>
        <v>716</v>
      </c>
      <c r="AD38" s="56">
        <f>HLOOKUP($A38,[2]valeurs_trimestrielles!$A$1:$EJ$1191,144,0)</f>
        <v>2634</v>
      </c>
      <c r="AE38" s="56">
        <f t="shared" si="8"/>
        <v>16908</v>
      </c>
      <c r="AF38" s="56">
        <f>HLOOKUP($A38,[2]valeurs_trimestrielles!$A$1:$EJ$1191,71,0)</f>
        <v>4041</v>
      </c>
      <c r="AG38" s="56">
        <f>HLOOKUP($A38,[2]valeurs_trimestrielles!$A$1:$EJ$1191,981,0)</f>
        <v>1193</v>
      </c>
      <c r="AH38" s="56">
        <f>HLOOKUP($A38,[2]valeurs_trimestrielles!$A$1:$EJ$1191,248,0)</f>
        <v>963</v>
      </c>
      <c r="AI38" s="56">
        <f>HLOOKUP($A38,[2]valeurs_trimestrielles!$A$1:$EJ$1191,624,0)</f>
        <v>706</v>
      </c>
      <c r="AJ38" s="56">
        <f>HLOOKUP($A38,[2]valeurs_trimestrielles!$A$1:$EJ$1191,29,0)</f>
        <v>435</v>
      </c>
      <c r="AK38" s="56">
        <f>HLOOKUP($A38,[2]valeurs_trimestrielles!$A$1:$EJ$1191,43,0)</f>
        <v>815</v>
      </c>
      <c r="AL38" s="56">
        <f>HLOOKUP($A38,[2]valeurs_trimestrielles!$A$1:$EJ$1191,15,0)</f>
        <v>4578</v>
      </c>
      <c r="AM38" s="56">
        <f>HLOOKUP($A38,[2]valeurs_trimestrielles!$A$1:$EJ$1191,159,0)</f>
        <v>2200</v>
      </c>
      <c r="AN38" s="57">
        <f>HLOOKUP($A38,[2]valeurs_trimestrielles!$A$1:$EJ$1191,57,0)</f>
        <v>1977</v>
      </c>
    </row>
    <row r="39" spans="1:40" x14ac:dyDescent="0.2">
      <c r="A39" s="1" t="str">
        <f>'France métro'!A36</f>
        <v>2018-T2</v>
      </c>
      <c r="B39" s="54">
        <f t="shared" ref="B39:B40" si="23">C39+D39+E39</f>
        <v>9304</v>
      </c>
      <c r="C39" s="76">
        <f>HLOOKUP($A39,[2]valeurs_trimestrielles!$A$1:$EJ$1191,493,0)</f>
        <v>261</v>
      </c>
      <c r="D39" s="73">
        <f>HLOOKUP($A39,[2]valeurs_trimestrielles!$A$1:$EJ$1191,391,0)</f>
        <v>1137</v>
      </c>
      <c r="E39" s="73">
        <f t="shared" ref="E39:E40" si="24">F39+G39+H39+I39+J39+K39+L39+M39+N39</f>
        <v>7906</v>
      </c>
      <c r="F39" s="73">
        <f>HLOOKUP($A39,[2]valeurs_trimestrielles!$A$1:$EJ$1191,318,0)</f>
        <v>2532</v>
      </c>
      <c r="G39" s="73">
        <f>HLOOKUP($A39,[2]valeurs_trimestrielles!$A$1:$EJ$1191,559,0)</f>
        <v>504</v>
      </c>
      <c r="H39" s="73">
        <f>HLOOKUP($A39,[2]valeurs_trimestrielles!$A$1:$EJ$1191,457,0)</f>
        <v>858</v>
      </c>
      <c r="I39" s="73">
        <f>HLOOKUP($A39,[2]valeurs_trimestrielles!$A$1:$EJ$1191,522,0)</f>
        <v>272</v>
      </c>
      <c r="J39" s="73">
        <f>HLOOKUP($A39,[2]valeurs_trimestrielles!$A$1:$EJ$1191,276,0)</f>
        <v>337</v>
      </c>
      <c r="K39" s="73">
        <f>HLOOKUP($A39,[2]valeurs_trimestrielles!$A$1:$EJ$1191,290,0)</f>
        <v>448</v>
      </c>
      <c r="L39" s="73">
        <f>HLOOKUP($A39,[2]valeurs_trimestrielles!$A$1:$EJ$1191,262,0)</f>
        <v>1440</v>
      </c>
      <c r="M39" s="73">
        <f>HLOOKUP($A39,[2]valeurs_trimestrielles!$A$1:$EJ$1191,406,0)</f>
        <v>923</v>
      </c>
      <c r="N39" s="75">
        <f>HLOOKUP($A39,[2]valeurs_trimestrielles!$A$1:$EJ$1191,304,0)</f>
        <v>592</v>
      </c>
      <c r="O39" s="72">
        <f t="shared" ref="O39:O40" si="25">P39+Q39+R39</f>
        <v>9620</v>
      </c>
      <c r="P39" s="76">
        <f>HLOOKUP($A39,[2]valeurs_trimestrielles!$A$1:$EJ$1191,861,0)</f>
        <v>402</v>
      </c>
      <c r="Q39" s="73">
        <f>HLOOKUP($A39,[2]valeurs_trimestrielles!$A$1:$EJ$1191,763,0)</f>
        <v>1084</v>
      </c>
      <c r="R39" s="73">
        <f t="shared" ref="R39:R40" si="26">S39+T39+U39+V39+W39+X39+Y39+Z39+AA39</f>
        <v>8134</v>
      </c>
      <c r="S39" s="73">
        <f>HLOOKUP($A39,[2]valeurs_trimestrielles!$A$1:$EJ$1191,694,0)</f>
        <v>1496</v>
      </c>
      <c r="T39" s="73">
        <f>HLOOKUP($A39,[2]valeurs_trimestrielles!$A$1:$EJ$1191,925,0)</f>
        <v>906</v>
      </c>
      <c r="U39" s="73">
        <f>HLOOKUP($A39,[2]valeurs_trimestrielles!$A$1:$EJ$1191,827,0)</f>
        <v>353</v>
      </c>
      <c r="V39" s="73">
        <f>HLOOKUP($A39,[2]valeurs_trimestrielles!$A$1:$EJ$1191,890,0)</f>
        <v>440</v>
      </c>
      <c r="W39" s="73">
        <f>HLOOKUP($A39,[2]valeurs_trimestrielles!$A$1:$EJ$1191,652,0)</f>
        <v>69</v>
      </c>
      <c r="X39" s="73">
        <f>HLOOKUP($A39,[2]valeurs_trimestrielles!$A$1:$EJ$1191,666,0)</f>
        <v>333</v>
      </c>
      <c r="Y39" s="73">
        <f>HLOOKUP($A39,[2]valeurs_trimestrielles!$A$1:$EJ$1191,638,0)</f>
        <v>2363</v>
      </c>
      <c r="Z39" s="73">
        <f>HLOOKUP($A39,[2]valeurs_trimestrielles!$A$1:$EJ$1191,778,0)</f>
        <v>861</v>
      </c>
      <c r="AA39" s="75">
        <f>HLOOKUP($A39,[2]valeurs_trimestrielles!$A$1:$EJ$1191,680,0)</f>
        <v>1313</v>
      </c>
      <c r="AB39" s="72">
        <f t="shared" si="7"/>
        <v>18924</v>
      </c>
      <c r="AC39" s="55">
        <f>HLOOKUP($A39,[2]valeurs_trimestrielles!$A$1:$EJ$1191,595,0)</f>
        <v>663</v>
      </c>
      <c r="AD39" s="56">
        <f>HLOOKUP($A39,[2]valeurs_trimestrielles!$A$1:$EJ$1191,144,0)</f>
        <v>2221</v>
      </c>
      <c r="AE39" s="56">
        <f t="shared" si="8"/>
        <v>16040</v>
      </c>
      <c r="AF39" s="56">
        <f>HLOOKUP($A39,[2]valeurs_trimestrielles!$A$1:$EJ$1191,71,0)</f>
        <v>4028</v>
      </c>
      <c r="AG39" s="56">
        <f>HLOOKUP($A39,[2]valeurs_trimestrielles!$A$1:$EJ$1191,981,0)</f>
        <v>1410</v>
      </c>
      <c r="AH39" s="56">
        <f>HLOOKUP($A39,[2]valeurs_trimestrielles!$A$1:$EJ$1191,248,0)</f>
        <v>1211</v>
      </c>
      <c r="AI39" s="56">
        <f>HLOOKUP($A39,[2]valeurs_trimestrielles!$A$1:$EJ$1191,624,0)</f>
        <v>712</v>
      </c>
      <c r="AJ39" s="56">
        <f>HLOOKUP($A39,[2]valeurs_trimestrielles!$A$1:$EJ$1191,29,0)</f>
        <v>406</v>
      </c>
      <c r="AK39" s="56">
        <f>HLOOKUP($A39,[2]valeurs_trimestrielles!$A$1:$EJ$1191,43,0)</f>
        <v>781</v>
      </c>
      <c r="AL39" s="56">
        <f>HLOOKUP($A39,[2]valeurs_trimestrielles!$A$1:$EJ$1191,15,0)</f>
        <v>3803</v>
      </c>
      <c r="AM39" s="56">
        <f>HLOOKUP($A39,[2]valeurs_trimestrielles!$A$1:$EJ$1191,159,0)</f>
        <v>1784</v>
      </c>
      <c r="AN39" s="57">
        <f>HLOOKUP($A39,[2]valeurs_trimestrielles!$A$1:$EJ$1191,57,0)</f>
        <v>1905</v>
      </c>
    </row>
    <row r="40" spans="1:40" x14ac:dyDescent="0.2">
      <c r="A40" s="1" t="str">
        <f>'France métro'!A37</f>
        <v>2018-T3</v>
      </c>
      <c r="B40" s="54">
        <f t="shared" si="23"/>
        <v>7612</v>
      </c>
      <c r="C40" s="76">
        <f>HLOOKUP($A40,[2]valeurs_trimestrielles!$A$1:$EJ$1191,493,0)</f>
        <v>206</v>
      </c>
      <c r="D40" s="73">
        <f>HLOOKUP($A40,[2]valeurs_trimestrielles!$A$1:$EJ$1191,391,0)</f>
        <v>915</v>
      </c>
      <c r="E40" s="73">
        <f t="shared" si="24"/>
        <v>6491</v>
      </c>
      <c r="F40" s="73">
        <f>HLOOKUP($A40,[2]valeurs_trimestrielles!$A$1:$EJ$1191,318,0)</f>
        <v>1959</v>
      </c>
      <c r="G40" s="73">
        <f>HLOOKUP($A40,[2]valeurs_trimestrielles!$A$1:$EJ$1191,559,0)</f>
        <v>350</v>
      </c>
      <c r="H40" s="73">
        <f>HLOOKUP($A40,[2]valeurs_trimestrielles!$A$1:$EJ$1191,457,0)</f>
        <v>503</v>
      </c>
      <c r="I40" s="73">
        <f>HLOOKUP($A40,[2]valeurs_trimestrielles!$A$1:$EJ$1191,522,0)</f>
        <v>208</v>
      </c>
      <c r="J40" s="73">
        <f>HLOOKUP($A40,[2]valeurs_trimestrielles!$A$1:$EJ$1191,276,0)</f>
        <v>363</v>
      </c>
      <c r="K40" s="73">
        <f>HLOOKUP($A40,[2]valeurs_trimestrielles!$A$1:$EJ$1191,290,0)</f>
        <v>406</v>
      </c>
      <c r="L40" s="73">
        <f>HLOOKUP($A40,[2]valeurs_trimestrielles!$A$1:$EJ$1191,262,0)</f>
        <v>1180</v>
      </c>
      <c r="M40" s="73">
        <f>HLOOKUP($A40,[2]valeurs_trimestrielles!$A$1:$EJ$1191,406,0)</f>
        <v>998</v>
      </c>
      <c r="N40" s="75">
        <f>HLOOKUP($A40,[2]valeurs_trimestrielles!$A$1:$EJ$1191,304,0)</f>
        <v>524</v>
      </c>
      <c r="O40" s="72">
        <f t="shared" si="25"/>
        <v>8821</v>
      </c>
      <c r="P40" s="76">
        <f>HLOOKUP($A40,[2]valeurs_trimestrielles!$A$1:$EJ$1191,861,0)</f>
        <v>346</v>
      </c>
      <c r="Q40" s="73">
        <f>HLOOKUP($A40,[2]valeurs_trimestrielles!$A$1:$EJ$1191,763,0)</f>
        <v>956</v>
      </c>
      <c r="R40" s="73">
        <f t="shared" si="26"/>
        <v>7519</v>
      </c>
      <c r="S40" s="73">
        <f>HLOOKUP($A40,[2]valeurs_trimestrielles!$A$1:$EJ$1191,694,0)</f>
        <v>1290</v>
      </c>
      <c r="T40" s="73">
        <f>HLOOKUP($A40,[2]valeurs_trimestrielles!$A$1:$EJ$1191,925,0)</f>
        <v>674</v>
      </c>
      <c r="U40" s="73">
        <f>HLOOKUP($A40,[2]valeurs_trimestrielles!$A$1:$EJ$1191,827,0)</f>
        <v>242</v>
      </c>
      <c r="V40" s="73">
        <f>HLOOKUP($A40,[2]valeurs_trimestrielles!$A$1:$EJ$1191,890,0)</f>
        <v>425</v>
      </c>
      <c r="W40" s="73">
        <f>HLOOKUP($A40,[2]valeurs_trimestrielles!$A$1:$EJ$1191,652,0)</f>
        <v>54</v>
      </c>
      <c r="X40" s="73">
        <f>HLOOKUP($A40,[2]valeurs_trimestrielles!$A$1:$EJ$1191,666,0)</f>
        <v>230</v>
      </c>
      <c r="Y40" s="73">
        <f>HLOOKUP($A40,[2]valeurs_trimestrielles!$A$1:$EJ$1191,638,0)</f>
        <v>2168</v>
      </c>
      <c r="Z40" s="73">
        <f>HLOOKUP($A40,[2]valeurs_trimestrielles!$A$1:$EJ$1191,778,0)</f>
        <v>1232</v>
      </c>
      <c r="AA40" s="75">
        <f>HLOOKUP($A40,[2]valeurs_trimestrielles!$A$1:$EJ$1191,680,0)</f>
        <v>1204</v>
      </c>
      <c r="AB40" s="72">
        <f t="shared" si="7"/>
        <v>16433</v>
      </c>
      <c r="AC40" s="55">
        <f>HLOOKUP($A40,[2]valeurs_trimestrielles!$A$1:$EJ$1191,595,0)</f>
        <v>552</v>
      </c>
      <c r="AD40" s="56">
        <f>HLOOKUP($A40,[2]valeurs_trimestrielles!$A$1:$EJ$1191,144,0)</f>
        <v>1871</v>
      </c>
      <c r="AE40" s="56">
        <f t="shared" si="8"/>
        <v>14010</v>
      </c>
      <c r="AF40" s="56">
        <f>HLOOKUP($A40,[2]valeurs_trimestrielles!$A$1:$EJ$1191,71,0)</f>
        <v>3249</v>
      </c>
      <c r="AG40" s="56">
        <f>HLOOKUP($A40,[2]valeurs_trimestrielles!$A$1:$EJ$1191,981,0)</f>
        <v>1024</v>
      </c>
      <c r="AH40" s="56">
        <f>HLOOKUP($A40,[2]valeurs_trimestrielles!$A$1:$EJ$1191,248,0)</f>
        <v>745</v>
      </c>
      <c r="AI40" s="56">
        <f>HLOOKUP($A40,[2]valeurs_trimestrielles!$A$1:$EJ$1191,624,0)</f>
        <v>633</v>
      </c>
      <c r="AJ40" s="56">
        <f>HLOOKUP($A40,[2]valeurs_trimestrielles!$A$1:$EJ$1191,29,0)</f>
        <v>417</v>
      </c>
      <c r="AK40" s="56">
        <f>HLOOKUP($A40,[2]valeurs_trimestrielles!$A$1:$EJ$1191,43,0)</f>
        <v>636</v>
      </c>
      <c r="AL40" s="56">
        <f>HLOOKUP($A40,[2]valeurs_trimestrielles!$A$1:$EJ$1191,15,0)</f>
        <v>3348</v>
      </c>
      <c r="AM40" s="56">
        <f>HLOOKUP($A40,[2]valeurs_trimestrielles!$A$1:$EJ$1191,159,0)</f>
        <v>2230</v>
      </c>
      <c r="AN40" s="57">
        <f>HLOOKUP($A40,[2]valeurs_trimestrielles!$A$1:$EJ$1191,57,0)</f>
        <v>1728</v>
      </c>
    </row>
    <row r="41" spans="1:40" s="61" customFormat="1" x14ac:dyDescent="0.2">
      <c r="A41" s="61" t="str">
        <f>'France métro'!A38</f>
        <v>2018-T4</v>
      </c>
      <c r="B41" s="78">
        <f t="shared" ref="B41" si="27">C41+D41+E41</f>
        <v>8233</v>
      </c>
      <c r="C41" s="79">
        <f>HLOOKUP($A41,[2]valeurs_trimestrielles!$A$1:$EJ$1191,493,0)</f>
        <v>198</v>
      </c>
      <c r="D41" s="80">
        <f>HLOOKUP($A41,[2]valeurs_trimestrielles!$A$1:$EJ$1191,391,0)</f>
        <v>1023</v>
      </c>
      <c r="E41" s="61">
        <f t="shared" ref="E41" si="28">F41+G41+H41+I41+J41+K41+L41+M41+N41</f>
        <v>7012</v>
      </c>
      <c r="F41" s="80">
        <f>HLOOKUP($A41,[2]valeurs_trimestrielles!$A$1:$EJ$1191,318,0)</f>
        <v>2072</v>
      </c>
      <c r="G41" s="80">
        <f>HLOOKUP($A41,[2]valeurs_trimestrielles!$A$1:$EJ$1191,559,0)</f>
        <v>426</v>
      </c>
      <c r="H41" s="80">
        <f>HLOOKUP($A41,[2]valeurs_trimestrielles!$A$1:$EJ$1191,457,0)</f>
        <v>531</v>
      </c>
      <c r="I41" s="80">
        <f>HLOOKUP($A41,[2]valeurs_trimestrielles!$A$1:$EJ$1191,522,0)</f>
        <v>214</v>
      </c>
      <c r="J41" s="80">
        <f>HLOOKUP($A41,[2]valeurs_trimestrielles!$A$1:$EJ$1191,276,0)</f>
        <v>484</v>
      </c>
      <c r="K41" s="80">
        <f>HLOOKUP($A41,[2]valeurs_trimestrielles!$A$1:$EJ$1191,290,0)</f>
        <v>437</v>
      </c>
      <c r="L41" s="80">
        <f>HLOOKUP($A41,[2]valeurs_trimestrielles!$A$1:$EJ$1191,262,0)</f>
        <v>1351</v>
      </c>
      <c r="M41" s="80">
        <f>HLOOKUP($A41,[2]valeurs_trimestrielles!$A$1:$EJ$1191,406,0)</f>
        <v>957</v>
      </c>
      <c r="N41" s="81">
        <f>HLOOKUP($A41,[2]valeurs_trimestrielles!$A$1:$EJ$1191,304,0)</f>
        <v>540</v>
      </c>
      <c r="O41" s="77">
        <f t="shared" ref="O41" si="29">P41+Q41+R41</f>
        <v>9787</v>
      </c>
      <c r="P41" s="79">
        <f>HLOOKUP($A41,[2]valeurs_trimestrielles!$A$1:$EJ$1191,861,0)</f>
        <v>372</v>
      </c>
      <c r="Q41" s="80">
        <f>HLOOKUP($A41,[2]valeurs_trimestrielles!$A$1:$EJ$1191,763,0)</f>
        <v>1119</v>
      </c>
      <c r="R41" s="61">
        <f t="shared" ref="R41" si="30">S41+T41+U41+V41+W41+X41+Y41+Z41+AA41</f>
        <v>8296</v>
      </c>
      <c r="S41" s="80">
        <f>HLOOKUP($A41,[2]valeurs_trimestrielles!$A$1:$EJ$1191,694,0)</f>
        <v>1378</v>
      </c>
      <c r="T41" s="80">
        <f>HLOOKUP($A41,[2]valeurs_trimestrielles!$A$1:$EJ$1191,925,0)</f>
        <v>1064</v>
      </c>
      <c r="U41" s="80">
        <f>HLOOKUP($A41,[2]valeurs_trimestrielles!$A$1:$EJ$1191,827,0)</f>
        <v>212</v>
      </c>
      <c r="V41" s="80">
        <f>HLOOKUP($A41,[2]valeurs_trimestrielles!$A$1:$EJ$1191,890,0)</f>
        <v>435</v>
      </c>
      <c r="W41" s="80">
        <f>HLOOKUP($A41,[2]valeurs_trimestrielles!$A$1:$EJ$1191,652,0)</f>
        <v>67</v>
      </c>
      <c r="X41" s="80">
        <f>HLOOKUP($A41,[2]valeurs_trimestrielles!$A$1:$EJ$1191,666,0)</f>
        <v>329</v>
      </c>
      <c r="Y41" s="80">
        <f>HLOOKUP($A41,[2]valeurs_trimestrielles!$A$1:$EJ$1191,638,0)</f>
        <v>2355</v>
      </c>
      <c r="Z41" s="80">
        <f>HLOOKUP($A41,[2]valeurs_trimestrielles!$A$1:$EJ$1191,778,0)</f>
        <v>1140</v>
      </c>
      <c r="AA41" s="81">
        <f>HLOOKUP($A41,[2]valeurs_trimestrielles!$A$1:$EJ$1191,680,0)</f>
        <v>1316</v>
      </c>
      <c r="AB41" s="77">
        <f t="shared" si="7"/>
        <v>18020</v>
      </c>
      <c r="AC41" s="82">
        <f>HLOOKUP($A41,[2]valeurs_trimestrielles!$A$1:$EJ$1191,595,0)</f>
        <v>570</v>
      </c>
      <c r="AD41" s="83">
        <f>HLOOKUP($A41,[2]valeurs_trimestrielles!$A$1:$EJ$1191,144,0)</f>
        <v>2142</v>
      </c>
      <c r="AE41" s="83">
        <f t="shared" si="8"/>
        <v>15308</v>
      </c>
      <c r="AF41" s="83">
        <f>HLOOKUP($A41,[2]valeurs_trimestrielles!$A$1:$EJ$1191,71,0)</f>
        <v>3450</v>
      </c>
      <c r="AG41" s="83">
        <f>HLOOKUP($A41,[2]valeurs_trimestrielles!$A$1:$EJ$1191,981,0)</f>
        <v>1490</v>
      </c>
      <c r="AH41" s="83">
        <f>HLOOKUP($A41,[2]valeurs_trimestrielles!$A$1:$EJ$1191,248,0)</f>
        <v>743</v>
      </c>
      <c r="AI41" s="83">
        <f>HLOOKUP($A41,[2]valeurs_trimestrielles!$A$1:$EJ$1191,624,0)</f>
        <v>649</v>
      </c>
      <c r="AJ41" s="83">
        <f>HLOOKUP($A41,[2]valeurs_trimestrielles!$A$1:$EJ$1191,29,0)</f>
        <v>551</v>
      </c>
      <c r="AK41" s="83">
        <f>HLOOKUP($A41,[2]valeurs_trimestrielles!$A$1:$EJ$1191,43,0)</f>
        <v>766</v>
      </c>
      <c r="AL41" s="83">
        <f>HLOOKUP($A41,[2]valeurs_trimestrielles!$A$1:$EJ$1191,15,0)</f>
        <v>3706</v>
      </c>
      <c r="AM41" s="83">
        <f>HLOOKUP($A41,[2]valeurs_trimestrielles!$A$1:$EJ$1191,159,0)</f>
        <v>2097</v>
      </c>
      <c r="AN41" s="84">
        <f>HLOOKUP($A41,[2]valeurs_trimestrielles!$A$1:$EJ$1191,57,0)</f>
        <v>1856</v>
      </c>
    </row>
    <row r="42" spans="1:40" x14ac:dyDescent="0.2">
      <c r="A42" s="1" t="str">
        <f>'France métro'!A39</f>
        <v>2019-T1</v>
      </c>
      <c r="B42" s="54">
        <f t="shared" ref="B42" si="31">C42+D42+E42</f>
        <v>10619</v>
      </c>
      <c r="C42" s="76">
        <f>HLOOKUP($A42,[2]valeurs_trimestrielles!$A$1:$EJ$1191,493,0)</f>
        <v>365</v>
      </c>
      <c r="D42" s="73">
        <f>HLOOKUP($A42,[2]valeurs_trimestrielles!$A$1:$EJ$1191,391,0)</f>
        <v>1359</v>
      </c>
      <c r="E42" s="73">
        <f t="shared" ref="E42" si="32">F42+G42+H42+I42+J42+K42+L42+M42+N42</f>
        <v>8895</v>
      </c>
      <c r="F42" s="73">
        <f>HLOOKUP($A42,[2]valeurs_trimestrielles!$A$1:$EJ$1191,318,0)</f>
        <v>2659</v>
      </c>
      <c r="G42" s="73">
        <f>HLOOKUP($A42,[2]valeurs_trimestrielles!$A$1:$EJ$1191,559,0)</f>
        <v>685</v>
      </c>
      <c r="H42" s="73">
        <f>HLOOKUP($A42,[2]valeurs_trimestrielles!$A$1:$EJ$1191,457,0)</f>
        <v>730</v>
      </c>
      <c r="I42" s="73">
        <f>HLOOKUP($A42,[2]valeurs_trimestrielles!$A$1:$EJ$1191,522,0)</f>
        <v>271</v>
      </c>
      <c r="J42" s="73">
        <f>HLOOKUP($A42,[2]valeurs_trimestrielles!$A$1:$EJ$1191,276,0)</f>
        <v>449</v>
      </c>
      <c r="K42" s="73">
        <f>HLOOKUP($A42,[2]valeurs_trimestrielles!$A$1:$EJ$1191,290,0)</f>
        <v>494</v>
      </c>
      <c r="L42" s="73">
        <f>HLOOKUP($A42,[2]valeurs_trimestrielles!$A$1:$EJ$1191,262,0)</f>
        <v>1930</v>
      </c>
      <c r="M42" s="73">
        <f>HLOOKUP($A42,[2]valeurs_trimestrielles!$A$1:$EJ$1191,406,0)</f>
        <v>1048</v>
      </c>
      <c r="N42" s="75">
        <f>HLOOKUP($A42,[2]valeurs_trimestrielles!$A$1:$EJ$1191,304,0)</f>
        <v>629</v>
      </c>
      <c r="O42" s="72">
        <f t="shared" ref="O42" si="33">P42+Q42+R42</f>
        <v>12461</v>
      </c>
      <c r="P42" s="76">
        <f>HLOOKUP($A42,[2]valeurs_trimestrielles!$A$1:$EJ$1191,861,0)</f>
        <v>486</v>
      </c>
      <c r="Q42" s="73">
        <f>HLOOKUP($A42,[2]valeurs_trimestrielles!$A$1:$EJ$1191,763,0)</f>
        <v>1449</v>
      </c>
      <c r="R42" s="73">
        <f t="shared" ref="R42" si="34">S42+T42+U42+V42+W42+X42+Y42+Z42+AA42</f>
        <v>10526</v>
      </c>
      <c r="S42" s="73">
        <f>HLOOKUP($A42,[2]valeurs_trimestrielles!$A$1:$EJ$1191,694,0)</f>
        <v>1725</v>
      </c>
      <c r="T42" s="73">
        <f>HLOOKUP($A42,[2]valeurs_trimestrielles!$A$1:$EJ$1191,925,0)</f>
        <v>1210</v>
      </c>
      <c r="U42" s="73">
        <f>HLOOKUP($A42,[2]valeurs_trimestrielles!$A$1:$EJ$1191,827,0)</f>
        <v>309</v>
      </c>
      <c r="V42" s="73">
        <f>HLOOKUP($A42,[2]valeurs_trimestrielles!$A$1:$EJ$1191,890,0)</f>
        <v>607</v>
      </c>
      <c r="W42" s="73">
        <f>HLOOKUP($A42,[2]valeurs_trimestrielles!$A$1:$EJ$1191,652,0)</f>
        <v>64</v>
      </c>
      <c r="X42" s="73">
        <f>HLOOKUP($A42,[2]valeurs_trimestrielles!$A$1:$EJ$1191,666,0)</f>
        <v>360</v>
      </c>
      <c r="Y42" s="73">
        <f>HLOOKUP($A42,[2]valeurs_trimestrielles!$A$1:$EJ$1191,638,0)</f>
        <v>3193</v>
      </c>
      <c r="Z42" s="73">
        <f>HLOOKUP($A42,[2]valeurs_trimestrielles!$A$1:$EJ$1191,778,0)</f>
        <v>1347</v>
      </c>
      <c r="AA42" s="75">
        <f>HLOOKUP($A42,[2]valeurs_trimestrielles!$A$1:$EJ$1191,680,0)</f>
        <v>1711</v>
      </c>
      <c r="AB42" s="72">
        <f t="shared" si="7"/>
        <v>23080</v>
      </c>
      <c r="AC42" s="55">
        <f>HLOOKUP($A42,[2]valeurs_trimestrielles!$A$1:$EJ$1191,595,0)</f>
        <v>851</v>
      </c>
      <c r="AD42" s="56">
        <f>HLOOKUP($A42,[2]valeurs_trimestrielles!$A$1:$EJ$1191,144,0)</f>
        <v>2808</v>
      </c>
      <c r="AE42" s="56">
        <f t="shared" si="8"/>
        <v>19421</v>
      </c>
      <c r="AF42" s="56">
        <f>HLOOKUP($A42,[2]valeurs_trimestrielles!$A$1:$EJ$1191,71,0)</f>
        <v>4384</v>
      </c>
      <c r="AG42" s="56">
        <f>HLOOKUP($A42,[2]valeurs_trimestrielles!$A$1:$EJ$1191,981,0)</f>
        <v>1895</v>
      </c>
      <c r="AH42" s="56">
        <f>HLOOKUP($A42,[2]valeurs_trimestrielles!$A$1:$EJ$1191,248,0)</f>
        <v>1039</v>
      </c>
      <c r="AI42" s="56">
        <f>HLOOKUP($A42,[2]valeurs_trimestrielles!$A$1:$EJ$1191,624,0)</f>
        <v>878</v>
      </c>
      <c r="AJ42" s="56">
        <f>HLOOKUP($A42,[2]valeurs_trimestrielles!$A$1:$EJ$1191,29,0)</f>
        <v>513</v>
      </c>
      <c r="AK42" s="56">
        <f>HLOOKUP($A42,[2]valeurs_trimestrielles!$A$1:$EJ$1191,43,0)</f>
        <v>854</v>
      </c>
      <c r="AL42" s="56">
        <f>HLOOKUP($A42,[2]valeurs_trimestrielles!$A$1:$EJ$1191,15,0)</f>
        <v>5123</v>
      </c>
      <c r="AM42" s="56">
        <f>HLOOKUP($A42,[2]valeurs_trimestrielles!$A$1:$EJ$1191,159,0)</f>
        <v>2395</v>
      </c>
      <c r="AN42" s="57">
        <f>HLOOKUP($A42,[2]valeurs_trimestrielles!$A$1:$EJ$1191,57,0)</f>
        <v>2340</v>
      </c>
    </row>
    <row r="43" spans="1:40" x14ac:dyDescent="0.2">
      <c r="A43" s="1" t="str">
        <f>'France métro'!A40</f>
        <v>2019-T2</v>
      </c>
      <c r="B43" s="54">
        <f t="shared" ref="B43:B44" si="35">C43+D43+E43</f>
        <v>9579</v>
      </c>
      <c r="C43" s="76">
        <f>HLOOKUP($A43,[2]valeurs_trimestrielles!$A$1:$EJ$1191,493,0)</f>
        <v>331</v>
      </c>
      <c r="D43" s="73">
        <f>HLOOKUP($A43,[2]valeurs_trimestrielles!$A$1:$EJ$1191,391,0)</f>
        <v>1163</v>
      </c>
      <c r="E43" s="73">
        <f t="shared" ref="E43" si="36">F43+G43+H43+I43+J43+K43+L43+M43+N43</f>
        <v>8085</v>
      </c>
      <c r="F43" s="73">
        <f>HLOOKUP($A43,[2]valeurs_trimestrielles!$A$1:$EJ$1191,318,0)</f>
        <v>2442</v>
      </c>
      <c r="G43" s="73">
        <f>HLOOKUP($A43,[2]valeurs_trimestrielles!$A$1:$EJ$1191,559,0)</f>
        <v>644</v>
      </c>
      <c r="H43" s="73">
        <f>HLOOKUP($A43,[2]valeurs_trimestrielles!$A$1:$EJ$1191,457,0)</f>
        <v>852</v>
      </c>
      <c r="I43" s="73">
        <f>HLOOKUP($A43,[2]valeurs_trimestrielles!$A$1:$EJ$1191,522,0)</f>
        <v>235</v>
      </c>
      <c r="J43" s="73">
        <f>HLOOKUP($A43,[2]valeurs_trimestrielles!$A$1:$EJ$1191,276,0)</f>
        <v>426</v>
      </c>
      <c r="K43" s="73">
        <f>HLOOKUP($A43,[2]valeurs_trimestrielles!$A$1:$EJ$1191,290,0)</f>
        <v>485</v>
      </c>
      <c r="L43" s="73">
        <f>HLOOKUP($A43,[2]valeurs_trimestrielles!$A$1:$EJ$1191,262,0)</f>
        <v>1480</v>
      </c>
      <c r="M43" s="73">
        <f>HLOOKUP($A43,[2]valeurs_trimestrielles!$A$1:$EJ$1191,406,0)</f>
        <v>887</v>
      </c>
      <c r="N43" s="75">
        <f>HLOOKUP($A43,[2]valeurs_trimestrielles!$A$1:$EJ$1191,304,0)</f>
        <v>634</v>
      </c>
      <c r="O43" s="72">
        <f t="shared" ref="O43" si="37">P43+Q43+R43</f>
        <v>11242</v>
      </c>
      <c r="P43" s="76">
        <f>HLOOKUP($A43,[2]valeurs_trimestrielles!$A$1:$EJ$1191,861,0)</f>
        <v>546</v>
      </c>
      <c r="Q43" s="73">
        <f>HLOOKUP($A43,[2]valeurs_trimestrielles!$A$1:$EJ$1191,763,0)</f>
        <v>1282</v>
      </c>
      <c r="R43" s="73">
        <f t="shared" ref="R43" si="38">S43+T43+U43+V43+W43+X43+Y43+Z43+AA43</f>
        <v>9414</v>
      </c>
      <c r="S43" s="73">
        <f>HLOOKUP($A43,[2]valeurs_trimestrielles!$A$1:$EJ$1191,694,0)</f>
        <v>1551</v>
      </c>
      <c r="T43" s="73">
        <f>HLOOKUP($A43,[2]valeurs_trimestrielles!$A$1:$EJ$1191,925,0)</f>
        <v>1102</v>
      </c>
      <c r="U43" s="73">
        <f>HLOOKUP($A43,[2]valeurs_trimestrielles!$A$1:$EJ$1191,827,0)</f>
        <v>379</v>
      </c>
      <c r="V43" s="73">
        <f>HLOOKUP($A43,[2]valeurs_trimestrielles!$A$1:$EJ$1191,890,0)</f>
        <v>534</v>
      </c>
      <c r="W43" s="73">
        <f>HLOOKUP($A43,[2]valeurs_trimestrielles!$A$1:$EJ$1191,652,0)</f>
        <v>77</v>
      </c>
      <c r="X43" s="73">
        <f>HLOOKUP($A43,[2]valeurs_trimestrielles!$A$1:$EJ$1191,666,0)</f>
        <v>352</v>
      </c>
      <c r="Y43" s="73">
        <f>HLOOKUP($A43,[2]valeurs_trimestrielles!$A$1:$EJ$1191,638,0)</f>
        <v>2887</v>
      </c>
      <c r="Z43" s="73">
        <f>HLOOKUP($A43,[2]valeurs_trimestrielles!$A$1:$EJ$1191,778,0)</f>
        <v>909</v>
      </c>
      <c r="AA43" s="75">
        <f>HLOOKUP($A43,[2]valeurs_trimestrielles!$A$1:$EJ$1191,680,0)</f>
        <v>1623</v>
      </c>
      <c r="AB43" s="72">
        <f t="shared" si="7"/>
        <v>20821</v>
      </c>
      <c r="AC43" s="55">
        <f>HLOOKUP($A43,[2]valeurs_trimestrielles!$A$1:$EJ$1191,595,0)</f>
        <v>877</v>
      </c>
      <c r="AD43" s="56">
        <f>HLOOKUP($A43,[2]valeurs_trimestrielles!$A$1:$EJ$1191,144,0)</f>
        <v>2445</v>
      </c>
      <c r="AE43" s="56">
        <f t="shared" si="8"/>
        <v>17499</v>
      </c>
      <c r="AF43" s="56">
        <f>HLOOKUP($A43,[2]valeurs_trimestrielles!$A$1:$EJ$1191,71,0)</f>
        <v>3993</v>
      </c>
      <c r="AG43" s="56">
        <f>HLOOKUP($A43,[2]valeurs_trimestrielles!$A$1:$EJ$1191,981,0)</f>
        <v>1746</v>
      </c>
      <c r="AH43" s="56">
        <f>HLOOKUP($A43,[2]valeurs_trimestrielles!$A$1:$EJ$1191,248,0)</f>
        <v>1231</v>
      </c>
      <c r="AI43" s="56">
        <f>HLOOKUP($A43,[2]valeurs_trimestrielles!$A$1:$EJ$1191,624,0)</f>
        <v>769</v>
      </c>
      <c r="AJ43" s="56">
        <f>HLOOKUP($A43,[2]valeurs_trimestrielles!$A$1:$EJ$1191,29,0)</f>
        <v>503</v>
      </c>
      <c r="AK43" s="56">
        <f>HLOOKUP($A43,[2]valeurs_trimestrielles!$A$1:$EJ$1191,43,0)</f>
        <v>837</v>
      </c>
      <c r="AL43" s="56">
        <f>HLOOKUP($A43,[2]valeurs_trimestrielles!$A$1:$EJ$1191,15,0)</f>
        <v>4367</v>
      </c>
      <c r="AM43" s="56">
        <f>HLOOKUP($A43,[2]valeurs_trimestrielles!$A$1:$EJ$1191,159,0)</f>
        <v>1796</v>
      </c>
      <c r="AN43" s="57">
        <f>HLOOKUP($A43,[2]valeurs_trimestrielles!$A$1:$EJ$1191,57,0)</f>
        <v>2257</v>
      </c>
    </row>
    <row r="44" spans="1:40" x14ac:dyDescent="0.2">
      <c r="A44" s="1" t="str">
        <f>'France métro'!A41</f>
        <v>2019-T3</v>
      </c>
      <c r="B44" s="54">
        <f t="shared" si="35"/>
        <v>7575</v>
      </c>
      <c r="C44" s="76">
        <f>HLOOKUP($A44,[2]valeurs_trimestrielles!$A$1:$EJ$1191,493,0)</f>
        <v>254</v>
      </c>
      <c r="D44" s="73">
        <f>HLOOKUP($A44,[2]valeurs_trimestrielles!$A$1:$EJ$1191,391,0)</f>
        <v>901</v>
      </c>
      <c r="E44" s="73">
        <f t="shared" ref="E44" si="39">F44+G44+H44+I44+J44+K44+L44+M44+N44</f>
        <v>6420</v>
      </c>
      <c r="F44" s="73">
        <f>HLOOKUP($A44,[2]valeurs_trimestrielles!$A$1:$EJ$1191,318,0)</f>
        <v>1685</v>
      </c>
      <c r="G44" s="73">
        <f>HLOOKUP($A44,[2]valeurs_trimestrielles!$A$1:$EJ$1191,559,0)</f>
        <v>398</v>
      </c>
      <c r="H44" s="73">
        <f>HLOOKUP($A44,[2]valeurs_trimestrielles!$A$1:$EJ$1191,457,0)</f>
        <v>508</v>
      </c>
      <c r="I44" s="73">
        <f>HLOOKUP($A44,[2]valeurs_trimestrielles!$A$1:$EJ$1191,522,0)</f>
        <v>204</v>
      </c>
      <c r="J44" s="73">
        <f>HLOOKUP($A44,[2]valeurs_trimestrielles!$A$1:$EJ$1191,276,0)</f>
        <v>397</v>
      </c>
      <c r="K44" s="73">
        <f>HLOOKUP($A44,[2]valeurs_trimestrielles!$A$1:$EJ$1191,290,0)</f>
        <v>476</v>
      </c>
      <c r="L44" s="73">
        <f>HLOOKUP($A44,[2]valeurs_trimestrielles!$A$1:$EJ$1191,262,0)</f>
        <v>1163</v>
      </c>
      <c r="M44" s="73">
        <f>HLOOKUP($A44,[2]valeurs_trimestrielles!$A$1:$EJ$1191,406,0)</f>
        <v>1130</v>
      </c>
      <c r="N44" s="75">
        <f>HLOOKUP($A44,[2]valeurs_trimestrielles!$A$1:$EJ$1191,304,0)</f>
        <v>459</v>
      </c>
      <c r="O44" s="72">
        <f t="shared" ref="O44" si="40">P44+Q44+R44</f>
        <v>11057</v>
      </c>
      <c r="P44" s="76">
        <f>HLOOKUP($A44,[2]valeurs_trimestrielles!$A$1:$EJ$1191,861,0)</f>
        <v>503</v>
      </c>
      <c r="Q44" s="73">
        <f>HLOOKUP($A44,[2]valeurs_trimestrielles!$A$1:$EJ$1191,763,0)</f>
        <v>1139</v>
      </c>
      <c r="R44" s="73">
        <f t="shared" ref="R44" si="41">S44+T44+U44+V44+W44+X44+Y44+Z44+AA44</f>
        <v>9415</v>
      </c>
      <c r="S44" s="73">
        <f>HLOOKUP($A44,[2]valeurs_trimestrielles!$A$1:$EJ$1191,694,0)</f>
        <v>1503</v>
      </c>
      <c r="T44" s="73">
        <f>HLOOKUP($A44,[2]valeurs_trimestrielles!$A$1:$EJ$1191,925,0)</f>
        <v>889</v>
      </c>
      <c r="U44" s="73">
        <f>HLOOKUP($A44,[2]valeurs_trimestrielles!$A$1:$EJ$1191,827,0)</f>
        <v>304</v>
      </c>
      <c r="V44" s="73">
        <f>HLOOKUP($A44,[2]valeurs_trimestrielles!$A$1:$EJ$1191,890,0)</f>
        <v>482</v>
      </c>
      <c r="W44" s="73">
        <f>HLOOKUP($A44,[2]valeurs_trimestrielles!$A$1:$EJ$1191,652,0)</f>
        <v>52</v>
      </c>
      <c r="X44" s="73">
        <f>HLOOKUP($A44,[2]valeurs_trimestrielles!$A$1:$EJ$1191,666,0)</f>
        <v>287</v>
      </c>
      <c r="Y44" s="73">
        <f>HLOOKUP($A44,[2]valeurs_trimestrielles!$A$1:$EJ$1191,638,0)</f>
        <v>2985</v>
      </c>
      <c r="Z44" s="73">
        <f>HLOOKUP($A44,[2]valeurs_trimestrielles!$A$1:$EJ$1191,778,0)</f>
        <v>1305</v>
      </c>
      <c r="AA44" s="75">
        <f>HLOOKUP($A44,[2]valeurs_trimestrielles!$A$1:$EJ$1191,680,0)</f>
        <v>1608</v>
      </c>
      <c r="AB44" s="72">
        <f t="shared" si="7"/>
        <v>18632</v>
      </c>
      <c r="AC44" s="55">
        <f>HLOOKUP($A44,[2]valeurs_trimestrielles!$A$1:$EJ$1191,595,0)</f>
        <v>757</v>
      </c>
      <c r="AD44" s="56">
        <f>HLOOKUP($A44,[2]valeurs_trimestrielles!$A$1:$EJ$1191,144,0)</f>
        <v>2040</v>
      </c>
      <c r="AE44" s="56">
        <f t="shared" si="8"/>
        <v>15835</v>
      </c>
      <c r="AF44" s="56">
        <f>HLOOKUP($A44,[2]valeurs_trimestrielles!$A$1:$EJ$1191,71,0)</f>
        <v>3188</v>
      </c>
      <c r="AG44" s="56">
        <f>HLOOKUP($A44,[2]valeurs_trimestrielles!$A$1:$EJ$1191,981,0)</f>
        <v>1287</v>
      </c>
      <c r="AH44" s="56">
        <f>HLOOKUP($A44,[2]valeurs_trimestrielles!$A$1:$EJ$1191,248,0)</f>
        <v>812</v>
      </c>
      <c r="AI44" s="56">
        <f>HLOOKUP($A44,[2]valeurs_trimestrielles!$A$1:$EJ$1191,624,0)</f>
        <v>686</v>
      </c>
      <c r="AJ44" s="56">
        <f>HLOOKUP($A44,[2]valeurs_trimestrielles!$A$1:$EJ$1191,29,0)</f>
        <v>449</v>
      </c>
      <c r="AK44" s="56">
        <f>HLOOKUP($A44,[2]valeurs_trimestrielles!$A$1:$EJ$1191,43,0)</f>
        <v>763</v>
      </c>
      <c r="AL44" s="56">
        <f>HLOOKUP($A44,[2]valeurs_trimestrielles!$A$1:$EJ$1191,15,0)</f>
        <v>4148</v>
      </c>
      <c r="AM44" s="56">
        <f>HLOOKUP($A44,[2]valeurs_trimestrielles!$A$1:$EJ$1191,159,0)</f>
        <v>2435</v>
      </c>
      <c r="AN44" s="57">
        <f>HLOOKUP($A44,[2]valeurs_trimestrielles!$A$1:$EJ$1191,57,0)</f>
        <v>2067</v>
      </c>
    </row>
    <row r="45" spans="1:40" s="61" customFormat="1" x14ac:dyDescent="0.2">
      <c r="A45" s="61" t="str">
        <f>'France métro'!A42</f>
        <v>2019-T4</v>
      </c>
      <c r="B45" s="78">
        <f t="shared" ref="B45:B47" si="42">C45+D45+E45</f>
        <v>7763</v>
      </c>
      <c r="C45" s="79">
        <f>HLOOKUP($A45,[2]valeurs_trimestrielles!$A$1:$EJ$1191,493,0)</f>
        <v>250</v>
      </c>
      <c r="D45" s="80">
        <f>HLOOKUP($A45,[2]valeurs_trimestrielles!$A$1:$EJ$1191,391,0)</f>
        <v>1029</v>
      </c>
      <c r="E45" s="61">
        <f t="shared" ref="E45:E46" si="43">F45+G45+H45+I45+J45+K45+L45+M45+N45</f>
        <v>6484</v>
      </c>
      <c r="F45" s="80">
        <f>HLOOKUP($A45,[2]valeurs_trimestrielles!$A$1:$EJ$1191,318,0)</f>
        <v>1737</v>
      </c>
      <c r="G45" s="80">
        <f>HLOOKUP($A45,[2]valeurs_trimestrielles!$A$1:$EJ$1191,559,0)</f>
        <v>281</v>
      </c>
      <c r="H45" s="80">
        <f>HLOOKUP($A45,[2]valeurs_trimestrielles!$A$1:$EJ$1191,457,0)</f>
        <v>508</v>
      </c>
      <c r="I45" s="80">
        <f>HLOOKUP($A45,[2]valeurs_trimestrielles!$A$1:$EJ$1191,522,0)</f>
        <v>228</v>
      </c>
      <c r="J45" s="80">
        <f>HLOOKUP($A45,[2]valeurs_trimestrielles!$A$1:$EJ$1191,276,0)</f>
        <v>557</v>
      </c>
      <c r="K45" s="80">
        <f>HLOOKUP($A45,[2]valeurs_trimestrielles!$A$1:$EJ$1191,290,0)</f>
        <v>511</v>
      </c>
      <c r="L45" s="80">
        <f>HLOOKUP($A45,[2]valeurs_trimestrielles!$A$1:$EJ$1191,262,0)</f>
        <v>1300</v>
      </c>
      <c r="M45" s="80">
        <f>HLOOKUP($A45,[2]valeurs_trimestrielles!$A$1:$EJ$1191,406,0)</f>
        <v>892</v>
      </c>
      <c r="N45" s="81">
        <f>HLOOKUP($A45,[2]valeurs_trimestrielles!$A$1:$EJ$1191,304,0)</f>
        <v>470</v>
      </c>
      <c r="O45" s="77">
        <f t="shared" ref="O45:O46" si="44">P45+Q45+R45</f>
        <v>13803</v>
      </c>
      <c r="P45" s="79">
        <f>HLOOKUP($A45,[2]valeurs_trimestrielles!$A$1:$EJ$1191,861,0)</f>
        <v>752</v>
      </c>
      <c r="Q45" s="80">
        <f>HLOOKUP($A45,[2]valeurs_trimestrielles!$A$1:$EJ$1191,763,0)</f>
        <v>1641</v>
      </c>
      <c r="R45" s="61">
        <f t="shared" ref="R45:R46" si="45">S45+T45+U45+V45+W45+X45+Y45+Z45+AA45</f>
        <v>11410</v>
      </c>
      <c r="S45" s="80">
        <f>HLOOKUP($A45,[2]valeurs_trimestrielles!$A$1:$EJ$1191,694,0)</f>
        <v>1947</v>
      </c>
      <c r="T45" s="80">
        <f>HLOOKUP($A45,[2]valeurs_trimestrielles!$A$1:$EJ$1191,925,0)</f>
        <v>1187</v>
      </c>
      <c r="U45" s="80">
        <f>HLOOKUP($A45,[2]valeurs_trimestrielles!$A$1:$EJ$1191,827,0)</f>
        <v>376</v>
      </c>
      <c r="V45" s="80">
        <f>HLOOKUP($A45,[2]valeurs_trimestrielles!$A$1:$EJ$1191,890,0)</f>
        <v>609</v>
      </c>
      <c r="W45" s="80">
        <f>HLOOKUP($A45,[2]valeurs_trimestrielles!$A$1:$EJ$1191,652,0)</f>
        <v>79</v>
      </c>
      <c r="X45" s="80">
        <f>HLOOKUP($A45,[2]valeurs_trimestrielles!$A$1:$EJ$1191,666,0)</f>
        <v>394</v>
      </c>
      <c r="Y45" s="80">
        <f>HLOOKUP($A45,[2]valeurs_trimestrielles!$A$1:$EJ$1191,638,0)</f>
        <v>3650</v>
      </c>
      <c r="Z45" s="80">
        <f>HLOOKUP($A45,[2]valeurs_trimestrielles!$A$1:$EJ$1191,778,0)</f>
        <v>1305</v>
      </c>
      <c r="AA45" s="81">
        <f>HLOOKUP($A45,[2]valeurs_trimestrielles!$A$1:$EJ$1191,680,0)</f>
        <v>1863</v>
      </c>
      <c r="AB45" s="77">
        <f t="shared" si="7"/>
        <v>21566</v>
      </c>
      <c r="AC45" s="82">
        <f>HLOOKUP($A45,[2]valeurs_trimestrielles!$A$1:$EJ$1191,595,0)</f>
        <v>1002</v>
      </c>
      <c r="AD45" s="83">
        <f>HLOOKUP($A45,[2]valeurs_trimestrielles!$A$1:$EJ$1191,144,0)</f>
        <v>2670</v>
      </c>
      <c r="AE45" s="83">
        <f t="shared" si="8"/>
        <v>17894</v>
      </c>
      <c r="AF45" s="83">
        <f>HLOOKUP($A45,[2]valeurs_trimestrielles!$A$1:$EJ$1191,71,0)</f>
        <v>3684</v>
      </c>
      <c r="AG45" s="83">
        <f>HLOOKUP($A45,[2]valeurs_trimestrielles!$A$1:$EJ$1191,981,0)</f>
        <v>1468</v>
      </c>
      <c r="AH45" s="83">
        <f>HLOOKUP($A45,[2]valeurs_trimestrielles!$A$1:$EJ$1191,248,0)</f>
        <v>884</v>
      </c>
      <c r="AI45" s="83">
        <f>HLOOKUP($A45,[2]valeurs_trimestrielles!$A$1:$EJ$1191,624,0)</f>
        <v>837</v>
      </c>
      <c r="AJ45" s="83">
        <f>HLOOKUP($A45,[2]valeurs_trimestrielles!$A$1:$EJ$1191,29,0)</f>
        <v>636</v>
      </c>
      <c r="AK45" s="83">
        <f>HLOOKUP($A45,[2]valeurs_trimestrielles!$A$1:$EJ$1191,43,0)</f>
        <v>905</v>
      </c>
      <c r="AL45" s="83">
        <f>HLOOKUP($A45,[2]valeurs_trimestrielles!$A$1:$EJ$1191,15,0)</f>
        <v>4950</v>
      </c>
      <c r="AM45" s="83">
        <f>HLOOKUP($A45,[2]valeurs_trimestrielles!$A$1:$EJ$1191,159,0)</f>
        <v>2197</v>
      </c>
      <c r="AN45" s="84">
        <f>HLOOKUP($A45,[2]valeurs_trimestrielles!$A$1:$EJ$1191,57,0)</f>
        <v>2333</v>
      </c>
    </row>
    <row r="46" spans="1:40" x14ac:dyDescent="0.2">
      <c r="A46" s="1" t="str">
        <f>'France métro'!A43</f>
        <v>2020-T1</v>
      </c>
      <c r="B46" s="54">
        <f t="shared" si="42"/>
        <v>8438</v>
      </c>
      <c r="C46" s="76">
        <f>HLOOKUP($A46,[2]valeurs_trimestrielles!$A$1:$EJ$1191,493,0)</f>
        <v>269</v>
      </c>
      <c r="D46" s="73">
        <f>HLOOKUP($A46,[2]valeurs_trimestrielles!$A$1:$EJ$1191,391,0)</f>
        <v>1205</v>
      </c>
      <c r="E46" s="73">
        <f t="shared" si="43"/>
        <v>6964</v>
      </c>
      <c r="F46" s="73">
        <f>HLOOKUP($A46,[2]valeurs_trimestrielles!$A$1:$EJ$1191,318,0)</f>
        <v>1735</v>
      </c>
      <c r="G46" s="73">
        <f>HLOOKUP($A46,[2]valeurs_trimestrielles!$A$1:$EJ$1191,559,0)</f>
        <v>269</v>
      </c>
      <c r="H46" s="73">
        <f>HLOOKUP($A46,[2]valeurs_trimestrielles!$A$1:$EJ$1191,457,0)</f>
        <v>581</v>
      </c>
      <c r="I46" s="73">
        <f>HLOOKUP($A46,[2]valeurs_trimestrielles!$A$1:$EJ$1191,522,0)</f>
        <v>285</v>
      </c>
      <c r="J46" s="73">
        <f>HLOOKUP($A46,[2]valeurs_trimestrielles!$A$1:$EJ$1191,276,0)</f>
        <v>501</v>
      </c>
      <c r="K46" s="73">
        <f>HLOOKUP($A46,[2]valeurs_trimestrielles!$A$1:$EJ$1191,290,0)</f>
        <v>532</v>
      </c>
      <c r="L46" s="73">
        <f>HLOOKUP($A46,[2]valeurs_trimestrielles!$A$1:$EJ$1191,262,0)</f>
        <v>1667</v>
      </c>
      <c r="M46" s="73">
        <f>HLOOKUP($A46,[2]valeurs_trimestrielles!$A$1:$EJ$1191,406,0)</f>
        <v>851</v>
      </c>
      <c r="N46" s="75">
        <f>HLOOKUP($A46,[2]valeurs_trimestrielles!$A$1:$EJ$1191,304,0)</f>
        <v>543</v>
      </c>
      <c r="O46" s="72">
        <f t="shared" si="44"/>
        <v>13885</v>
      </c>
      <c r="P46" s="76">
        <f>HLOOKUP($A46,[2]valeurs_trimestrielles!$A$1:$EJ$1191,861,0)</f>
        <v>751</v>
      </c>
      <c r="Q46" s="73">
        <f>HLOOKUP($A46,[2]valeurs_trimestrielles!$A$1:$EJ$1191,763,0)</f>
        <v>1806</v>
      </c>
      <c r="R46" s="73">
        <f t="shared" si="45"/>
        <v>11328</v>
      </c>
      <c r="S46" s="73">
        <f>HLOOKUP($A46,[2]valeurs_trimestrielles!$A$1:$EJ$1191,694,0)</f>
        <v>2133</v>
      </c>
      <c r="T46" s="73">
        <f>HLOOKUP($A46,[2]valeurs_trimestrielles!$A$1:$EJ$1191,925,0)</f>
        <v>1267</v>
      </c>
      <c r="U46" s="73">
        <f>HLOOKUP($A46,[2]valeurs_trimestrielles!$A$1:$EJ$1191,827,0)</f>
        <v>412</v>
      </c>
      <c r="V46" s="73">
        <f>HLOOKUP($A46,[2]valeurs_trimestrielles!$A$1:$EJ$1191,890,0)</f>
        <v>583</v>
      </c>
      <c r="W46" s="73">
        <f>HLOOKUP($A46,[2]valeurs_trimestrielles!$A$1:$EJ$1191,652,0)</f>
        <v>68</v>
      </c>
      <c r="X46" s="73">
        <f>HLOOKUP($A46,[2]valeurs_trimestrielles!$A$1:$EJ$1191,666,0)</f>
        <v>407</v>
      </c>
      <c r="Y46" s="73">
        <f>HLOOKUP($A46,[2]valeurs_trimestrielles!$A$1:$EJ$1191,638,0)</f>
        <v>3524</v>
      </c>
      <c r="Z46" s="73">
        <f>HLOOKUP($A46,[2]valeurs_trimestrielles!$A$1:$EJ$1191,778,0)</f>
        <v>1047</v>
      </c>
      <c r="AA46" s="75">
        <f>HLOOKUP($A46,[2]valeurs_trimestrielles!$A$1:$EJ$1191,680,0)</f>
        <v>1887</v>
      </c>
      <c r="AB46" s="72">
        <f t="shared" si="7"/>
        <v>22323</v>
      </c>
      <c r="AC46" s="55">
        <f>HLOOKUP($A46,[2]valeurs_trimestrielles!$A$1:$EJ$1191,595,0)</f>
        <v>1020</v>
      </c>
      <c r="AD46" s="56">
        <f>HLOOKUP($A46,[2]valeurs_trimestrielles!$A$1:$EJ$1191,144,0)</f>
        <v>3011</v>
      </c>
      <c r="AE46" s="56">
        <f t="shared" si="8"/>
        <v>18292</v>
      </c>
      <c r="AF46" s="56">
        <f>HLOOKUP($A46,[2]valeurs_trimestrielles!$A$1:$EJ$1191,71,0)</f>
        <v>3868</v>
      </c>
      <c r="AG46" s="56">
        <f>HLOOKUP($A46,[2]valeurs_trimestrielles!$A$1:$EJ$1191,981,0)</f>
        <v>1536</v>
      </c>
      <c r="AH46" s="56">
        <f>HLOOKUP($A46,[2]valeurs_trimestrielles!$A$1:$EJ$1191,248,0)</f>
        <v>993</v>
      </c>
      <c r="AI46" s="56">
        <f>HLOOKUP($A46,[2]valeurs_trimestrielles!$A$1:$EJ$1191,624,0)</f>
        <v>868</v>
      </c>
      <c r="AJ46" s="56">
        <f>HLOOKUP($A46,[2]valeurs_trimestrielles!$A$1:$EJ$1191,29,0)</f>
        <v>569</v>
      </c>
      <c r="AK46" s="56">
        <f>HLOOKUP($A46,[2]valeurs_trimestrielles!$A$1:$EJ$1191,43,0)</f>
        <v>939</v>
      </c>
      <c r="AL46" s="56">
        <f>HLOOKUP($A46,[2]valeurs_trimestrielles!$A$1:$EJ$1191,15,0)</f>
        <v>5191</v>
      </c>
      <c r="AM46" s="56">
        <f>HLOOKUP($A46,[2]valeurs_trimestrielles!$A$1:$EJ$1191,159,0)</f>
        <v>1898</v>
      </c>
      <c r="AN46" s="57">
        <f>HLOOKUP($A46,[2]valeurs_trimestrielles!$A$1:$EJ$1191,57,0)</f>
        <v>2430</v>
      </c>
    </row>
    <row r="47" spans="1:40" x14ac:dyDescent="0.2">
      <c r="A47" s="1" t="str">
        <f>'France métro'!A44</f>
        <v>2020-T2</v>
      </c>
      <c r="B47" s="54">
        <f t="shared" si="42"/>
        <v>5740</v>
      </c>
      <c r="C47" s="76">
        <f>HLOOKUP($A47,[2]valeurs_trimestrielles!$A$1:$EJ$1191,493,0)</f>
        <v>168</v>
      </c>
      <c r="D47" s="73">
        <f>HLOOKUP($A47,[2]valeurs_trimestrielles!$A$1:$EJ$1191,391,0)</f>
        <v>617</v>
      </c>
      <c r="E47" s="73">
        <f t="shared" ref="E47:E48" si="46">F47+G47+H47+I47+J47+K47+L47+M47+N47</f>
        <v>4955</v>
      </c>
      <c r="F47" s="73">
        <f>HLOOKUP($A47,[2]valeurs_trimestrielles!$A$1:$EJ$1191,318,0)</f>
        <v>1560</v>
      </c>
      <c r="G47" s="73">
        <f>HLOOKUP($A47,[2]valeurs_trimestrielles!$A$1:$EJ$1191,559,0)</f>
        <v>162</v>
      </c>
      <c r="H47" s="73">
        <f>HLOOKUP($A47,[2]valeurs_trimestrielles!$A$1:$EJ$1191,457,0)</f>
        <v>393</v>
      </c>
      <c r="I47" s="73">
        <f>HLOOKUP($A47,[2]valeurs_trimestrielles!$A$1:$EJ$1191,522,0)</f>
        <v>216</v>
      </c>
      <c r="J47" s="73">
        <f>HLOOKUP($A47,[2]valeurs_trimestrielles!$A$1:$EJ$1191,276,0)</f>
        <v>327</v>
      </c>
      <c r="K47" s="73">
        <f>HLOOKUP($A47,[2]valeurs_trimestrielles!$A$1:$EJ$1191,290,0)</f>
        <v>358</v>
      </c>
      <c r="L47" s="73">
        <f>HLOOKUP($A47,[2]valeurs_trimestrielles!$A$1:$EJ$1191,262,0)</f>
        <v>955</v>
      </c>
      <c r="M47" s="73">
        <f>HLOOKUP($A47,[2]valeurs_trimestrielles!$A$1:$EJ$1191,406,0)</f>
        <v>686</v>
      </c>
      <c r="N47" s="75">
        <f>HLOOKUP($A47,[2]valeurs_trimestrielles!$A$1:$EJ$1191,304,0)</f>
        <v>298</v>
      </c>
      <c r="O47" s="72">
        <f t="shared" ref="O47:O48" si="47">P47+Q47+R47</f>
        <v>10689</v>
      </c>
      <c r="P47" s="76">
        <f>HLOOKUP($A47,[2]valeurs_trimestrielles!$A$1:$EJ$1191,861,0)</f>
        <v>553</v>
      </c>
      <c r="Q47" s="73">
        <f>HLOOKUP($A47,[2]valeurs_trimestrielles!$A$1:$EJ$1191,763,0)</f>
        <v>1197</v>
      </c>
      <c r="R47" s="73">
        <f t="shared" ref="R47:R48" si="48">S47+T47+U47+V47+W47+X47+Y47+Z47+AA47</f>
        <v>8939</v>
      </c>
      <c r="S47" s="73">
        <f>HLOOKUP($A47,[2]valeurs_trimestrielles!$A$1:$EJ$1191,694,0)</f>
        <v>1814</v>
      </c>
      <c r="T47" s="73">
        <f>HLOOKUP($A47,[2]valeurs_trimestrielles!$A$1:$EJ$1191,925,0)</f>
        <v>1313</v>
      </c>
      <c r="U47" s="73">
        <f>HLOOKUP($A47,[2]valeurs_trimestrielles!$A$1:$EJ$1191,827,0)</f>
        <v>357</v>
      </c>
      <c r="V47" s="73">
        <f>HLOOKUP($A47,[2]valeurs_trimestrielles!$A$1:$EJ$1191,890,0)</f>
        <v>512</v>
      </c>
      <c r="W47" s="73">
        <f>HLOOKUP($A47,[2]valeurs_trimestrielles!$A$1:$EJ$1191,652,0)</f>
        <v>62</v>
      </c>
      <c r="X47" s="73">
        <f>HLOOKUP($A47,[2]valeurs_trimestrielles!$A$1:$EJ$1191,666,0)</f>
        <v>324</v>
      </c>
      <c r="Y47" s="73">
        <f>HLOOKUP($A47,[2]valeurs_trimestrielles!$A$1:$EJ$1191,638,0)</f>
        <v>2738</v>
      </c>
      <c r="Z47" s="73">
        <f>HLOOKUP($A47,[2]valeurs_trimestrielles!$A$1:$EJ$1191,778,0)</f>
        <v>673</v>
      </c>
      <c r="AA47" s="75">
        <f>HLOOKUP($A47,[2]valeurs_trimestrielles!$A$1:$EJ$1191,680,0)</f>
        <v>1146</v>
      </c>
      <c r="AB47" s="72">
        <f t="shared" si="7"/>
        <v>16429</v>
      </c>
      <c r="AC47" s="55">
        <f>HLOOKUP($A47,[2]valeurs_trimestrielles!$A$1:$EJ$1191,595,0)</f>
        <v>721</v>
      </c>
      <c r="AD47" s="56">
        <f>HLOOKUP($A47,[2]valeurs_trimestrielles!$A$1:$EJ$1191,144,0)</f>
        <v>1814</v>
      </c>
      <c r="AE47" s="56">
        <f t="shared" si="8"/>
        <v>13894</v>
      </c>
      <c r="AF47" s="56">
        <f>HLOOKUP($A47,[2]valeurs_trimestrielles!$A$1:$EJ$1191,71,0)</f>
        <v>3374</v>
      </c>
      <c r="AG47" s="56">
        <f>HLOOKUP($A47,[2]valeurs_trimestrielles!$A$1:$EJ$1191,981,0)</f>
        <v>1475</v>
      </c>
      <c r="AH47" s="56">
        <f>HLOOKUP($A47,[2]valeurs_trimestrielles!$A$1:$EJ$1191,248,0)</f>
        <v>750</v>
      </c>
      <c r="AI47" s="56">
        <f>HLOOKUP($A47,[2]valeurs_trimestrielles!$A$1:$EJ$1191,624,0)</f>
        <v>728</v>
      </c>
      <c r="AJ47" s="56">
        <f>HLOOKUP($A47,[2]valeurs_trimestrielles!$A$1:$EJ$1191,29,0)</f>
        <v>389</v>
      </c>
      <c r="AK47" s="56">
        <f>HLOOKUP($A47,[2]valeurs_trimestrielles!$A$1:$EJ$1191,43,0)</f>
        <v>682</v>
      </c>
      <c r="AL47" s="56">
        <f>HLOOKUP($A47,[2]valeurs_trimestrielles!$A$1:$EJ$1191,15,0)</f>
        <v>3693</v>
      </c>
      <c r="AM47" s="56">
        <f>HLOOKUP($A47,[2]valeurs_trimestrielles!$A$1:$EJ$1191,159,0)</f>
        <v>1359</v>
      </c>
      <c r="AN47" s="57">
        <f>HLOOKUP($A47,[2]valeurs_trimestrielles!$A$1:$EJ$1191,57,0)</f>
        <v>1444</v>
      </c>
    </row>
    <row r="48" spans="1:40" x14ac:dyDescent="0.2">
      <c r="A48" s="1" t="str">
        <f>'France métro'!A45</f>
        <v>2020-T3</v>
      </c>
      <c r="B48" s="54">
        <f t="shared" ref="B48" si="49">C48+D48+E48</f>
        <v>7896</v>
      </c>
      <c r="C48" s="76">
        <f>HLOOKUP($A48,[2]valeurs_trimestrielles!$A$1:$EJ$1191,493,0)</f>
        <v>273</v>
      </c>
      <c r="D48" s="73">
        <f>HLOOKUP($A48,[2]valeurs_trimestrielles!$A$1:$EJ$1191,391,0)</f>
        <v>933</v>
      </c>
      <c r="E48" s="73">
        <f t="shared" si="46"/>
        <v>6690</v>
      </c>
      <c r="F48" s="73">
        <f>HLOOKUP($A48,[2]valeurs_trimestrielles!$A$1:$EJ$1191,318,0)</f>
        <v>1844</v>
      </c>
      <c r="G48" s="73">
        <f>HLOOKUP($A48,[2]valeurs_trimestrielles!$A$1:$EJ$1191,559,0)</f>
        <v>194</v>
      </c>
      <c r="H48" s="73">
        <f>HLOOKUP($A48,[2]valeurs_trimestrielles!$A$1:$EJ$1191,457,0)</f>
        <v>650</v>
      </c>
      <c r="I48" s="73">
        <f>HLOOKUP($A48,[2]valeurs_trimestrielles!$A$1:$EJ$1191,522,0)</f>
        <v>233</v>
      </c>
      <c r="J48" s="73">
        <f>HLOOKUP($A48,[2]valeurs_trimestrielles!$A$1:$EJ$1191,276,0)</f>
        <v>422</v>
      </c>
      <c r="K48" s="73">
        <f>HLOOKUP($A48,[2]valeurs_trimestrielles!$A$1:$EJ$1191,290,0)</f>
        <v>565</v>
      </c>
      <c r="L48" s="73">
        <f>HLOOKUP($A48,[2]valeurs_trimestrielles!$A$1:$EJ$1191,262,0)</f>
        <v>1316</v>
      </c>
      <c r="M48" s="73">
        <f>HLOOKUP($A48,[2]valeurs_trimestrielles!$A$1:$EJ$1191,406,0)</f>
        <v>985</v>
      </c>
      <c r="N48" s="75">
        <f>HLOOKUP($A48,[2]valeurs_trimestrielles!$A$1:$EJ$1191,304,0)</f>
        <v>481</v>
      </c>
      <c r="O48" s="72">
        <f t="shared" si="47"/>
        <v>15166</v>
      </c>
      <c r="P48" s="76">
        <f>HLOOKUP($A48,[2]valeurs_trimestrielles!$A$1:$EJ$1191,861,0)</f>
        <v>672</v>
      </c>
      <c r="Q48" s="73">
        <f>HLOOKUP($A48,[2]valeurs_trimestrielles!$A$1:$EJ$1191,763,0)</f>
        <v>1633</v>
      </c>
      <c r="R48" s="73">
        <f t="shared" si="48"/>
        <v>12861</v>
      </c>
      <c r="S48" s="73">
        <f>HLOOKUP($A48,[2]valeurs_trimestrielles!$A$1:$EJ$1191,694,0)</f>
        <v>2202</v>
      </c>
      <c r="T48" s="73">
        <f>HLOOKUP($A48,[2]valeurs_trimestrielles!$A$1:$EJ$1191,925,0)</f>
        <v>1984</v>
      </c>
      <c r="U48" s="73">
        <f>HLOOKUP($A48,[2]valeurs_trimestrielles!$A$1:$EJ$1191,827,0)</f>
        <v>579</v>
      </c>
      <c r="V48" s="73">
        <f>HLOOKUP($A48,[2]valeurs_trimestrielles!$A$1:$EJ$1191,890,0)</f>
        <v>647</v>
      </c>
      <c r="W48" s="73">
        <f>HLOOKUP($A48,[2]valeurs_trimestrielles!$A$1:$EJ$1191,652,0)</f>
        <v>70</v>
      </c>
      <c r="X48" s="73">
        <f>HLOOKUP($A48,[2]valeurs_trimestrielles!$A$1:$EJ$1191,666,0)</f>
        <v>457</v>
      </c>
      <c r="Y48" s="73">
        <f>HLOOKUP($A48,[2]valeurs_trimestrielles!$A$1:$EJ$1191,638,0)</f>
        <v>3448</v>
      </c>
      <c r="Z48" s="73">
        <f>HLOOKUP($A48,[2]valeurs_trimestrielles!$A$1:$EJ$1191,778,0)</f>
        <v>1532</v>
      </c>
      <c r="AA48" s="75">
        <f>HLOOKUP($A48,[2]valeurs_trimestrielles!$A$1:$EJ$1191,680,0)</f>
        <v>1942</v>
      </c>
      <c r="AB48" s="72">
        <f t="shared" ref="AB48:AB50" si="50">AC48+AD48+AE48</f>
        <v>23062</v>
      </c>
      <c r="AC48" s="55">
        <f>HLOOKUP($A48,[2]valeurs_trimestrielles!$A$1:$EJ$1191,595,0)</f>
        <v>945</v>
      </c>
      <c r="AD48" s="56">
        <f>HLOOKUP($A48,[2]valeurs_trimestrielles!$A$1:$EJ$1191,144,0)</f>
        <v>2566</v>
      </c>
      <c r="AE48" s="56">
        <f t="shared" ref="AE48:AE50" si="51">AF48+AG48+AH48+AI48+AJ48+AK48+AL48+AM48+AN48</f>
        <v>19551</v>
      </c>
      <c r="AF48" s="56">
        <f>HLOOKUP($A48,[2]valeurs_trimestrielles!$A$1:$EJ$1191,71,0)</f>
        <v>4046</v>
      </c>
      <c r="AG48" s="56">
        <f>HLOOKUP($A48,[2]valeurs_trimestrielles!$A$1:$EJ$1191,981,0)</f>
        <v>2178</v>
      </c>
      <c r="AH48" s="56">
        <f>HLOOKUP($A48,[2]valeurs_trimestrielles!$A$1:$EJ$1191,248,0)</f>
        <v>1229</v>
      </c>
      <c r="AI48" s="56">
        <f>HLOOKUP($A48,[2]valeurs_trimestrielles!$A$1:$EJ$1191,624,0)</f>
        <v>880</v>
      </c>
      <c r="AJ48" s="56">
        <f>HLOOKUP($A48,[2]valeurs_trimestrielles!$A$1:$EJ$1191,29,0)</f>
        <v>492</v>
      </c>
      <c r="AK48" s="56">
        <f>HLOOKUP($A48,[2]valeurs_trimestrielles!$A$1:$EJ$1191,43,0)</f>
        <v>1022</v>
      </c>
      <c r="AL48" s="56">
        <f>HLOOKUP($A48,[2]valeurs_trimestrielles!$A$1:$EJ$1191,15,0)</f>
        <v>4764</v>
      </c>
      <c r="AM48" s="56">
        <f>HLOOKUP($A48,[2]valeurs_trimestrielles!$A$1:$EJ$1191,159,0)</f>
        <v>2517</v>
      </c>
      <c r="AN48" s="57">
        <f>HLOOKUP($A48,[2]valeurs_trimestrielles!$A$1:$EJ$1191,57,0)</f>
        <v>2423</v>
      </c>
    </row>
    <row r="49" spans="1:40" s="61" customFormat="1" x14ac:dyDescent="0.2">
      <c r="A49" s="61" t="str">
        <f>'France métro'!A46</f>
        <v>2020-T4</v>
      </c>
      <c r="B49" s="78">
        <f t="shared" ref="B49:B50" si="52">C49+D49+E49</f>
        <v>8927</v>
      </c>
      <c r="C49" s="79">
        <f>HLOOKUP($A49,[2]valeurs_trimestrielles!$A$1:$EJ$1191,493,0)</f>
        <v>317</v>
      </c>
      <c r="D49" s="80">
        <f>HLOOKUP($A49,[2]valeurs_trimestrielles!$A$1:$EJ$1191,391,0)</f>
        <v>1093</v>
      </c>
      <c r="E49" s="61">
        <f t="shared" ref="E49:E50" si="53">F49+G49+H49+I49+J49+K49+L49+M49+N49</f>
        <v>7517</v>
      </c>
      <c r="F49" s="80">
        <f>HLOOKUP($A49,[2]valeurs_trimestrielles!$A$1:$EJ$1191,318,0)</f>
        <v>2185</v>
      </c>
      <c r="G49" s="80">
        <f>HLOOKUP($A49,[2]valeurs_trimestrielles!$A$1:$EJ$1191,559,0)</f>
        <v>236</v>
      </c>
      <c r="H49" s="80">
        <f>HLOOKUP($A49,[2]valeurs_trimestrielles!$A$1:$EJ$1191,457,0)</f>
        <v>511</v>
      </c>
      <c r="I49" s="80">
        <f>HLOOKUP($A49,[2]valeurs_trimestrielles!$A$1:$EJ$1191,522,0)</f>
        <v>263</v>
      </c>
      <c r="J49" s="80">
        <f>HLOOKUP($A49,[2]valeurs_trimestrielles!$A$1:$EJ$1191,276,0)</f>
        <v>637</v>
      </c>
      <c r="K49" s="80">
        <f>HLOOKUP($A49,[2]valeurs_trimestrielles!$A$1:$EJ$1191,290,0)</f>
        <v>667</v>
      </c>
      <c r="L49" s="80">
        <f>HLOOKUP($A49,[2]valeurs_trimestrielles!$A$1:$EJ$1191,262,0)</f>
        <v>1496</v>
      </c>
      <c r="M49" s="80">
        <f>HLOOKUP($A49,[2]valeurs_trimestrielles!$A$1:$EJ$1191,406,0)</f>
        <v>1076</v>
      </c>
      <c r="N49" s="81">
        <f>HLOOKUP($A49,[2]valeurs_trimestrielles!$A$1:$EJ$1191,304,0)</f>
        <v>446</v>
      </c>
      <c r="O49" s="77">
        <f t="shared" ref="O49:O50" si="54">P49+Q49+R49</f>
        <v>15833</v>
      </c>
      <c r="P49" s="79">
        <f>HLOOKUP($A49,[2]valeurs_trimestrielles!$A$1:$EJ$1191,861,0)</f>
        <v>739</v>
      </c>
      <c r="Q49" s="80">
        <f>HLOOKUP($A49,[2]valeurs_trimestrielles!$A$1:$EJ$1191,763,0)</f>
        <v>1817</v>
      </c>
      <c r="R49" s="61">
        <f t="shared" ref="R49:R50" si="55">S49+T49+U49+V49+W49+X49+Y49+Z49+AA49</f>
        <v>13277</v>
      </c>
      <c r="S49" s="80">
        <f>HLOOKUP($A49,[2]valeurs_trimestrielles!$A$1:$EJ$1191,694,0)</f>
        <v>2497</v>
      </c>
      <c r="T49" s="80">
        <f>HLOOKUP($A49,[2]valeurs_trimestrielles!$A$1:$EJ$1191,925,0)</f>
        <v>2298</v>
      </c>
      <c r="U49" s="80">
        <f>HLOOKUP($A49,[2]valeurs_trimestrielles!$A$1:$EJ$1191,827,0)</f>
        <v>569</v>
      </c>
      <c r="V49" s="80">
        <f>HLOOKUP($A49,[2]valeurs_trimestrielles!$A$1:$EJ$1191,890,0)</f>
        <v>638</v>
      </c>
      <c r="W49" s="80">
        <f>HLOOKUP($A49,[2]valeurs_trimestrielles!$A$1:$EJ$1191,652,0)</f>
        <v>90</v>
      </c>
      <c r="X49" s="80">
        <f>HLOOKUP($A49,[2]valeurs_trimestrielles!$A$1:$EJ$1191,666,0)</f>
        <v>540</v>
      </c>
      <c r="Y49" s="80">
        <f>HLOOKUP($A49,[2]valeurs_trimestrielles!$A$1:$EJ$1191,638,0)</f>
        <v>3802</v>
      </c>
      <c r="Z49" s="80">
        <f>HLOOKUP($A49,[2]valeurs_trimestrielles!$A$1:$EJ$1191,778,0)</f>
        <v>1251</v>
      </c>
      <c r="AA49" s="81">
        <f>HLOOKUP($A49,[2]valeurs_trimestrielles!$A$1:$EJ$1191,680,0)</f>
        <v>1592</v>
      </c>
      <c r="AB49" s="77">
        <f t="shared" si="50"/>
        <v>24760</v>
      </c>
      <c r="AC49" s="82">
        <f>HLOOKUP($A49,[2]valeurs_trimestrielles!$A$1:$EJ$1191,595,0)</f>
        <v>1056</v>
      </c>
      <c r="AD49" s="83">
        <f>HLOOKUP($A49,[2]valeurs_trimestrielles!$A$1:$EJ$1191,144,0)</f>
        <v>2910</v>
      </c>
      <c r="AE49" s="83">
        <f t="shared" si="51"/>
        <v>20794</v>
      </c>
      <c r="AF49" s="83">
        <f>HLOOKUP($A49,[2]valeurs_trimestrielles!$A$1:$EJ$1191,71,0)</f>
        <v>4682</v>
      </c>
      <c r="AG49" s="83">
        <f>HLOOKUP($A49,[2]valeurs_trimestrielles!$A$1:$EJ$1191,981,0)</f>
        <v>2534</v>
      </c>
      <c r="AH49" s="83">
        <f>HLOOKUP($A49,[2]valeurs_trimestrielles!$A$1:$EJ$1191,248,0)</f>
        <v>1080</v>
      </c>
      <c r="AI49" s="83">
        <f>HLOOKUP($A49,[2]valeurs_trimestrielles!$A$1:$EJ$1191,624,0)</f>
        <v>901</v>
      </c>
      <c r="AJ49" s="83">
        <f>HLOOKUP($A49,[2]valeurs_trimestrielles!$A$1:$EJ$1191,29,0)</f>
        <v>727</v>
      </c>
      <c r="AK49" s="83">
        <f>HLOOKUP($A49,[2]valeurs_trimestrielles!$A$1:$EJ$1191,43,0)</f>
        <v>1207</v>
      </c>
      <c r="AL49" s="83">
        <f>HLOOKUP($A49,[2]valeurs_trimestrielles!$A$1:$EJ$1191,15,0)</f>
        <v>5298</v>
      </c>
      <c r="AM49" s="83">
        <f>HLOOKUP($A49,[2]valeurs_trimestrielles!$A$1:$EJ$1191,159,0)</f>
        <v>2327</v>
      </c>
      <c r="AN49" s="84">
        <f>HLOOKUP($A49,[2]valeurs_trimestrielles!$A$1:$EJ$1191,57,0)</f>
        <v>2038</v>
      </c>
    </row>
    <row r="50" spans="1:40" x14ac:dyDescent="0.2">
      <c r="A50" s="1" t="str">
        <f>'France métro'!A47</f>
        <v>2021-T1</v>
      </c>
      <c r="B50" s="54">
        <f t="shared" si="52"/>
        <v>9988</v>
      </c>
      <c r="C50" s="76">
        <f>HLOOKUP($A50,[2]valeurs_trimestrielles!$A$1:$EJ$1191,493,0)</f>
        <v>323</v>
      </c>
      <c r="D50" s="73">
        <f>HLOOKUP($A50,[2]valeurs_trimestrielles!$A$1:$EJ$1191,391,0)</f>
        <v>1370</v>
      </c>
      <c r="E50" s="73">
        <f t="shared" si="53"/>
        <v>8295</v>
      </c>
      <c r="F50" s="73">
        <f>HLOOKUP($A50,[2]valeurs_trimestrielles!$A$1:$EJ$1191,318,0)</f>
        <v>2422</v>
      </c>
      <c r="G50" s="73">
        <f>HLOOKUP($A50,[2]valeurs_trimestrielles!$A$1:$EJ$1191,559,0)</f>
        <v>314</v>
      </c>
      <c r="H50" s="73">
        <f>HLOOKUP($A50,[2]valeurs_trimestrielles!$A$1:$EJ$1191,457,0)</f>
        <v>544</v>
      </c>
      <c r="I50" s="73">
        <f>HLOOKUP($A50,[2]valeurs_trimestrielles!$A$1:$EJ$1191,522,0)</f>
        <v>317</v>
      </c>
      <c r="J50" s="73">
        <f>HLOOKUP($A50,[2]valeurs_trimestrielles!$A$1:$EJ$1191,276,0)</f>
        <v>658</v>
      </c>
      <c r="K50" s="73">
        <f>HLOOKUP($A50,[2]valeurs_trimestrielles!$A$1:$EJ$1191,290,0)</f>
        <v>757</v>
      </c>
      <c r="L50" s="73">
        <f>HLOOKUP($A50,[2]valeurs_trimestrielles!$A$1:$EJ$1191,262,0)</f>
        <v>1855</v>
      </c>
      <c r="M50" s="73">
        <f>HLOOKUP($A50,[2]valeurs_trimestrielles!$A$1:$EJ$1191,406,0)</f>
        <v>974</v>
      </c>
      <c r="N50" s="75">
        <f>HLOOKUP($A50,[2]valeurs_trimestrielles!$A$1:$EJ$1191,304,0)</f>
        <v>454</v>
      </c>
      <c r="O50" s="72">
        <f t="shared" si="54"/>
        <v>18675</v>
      </c>
      <c r="P50" s="76">
        <f>HLOOKUP($A50,[2]valeurs_trimestrielles!$A$1:$EJ$1191,861,0)</f>
        <v>877</v>
      </c>
      <c r="Q50" s="73">
        <f>HLOOKUP($A50,[2]valeurs_trimestrielles!$A$1:$EJ$1191,763,0)</f>
        <v>1987</v>
      </c>
      <c r="R50" s="73">
        <f t="shared" si="55"/>
        <v>15811</v>
      </c>
      <c r="S50" s="73">
        <f>HLOOKUP($A50,[2]valeurs_trimestrielles!$A$1:$EJ$1191,694,0)</f>
        <v>2466</v>
      </c>
      <c r="T50" s="73">
        <f>HLOOKUP($A50,[2]valeurs_trimestrielles!$A$1:$EJ$1191,925,0)</f>
        <v>3584</v>
      </c>
      <c r="U50" s="73">
        <f>HLOOKUP($A50,[2]valeurs_trimestrielles!$A$1:$EJ$1191,827,0)</f>
        <v>849</v>
      </c>
      <c r="V50" s="73">
        <f>HLOOKUP($A50,[2]valeurs_trimestrielles!$A$1:$EJ$1191,890,0)</f>
        <v>762</v>
      </c>
      <c r="W50" s="73">
        <f>HLOOKUP($A50,[2]valeurs_trimestrielles!$A$1:$EJ$1191,652,0)</f>
        <v>72</v>
      </c>
      <c r="X50" s="73">
        <f>HLOOKUP($A50,[2]valeurs_trimestrielles!$A$1:$EJ$1191,666,0)</f>
        <v>494</v>
      </c>
      <c r="Y50" s="73">
        <f>HLOOKUP($A50,[2]valeurs_trimestrielles!$A$1:$EJ$1191,638,0)</f>
        <v>4210</v>
      </c>
      <c r="Z50" s="73">
        <f>HLOOKUP($A50,[2]valeurs_trimestrielles!$A$1:$EJ$1191,778,0)</f>
        <v>1342</v>
      </c>
      <c r="AA50" s="75">
        <f>HLOOKUP($A50,[2]valeurs_trimestrielles!$A$1:$EJ$1191,680,0)</f>
        <v>2032</v>
      </c>
      <c r="AB50" s="72">
        <f t="shared" si="50"/>
        <v>28663</v>
      </c>
      <c r="AC50" s="55">
        <f>HLOOKUP($A50,[2]valeurs_trimestrielles!$A$1:$EJ$1191,595,0)</f>
        <v>1200</v>
      </c>
      <c r="AD50" s="56">
        <f>HLOOKUP($A50,[2]valeurs_trimestrielles!$A$1:$EJ$1191,144,0)</f>
        <v>3357</v>
      </c>
      <c r="AE50" s="56">
        <f t="shared" si="51"/>
        <v>24106</v>
      </c>
      <c r="AF50" s="56">
        <f>HLOOKUP($A50,[2]valeurs_trimestrielles!$A$1:$EJ$1191,71,0)</f>
        <v>4888</v>
      </c>
      <c r="AG50" s="56">
        <f>HLOOKUP($A50,[2]valeurs_trimestrielles!$A$1:$EJ$1191,981,0)</f>
        <v>3898</v>
      </c>
      <c r="AH50" s="56">
        <f>HLOOKUP($A50,[2]valeurs_trimestrielles!$A$1:$EJ$1191,248,0)</f>
        <v>1393</v>
      </c>
      <c r="AI50" s="56">
        <f>HLOOKUP($A50,[2]valeurs_trimestrielles!$A$1:$EJ$1191,624,0)</f>
        <v>1079</v>
      </c>
      <c r="AJ50" s="56">
        <f>HLOOKUP($A50,[2]valeurs_trimestrielles!$A$1:$EJ$1191,29,0)</f>
        <v>730</v>
      </c>
      <c r="AK50" s="56">
        <f>HLOOKUP($A50,[2]valeurs_trimestrielles!$A$1:$EJ$1191,43,0)</f>
        <v>1251</v>
      </c>
      <c r="AL50" s="56">
        <f>HLOOKUP($A50,[2]valeurs_trimestrielles!$A$1:$EJ$1191,15,0)</f>
        <v>6065</v>
      </c>
      <c r="AM50" s="56">
        <f>HLOOKUP($A50,[2]valeurs_trimestrielles!$A$1:$EJ$1191,159,0)</f>
        <v>2316</v>
      </c>
      <c r="AN50" s="57">
        <f>HLOOKUP($A50,[2]valeurs_trimestrielles!$A$1:$EJ$1191,57,0)</f>
        <v>2486</v>
      </c>
    </row>
    <row r="51" spans="1:40" x14ac:dyDescent="0.2">
      <c r="A51" s="1" t="str">
        <f>'France métro'!A48</f>
        <v>2021-T2</v>
      </c>
      <c r="B51" s="54">
        <f t="shared" ref="B51" si="56">C51+D51+E51</f>
        <v>10024</v>
      </c>
      <c r="C51" s="76">
        <f>HLOOKUP($A51,[2]valeurs_trimestrielles!$A$1:$EJ$1191,493,0)</f>
        <v>366</v>
      </c>
      <c r="D51" s="73">
        <f>HLOOKUP($A51,[2]valeurs_trimestrielles!$A$1:$EJ$1191,391,0)</f>
        <v>1224</v>
      </c>
      <c r="E51" s="73">
        <f t="shared" ref="E51" si="57">F51+G51+H51+I51+J51+K51+L51+M51+N51</f>
        <v>8434</v>
      </c>
      <c r="F51" s="73">
        <f>HLOOKUP($A51,[2]valeurs_trimestrielles!$A$1:$EJ$1191,318,0)</f>
        <v>2332</v>
      </c>
      <c r="G51" s="73">
        <f>HLOOKUP($A51,[2]valeurs_trimestrielles!$A$1:$EJ$1191,559,0)</f>
        <v>362</v>
      </c>
      <c r="H51" s="73">
        <f>HLOOKUP($A51,[2]valeurs_trimestrielles!$A$1:$EJ$1191,457,0)</f>
        <v>777</v>
      </c>
      <c r="I51" s="73">
        <f>HLOOKUP($A51,[2]valeurs_trimestrielles!$A$1:$EJ$1191,522,0)</f>
        <v>320</v>
      </c>
      <c r="J51" s="73">
        <f>HLOOKUP($A51,[2]valeurs_trimestrielles!$A$1:$EJ$1191,276,0)</f>
        <v>637</v>
      </c>
      <c r="K51" s="73">
        <f>HLOOKUP($A51,[2]valeurs_trimestrielles!$A$1:$EJ$1191,290,0)</f>
        <v>756</v>
      </c>
      <c r="L51" s="73">
        <f>HLOOKUP($A51,[2]valeurs_trimestrielles!$A$1:$EJ$1191,262,0)</f>
        <v>1756</v>
      </c>
      <c r="M51" s="73">
        <f>HLOOKUP($A51,[2]valeurs_trimestrielles!$A$1:$EJ$1191,406,0)</f>
        <v>913</v>
      </c>
      <c r="N51" s="75">
        <f>HLOOKUP($A51,[2]valeurs_trimestrielles!$A$1:$EJ$1191,304,0)</f>
        <v>581</v>
      </c>
      <c r="O51" s="72">
        <f t="shared" ref="O51" si="58">P51+Q51+R51</f>
        <v>19117</v>
      </c>
      <c r="P51" s="76">
        <f>HLOOKUP($A51,[2]valeurs_trimestrielles!$A$1:$EJ$1191,861,0)</f>
        <v>923</v>
      </c>
      <c r="Q51" s="73">
        <f>HLOOKUP($A51,[2]valeurs_trimestrielles!$A$1:$EJ$1191,763,0)</f>
        <v>1718</v>
      </c>
      <c r="R51" s="73">
        <f t="shared" ref="R51" si="59">S51+T51+U51+V51+W51+X51+Y51+Z51+AA51</f>
        <v>16476</v>
      </c>
      <c r="S51" s="73">
        <f>HLOOKUP($A51,[2]valeurs_trimestrielles!$A$1:$EJ$1191,694,0)</f>
        <v>2230</v>
      </c>
      <c r="T51" s="73">
        <f>HLOOKUP($A51,[2]valeurs_trimestrielles!$A$1:$EJ$1191,925,0)</f>
        <v>4636</v>
      </c>
      <c r="U51" s="73">
        <f>HLOOKUP($A51,[2]valeurs_trimestrielles!$A$1:$EJ$1191,827,0)</f>
        <v>485</v>
      </c>
      <c r="V51" s="73">
        <f>HLOOKUP($A51,[2]valeurs_trimestrielles!$A$1:$EJ$1191,890,0)</f>
        <v>761</v>
      </c>
      <c r="W51" s="73">
        <f>HLOOKUP($A51,[2]valeurs_trimestrielles!$A$1:$EJ$1191,652,0)</f>
        <v>73</v>
      </c>
      <c r="X51" s="73">
        <f>HLOOKUP($A51,[2]valeurs_trimestrielles!$A$1:$EJ$1191,666,0)</f>
        <v>540</v>
      </c>
      <c r="Y51" s="73">
        <f>HLOOKUP($A51,[2]valeurs_trimestrielles!$A$1:$EJ$1191,638,0)</f>
        <v>4270</v>
      </c>
      <c r="Z51" s="73">
        <f>HLOOKUP($A51,[2]valeurs_trimestrielles!$A$1:$EJ$1191,778,0)</f>
        <v>1194</v>
      </c>
      <c r="AA51" s="75">
        <f>HLOOKUP($A51,[2]valeurs_trimestrielles!$A$1:$EJ$1191,680,0)</f>
        <v>2287</v>
      </c>
      <c r="AB51" s="72">
        <f t="shared" ref="AB51" si="60">AC51+AD51+AE51</f>
        <v>29141</v>
      </c>
      <c r="AC51" s="55">
        <f>HLOOKUP($A51,[2]valeurs_trimestrielles!$A$1:$EJ$1191,595,0)</f>
        <v>1289</v>
      </c>
      <c r="AD51" s="56">
        <f>HLOOKUP($A51,[2]valeurs_trimestrielles!$A$1:$EJ$1191,144,0)</f>
        <v>2942</v>
      </c>
      <c r="AE51" s="56">
        <f t="shared" ref="AE51" si="61">AF51+AG51+AH51+AI51+AJ51+AK51+AL51+AM51+AN51</f>
        <v>24910</v>
      </c>
      <c r="AF51" s="56">
        <f>HLOOKUP($A51,[2]valeurs_trimestrielles!$A$1:$EJ$1191,71,0)</f>
        <v>4562</v>
      </c>
      <c r="AG51" s="56">
        <f>HLOOKUP($A51,[2]valeurs_trimestrielles!$A$1:$EJ$1191,981,0)</f>
        <v>4998</v>
      </c>
      <c r="AH51" s="56">
        <f>HLOOKUP($A51,[2]valeurs_trimestrielles!$A$1:$EJ$1191,248,0)</f>
        <v>1262</v>
      </c>
      <c r="AI51" s="56">
        <f>HLOOKUP($A51,[2]valeurs_trimestrielles!$A$1:$EJ$1191,624,0)</f>
        <v>1081</v>
      </c>
      <c r="AJ51" s="56">
        <f>HLOOKUP($A51,[2]valeurs_trimestrielles!$A$1:$EJ$1191,29,0)</f>
        <v>710</v>
      </c>
      <c r="AK51" s="56">
        <f>HLOOKUP($A51,[2]valeurs_trimestrielles!$A$1:$EJ$1191,43,0)</f>
        <v>1296</v>
      </c>
      <c r="AL51" s="56">
        <f>HLOOKUP($A51,[2]valeurs_trimestrielles!$A$1:$EJ$1191,15,0)</f>
        <v>6026</v>
      </c>
      <c r="AM51" s="56">
        <f>HLOOKUP($A51,[2]valeurs_trimestrielles!$A$1:$EJ$1191,159,0)</f>
        <v>2107</v>
      </c>
      <c r="AN51" s="57">
        <f>HLOOKUP($A51,[2]valeurs_trimestrielles!$A$1:$EJ$1191,57,0)</f>
        <v>2868</v>
      </c>
    </row>
    <row r="52" spans="1:40" x14ac:dyDescent="0.2">
      <c r="A52" s="1" t="str">
        <f>'France métro'!A49</f>
        <v>2021-T3</v>
      </c>
      <c r="B52" s="54">
        <f t="shared" ref="B52" si="62">C52+D52+E52</f>
        <v>8185</v>
      </c>
      <c r="C52" s="76">
        <f>HLOOKUP($A52,[2]valeurs_trimestrielles!$A$1:$EJ$1191,493,0)</f>
        <v>306</v>
      </c>
      <c r="D52" s="73">
        <f>HLOOKUP($A52,[2]valeurs_trimestrielles!$A$1:$EJ$1191,391,0)</f>
        <v>969</v>
      </c>
      <c r="E52" s="73">
        <f t="shared" ref="E52" si="63">F52+G52+H52+I52+J52+K52+L52+M52+N52</f>
        <v>6910</v>
      </c>
      <c r="F52" s="73">
        <f>HLOOKUP($A52,[2]valeurs_trimestrielles!$A$1:$EJ$1191,318,0)</f>
        <v>1561</v>
      </c>
      <c r="G52" s="73">
        <f>HLOOKUP($A52,[2]valeurs_trimestrielles!$A$1:$EJ$1191,559,0)</f>
        <v>272</v>
      </c>
      <c r="H52" s="73">
        <f>HLOOKUP($A52,[2]valeurs_trimestrielles!$A$1:$EJ$1191,457,0)</f>
        <v>497</v>
      </c>
      <c r="I52" s="73">
        <f>HLOOKUP($A52,[2]valeurs_trimestrielles!$A$1:$EJ$1191,522,0)</f>
        <v>274</v>
      </c>
      <c r="J52" s="73">
        <f>HLOOKUP($A52,[2]valeurs_trimestrielles!$A$1:$EJ$1191,276,0)</f>
        <v>562</v>
      </c>
      <c r="K52" s="73">
        <f>HLOOKUP($A52,[2]valeurs_trimestrielles!$A$1:$EJ$1191,290,0)</f>
        <v>643</v>
      </c>
      <c r="L52" s="73">
        <f>HLOOKUP($A52,[2]valeurs_trimestrielles!$A$1:$EJ$1191,262,0)</f>
        <v>1427</v>
      </c>
      <c r="M52" s="73">
        <f>HLOOKUP($A52,[2]valeurs_trimestrielles!$A$1:$EJ$1191,406,0)</f>
        <v>1161</v>
      </c>
      <c r="N52" s="75">
        <f>HLOOKUP($A52,[2]valeurs_trimestrielles!$A$1:$EJ$1191,304,0)</f>
        <v>513</v>
      </c>
      <c r="O52" s="72">
        <f t="shared" ref="O52" si="64">P52+Q52+R52</f>
        <v>13928</v>
      </c>
      <c r="P52" s="76">
        <f>HLOOKUP($A52,[2]valeurs_trimestrielles!$A$1:$EJ$1191,861,0)</f>
        <v>713</v>
      </c>
      <c r="Q52" s="73">
        <f>HLOOKUP($A52,[2]valeurs_trimestrielles!$A$1:$EJ$1191,763,0)</f>
        <v>1445</v>
      </c>
      <c r="R52" s="73">
        <f t="shared" ref="R52" si="65">S52+T52+U52+V52+W52+X52+Y52+Z52+AA52</f>
        <v>11770</v>
      </c>
      <c r="S52" s="73">
        <f>HLOOKUP($A52,[2]valeurs_trimestrielles!$A$1:$EJ$1191,694,0)</f>
        <v>1531</v>
      </c>
      <c r="T52" s="73">
        <f>HLOOKUP($A52,[2]valeurs_trimestrielles!$A$1:$EJ$1191,925,0)</f>
        <v>1890</v>
      </c>
      <c r="U52" s="73">
        <f>HLOOKUP($A52,[2]valeurs_trimestrielles!$A$1:$EJ$1191,827,0)</f>
        <v>322</v>
      </c>
      <c r="V52" s="73">
        <f>HLOOKUP($A52,[2]valeurs_trimestrielles!$A$1:$EJ$1191,890,0)</f>
        <v>574</v>
      </c>
      <c r="W52" s="73">
        <f>HLOOKUP($A52,[2]valeurs_trimestrielles!$A$1:$EJ$1191,652,0)</f>
        <v>85</v>
      </c>
      <c r="X52" s="73">
        <f>HLOOKUP($A52,[2]valeurs_trimestrielles!$A$1:$EJ$1191,666,0)</f>
        <v>423</v>
      </c>
      <c r="Y52" s="73">
        <f>HLOOKUP($A52,[2]valeurs_trimestrielles!$A$1:$EJ$1191,638,0)</f>
        <v>3572</v>
      </c>
      <c r="Z52" s="73">
        <f>HLOOKUP($A52,[2]valeurs_trimestrielles!$A$1:$EJ$1191,778,0)</f>
        <v>1353</v>
      </c>
      <c r="AA52" s="75">
        <f>HLOOKUP($A52,[2]valeurs_trimestrielles!$A$1:$EJ$1191,680,0)</f>
        <v>2020</v>
      </c>
      <c r="AB52" s="72">
        <f t="shared" ref="AB52" si="66">AC52+AD52+AE52</f>
        <v>22113</v>
      </c>
      <c r="AC52" s="55">
        <f>HLOOKUP($A52,[2]valeurs_trimestrielles!$A$1:$EJ$1191,595,0)</f>
        <v>1019</v>
      </c>
      <c r="AD52" s="56">
        <f>HLOOKUP($A52,[2]valeurs_trimestrielles!$A$1:$EJ$1191,144,0)</f>
        <v>2414</v>
      </c>
      <c r="AE52" s="56">
        <f t="shared" ref="AE52" si="67">AF52+AG52+AH52+AI52+AJ52+AK52+AL52+AM52+AN52</f>
        <v>18680</v>
      </c>
      <c r="AF52" s="56">
        <f>HLOOKUP($A52,[2]valeurs_trimestrielles!$A$1:$EJ$1191,71,0)</f>
        <v>3092</v>
      </c>
      <c r="AG52" s="56">
        <f>HLOOKUP($A52,[2]valeurs_trimestrielles!$A$1:$EJ$1191,981,0)</f>
        <v>2162</v>
      </c>
      <c r="AH52" s="56">
        <f>HLOOKUP($A52,[2]valeurs_trimestrielles!$A$1:$EJ$1191,248,0)</f>
        <v>819</v>
      </c>
      <c r="AI52" s="56">
        <f>HLOOKUP($A52,[2]valeurs_trimestrielles!$A$1:$EJ$1191,624,0)</f>
        <v>848</v>
      </c>
      <c r="AJ52" s="56">
        <f>HLOOKUP($A52,[2]valeurs_trimestrielles!$A$1:$EJ$1191,29,0)</f>
        <v>647</v>
      </c>
      <c r="AK52" s="56">
        <f>HLOOKUP($A52,[2]valeurs_trimestrielles!$A$1:$EJ$1191,43,0)</f>
        <v>1066</v>
      </c>
      <c r="AL52" s="56">
        <f>HLOOKUP($A52,[2]valeurs_trimestrielles!$A$1:$EJ$1191,15,0)</f>
        <v>4999</v>
      </c>
      <c r="AM52" s="56">
        <f>HLOOKUP($A52,[2]valeurs_trimestrielles!$A$1:$EJ$1191,159,0)</f>
        <v>2514</v>
      </c>
      <c r="AN52" s="57">
        <f>HLOOKUP($A52,[2]valeurs_trimestrielles!$A$1:$EJ$1191,57,0)</f>
        <v>2533</v>
      </c>
    </row>
    <row r="53" spans="1:40" s="61" customFormat="1" x14ac:dyDescent="0.2">
      <c r="A53" s="61" t="str">
        <f>'France métro'!A50</f>
        <v>2021-T4</v>
      </c>
      <c r="B53" s="78">
        <f t="shared" ref="B53:B54" si="68">C53+D53+E53</f>
        <v>8983</v>
      </c>
      <c r="C53" s="79">
        <f>HLOOKUP($A53,[2]valeurs_trimestrielles!$A$1:$EJ$1191,493,0)</f>
        <v>381</v>
      </c>
      <c r="D53" s="80">
        <f>HLOOKUP($A53,[2]valeurs_trimestrielles!$A$1:$EJ$1191,391,0)</f>
        <v>1157</v>
      </c>
      <c r="E53" s="61">
        <f t="shared" ref="E53:E54" si="69">F53+G53+H53+I53+J53+K53+L53+M53+N53</f>
        <v>7445</v>
      </c>
      <c r="F53" s="80">
        <f>HLOOKUP($A53,[2]valeurs_trimestrielles!$A$1:$EJ$1191,318,0)</f>
        <v>1665</v>
      </c>
      <c r="G53" s="80">
        <f>HLOOKUP($A53,[2]valeurs_trimestrielles!$A$1:$EJ$1191,559,0)</f>
        <v>281</v>
      </c>
      <c r="H53" s="80">
        <f>HLOOKUP($A53,[2]valeurs_trimestrielles!$A$1:$EJ$1191,457,0)</f>
        <v>509</v>
      </c>
      <c r="I53" s="80">
        <f>HLOOKUP($A53,[2]valeurs_trimestrielles!$A$1:$EJ$1191,522,0)</f>
        <v>271</v>
      </c>
      <c r="J53" s="80">
        <f>HLOOKUP($A53,[2]valeurs_trimestrielles!$A$1:$EJ$1191,276,0)</f>
        <v>745</v>
      </c>
      <c r="K53" s="80">
        <f>HLOOKUP($A53,[2]valeurs_trimestrielles!$A$1:$EJ$1191,290,0)</f>
        <v>705</v>
      </c>
      <c r="L53" s="80">
        <f>HLOOKUP($A53,[2]valeurs_trimestrielles!$A$1:$EJ$1191,262,0)</f>
        <v>1689</v>
      </c>
      <c r="M53" s="80">
        <f>HLOOKUP($A53,[2]valeurs_trimestrielles!$A$1:$EJ$1191,406,0)</f>
        <v>1057</v>
      </c>
      <c r="N53" s="81">
        <f>HLOOKUP($A53,[2]valeurs_trimestrielles!$A$1:$EJ$1191,304,0)</f>
        <v>523</v>
      </c>
      <c r="O53" s="77">
        <f t="shared" ref="O53:O54" si="70">P53+Q53+R53</f>
        <v>17969</v>
      </c>
      <c r="P53" s="79">
        <f>HLOOKUP($A53,[2]valeurs_trimestrielles!$A$1:$EJ$1191,861,0)</f>
        <v>827</v>
      </c>
      <c r="Q53" s="80">
        <f>HLOOKUP($A53,[2]valeurs_trimestrielles!$A$1:$EJ$1191,763,0)</f>
        <v>1618</v>
      </c>
      <c r="R53" s="61">
        <f t="shared" ref="R53:R54" si="71">S53+T53+U53+V53+W53+X53+Y53+Z53+AA53</f>
        <v>15524</v>
      </c>
      <c r="S53" s="80">
        <f>HLOOKUP($A53,[2]valeurs_trimestrielles!$A$1:$EJ$1191,694,0)</f>
        <v>1905</v>
      </c>
      <c r="T53" s="80">
        <f>HLOOKUP($A53,[2]valeurs_trimestrielles!$A$1:$EJ$1191,925,0)</f>
        <v>2202</v>
      </c>
      <c r="U53" s="80">
        <f>HLOOKUP($A53,[2]valeurs_trimestrielles!$A$1:$EJ$1191,827,0)</f>
        <v>403</v>
      </c>
      <c r="V53" s="80">
        <f>HLOOKUP($A53,[2]valeurs_trimestrielles!$A$1:$EJ$1191,890,0)</f>
        <v>945</v>
      </c>
      <c r="W53" s="80">
        <f>HLOOKUP($A53,[2]valeurs_trimestrielles!$A$1:$EJ$1191,652,0)</f>
        <v>83</v>
      </c>
      <c r="X53" s="80">
        <f>HLOOKUP($A53,[2]valeurs_trimestrielles!$A$1:$EJ$1191,666,0)</f>
        <v>491</v>
      </c>
      <c r="Y53" s="80">
        <f>HLOOKUP($A53,[2]valeurs_trimestrielles!$A$1:$EJ$1191,638,0)</f>
        <v>4969</v>
      </c>
      <c r="Z53" s="80">
        <f>HLOOKUP($A53,[2]valeurs_trimestrielles!$A$1:$EJ$1191,778,0)</f>
        <v>1890</v>
      </c>
      <c r="AA53" s="81">
        <f>HLOOKUP($A53,[2]valeurs_trimestrielles!$A$1:$EJ$1191,680,0)</f>
        <v>2636</v>
      </c>
      <c r="AB53" s="77">
        <f t="shared" ref="AB53:AB54" si="72">AC53+AD53+AE53</f>
        <v>26952</v>
      </c>
      <c r="AC53" s="82">
        <f>HLOOKUP($A53,[2]valeurs_trimestrielles!$A$1:$EJ$1191,595,0)</f>
        <v>1208</v>
      </c>
      <c r="AD53" s="83">
        <f>HLOOKUP($A53,[2]valeurs_trimestrielles!$A$1:$EJ$1191,144,0)</f>
        <v>2775</v>
      </c>
      <c r="AE53" s="83">
        <f t="shared" ref="AE53:AE54" si="73">AF53+AG53+AH53+AI53+AJ53+AK53+AL53+AM53+AN53</f>
        <v>22969</v>
      </c>
      <c r="AF53" s="83">
        <f>HLOOKUP($A53,[2]valeurs_trimestrielles!$A$1:$EJ$1191,71,0)</f>
        <v>3570</v>
      </c>
      <c r="AG53" s="83">
        <f>HLOOKUP($A53,[2]valeurs_trimestrielles!$A$1:$EJ$1191,981,0)</f>
        <v>2483</v>
      </c>
      <c r="AH53" s="83">
        <f>HLOOKUP($A53,[2]valeurs_trimestrielles!$A$1:$EJ$1191,248,0)</f>
        <v>912</v>
      </c>
      <c r="AI53" s="83">
        <f>HLOOKUP($A53,[2]valeurs_trimestrielles!$A$1:$EJ$1191,624,0)</f>
        <v>1216</v>
      </c>
      <c r="AJ53" s="83">
        <f>HLOOKUP($A53,[2]valeurs_trimestrielles!$A$1:$EJ$1191,29,0)</f>
        <v>828</v>
      </c>
      <c r="AK53" s="83">
        <f>HLOOKUP($A53,[2]valeurs_trimestrielles!$A$1:$EJ$1191,43,0)</f>
        <v>1196</v>
      </c>
      <c r="AL53" s="83">
        <f>HLOOKUP($A53,[2]valeurs_trimestrielles!$A$1:$EJ$1191,15,0)</f>
        <v>6658</v>
      </c>
      <c r="AM53" s="83">
        <f>HLOOKUP($A53,[2]valeurs_trimestrielles!$A$1:$EJ$1191,159,0)</f>
        <v>2947</v>
      </c>
      <c r="AN53" s="84">
        <f>HLOOKUP($A53,[2]valeurs_trimestrielles!$A$1:$EJ$1191,57,0)</f>
        <v>3159</v>
      </c>
    </row>
    <row r="54" spans="1:40" x14ac:dyDescent="0.2">
      <c r="A54" s="1" t="str">
        <f>'France métro'!A51</f>
        <v>2022-T1</v>
      </c>
      <c r="B54" s="54">
        <f t="shared" si="68"/>
        <v>10048</v>
      </c>
      <c r="C54" s="76">
        <f>HLOOKUP($A54,[2]valeurs_trimestrielles!$A$1:$EJ$1191,493,0)</f>
        <v>424</v>
      </c>
      <c r="D54" s="73">
        <f>HLOOKUP($A54,[2]valeurs_trimestrielles!$A$1:$EJ$1191,391,0)</f>
        <v>1329</v>
      </c>
      <c r="E54" s="73">
        <f t="shared" si="69"/>
        <v>8295</v>
      </c>
      <c r="F54" s="73">
        <f>HLOOKUP($A54,[2]valeurs_trimestrielles!$A$1:$EJ$1191,318,0)</f>
        <v>1703</v>
      </c>
      <c r="G54" s="73">
        <f>HLOOKUP($A54,[2]valeurs_trimestrielles!$A$1:$EJ$1191,559,0)</f>
        <v>304</v>
      </c>
      <c r="H54" s="73">
        <f>HLOOKUP($A54,[2]valeurs_trimestrielles!$A$1:$EJ$1191,457,0)</f>
        <v>644</v>
      </c>
      <c r="I54" s="73">
        <f>HLOOKUP($A54,[2]valeurs_trimestrielles!$A$1:$EJ$1191,522,0)</f>
        <v>316</v>
      </c>
      <c r="J54" s="73">
        <f>HLOOKUP($A54,[2]valeurs_trimestrielles!$A$1:$EJ$1191,276,0)</f>
        <v>661</v>
      </c>
      <c r="K54" s="73">
        <f>HLOOKUP($A54,[2]valeurs_trimestrielles!$A$1:$EJ$1191,290,0)</f>
        <v>748</v>
      </c>
      <c r="L54" s="73">
        <f>HLOOKUP($A54,[2]valeurs_trimestrielles!$A$1:$EJ$1191,262,0)</f>
        <v>2043</v>
      </c>
      <c r="M54" s="73">
        <f>HLOOKUP($A54,[2]valeurs_trimestrielles!$A$1:$EJ$1191,406,0)</f>
        <v>1256</v>
      </c>
      <c r="N54" s="75">
        <f>HLOOKUP($A54,[2]valeurs_trimestrielles!$A$1:$EJ$1191,304,0)</f>
        <v>620</v>
      </c>
      <c r="O54" s="72">
        <f t="shared" si="70"/>
        <v>19946</v>
      </c>
      <c r="P54" s="76">
        <f>HLOOKUP($A54,[2]valeurs_trimestrielles!$A$1:$EJ$1191,861,0)</f>
        <v>929</v>
      </c>
      <c r="Q54" s="73">
        <f>HLOOKUP($A54,[2]valeurs_trimestrielles!$A$1:$EJ$1191,763,0)</f>
        <v>2148</v>
      </c>
      <c r="R54" s="73">
        <f t="shared" si="71"/>
        <v>16869</v>
      </c>
      <c r="S54" s="73">
        <f>HLOOKUP($A54,[2]valeurs_trimestrielles!$A$1:$EJ$1191,694,0)</f>
        <v>2095</v>
      </c>
      <c r="T54" s="73">
        <f>HLOOKUP($A54,[2]valeurs_trimestrielles!$A$1:$EJ$1191,925,0)</f>
        <v>2198</v>
      </c>
      <c r="U54" s="73">
        <f>HLOOKUP($A54,[2]valeurs_trimestrielles!$A$1:$EJ$1191,827,0)</f>
        <v>450</v>
      </c>
      <c r="V54" s="73">
        <f>HLOOKUP($A54,[2]valeurs_trimestrielles!$A$1:$EJ$1191,890,0)</f>
        <v>1310</v>
      </c>
      <c r="W54" s="73">
        <f>HLOOKUP($A54,[2]valeurs_trimestrielles!$A$1:$EJ$1191,652,0)</f>
        <v>105</v>
      </c>
      <c r="X54" s="73">
        <f>HLOOKUP($A54,[2]valeurs_trimestrielles!$A$1:$EJ$1191,666,0)</f>
        <v>582</v>
      </c>
      <c r="Y54" s="73">
        <f>HLOOKUP($A54,[2]valeurs_trimestrielles!$A$1:$EJ$1191,638,0)</f>
        <v>5701</v>
      </c>
      <c r="Z54" s="73">
        <f>HLOOKUP($A54,[2]valeurs_trimestrielles!$A$1:$EJ$1191,778,0)</f>
        <v>1575</v>
      </c>
      <c r="AA54" s="75">
        <f>HLOOKUP($A54,[2]valeurs_trimestrielles!$A$1:$EJ$1191,680,0)</f>
        <v>2853</v>
      </c>
      <c r="AB54" s="72">
        <f t="shared" si="72"/>
        <v>29994</v>
      </c>
      <c r="AC54" s="55">
        <f>HLOOKUP($A54,[2]valeurs_trimestrielles!$A$1:$EJ$1191,595,0)</f>
        <v>1353</v>
      </c>
      <c r="AD54" s="56">
        <f>HLOOKUP($A54,[2]valeurs_trimestrielles!$A$1:$EJ$1191,144,0)</f>
        <v>3477</v>
      </c>
      <c r="AE54" s="56">
        <f t="shared" si="73"/>
        <v>25164</v>
      </c>
      <c r="AF54" s="56">
        <f>HLOOKUP($A54,[2]valeurs_trimestrielles!$A$1:$EJ$1191,71,0)</f>
        <v>3798</v>
      </c>
      <c r="AG54" s="56">
        <f>HLOOKUP($A54,[2]valeurs_trimestrielles!$A$1:$EJ$1191,981,0)</f>
        <v>2502</v>
      </c>
      <c r="AH54" s="56">
        <f>HLOOKUP($A54,[2]valeurs_trimestrielles!$A$1:$EJ$1191,248,0)</f>
        <v>1094</v>
      </c>
      <c r="AI54" s="56">
        <f>HLOOKUP($A54,[2]valeurs_trimestrielles!$A$1:$EJ$1191,624,0)</f>
        <v>1626</v>
      </c>
      <c r="AJ54" s="56">
        <f>HLOOKUP($A54,[2]valeurs_trimestrielles!$A$1:$EJ$1191,29,0)</f>
        <v>766</v>
      </c>
      <c r="AK54" s="56">
        <f>HLOOKUP($A54,[2]valeurs_trimestrielles!$A$1:$EJ$1191,43,0)</f>
        <v>1330</v>
      </c>
      <c r="AL54" s="56">
        <f>HLOOKUP($A54,[2]valeurs_trimestrielles!$A$1:$EJ$1191,15,0)</f>
        <v>7744</v>
      </c>
      <c r="AM54" s="56">
        <f>HLOOKUP($A54,[2]valeurs_trimestrielles!$A$1:$EJ$1191,159,0)</f>
        <v>2831</v>
      </c>
      <c r="AN54" s="57">
        <f>HLOOKUP($A54,[2]valeurs_trimestrielles!$A$1:$EJ$1191,57,0)</f>
        <v>3473</v>
      </c>
    </row>
    <row r="55" spans="1:40" x14ac:dyDescent="0.2">
      <c r="A55" s="1" t="str">
        <f>'France métro'!A52</f>
        <v>2022-T2</v>
      </c>
      <c r="B55" s="54">
        <f t="shared" ref="B55:B58" si="74">C55+D55+E55</f>
        <v>9559</v>
      </c>
      <c r="C55" s="76">
        <f>HLOOKUP($A55,[2]valeurs_trimestrielles!$A$1:$EJ$1191,493,0)</f>
        <v>420</v>
      </c>
      <c r="D55" s="73">
        <f>HLOOKUP($A55,[2]valeurs_trimestrielles!$A$1:$EJ$1191,391,0)</f>
        <v>1147</v>
      </c>
      <c r="E55" s="73">
        <f t="shared" ref="E55:E58" si="75">F55+G55+H55+I55+J55+K55+L55+M55+N55</f>
        <v>7992</v>
      </c>
      <c r="F55" s="73">
        <f>HLOOKUP($A55,[2]valeurs_trimestrielles!$A$1:$EJ$1191,318,0)</f>
        <v>1677</v>
      </c>
      <c r="G55" s="73">
        <f>HLOOKUP($A55,[2]valeurs_trimestrielles!$A$1:$EJ$1191,559,0)</f>
        <v>379</v>
      </c>
      <c r="H55" s="73">
        <f>HLOOKUP($A55,[2]valeurs_trimestrielles!$A$1:$EJ$1191,457,0)</f>
        <v>735</v>
      </c>
      <c r="I55" s="73">
        <f>HLOOKUP($A55,[2]valeurs_trimestrielles!$A$1:$EJ$1191,522,0)</f>
        <v>308</v>
      </c>
      <c r="J55" s="73">
        <f>HLOOKUP($A55,[2]valeurs_trimestrielles!$A$1:$EJ$1191,276,0)</f>
        <v>735</v>
      </c>
      <c r="K55" s="73">
        <f>HLOOKUP($A55,[2]valeurs_trimestrielles!$A$1:$EJ$1191,290,0)</f>
        <v>747</v>
      </c>
      <c r="L55" s="73">
        <f>HLOOKUP($A55,[2]valeurs_trimestrielles!$A$1:$EJ$1191,262,0)</f>
        <v>1698</v>
      </c>
      <c r="M55" s="73">
        <f>HLOOKUP($A55,[2]valeurs_trimestrielles!$A$1:$EJ$1191,406,0)</f>
        <v>1058</v>
      </c>
      <c r="N55" s="75">
        <f>HLOOKUP($A55,[2]valeurs_trimestrielles!$A$1:$EJ$1191,304,0)</f>
        <v>655</v>
      </c>
      <c r="O55" s="72">
        <f t="shared" ref="O55:O58" si="76">P55+Q55+R55</f>
        <v>17697</v>
      </c>
      <c r="P55" s="76">
        <f>HLOOKUP($A55,[2]valeurs_trimestrielles!$A$1:$EJ$1191,861,0)</f>
        <v>890</v>
      </c>
      <c r="Q55" s="73">
        <f>HLOOKUP($A55,[2]valeurs_trimestrielles!$A$1:$EJ$1191,763,0)</f>
        <v>1948</v>
      </c>
      <c r="R55" s="73">
        <f t="shared" ref="R55:R58" si="77">S55+T55+U55+V55+W55+X55+Y55+Z55+AA55</f>
        <v>14859</v>
      </c>
      <c r="S55" s="73">
        <f>HLOOKUP($A55,[2]valeurs_trimestrielles!$A$1:$EJ$1191,694,0)</f>
        <v>1988</v>
      </c>
      <c r="T55" s="73">
        <f>HLOOKUP($A55,[2]valeurs_trimestrielles!$A$1:$EJ$1191,925,0)</f>
        <v>1748</v>
      </c>
      <c r="U55" s="73">
        <f>HLOOKUP($A55,[2]valeurs_trimestrielles!$A$1:$EJ$1191,827,0)</f>
        <v>497</v>
      </c>
      <c r="V55" s="73">
        <f>HLOOKUP($A55,[2]valeurs_trimestrielles!$A$1:$EJ$1191,890,0)</f>
        <v>1146</v>
      </c>
      <c r="W55" s="73">
        <f>HLOOKUP($A55,[2]valeurs_trimestrielles!$A$1:$EJ$1191,652,0)</f>
        <v>82</v>
      </c>
      <c r="X55" s="73">
        <f>HLOOKUP($A55,[2]valeurs_trimestrielles!$A$1:$EJ$1191,666,0)</f>
        <v>491</v>
      </c>
      <c r="Y55" s="73">
        <f>HLOOKUP($A55,[2]valeurs_trimestrielles!$A$1:$EJ$1191,638,0)</f>
        <v>5038</v>
      </c>
      <c r="Z55" s="73">
        <f>HLOOKUP($A55,[2]valeurs_trimestrielles!$A$1:$EJ$1191,778,0)</f>
        <v>1126</v>
      </c>
      <c r="AA55" s="75">
        <f>HLOOKUP($A55,[2]valeurs_trimestrielles!$A$1:$EJ$1191,680,0)</f>
        <v>2743</v>
      </c>
      <c r="AB55" s="72">
        <f t="shared" ref="AB55:AB58" si="78">AC55+AD55+AE55</f>
        <v>27256</v>
      </c>
      <c r="AC55" s="55">
        <f>HLOOKUP($A55,[2]valeurs_trimestrielles!$A$1:$EJ$1191,595,0)</f>
        <v>1310</v>
      </c>
      <c r="AD55" s="56">
        <f>HLOOKUP($A55,[2]valeurs_trimestrielles!$A$1:$EJ$1191,144,0)</f>
        <v>3095</v>
      </c>
      <c r="AE55" s="56">
        <f t="shared" ref="AE55:AE58" si="79">AF55+AG55+AH55+AI55+AJ55+AK55+AL55+AM55+AN55</f>
        <v>22851</v>
      </c>
      <c r="AF55" s="56">
        <f>HLOOKUP($A55,[2]valeurs_trimestrielles!$A$1:$EJ$1191,71,0)</f>
        <v>3665</v>
      </c>
      <c r="AG55" s="56">
        <f>HLOOKUP($A55,[2]valeurs_trimestrielles!$A$1:$EJ$1191,981,0)</f>
        <v>2127</v>
      </c>
      <c r="AH55" s="56">
        <f>HLOOKUP($A55,[2]valeurs_trimestrielles!$A$1:$EJ$1191,248,0)</f>
        <v>1232</v>
      </c>
      <c r="AI55" s="56">
        <f>HLOOKUP($A55,[2]valeurs_trimestrielles!$A$1:$EJ$1191,624,0)</f>
        <v>1454</v>
      </c>
      <c r="AJ55" s="56">
        <f>HLOOKUP($A55,[2]valeurs_trimestrielles!$A$1:$EJ$1191,29,0)</f>
        <v>817</v>
      </c>
      <c r="AK55" s="56">
        <f>HLOOKUP($A55,[2]valeurs_trimestrielles!$A$1:$EJ$1191,43,0)</f>
        <v>1238</v>
      </c>
      <c r="AL55" s="56">
        <f>HLOOKUP($A55,[2]valeurs_trimestrielles!$A$1:$EJ$1191,15,0)</f>
        <v>6736</v>
      </c>
      <c r="AM55" s="56">
        <f>HLOOKUP($A55,[2]valeurs_trimestrielles!$A$1:$EJ$1191,159,0)</f>
        <v>2184</v>
      </c>
      <c r="AN55" s="57">
        <f>HLOOKUP($A55,[2]valeurs_trimestrielles!$A$1:$EJ$1191,57,0)</f>
        <v>3398</v>
      </c>
    </row>
    <row r="56" spans="1:40" x14ac:dyDescent="0.2">
      <c r="A56" s="1" t="str">
        <f>'France métro'!A53</f>
        <v>2022-T3</v>
      </c>
      <c r="B56" s="54">
        <f t="shared" si="74"/>
        <v>8375</v>
      </c>
      <c r="C56" s="76">
        <f>HLOOKUP($A56,[2]valeurs_trimestrielles!$A$1:$EJ$1191,493,0)</f>
        <v>448</v>
      </c>
      <c r="D56" s="73">
        <f>HLOOKUP($A56,[2]valeurs_trimestrielles!$A$1:$EJ$1191,391,0)</f>
        <v>939</v>
      </c>
      <c r="E56" s="73">
        <f t="shared" si="75"/>
        <v>6988</v>
      </c>
      <c r="F56" s="73">
        <f>HLOOKUP($A56,[2]valeurs_trimestrielles!$A$1:$EJ$1191,318,0)</f>
        <v>1361</v>
      </c>
      <c r="G56" s="73">
        <f>HLOOKUP($A56,[2]valeurs_trimestrielles!$A$1:$EJ$1191,559,0)</f>
        <v>272</v>
      </c>
      <c r="H56" s="73">
        <f>HLOOKUP($A56,[2]valeurs_trimestrielles!$A$1:$EJ$1191,457,0)</f>
        <v>569</v>
      </c>
      <c r="I56" s="73">
        <f>HLOOKUP($A56,[2]valeurs_trimestrielles!$A$1:$EJ$1191,522,0)</f>
        <v>248</v>
      </c>
      <c r="J56" s="73">
        <f>HLOOKUP($A56,[2]valeurs_trimestrielles!$A$1:$EJ$1191,276,0)</f>
        <v>542</v>
      </c>
      <c r="K56" s="73">
        <f>HLOOKUP($A56,[2]valeurs_trimestrielles!$A$1:$EJ$1191,290,0)</f>
        <v>677</v>
      </c>
      <c r="L56" s="73">
        <f>HLOOKUP($A56,[2]valeurs_trimestrielles!$A$1:$EJ$1191,262,0)</f>
        <v>1537</v>
      </c>
      <c r="M56" s="73">
        <f>HLOOKUP($A56,[2]valeurs_trimestrielles!$A$1:$EJ$1191,406,0)</f>
        <v>1214</v>
      </c>
      <c r="N56" s="75">
        <f>HLOOKUP($A56,[2]valeurs_trimestrielles!$A$1:$EJ$1191,304,0)</f>
        <v>568</v>
      </c>
      <c r="O56" s="72">
        <f t="shared" si="76"/>
        <v>17053</v>
      </c>
      <c r="P56" s="76">
        <f>HLOOKUP($A56,[2]valeurs_trimestrielles!$A$1:$EJ$1191,861,0)</f>
        <v>703</v>
      </c>
      <c r="Q56" s="73">
        <f>HLOOKUP($A56,[2]valeurs_trimestrielles!$A$1:$EJ$1191,763,0)</f>
        <v>1719</v>
      </c>
      <c r="R56" s="73">
        <f t="shared" si="77"/>
        <v>14631</v>
      </c>
      <c r="S56" s="73">
        <f>HLOOKUP($A56,[2]valeurs_trimestrielles!$A$1:$EJ$1191,694,0)</f>
        <v>1693</v>
      </c>
      <c r="T56" s="73">
        <f>HLOOKUP($A56,[2]valeurs_trimestrielles!$A$1:$EJ$1191,925,0)</f>
        <v>1766</v>
      </c>
      <c r="U56" s="73">
        <f>HLOOKUP($A56,[2]valeurs_trimestrielles!$A$1:$EJ$1191,827,0)</f>
        <v>408</v>
      </c>
      <c r="V56" s="73">
        <f>HLOOKUP($A56,[2]valeurs_trimestrielles!$A$1:$EJ$1191,890,0)</f>
        <v>1076</v>
      </c>
      <c r="W56" s="73">
        <f>HLOOKUP($A56,[2]valeurs_trimestrielles!$A$1:$EJ$1191,652,0)</f>
        <v>80</v>
      </c>
      <c r="X56" s="73">
        <f>HLOOKUP($A56,[2]valeurs_trimestrielles!$A$1:$EJ$1191,666,0)</f>
        <v>451</v>
      </c>
      <c r="Y56" s="73">
        <f>HLOOKUP($A56,[2]valeurs_trimestrielles!$A$1:$EJ$1191,638,0)</f>
        <v>4811</v>
      </c>
      <c r="Z56" s="73">
        <f>HLOOKUP($A56,[2]valeurs_trimestrielles!$A$1:$EJ$1191,778,0)</f>
        <v>1645</v>
      </c>
      <c r="AA56" s="75">
        <f>HLOOKUP($A56,[2]valeurs_trimestrielles!$A$1:$EJ$1191,680,0)</f>
        <v>2701</v>
      </c>
      <c r="AB56" s="72">
        <f t="shared" si="78"/>
        <v>25428</v>
      </c>
      <c r="AC56" s="55">
        <f>HLOOKUP($A56,[2]valeurs_trimestrielles!$A$1:$EJ$1191,595,0)</f>
        <v>1151</v>
      </c>
      <c r="AD56" s="56">
        <f>HLOOKUP($A56,[2]valeurs_trimestrielles!$A$1:$EJ$1191,144,0)</f>
        <v>2658</v>
      </c>
      <c r="AE56" s="56">
        <f t="shared" si="79"/>
        <v>21619</v>
      </c>
      <c r="AF56" s="56">
        <f>HLOOKUP($A56,[2]valeurs_trimestrielles!$A$1:$EJ$1191,71,0)</f>
        <v>3054</v>
      </c>
      <c r="AG56" s="56">
        <f>HLOOKUP($A56,[2]valeurs_trimestrielles!$A$1:$EJ$1191,981,0)</f>
        <v>2038</v>
      </c>
      <c r="AH56" s="56">
        <f>HLOOKUP($A56,[2]valeurs_trimestrielles!$A$1:$EJ$1191,248,0)</f>
        <v>977</v>
      </c>
      <c r="AI56" s="56">
        <f>HLOOKUP($A56,[2]valeurs_trimestrielles!$A$1:$EJ$1191,624,0)</f>
        <v>1324</v>
      </c>
      <c r="AJ56" s="56">
        <f>HLOOKUP($A56,[2]valeurs_trimestrielles!$A$1:$EJ$1191,29,0)</f>
        <v>622</v>
      </c>
      <c r="AK56" s="56">
        <f>HLOOKUP($A56,[2]valeurs_trimestrielles!$A$1:$EJ$1191,43,0)</f>
        <v>1128</v>
      </c>
      <c r="AL56" s="56">
        <f>HLOOKUP($A56,[2]valeurs_trimestrielles!$A$1:$EJ$1191,15,0)</f>
        <v>6348</v>
      </c>
      <c r="AM56" s="56">
        <f>HLOOKUP($A56,[2]valeurs_trimestrielles!$A$1:$EJ$1191,159,0)</f>
        <v>2859</v>
      </c>
      <c r="AN56" s="57">
        <f>HLOOKUP($A56,[2]valeurs_trimestrielles!$A$1:$EJ$1191,57,0)</f>
        <v>3269</v>
      </c>
    </row>
    <row r="57" spans="1:40" s="61" customFormat="1" x14ac:dyDescent="0.2">
      <c r="A57" s="61" t="str">
        <f>'France métro'!A54</f>
        <v>2022-T4</v>
      </c>
      <c r="B57" s="78">
        <f t="shared" si="74"/>
        <v>9521</v>
      </c>
      <c r="C57" s="79">
        <f>HLOOKUP($A57,[2]valeurs_trimestrielles!$A$1:$EJ$1191,493,0)</f>
        <v>493</v>
      </c>
      <c r="D57" s="80">
        <f>HLOOKUP($A57,[2]valeurs_trimestrielles!$A$1:$EJ$1191,391,0)</f>
        <v>1241</v>
      </c>
      <c r="E57" s="61">
        <f t="shared" si="75"/>
        <v>7787</v>
      </c>
      <c r="F57" s="80">
        <f>HLOOKUP($A57,[2]valeurs_trimestrielles!$A$1:$EJ$1191,318,0)</f>
        <v>1472</v>
      </c>
      <c r="G57" s="80">
        <f>HLOOKUP($A57,[2]valeurs_trimestrielles!$A$1:$EJ$1191,559,0)</f>
        <v>305</v>
      </c>
      <c r="H57" s="80">
        <f>HLOOKUP($A57,[2]valeurs_trimestrielles!$A$1:$EJ$1191,457,0)</f>
        <v>593</v>
      </c>
      <c r="I57" s="80">
        <f>HLOOKUP($A57,[2]valeurs_trimestrielles!$A$1:$EJ$1191,522,0)</f>
        <v>318</v>
      </c>
      <c r="J57" s="80">
        <f>HLOOKUP($A57,[2]valeurs_trimestrielles!$A$1:$EJ$1191,276,0)</f>
        <v>718</v>
      </c>
      <c r="K57" s="80">
        <f>HLOOKUP($A57,[2]valeurs_trimestrielles!$A$1:$EJ$1191,290,0)</f>
        <v>803</v>
      </c>
      <c r="L57" s="80">
        <f>HLOOKUP($A57,[2]valeurs_trimestrielles!$A$1:$EJ$1191,262,0)</f>
        <v>1896</v>
      </c>
      <c r="M57" s="80">
        <f>HLOOKUP($A57,[2]valeurs_trimestrielles!$A$1:$EJ$1191,406,0)</f>
        <v>1056</v>
      </c>
      <c r="N57" s="81">
        <f>HLOOKUP($A57,[2]valeurs_trimestrielles!$A$1:$EJ$1191,304,0)</f>
        <v>626</v>
      </c>
      <c r="O57" s="77">
        <f t="shared" si="76"/>
        <v>18276</v>
      </c>
      <c r="P57" s="79">
        <f>HLOOKUP($A57,[2]valeurs_trimestrielles!$A$1:$EJ$1191,861,0)</f>
        <v>818</v>
      </c>
      <c r="Q57" s="80">
        <f>HLOOKUP($A57,[2]valeurs_trimestrielles!$A$1:$EJ$1191,763,0)</f>
        <v>1837</v>
      </c>
      <c r="R57" s="61">
        <f t="shared" si="77"/>
        <v>15621</v>
      </c>
      <c r="S57" s="80">
        <f>HLOOKUP($A57,[2]valeurs_trimestrielles!$A$1:$EJ$1191,694,0)</f>
        <v>2032</v>
      </c>
      <c r="T57" s="80">
        <f>HLOOKUP($A57,[2]valeurs_trimestrielles!$A$1:$EJ$1191,925,0)</f>
        <v>2553</v>
      </c>
      <c r="U57" s="80">
        <f>HLOOKUP($A57,[2]valeurs_trimestrielles!$A$1:$EJ$1191,827,0)</f>
        <v>438</v>
      </c>
      <c r="V57" s="80">
        <f>HLOOKUP($A57,[2]valeurs_trimestrielles!$A$1:$EJ$1191,890,0)</f>
        <v>1018</v>
      </c>
      <c r="W57" s="80">
        <f>HLOOKUP($A57,[2]valeurs_trimestrielles!$A$1:$EJ$1191,652,0)</f>
        <v>81</v>
      </c>
      <c r="X57" s="80">
        <f>HLOOKUP($A57,[2]valeurs_trimestrielles!$A$1:$EJ$1191,666,0)</f>
        <v>539</v>
      </c>
      <c r="Y57" s="80">
        <f>HLOOKUP($A57,[2]valeurs_trimestrielles!$A$1:$EJ$1191,638,0)</f>
        <v>5037</v>
      </c>
      <c r="Z57" s="80">
        <f>HLOOKUP($A57,[2]valeurs_trimestrielles!$A$1:$EJ$1191,778,0)</f>
        <v>1386</v>
      </c>
      <c r="AA57" s="81">
        <f>HLOOKUP($A57,[2]valeurs_trimestrielles!$A$1:$EJ$1191,680,0)</f>
        <v>2537</v>
      </c>
      <c r="AB57" s="77">
        <f t="shared" si="78"/>
        <v>27797</v>
      </c>
      <c r="AC57" s="82">
        <f>HLOOKUP($A57,[2]valeurs_trimestrielles!$A$1:$EJ$1191,595,0)</f>
        <v>1311</v>
      </c>
      <c r="AD57" s="83">
        <f>HLOOKUP($A57,[2]valeurs_trimestrielles!$A$1:$EJ$1191,144,0)</f>
        <v>3078</v>
      </c>
      <c r="AE57" s="83">
        <f t="shared" si="79"/>
        <v>23408</v>
      </c>
      <c r="AF57" s="83">
        <f>HLOOKUP($A57,[2]valeurs_trimestrielles!$A$1:$EJ$1191,71,0)</f>
        <v>3504</v>
      </c>
      <c r="AG57" s="83">
        <f>HLOOKUP($A57,[2]valeurs_trimestrielles!$A$1:$EJ$1191,981,0)</f>
        <v>2858</v>
      </c>
      <c r="AH57" s="83">
        <f>HLOOKUP($A57,[2]valeurs_trimestrielles!$A$1:$EJ$1191,248,0)</f>
        <v>1031</v>
      </c>
      <c r="AI57" s="83">
        <f>HLOOKUP($A57,[2]valeurs_trimestrielles!$A$1:$EJ$1191,624,0)</f>
        <v>1336</v>
      </c>
      <c r="AJ57" s="83">
        <f>HLOOKUP($A57,[2]valeurs_trimestrielles!$A$1:$EJ$1191,29,0)</f>
        <v>799</v>
      </c>
      <c r="AK57" s="83">
        <f>HLOOKUP($A57,[2]valeurs_trimestrielles!$A$1:$EJ$1191,43,0)</f>
        <v>1342</v>
      </c>
      <c r="AL57" s="83">
        <f>HLOOKUP($A57,[2]valeurs_trimestrielles!$A$1:$EJ$1191,15,0)</f>
        <v>6933</v>
      </c>
      <c r="AM57" s="83">
        <f>HLOOKUP($A57,[2]valeurs_trimestrielles!$A$1:$EJ$1191,159,0)</f>
        <v>2442</v>
      </c>
      <c r="AN57" s="84">
        <f>HLOOKUP($A57,[2]valeurs_trimestrielles!$A$1:$EJ$1191,57,0)</f>
        <v>3163</v>
      </c>
    </row>
    <row r="58" spans="1:40" x14ac:dyDescent="0.2">
      <c r="A58" s="1" t="str">
        <f>'France métro'!A55</f>
        <v>2023-T1</v>
      </c>
      <c r="B58" s="54">
        <f t="shared" si="74"/>
        <v>9312</v>
      </c>
      <c r="C58" s="76">
        <f>HLOOKUP($A58,[2]valeurs_trimestrielles!$A$1:$EJ$1191,493,0)</f>
        <v>471</v>
      </c>
      <c r="D58" s="73">
        <f>HLOOKUP($A58,[2]valeurs_trimestrielles!$A$1:$EJ$1191,391,0)</f>
        <v>1177</v>
      </c>
      <c r="E58" s="73">
        <f t="shared" si="75"/>
        <v>7664</v>
      </c>
      <c r="F58" s="73">
        <f>HLOOKUP($A58,[2]valeurs_trimestrielles!$A$1:$EJ$1191,318,0)</f>
        <v>1441</v>
      </c>
      <c r="G58" s="73">
        <f>HLOOKUP($A58,[2]valeurs_trimestrielles!$A$1:$EJ$1191,559,0)</f>
        <v>322</v>
      </c>
      <c r="H58" s="73">
        <f>HLOOKUP($A58,[2]valeurs_trimestrielles!$A$1:$EJ$1191,457,0)</f>
        <v>658</v>
      </c>
      <c r="I58" s="73">
        <f>HLOOKUP($A58,[2]valeurs_trimestrielles!$A$1:$EJ$1191,522,0)</f>
        <v>272</v>
      </c>
      <c r="J58" s="73">
        <f>HLOOKUP($A58,[2]valeurs_trimestrielles!$A$1:$EJ$1191,276,0)</f>
        <v>588</v>
      </c>
      <c r="K58" s="73">
        <f>HLOOKUP($A58,[2]valeurs_trimestrielles!$A$1:$EJ$1191,290,0)</f>
        <v>680</v>
      </c>
      <c r="L58" s="73">
        <f>HLOOKUP($A58,[2]valeurs_trimestrielles!$A$1:$EJ$1191,262,0)</f>
        <v>2063</v>
      </c>
      <c r="M58" s="73">
        <f>HLOOKUP($A58,[2]valeurs_trimestrielles!$A$1:$EJ$1191,406,0)</f>
        <v>1052</v>
      </c>
      <c r="N58" s="75">
        <f>HLOOKUP($A58,[2]valeurs_trimestrielles!$A$1:$EJ$1191,304,0)</f>
        <v>588</v>
      </c>
      <c r="O58" s="72">
        <f t="shared" si="76"/>
        <v>18550</v>
      </c>
      <c r="P58" s="76">
        <f>HLOOKUP($A58,[2]valeurs_trimestrielles!$A$1:$EJ$1191,861,0)</f>
        <v>850</v>
      </c>
      <c r="Q58" s="73">
        <f>HLOOKUP($A58,[2]valeurs_trimestrielles!$A$1:$EJ$1191,763,0)</f>
        <v>1901</v>
      </c>
      <c r="R58" s="73">
        <f t="shared" si="77"/>
        <v>15799</v>
      </c>
      <c r="S58" s="73">
        <f>HLOOKUP($A58,[2]valeurs_trimestrielles!$A$1:$EJ$1191,694,0)</f>
        <v>2079</v>
      </c>
      <c r="T58" s="73">
        <f>HLOOKUP($A58,[2]valeurs_trimestrielles!$A$1:$EJ$1191,925,0)</f>
        <v>1850</v>
      </c>
      <c r="U58" s="73">
        <f>HLOOKUP($A58,[2]valeurs_trimestrielles!$A$1:$EJ$1191,827,0)</f>
        <v>437</v>
      </c>
      <c r="V58" s="73">
        <f>HLOOKUP($A58,[2]valeurs_trimestrielles!$A$1:$EJ$1191,890,0)</f>
        <v>1100</v>
      </c>
      <c r="W58" s="73">
        <f>HLOOKUP($A58,[2]valeurs_trimestrielles!$A$1:$EJ$1191,652,0)</f>
        <v>71</v>
      </c>
      <c r="X58" s="73">
        <f>HLOOKUP($A58,[2]valeurs_trimestrielles!$A$1:$EJ$1191,666,0)</f>
        <v>715</v>
      </c>
      <c r="Y58" s="73">
        <f>HLOOKUP($A58,[2]valeurs_trimestrielles!$A$1:$EJ$1191,638,0)</f>
        <v>5393</v>
      </c>
      <c r="Z58" s="73">
        <f>HLOOKUP($A58,[2]valeurs_trimestrielles!$A$1:$EJ$1191,778,0)</f>
        <v>1387</v>
      </c>
      <c r="AA58" s="75">
        <f>HLOOKUP($A58,[2]valeurs_trimestrielles!$A$1:$EJ$1191,680,0)</f>
        <v>2767</v>
      </c>
      <c r="AB58" s="72">
        <f t="shared" si="78"/>
        <v>27862</v>
      </c>
      <c r="AC58" s="55">
        <f>HLOOKUP($A58,[2]valeurs_trimestrielles!$A$1:$EJ$1191,595,0)</f>
        <v>1321</v>
      </c>
      <c r="AD58" s="56">
        <f>HLOOKUP($A58,[2]valeurs_trimestrielles!$A$1:$EJ$1191,144,0)</f>
        <v>3078</v>
      </c>
      <c r="AE58" s="56">
        <f t="shared" si="79"/>
        <v>23463</v>
      </c>
      <c r="AF58" s="56">
        <f>HLOOKUP($A58,[2]valeurs_trimestrielles!$A$1:$EJ$1191,71,0)</f>
        <v>3520</v>
      </c>
      <c r="AG58" s="56">
        <f>HLOOKUP($A58,[2]valeurs_trimestrielles!$A$1:$EJ$1191,981,0)</f>
        <v>2172</v>
      </c>
      <c r="AH58" s="56">
        <f>HLOOKUP($A58,[2]valeurs_trimestrielles!$A$1:$EJ$1191,248,0)</f>
        <v>1095</v>
      </c>
      <c r="AI58" s="56">
        <f>HLOOKUP($A58,[2]valeurs_trimestrielles!$A$1:$EJ$1191,624,0)</f>
        <v>1372</v>
      </c>
      <c r="AJ58" s="56">
        <f>HLOOKUP($A58,[2]valeurs_trimestrielles!$A$1:$EJ$1191,29,0)</f>
        <v>659</v>
      </c>
      <c r="AK58" s="56">
        <f>HLOOKUP($A58,[2]valeurs_trimestrielles!$A$1:$EJ$1191,43,0)</f>
        <v>1395</v>
      </c>
      <c r="AL58" s="56">
        <f>HLOOKUP($A58,[2]valeurs_trimestrielles!$A$1:$EJ$1191,15,0)</f>
        <v>7456</v>
      </c>
      <c r="AM58" s="56">
        <f>HLOOKUP($A58,[2]valeurs_trimestrielles!$A$1:$EJ$1191,159,0)</f>
        <v>2439</v>
      </c>
      <c r="AN58" s="57">
        <f>HLOOKUP($A58,[2]valeurs_trimestrielles!$A$1:$EJ$1191,57,0)</f>
        <v>3355</v>
      </c>
    </row>
    <row r="59" spans="1:40" x14ac:dyDescent="0.2">
      <c r="A59" s="1" t="str">
        <f>'France métro'!A56</f>
        <v>2023-T2</v>
      </c>
      <c r="B59" s="54">
        <f t="shared" ref="B59" si="80">C59+D59+E59</f>
        <v>8772</v>
      </c>
      <c r="C59" s="76">
        <f>HLOOKUP($A59,[2]valeurs_trimestrielles!$A$1:$EJ$1191,493,0)</f>
        <v>492</v>
      </c>
      <c r="D59" s="73">
        <f>HLOOKUP($A59,[2]valeurs_trimestrielles!$A$1:$EJ$1191,391,0)</f>
        <v>995</v>
      </c>
      <c r="E59" s="73">
        <f t="shared" ref="E59" si="81">F59+G59+H59+I59+J59+K59+L59+M59+N59</f>
        <v>7285</v>
      </c>
      <c r="F59" s="73">
        <f>HLOOKUP($A59,[2]valeurs_trimestrielles!$A$1:$EJ$1191,318,0)</f>
        <v>1340</v>
      </c>
      <c r="G59" s="73">
        <f>HLOOKUP($A59,[2]valeurs_trimestrielles!$A$1:$EJ$1191,559,0)</f>
        <v>336</v>
      </c>
      <c r="H59" s="73">
        <f>HLOOKUP($A59,[2]valeurs_trimestrielles!$A$1:$EJ$1191,457,0)</f>
        <v>813</v>
      </c>
      <c r="I59" s="73">
        <f>HLOOKUP($A59,[2]valeurs_trimestrielles!$A$1:$EJ$1191,522,0)</f>
        <v>278</v>
      </c>
      <c r="J59" s="73">
        <f>HLOOKUP($A59,[2]valeurs_trimestrielles!$A$1:$EJ$1191,276,0)</f>
        <v>629</v>
      </c>
      <c r="K59" s="73">
        <f>HLOOKUP($A59,[2]valeurs_trimestrielles!$A$1:$EJ$1191,290,0)</f>
        <v>640</v>
      </c>
      <c r="L59" s="73">
        <f>HLOOKUP($A59,[2]valeurs_trimestrielles!$A$1:$EJ$1191,262,0)</f>
        <v>1710</v>
      </c>
      <c r="M59" s="73">
        <f>HLOOKUP($A59,[2]valeurs_trimestrielles!$A$1:$EJ$1191,406,0)</f>
        <v>911</v>
      </c>
      <c r="N59" s="75">
        <f>HLOOKUP($A59,[2]valeurs_trimestrielles!$A$1:$EJ$1191,304,0)</f>
        <v>628</v>
      </c>
      <c r="O59" s="72">
        <f t="shared" ref="O59" si="82">P59+Q59+R59</f>
        <v>16359</v>
      </c>
      <c r="P59" s="76">
        <f>HLOOKUP($A59,[2]valeurs_trimestrielles!$A$1:$EJ$1191,861,0)</f>
        <v>736</v>
      </c>
      <c r="Q59" s="73">
        <f>HLOOKUP($A59,[2]valeurs_trimestrielles!$A$1:$EJ$1191,763,0)</f>
        <v>1590</v>
      </c>
      <c r="R59" s="73">
        <f t="shared" ref="R59" si="83">S59+T59+U59+V59+W59+X59+Y59+Z59+AA59</f>
        <v>14033</v>
      </c>
      <c r="S59" s="73">
        <f>HLOOKUP($A59,[2]valeurs_trimestrielles!$A$1:$EJ$1191,694,0)</f>
        <v>1947</v>
      </c>
      <c r="T59" s="73">
        <f>HLOOKUP($A59,[2]valeurs_trimestrielles!$A$1:$EJ$1191,925,0)</f>
        <v>1685</v>
      </c>
      <c r="U59" s="73">
        <f>HLOOKUP($A59,[2]valeurs_trimestrielles!$A$1:$EJ$1191,827,0)</f>
        <v>504</v>
      </c>
      <c r="V59" s="73">
        <f>HLOOKUP($A59,[2]valeurs_trimestrielles!$A$1:$EJ$1191,890,0)</f>
        <v>844</v>
      </c>
      <c r="W59" s="73">
        <f>HLOOKUP($A59,[2]valeurs_trimestrielles!$A$1:$EJ$1191,652,0)</f>
        <v>53</v>
      </c>
      <c r="X59" s="73">
        <f>HLOOKUP($A59,[2]valeurs_trimestrielles!$A$1:$EJ$1191,666,0)</f>
        <v>514</v>
      </c>
      <c r="Y59" s="73">
        <f>HLOOKUP($A59,[2]valeurs_trimestrielles!$A$1:$EJ$1191,638,0)</f>
        <v>4874</v>
      </c>
      <c r="Z59" s="73">
        <f>HLOOKUP($A59,[2]valeurs_trimestrielles!$A$1:$EJ$1191,778,0)</f>
        <v>1129</v>
      </c>
      <c r="AA59" s="75">
        <f>HLOOKUP($A59,[2]valeurs_trimestrielles!$A$1:$EJ$1191,680,0)</f>
        <v>2483</v>
      </c>
      <c r="AB59" s="72">
        <f t="shared" ref="AB59" si="84">AC59+AD59+AE59</f>
        <v>25131</v>
      </c>
      <c r="AC59" s="55">
        <f>HLOOKUP($A59,[2]valeurs_trimestrielles!$A$1:$EJ$1191,595,0)</f>
        <v>1228</v>
      </c>
      <c r="AD59" s="56">
        <f>HLOOKUP($A59,[2]valeurs_trimestrielles!$A$1:$EJ$1191,144,0)</f>
        <v>2585</v>
      </c>
      <c r="AE59" s="56">
        <f t="shared" ref="AE59" si="85">AF59+AG59+AH59+AI59+AJ59+AK59+AL59+AM59+AN59</f>
        <v>21318</v>
      </c>
      <c r="AF59" s="56">
        <f>HLOOKUP($A59,[2]valeurs_trimestrielles!$A$1:$EJ$1191,71,0)</f>
        <v>3287</v>
      </c>
      <c r="AG59" s="56">
        <f>HLOOKUP($A59,[2]valeurs_trimestrielles!$A$1:$EJ$1191,981,0)</f>
        <v>2021</v>
      </c>
      <c r="AH59" s="56">
        <f>HLOOKUP($A59,[2]valeurs_trimestrielles!$A$1:$EJ$1191,248,0)</f>
        <v>1317</v>
      </c>
      <c r="AI59" s="56">
        <f>HLOOKUP($A59,[2]valeurs_trimestrielles!$A$1:$EJ$1191,624,0)</f>
        <v>1122</v>
      </c>
      <c r="AJ59" s="56">
        <f>HLOOKUP($A59,[2]valeurs_trimestrielles!$A$1:$EJ$1191,29,0)</f>
        <v>682</v>
      </c>
      <c r="AK59" s="56">
        <f>HLOOKUP($A59,[2]valeurs_trimestrielles!$A$1:$EJ$1191,43,0)</f>
        <v>1154</v>
      </c>
      <c r="AL59" s="56">
        <f>HLOOKUP($A59,[2]valeurs_trimestrielles!$A$1:$EJ$1191,15,0)</f>
        <v>6584</v>
      </c>
      <c r="AM59" s="56">
        <f>HLOOKUP($A59,[2]valeurs_trimestrielles!$A$1:$EJ$1191,159,0)</f>
        <v>2040</v>
      </c>
      <c r="AN59" s="57">
        <f>HLOOKUP($A59,[2]valeurs_trimestrielles!$A$1:$EJ$1191,57,0)</f>
        <v>3111</v>
      </c>
    </row>
    <row r="60" spans="1:40" x14ac:dyDescent="0.2">
      <c r="A60" s="1" t="str">
        <f>'France métro'!A57</f>
        <v>2023-T3</v>
      </c>
      <c r="B60" s="54">
        <f t="shared" ref="B60:B61" si="86">C60+D60+E60</f>
        <v>8157</v>
      </c>
      <c r="C60" s="76">
        <f>HLOOKUP($A60,[2]valeurs_trimestrielles!$A$1:$EJ$1191,493,0)</f>
        <v>481</v>
      </c>
      <c r="D60" s="73">
        <f>HLOOKUP($A60,[2]valeurs_trimestrielles!$A$1:$EJ$1191,391,0)</f>
        <v>839</v>
      </c>
      <c r="E60" s="73">
        <f t="shared" ref="E60:E61" si="87">F60+G60+H60+I60+J60+K60+L60+M60+N60</f>
        <v>6837</v>
      </c>
      <c r="F60" s="73">
        <f>HLOOKUP($A60,[2]valeurs_trimestrielles!$A$1:$EJ$1191,318,0)</f>
        <v>1301</v>
      </c>
      <c r="G60" s="73">
        <f>HLOOKUP($A60,[2]valeurs_trimestrielles!$A$1:$EJ$1191,559,0)</f>
        <v>305</v>
      </c>
      <c r="H60" s="73">
        <f>HLOOKUP($A60,[2]valeurs_trimestrielles!$A$1:$EJ$1191,457,0)</f>
        <v>535</v>
      </c>
      <c r="I60" s="73">
        <f>HLOOKUP($A60,[2]valeurs_trimestrielles!$A$1:$EJ$1191,522,0)</f>
        <v>262</v>
      </c>
      <c r="J60" s="73">
        <f>HLOOKUP($A60,[2]valeurs_trimestrielles!$A$1:$EJ$1191,276,0)</f>
        <v>586</v>
      </c>
      <c r="K60" s="73">
        <f>HLOOKUP($A60,[2]valeurs_trimestrielles!$A$1:$EJ$1191,290,0)</f>
        <v>525</v>
      </c>
      <c r="L60" s="73">
        <f>HLOOKUP($A60,[2]valeurs_trimestrielles!$A$1:$EJ$1191,262,0)</f>
        <v>1576</v>
      </c>
      <c r="M60" s="73">
        <f>HLOOKUP($A60,[2]valeurs_trimestrielles!$A$1:$EJ$1191,406,0)</f>
        <v>1176</v>
      </c>
      <c r="N60" s="75">
        <f>HLOOKUP($A60,[2]valeurs_trimestrielles!$A$1:$EJ$1191,304,0)</f>
        <v>571</v>
      </c>
      <c r="O60" s="72">
        <f t="shared" ref="O60:O61" si="88">P60+Q60+R60</f>
        <v>16221</v>
      </c>
      <c r="P60" s="76">
        <f>HLOOKUP($A60,[2]valeurs_trimestrielles!$A$1:$EJ$1191,861,0)</f>
        <v>765</v>
      </c>
      <c r="Q60" s="73">
        <f>HLOOKUP($A60,[2]valeurs_trimestrielles!$A$1:$EJ$1191,763,0)</f>
        <v>1632</v>
      </c>
      <c r="R60" s="73">
        <f t="shared" ref="R60:R61" si="89">S60+T60+U60+V60+W60+X60+Y60+Z60+AA60</f>
        <v>13824</v>
      </c>
      <c r="S60" s="73">
        <f>HLOOKUP($A60,[2]valeurs_trimestrielles!$A$1:$EJ$1191,694,0)</f>
        <v>1860</v>
      </c>
      <c r="T60" s="73">
        <f>HLOOKUP($A60,[2]valeurs_trimestrielles!$A$1:$EJ$1191,925,0)</f>
        <v>1539</v>
      </c>
      <c r="U60" s="73">
        <f>HLOOKUP($A60,[2]valeurs_trimestrielles!$A$1:$EJ$1191,827,0)</f>
        <v>401</v>
      </c>
      <c r="V60" s="73">
        <f>HLOOKUP($A60,[2]valeurs_trimestrielles!$A$1:$EJ$1191,890,0)</f>
        <v>818</v>
      </c>
      <c r="W60" s="73">
        <f>HLOOKUP($A60,[2]valeurs_trimestrielles!$A$1:$EJ$1191,652,0)</f>
        <v>44</v>
      </c>
      <c r="X60" s="73">
        <f>HLOOKUP($A60,[2]valeurs_trimestrielles!$A$1:$EJ$1191,666,0)</f>
        <v>451</v>
      </c>
      <c r="Y60" s="73">
        <f>HLOOKUP($A60,[2]valeurs_trimestrielles!$A$1:$EJ$1191,638,0)</f>
        <v>4615</v>
      </c>
      <c r="Z60" s="73">
        <f>HLOOKUP($A60,[2]valeurs_trimestrielles!$A$1:$EJ$1191,778,0)</f>
        <v>1672</v>
      </c>
      <c r="AA60" s="75">
        <f>HLOOKUP($A60,[2]valeurs_trimestrielles!$A$1:$EJ$1191,680,0)</f>
        <v>2424</v>
      </c>
      <c r="AB60" s="72">
        <f t="shared" ref="AB60:AB61" si="90">AC60+AD60+AE60</f>
        <v>24378</v>
      </c>
      <c r="AC60" s="55">
        <f>HLOOKUP($A60,[2]valeurs_trimestrielles!$A$1:$EJ$1191,595,0)</f>
        <v>1246</v>
      </c>
      <c r="AD60" s="56">
        <f>HLOOKUP($A60,[2]valeurs_trimestrielles!$A$1:$EJ$1191,144,0)</f>
        <v>2471</v>
      </c>
      <c r="AE60" s="56">
        <f t="shared" ref="AE60:AE61" si="91">AF60+AG60+AH60+AI60+AJ60+AK60+AL60+AM60+AN60</f>
        <v>20661</v>
      </c>
      <c r="AF60" s="56">
        <f>HLOOKUP($A60,[2]valeurs_trimestrielles!$A$1:$EJ$1191,71,0)</f>
        <v>3161</v>
      </c>
      <c r="AG60" s="56">
        <f>HLOOKUP($A60,[2]valeurs_trimestrielles!$A$1:$EJ$1191,981,0)</f>
        <v>1844</v>
      </c>
      <c r="AH60" s="56">
        <f>HLOOKUP($A60,[2]valeurs_trimestrielles!$A$1:$EJ$1191,248,0)</f>
        <v>936</v>
      </c>
      <c r="AI60" s="56">
        <f>HLOOKUP($A60,[2]valeurs_trimestrielles!$A$1:$EJ$1191,624,0)</f>
        <v>1080</v>
      </c>
      <c r="AJ60" s="56">
        <f>HLOOKUP($A60,[2]valeurs_trimestrielles!$A$1:$EJ$1191,29,0)</f>
        <v>630</v>
      </c>
      <c r="AK60" s="56">
        <f>HLOOKUP($A60,[2]valeurs_trimestrielles!$A$1:$EJ$1191,43,0)</f>
        <v>976</v>
      </c>
      <c r="AL60" s="56">
        <f>HLOOKUP($A60,[2]valeurs_trimestrielles!$A$1:$EJ$1191,15,0)</f>
        <v>6191</v>
      </c>
      <c r="AM60" s="56">
        <f>HLOOKUP($A60,[2]valeurs_trimestrielles!$A$1:$EJ$1191,159,0)</f>
        <v>2848</v>
      </c>
      <c r="AN60" s="57">
        <f>HLOOKUP($A60,[2]valeurs_trimestrielles!$A$1:$EJ$1191,57,0)</f>
        <v>2995</v>
      </c>
    </row>
    <row r="61" spans="1:40" s="61" customFormat="1" x14ac:dyDescent="0.2">
      <c r="A61" s="61" t="str">
        <f>'France métro'!A58</f>
        <v>2023-T4</v>
      </c>
      <c r="B61" s="78">
        <f t="shared" si="86"/>
        <v>9126</v>
      </c>
      <c r="C61" s="79">
        <f>HLOOKUP($A61,[2]valeurs_trimestrielles!$A$1:$EJ$1191,493,0)</f>
        <v>598</v>
      </c>
      <c r="D61" s="80">
        <f>HLOOKUP($A61,[2]valeurs_trimestrielles!$A$1:$EJ$1191,391,0)</f>
        <v>967</v>
      </c>
      <c r="E61" s="61">
        <f t="shared" si="87"/>
        <v>7561</v>
      </c>
      <c r="F61" s="80">
        <f>HLOOKUP($A61,[2]valeurs_trimestrielles!$A$1:$EJ$1191,318,0)</f>
        <v>1505</v>
      </c>
      <c r="G61" s="80">
        <f>HLOOKUP($A61,[2]valeurs_trimestrielles!$A$1:$EJ$1191,559,0)</f>
        <v>307</v>
      </c>
      <c r="H61" s="80">
        <f>HLOOKUP($A61,[2]valeurs_trimestrielles!$A$1:$EJ$1191,457,0)</f>
        <v>599</v>
      </c>
      <c r="I61" s="80">
        <f>HLOOKUP($A61,[2]valeurs_trimestrielles!$A$1:$EJ$1191,522,0)</f>
        <v>292</v>
      </c>
      <c r="J61" s="80">
        <f>HLOOKUP($A61,[2]valeurs_trimestrielles!$A$1:$EJ$1191,276,0)</f>
        <v>741</v>
      </c>
      <c r="K61" s="80">
        <f>HLOOKUP($A61,[2]valeurs_trimestrielles!$A$1:$EJ$1191,290,0)</f>
        <v>579</v>
      </c>
      <c r="L61" s="80">
        <f>HLOOKUP($A61,[2]valeurs_trimestrielles!$A$1:$EJ$1191,262,0)</f>
        <v>1932</v>
      </c>
      <c r="M61" s="80">
        <f>HLOOKUP($A61,[2]valeurs_trimestrielles!$A$1:$EJ$1191,406,0)</f>
        <v>1004</v>
      </c>
      <c r="N61" s="81">
        <f>HLOOKUP($A61,[2]valeurs_trimestrielles!$A$1:$EJ$1191,304,0)</f>
        <v>602</v>
      </c>
      <c r="O61" s="77">
        <f t="shared" si="88"/>
        <v>16650</v>
      </c>
      <c r="P61" s="79">
        <f>HLOOKUP($A61,[2]valeurs_trimestrielles!$A$1:$EJ$1191,861,0)</f>
        <v>773</v>
      </c>
      <c r="Q61" s="80">
        <f>HLOOKUP($A61,[2]valeurs_trimestrielles!$A$1:$EJ$1191,763,0)</f>
        <v>1706</v>
      </c>
      <c r="R61" s="61">
        <f t="shared" si="89"/>
        <v>14171</v>
      </c>
      <c r="S61" s="80">
        <f>HLOOKUP($A61,[2]valeurs_trimestrielles!$A$1:$EJ$1191,694,0)</f>
        <v>2072</v>
      </c>
      <c r="T61" s="80">
        <f>HLOOKUP($A61,[2]valeurs_trimestrielles!$A$1:$EJ$1191,925,0)</f>
        <v>1811</v>
      </c>
      <c r="U61" s="80">
        <f>HLOOKUP($A61,[2]valeurs_trimestrielles!$A$1:$EJ$1191,827,0)</f>
        <v>410</v>
      </c>
      <c r="V61" s="80">
        <f>HLOOKUP($A61,[2]valeurs_trimestrielles!$A$1:$EJ$1191,890,0)</f>
        <v>804</v>
      </c>
      <c r="W61" s="80">
        <f>HLOOKUP($A61,[2]valeurs_trimestrielles!$A$1:$EJ$1191,652,0)</f>
        <v>71</v>
      </c>
      <c r="X61" s="80">
        <f>HLOOKUP($A61,[2]valeurs_trimestrielles!$A$1:$EJ$1191,666,0)</f>
        <v>519</v>
      </c>
      <c r="Y61" s="80">
        <f>HLOOKUP($A61,[2]valeurs_trimestrielles!$A$1:$EJ$1191,638,0)</f>
        <v>4565</v>
      </c>
      <c r="Z61" s="80">
        <f>HLOOKUP($A61,[2]valeurs_trimestrielles!$A$1:$EJ$1191,778,0)</f>
        <v>1485</v>
      </c>
      <c r="AA61" s="81">
        <f>HLOOKUP($A61,[2]valeurs_trimestrielles!$A$1:$EJ$1191,680,0)</f>
        <v>2434</v>
      </c>
      <c r="AB61" s="77">
        <f t="shared" si="90"/>
        <v>25776</v>
      </c>
      <c r="AC61" s="82">
        <f>HLOOKUP($A61,[2]valeurs_trimestrielles!$A$1:$EJ$1191,595,0)</f>
        <v>1371</v>
      </c>
      <c r="AD61" s="83">
        <f>HLOOKUP($A61,[2]valeurs_trimestrielles!$A$1:$EJ$1191,144,0)</f>
        <v>2673</v>
      </c>
      <c r="AE61" s="83">
        <f t="shared" si="91"/>
        <v>21732</v>
      </c>
      <c r="AF61" s="83">
        <f>HLOOKUP($A61,[2]valeurs_trimestrielles!$A$1:$EJ$1191,71,0)</f>
        <v>3577</v>
      </c>
      <c r="AG61" s="83">
        <f>HLOOKUP($A61,[2]valeurs_trimestrielles!$A$1:$EJ$1191,981,0)</f>
        <v>2118</v>
      </c>
      <c r="AH61" s="83">
        <f>HLOOKUP($A61,[2]valeurs_trimestrielles!$A$1:$EJ$1191,248,0)</f>
        <v>1009</v>
      </c>
      <c r="AI61" s="83">
        <f>HLOOKUP($A61,[2]valeurs_trimestrielles!$A$1:$EJ$1191,624,0)</f>
        <v>1096</v>
      </c>
      <c r="AJ61" s="83">
        <f>HLOOKUP($A61,[2]valeurs_trimestrielles!$A$1:$EJ$1191,29,0)</f>
        <v>812</v>
      </c>
      <c r="AK61" s="83">
        <f>HLOOKUP($A61,[2]valeurs_trimestrielles!$A$1:$EJ$1191,43,0)</f>
        <v>1098</v>
      </c>
      <c r="AL61" s="83">
        <f>HLOOKUP($A61,[2]valeurs_trimestrielles!$A$1:$EJ$1191,15,0)</f>
        <v>6497</v>
      </c>
      <c r="AM61" s="83">
        <f>HLOOKUP($A61,[2]valeurs_trimestrielles!$A$1:$EJ$1191,159,0)</f>
        <v>2489</v>
      </c>
      <c r="AN61" s="84">
        <f>HLOOKUP($A61,[2]valeurs_trimestrielles!$A$1:$EJ$1191,57,0)</f>
        <v>3036</v>
      </c>
    </row>
    <row r="62" spans="1:40" x14ac:dyDescent="0.2">
      <c r="A62" s="1"/>
      <c r="B62" s="1"/>
      <c r="C62" s="3"/>
      <c r="D62" s="3"/>
      <c r="E62" s="3"/>
      <c r="F62" s="3"/>
    </row>
    <row r="63" spans="1:40" x14ac:dyDescent="0.2">
      <c r="A63" s="1"/>
      <c r="B63" s="1"/>
      <c r="C63" s="3"/>
      <c r="D63" s="3"/>
      <c r="E63" s="3"/>
      <c r="F63" s="3"/>
    </row>
    <row r="64" spans="1:40" x14ac:dyDescent="0.2">
      <c r="A64" s="1"/>
      <c r="B64" s="1"/>
      <c r="C64" s="3"/>
      <c r="D64" s="3"/>
      <c r="E64" s="3"/>
      <c r="F64" s="3"/>
    </row>
    <row r="65" spans="1:6" x14ac:dyDescent="0.2">
      <c r="A65" s="1"/>
      <c r="B65" s="1"/>
      <c r="C65" s="3"/>
      <c r="D65" s="3"/>
      <c r="E65" s="3"/>
      <c r="F65" s="3"/>
    </row>
    <row r="66" spans="1:6" x14ac:dyDescent="0.2">
      <c r="A66" s="1"/>
      <c r="B66" s="1"/>
      <c r="C66" s="3"/>
      <c r="D66" s="3"/>
      <c r="E66" s="3"/>
      <c r="F66" s="3"/>
    </row>
    <row r="67" spans="1:6" x14ac:dyDescent="0.2">
      <c r="A67" s="1"/>
      <c r="B67" s="1"/>
      <c r="C67" s="3"/>
      <c r="D67" s="3"/>
      <c r="E67" s="3"/>
      <c r="F67" s="3"/>
    </row>
    <row r="68" spans="1:6" x14ac:dyDescent="0.2">
      <c r="A68" s="1"/>
      <c r="B68" s="1"/>
      <c r="C68" s="3"/>
      <c r="D68" s="3"/>
      <c r="E68" s="3"/>
      <c r="F68" s="3"/>
    </row>
    <row r="69" spans="1:6" x14ac:dyDescent="0.2">
      <c r="A69" s="1"/>
      <c r="B69" s="1"/>
      <c r="C69" s="3"/>
      <c r="D69" s="3"/>
      <c r="E69" s="3"/>
      <c r="F69" s="3"/>
    </row>
    <row r="70" spans="1:6" x14ac:dyDescent="0.2">
      <c r="A70" s="1"/>
      <c r="B70" s="1"/>
      <c r="C70" s="3"/>
      <c r="D70" s="3"/>
      <c r="E70" s="3"/>
      <c r="F70" s="3"/>
    </row>
    <row r="71" spans="1:6" x14ac:dyDescent="0.2">
      <c r="A71" s="1"/>
      <c r="B71" s="1"/>
      <c r="C71" s="3"/>
      <c r="D71" s="3"/>
      <c r="E71" s="3"/>
      <c r="F71" s="3"/>
    </row>
    <row r="72" spans="1:6" x14ac:dyDescent="0.2">
      <c r="A72" s="1"/>
      <c r="B72" s="1"/>
      <c r="C72" s="3"/>
      <c r="D72" s="3"/>
      <c r="E72" s="3"/>
      <c r="F72" s="3"/>
    </row>
    <row r="73" spans="1:6" x14ac:dyDescent="0.2">
      <c r="A73" s="1"/>
      <c r="B73" s="1"/>
      <c r="C73" s="3"/>
      <c r="D73" s="3"/>
      <c r="E73" s="3"/>
      <c r="F73" s="3"/>
    </row>
    <row r="74" spans="1:6" x14ac:dyDescent="0.2">
      <c r="A74" s="1"/>
      <c r="B74" s="1"/>
      <c r="C74" s="3"/>
      <c r="D74" s="3"/>
      <c r="E74" s="3"/>
      <c r="F74" s="3"/>
    </row>
    <row r="75" spans="1:6" x14ac:dyDescent="0.2">
      <c r="A75" s="1"/>
      <c r="B75" s="1"/>
      <c r="C75" s="3"/>
      <c r="D75" s="3"/>
      <c r="E75" s="3"/>
      <c r="F75" s="3"/>
    </row>
    <row r="76" spans="1:6" x14ac:dyDescent="0.2">
      <c r="A76" s="1"/>
      <c r="B76" s="1"/>
      <c r="C76" s="3"/>
      <c r="D76" s="3"/>
      <c r="E76" s="3"/>
      <c r="F76" s="3"/>
    </row>
    <row r="77" spans="1:6" x14ac:dyDescent="0.2">
      <c r="A77" s="1"/>
      <c r="B77" s="1"/>
      <c r="C77" s="3"/>
      <c r="D77" s="3"/>
      <c r="E77" s="3"/>
      <c r="F77" s="3"/>
    </row>
    <row r="78" spans="1:6" x14ac:dyDescent="0.2">
      <c r="A78" s="1"/>
      <c r="B78" s="1"/>
      <c r="C78" s="3"/>
      <c r="D78" s="3"/>
      <c r="E78" s="3"/>
      <c r="F78" s="3"/>
    </row>
    <row r="79" spans="1:6" x14ac:dyDescent="0.2">
      <c r="A79" s="1"/>
      <c r="B79" s="1"/>
      <c r="C79" s="3"/>
      <c r="D79" s="3"/>
      <c r="E79" s="3"/>
      <c r="F79" s="3"/>
    </row>
    <row r="80" spans="1:6" x14ac:dyDescent="0.2">
      <c r="A80" s="1"/>
      <c r="B80" s="1"/>
      <c r="C80" s="3"/>
      <c r="D80" s="3"/>
      <c r="E80" s="3"/>
      <c r="F80" s="3"/>
    </row>
    <row r="81" spans="1:6" x14ac:dyDescent="0.2">
      <c r="A81" s="1"/>
      <c r="B81" s="1"/>
      <c r="C81" s="3"/>
      <c r="D81" s="3"/>
      <c r="E81" s="3"/>
      <c r="F81" s="3"/>
    </row>
    <row r="82" spans="1:6" x14ac:dyDescent="0.2">
      <c r="A82" s="1"/>
      <c r="B82" s="1"/>
      <c r="C82" s="3"/>
      <c r="D82" s="3"/>
      <c r="E82" s="3"/>
      <c r="F82" s="3"/>
    </row>
    <row r="83" spans="1:6" x14ac:dyDescent="0.2">
      <c r="A83" s="1"/>
      <c r="B83" s="1"/>
      <c r="C83" s="3"/>
      <c r="D83" s="3"/>
      <c r="E83" s="3"/>
      <c r="F83" s="3"/>
    </row>
    <row r="84" spans="1:6" x14ac:dyDescent="0.2">
      <c r="A84" s="1"/>
      <c r="B84" s="1"/>
      <c r="C84" s="3"/>
      <c r="D84" s="3"/>
      <c r="E84" s="3"/>
      <c r="F84" s="3"/>
    </row>
    <row r="85" spans="1:6" x14ac:dyDescent="0.2">
      <c r="A85" s="1"/>
      <c r="B85" s="1"/>
      <c r="C85" s="3"/>
      <c r="D85" s="3"/>
      <c r="E85" s="3"/>
      <c r="F85" s="3"/>
    </row>
    <row r="86" spans="1:6" x14ac:dyDescent="0.2">
      <c r="A86" s="1"/>
      <c r="B86" s="1"/>
      <c r="C86" s="3"/>
      <c r="D86" s="3"/>
      <c r="E86" s="3"/>
      <c r="F86" s="3"/>
    </row>
    <row r="87" spans="1:6" x14ac:dyDescent="0.2">
      <c r="A87" s="1"/>
      <c r="B87" s="1"/>
      <c r="C87" s="3"/>
      <c r="D87" s="3"/>
      <c r="E87" s="3"/>
      <c r="F87" s="3"/>
    </row>
    <row r="88" spans="1:6" x14ac:dyDescent="0.2">
      <c r="A88" s="1"/>
      <c r="B88" s="1"/>
      <c r="C88" s="3"/>
      <c r="D88" s="3"/>
      <c r="E88" s="3"/>
      <c r="F88" s="3"/>
    </row>
    <row r="89" spans="1:6" x14ac:dyDescent="0.2">
      <c r="A89" s="1"/>
      <c r="B89" s="1"/>
      <c r="C89" s="3"/>
      <c r="D89" s="3"/>
      <c r="E89" s="3"/>
      <c r="F89" s="3"/>
    </row>
    <row r="90" spans="1:6" x14ac:dyDescent="0.2">
      <c r="A90" s="1"/>
      <c r="B90" s="1"/>
      <c r="C90" s="3"/>
      <c r="D90" s="3"/>
      <c r="E90" s="3"/>
      <c r="F90" s="3"/>
    </row>
    <row r="91" spans="1:6" x14ac:dyDescent="0.2">
      <c r="A91" s="1"/>
      <c r="B91" s="1"/>
      <c r="C91" s="3"/>
      <c r="D91" s="3"/>
      <c r="E91" s="3"/>
      <c r="F91" s="3"/>
    </row>
    <row r="92" spans="1:6" x14ac:dyDescent="0.2">
      <c r="A92" s="1"/>
      <c r="B92" s="1"/>
      <c r="C92" s="3"/>
      <c r="D92" s="3"/>
      <c r="E92" s="3"/>
      <c r="F92" s="3"/>
    </row>
  </sheetData>
  <mergeCells count="5">
    <mergeCell ref="B12:N12"/>
    <mergeCell ref="O12:AA12"/>
    <mergeCell ref="AB12:AN12"/>
    <mergeCell ref="A10:A11"/>
    <mergeCell ref="B10:P11"/>
  </mergeCells>
  <phoneticPr fontId="8"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91"/>
  <sheetViews>
    <sheetView zoomScaleNormal="100" workbookViewId="0">
      <pane xSplit="1" ySplit="12" topLeftCell="B56"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2" width="13.85546875" style="2" customWidth="1"/>
    <col min="3" max="4" width="12.42578125" style="2" customWidth="1"/>
    <col min="5" max="16384" width="11.42578125" style="2"/>
  </cols>
  <sheetData>
    <row r="1" spans="1:16" x14ac:dyDescent="0.2">
      <c r="A1" s="4" t="s">
        <v>11</v>
      </c>
      <c r="B1" s="4" t="s">
        <v>32</v>
      </c>
    </row>
    <row r="2" spans="1:16" x14ac:dyDescent="0.2">
      <c r="A2" s="37" t="s">
        <v>12</v>
      </c>
      <c r="B2" s="37" t="s">
        <v>41</v>
      </c>
      <c r="C2" s="38"/>
    </row>
    <row r="3" spans="1:16" x14ac:dyDescent="0.2">
      <c r="A3" s="1" t="s">
        <v>13</v>
      </c>
      <c r="B3" s="1" t="s">
        <v>16</v>
      </c>
    </row>
    <row r="4" spans="1:16" x14ac:dyDescent="0.2">
      <c r="A4" s="1" t="s">
        <v>14</v>
      </c>
      <c r="B4" s="1" t="s">
        <v>21</v>
      </c>
    </row>
    <row r="5" spans="1:16" s="21" customFormat="1" x14ac:dyDescent="0.2">
      <c r="A5" s="20" t="s">
        <v>23</v>
      </c>
      <c r="B5" s="20" t="s">
        <v>56</v>
      </c>
    </row>
    <row r="6" spans="1:16" x14ac:dyDescent="0.2">
      <c r="A6" s="1" t="s">
        <v>15</v>
      </c>
      <c r="B6" s="1" t="s">
        <v>745</v>
      </c>
    </row>
    <row r="7" spans="1:16" x14ac:dyDescent="0.2">
      <c r="A7" s="47" t="s">
        <v>63</v>
      </c>
      <c r="B7" s="47" t="str">
        <f>'France métro'!B7</f>
        <v>: 15 février 2024</v>
      </c>
    </row>
    <row r="8" spans="1:16" x14ac:dyDescent="0.2">
      <c r="A8" s="34" t="s">
        <v>43</v>
      </c>
      <c r="B8" s="35" t="s">
        <v>44</v>
      </c>
      <c r="C8" s="36"/>
      <c r="D8" s="36"/>
      <c r="E8" s="36"/>
      <c r="F8" s="36"/>
      <c r="G8" s="50"/>
      <c r="H8" s="50"/>
      <c r="I8" s="50"/>
    </row>
    <row r="9" spans="1:16" x14ac:dyDescent="0.2">
      <c r="A9" s="34" t="s">
        <v>454</v>
      </c>
      <c r="B9" s="35" t="s">
        <v>456</v>
      </c>
      <c r="C9" s="36"/>
      <c r="D9" s="36"/>
      <c r="E9" s="36"/>
      <c r="F9" s="36"/>
      <c r="G9" s="50"/>
      <c r="H9" s="50"/>
      <c r="I9" s="50"/>
    </row>
    <row r="10" spans="1:16" s="93" customFormat="1" ht="12.75" customHeight="1" x14ac:dyDescent="0.2">
      <c r="A10" s="88" t="s">
        <v>723</v>
      </c>
      <c r="B10" s="132" t="s">
        <v>746</v>
      </c>
      <c r="C10" s="132"/>
      <c r="D10" s="132"/>
      <c r="E10" s="132"/>
      <c r="F10" s="132"/>
      <c r="G10" s="132"/>
      <c r="H10" s="132"/>
      <c r="I10" s="132"/>
      <c r="J10" s="132"/>
      <c r="K10" s="132"/>
      <c r="L10" s="132"/>
      <c r="M10" s="132"/>
      <c r="N10" s="132"/>
      <c r="O10" s="132"/>
      <c r="P10" s="132"/>
    </row>
    <row r="11" spans="1:16" s="93" customFormat="1" ht="24" customHeight="1" x14ac:dyDescent="0.2">
      <c r="A11" s="88"/>
      <c r="B11" s="132"/>
      <c r="C11" s="132"/>
      <c r="D11" s="132"/>
      <c r="E11" s="132"/>
      <c r="F11" s="132"/>
      <c r="G11" s="132"/>
      <c r="H11" s="132"/>
      <c r="I11" s="132"/>
      <c r="J11" s="132"/>
      <c r="K11" s="132"/>
      <c r="L11" s="132"/>
      <c r="M11" s="132"/>
      <c r="N11" s="132"/>
      <c r="O11" s="132"/>
      <c r="P11" s="132"/>
    </row>
    <row r="12" spans="1:16" ht="37.5" customHeight="1" x14ac:dyDescent="0.2">
      <c r="A12" s="19" t="s">
        <v>2</v>
      </c>
      <c r="B12" s="30" t="s">
        <v>66</v>
      </c>
      <c r="C12" s="32" t="s">
        <v>65</v>
      </c>
      <c r="D12" s="44" t="s">
        <v>42</v>
      </c>
    </row>
    <row r="13" spans="1:16" x14ac:dyDescent="0.2">
      <c r="A13" s="1" t="str">
        <f>date!A49</f>
        <v>T1 2012</v>
      </c>
      <c r="B13" s="31">
        <f t="shared" ref="B13" ca="1" si="0">D13-C13</f>
        <v>211</v>
      </c>
      <c r="C13" s="33">
        <f ca="1">SUM(OFFSET('creation ent. auto-ent.'!$B$9,3*(ROW(B9)-ROW(B$9)),0,3,1))</f>
        <v>235</v>
      </c>
      <c r="D13" s="46">
        <f ca="1">SUM(OFFSET('creation ent.'!$B$9,3*(ROW(B9)-ROW(B$9)),0,3,1))</f>
        <v>446</v>
      </c>
    </row>
    <row r="14" spans="1:16" x14ac:dyDescent="0.2">
      <c r="A14" s="1" t="str">
        <f>date!A50</f>
        <v>T2 2012</v>
      </c>
      <c r="B14" s="31">
        <f t="shared" ref="B14:B59" ca="1" si="1">D14-C14</f>
        <v>176</v>
      </c>
      <c r="C14" s="33">
        <f ca="1">SUM(OFFSET('creation ent. auto-ent.'!$B$9,3*(ROW(B10)-ROW(B$9)),0,3,1))</f>
        <v>298</v>
      </c>
      <c r="D14" s="46">
        <f ca="1">SUM(OFFSET('creation ent.'!$B$9,3*(ROW(B10)-ROW(B$9)),0,3,1))</f>
        <v>474</v>
      </c>
    </row>
    <row r="15" spans="1:16" x14ac:dyDescent="0.2">
      <c r="A15" s="1" t="str">
        <f>date!A51</f>
        <v>T3 2012</v>
      </c>
      <c r="B15" s="31">
        <f t="shared" ca="1" si="1"/>
        <v>172</v>
      </c>
      <c r="C15" s="33">
        <f ca="1">SUM(OFFSET('creation ent. auto-ent.'!$B$9,3*(ROW(B11)-ROW(B$9)),0,3,1))</f>
        <v>241</v>
      </c>
      <c r="D15" s="46">
        <f ca="1">SUM(OFFSET('creation ent.'!$B$9,3*(ROW(B11)-ROW(B$9)),0,3,1))</f>
        <v>413</v>
      </c>
    </row>
    <row r="16" spans="1:16" x14ac:dyDescent="0.2">
      <c r="A16" s="61" t="str">
        <f>date!A52</f>
        <v>T4 2012</v>
      </c>
      <c r="B16" s="62">
        <f t="shared" ca="1" si="1"/>
        <v>175</v>
      </c>
      <c r="C16" s="63">
        <f ca="1">SUM(OFFSET('creation ent. auto-ent.'!$B$9,3*(ROW(B12)-ROW(B$9)),0,3,1))</f>
        <v>205</v>
      </c>
      <c r="D16" s="64">
        <f ca="1">SUM(OFFSET('creation ent.'!$B$9,3*(ROW(B12)-ROW(B$9)),0,3,1))</f>
        <v>380</v>
      </c>
    </row>
    <row r="17" spans="1:4" x14ac:dyDescent="0.2">
      <c r="A17" s="1" t="str">
        <f>date!A53</f>
        <v>T1 2013</v>
      </c>
      <c r="B17" s="31">
        <f t="shared" ca="1" si="1"/>
        <v>239</v>
      </c>
      <c r="C17" s="33">
        <f ca="1">SUM(OFFSET('creation ent. auto-ent.'!$B$9,3*(ROW(B13)-ROW(B$9)),0,3,1))</f>
        <v>247</v>
      </c>
      <c r="D17" s="46">
        <f ca="1">SUM(OFFSET('creation ent.'!$B$9,3*(ROW(B13)-ROW(B$9)),0,3,1))</f>
        <v>486</v>
      </c>
    </row>
    <row r="18" spans="1:4" x14ac:dyDescent="0.2">
      <c r="A18" s="1" t="str">
        <f>date!A54</f>
        <v>T2 2013</v>
      </c>
      <c r="B18" s="31">
        <f t="shared" ca="1" si="1"/>
        <v>212</v>
      </c>
      <c r="C18" s="33">
        <f ca="1">SUM(OFFSET('creation ent. auto-ent.'!$B$9,3*(ROW(B14)-ROW(B$9)),0,3,1))</f>
        <v>198</v>
      </c>
      <c r="D18" s="46">
        <f ca="1">SUM(OFFSET('creation ent.'!$B$9,3*(ROW(B14)-ROW(B$9)),0,3,1))</f>
        <v>410</v>
      </c>
    </row>
    <row r="19" spans="1:4" x14ac:dyDescent="0.2">
      <c r="A19" s="1" t="str">
        <f>date!A55</f>
        <v>T3 2013</v>
      </c>
      <c r="B19" s="31">
        <f t="shared" ca="1" si="1"/>
        <v>184</v>
      </c>
      <c r="C19" s="33">
        <f ca="1">SUM(OFFSET('creation ent. auto-ent.'!$B$9,3*(ROW(B15)-ROW(B$9)),0,3,1))</f>
        <v>150</v>
      </c>
      <c r="D19" s="46">
        <f ca="1">SUM(OFFSET('creation ent.'!$B$9,3*(ROW(B15)-ROW(B$9)),0,3,1))</f>
        <v>334</v>
      </c>
    </row>
    <row r="20" spans="1:4" x14ac:dyDescent="0.2">
      <c r="A20" s="61" t="str">
        <f>date!A56</f>
        <v>T4 2013</v>
      </c>
      <c r="B20" s="62">
        <f t="shared" ca="1" si="1"/>
        <v>195</v>
      </c>
      <c r="C20" s="63">
        <f ca="1">SUM(OFFSET('creation ent. auto-ent.'!$B$9,3*(ROW(B16)-ROW(B$9)),0,3,1))</f>
        <v>213</v>
      </c>
      <c r="D20" s="64">
        <f ca="1">SUM(OFFSET('creation ent.'!$B$9,3*(ROW(B16)-ROW(B$9)),0,3,1))</f>
        <v>408</v>
      </c>
    </row>
    <row r="21" spans="1:4" x14ac:dyDescent="0.2">
      <c r="A21" s="37" t="str">
        <f>date!A57</f>
        <v>T1 2014</v>
      </c>
      <c r="B21" s="31">
        <f t="shared" ca="1" si="1"/>
        <v>228</v>
      </c>
      <c r="C21" s="33">
        <f ca="1">SUM(OFFSET('creation ent. auto-ent.'!$B$9,3*(ROW(B17)-ROW(B$9)),0,3,1))</f>
        <v>246</v>
      </c>
      <c r="D21" s="46">
        <f ca="1">SUM(OFFSET('creation ent.'!$B$9,3*(ROW(B17)-ROW(B$9)),0,3,1))</f>
        <v>474</v>
      </c>
    </row>
    <row r="22" spans="1:4" x14ac:dyDescent="0.2">
      <c r="A22" s="1" t="str">
        <f>date!A58</f>
        <v>T2 2014</v>
      </c>
      <c r="B22" s="31">
        <f t="shared" ca="1" si="1"/>
        <v>239</v>
      </c>
      <c r="C22" s="33">
        <f ca="1">SUM(OFFSET('creation ent. auto-ent.'!$B$9,3*(ROW(B18)-ROW(B$9)),0,3,1))</f>
        <v>211</v>
      </c>
      <c r="D22" s="46">
        <f ca="1">SUM(OFFSET('creation ent.'!$B$9,3*(ROW(B18)-ROW(B$9)),0,3,1))</f>
        <v>450</v>
      </c>
    </row>
    <row r="23" spans="1:4" x14ac:dyDescent="0.2">
      <c r="A23" s="1" t="str">
        <f>date!A59</f>
        <v>T3 2014</v>
      </c>
      <c r="B23" s="31">
        <f t="shared" ca="1" si="1"/>
        <v>178</v>
      </c>
      <c r="C23" s="33">
        <f ca="1">SUM(OFFSET('creation ent. auto-ent.'!$B$9,3*(ROW(B19)-ROW(B$9)),0,3,1))</f>
        <v>191</v>
      </c>
      <c r="D23" s="46">
        <f ca="1">SUM(OFFSET('creation ent.'!$B$9,3*(ROW(B19)-ROW(B$9)),0,3,1))</f>
        <v>369</v>
      </c>
    </row>
    <row r="24" spans="1:4" x14ac:dyDescent="0.2">
      <c r="A24" s="61" t="str">
        <f>date!A60</f>
        <v>T4 2014</v>
      </c>
      <c r="B24" s="62">
        <f t="shared" ca="1" si="1"/>
        <v>211</v>
      </c>
      <c r="C24" s="63">
        <f ca="1">SUM(OFFSET('creation ent. auto-ent.'!$B$9,3*(ROW(B20)-ROW(B$9)),0,3,1))</f>
        <v>167</v>
      </c>
      <c r="D24" s="64">
        <f ca="1">SUM(OFFSET('creation ent.'!$B$9,3*(ROW(B20)-ROW(B$9)),0,3,1))</f>
        <v>378</v>
      </c>
    </row>
    <row r="25" spans="1:4" x14ac:dyDescent="0.2">
      <c r="A25" s="1" t="str">
        <f>date!A61</f>
        <v>T1 2015</v>
      </c>
      <c r="B25" s="31">
        <f t="shared" ca="1" si="1"/>
        <v>208</v>
      </c>
      <c r="C25" s="33">
        <f ca="1">SUM(OFFSET('creation ent. auto-ent.'!$B$9,3*(ROW(B21)-ROW(B$9)),0,3,1))</f>
        <v>206</v>
      </c>
      <c r="D25" s="46">
        <f ca="1">SUM(OFFSET('creation ent.'!$B$9,3*(ROW(B21)-ROW(B$9)),0,3,1))</f>
        <v>414</v>
      </c>
    </row>
    <row r="26" spans="1:4" x14ac:dyDescent="0.2">
      <c r="A26" s="1" t="str">
        <f>date!A62</f>
        <v>T2 2015</v>
      </c>
      <c r="B26" s="31">
        <f t="shared" ca="1" si="1"/>
        <v>195</v>
      </c>
      <c r="C26" s="33">
        <f ca="1">SUM(OFFSET('creation ent. auto-ent.'!$B$9,3*(ROW(B22)-ROW(B$9)),0,3,1))</f>
        <v>254</v>
      </c>
      <c r="D26" s="46">
        <f ca="1">SUM(OFFSET('creation ent.'!$B$9,3*(ROW(B22)-ROW(B$9)),0,3,1))</f>
        <v>449</v>
      </c>
    </row>
    <row r="27" spans="1:4" x14ac:dyDescent="0.2">
      <c r="A27" s="1" t="str">
        <f>date!A63</f>
        <v>T3 2015</v>
      </c>
      <c r="B27" s="31">
        <f t="shared" ca="1" si="1"/>
        <v>158</v>
      </c>
      <c r="C27" s="33">
        <f ca="1">SUM(OFFSET('creation ent. auto-ent.'!$B$9,3*(ROW(B23)-ROW(B$9)),0,3,1))</f>
        <v>223</v>
      </c>
      <c r="D27" s="46">
        <f ca="1">SUM(OFFSET('creation ent.'!$B$9,3*(ROW(B23)-ROW(B$9)),0,3,1))</f>
        <v>381</v>
      </c>
    </row>
    <row r="28" spans="1:4" x14ac:dyDescent="0.2">
      <c r="A28" s="61" t="str">
        <f>date!A64</f>
        <v>T4 2015</v>
      </c>
      <c r="B28" s="62">
        <f t="shared" ca="1" si="1"/>
        <v>180</v>
      </c>
      <c r="C28" s="63">
        <f ca="1">SUM(OFFSET('creation ent. auto-ent.'!$B$9,3*(ROW(B24)-ROW(B$9)),0,3,1))</f>
        <v>208</v>
      </c>
      <c r="D28" s="64">
        <f ca="1">SUM(OFFSET('creation ent.'!$B$9,3*(ROW(B24)-ROW(B$9)),0,3,1))</f>
        <v>388</v>
      </c>
    </row>
    <row r="29" spans="1:4" x14ac:dyDescent="0.2">
      <c r="A29" s="1" t="str">
        <f>date!A65</f>
        <v>T1 2016</v>
      </c>
      <c r="B29" s="31">
        <f t="shared" ca="1" si="1"/>
        <v>210</v>
      </c>
      <c r="C29" s="33">
        <f ca="1">SUM(OFFSET('creation ent. auto-ent.'!$B$9,3*(ROW(B25)-ROW(B$9)),0,3,1))</f>
        <v>221</v>
      </c>
      <c r="D29" s="46">
        <f ca="1">SUM(OFFSET('creation ent.'!$B$9,3*(ROW(B25)-ROW(B$9)),0,3,1))</f>
        <v>431</v>
      </c>
    </row>
    <row r="30" spans="1:4" x14ac:dyDescent="0.2">
      <c r="A30" s="1" t="str">
        <f>date!A66</f>
        <v>T2 2016</v>
      </c>
      <c r="B30" s="31">
        <f t="shared" ca="1" si="1"/>
        <v>231</v>
      </c>
      <c r="C30" s="33">
        <f ca="1">SUM(OFFSET('creation ent. auto-ent.'!$B$9,3*(ROW(B26)-ROW(B$9)),0,3,1))</f>
        <v>186</v>
      </c>
      <c r="D30" s="46">
        <f ca="1">SUM(OFFSET('creation ent.'!$B$9,3*(ROW(B26)-ROW(B$9)),0,3,1))</f>
        <v>417</v>
      </c>
    </row>
    <row r="31" spans="1:4" x14ac:dyDescent="0.2">
      <c r="A31" s="1" t="str">
        <f>date!A67</f>
        <v>T3 2016</v>
      </c>
      <c r="B31" s="31">
        <f t="shared" ca="1" si="1"/>
        <v>170</v>
      </c>
      <c r="C31" s="33">
        <f ca="1">SUM(OFFSET('creation ent. auto-ent.'!$B$9,3*(ROW(B27)-ROW(B$9)),0,3,1))</f>
        <v>162</v>
      </c>
      <c r="D31" s="46">
        <f ca="1">SUM(OFFSET('creation ent.'!$B$9,3*(ROW(B27)-ROW(B$9)),0,3,1))</f>
        <v>332</v>
      </c>
    </row>
    <row r="32" spans="1:4" x14ac:dyDescent="0.2">
      <c r="A32" s="61" t="str">
        <f>date!A68</f>
        <v>T4 2016</v>
      </c>
      <c r="B32" s="31">
        <f t="shared" ca="1" si="1"/>
        <v>195</v>
      </c>
      <c r="C32" s="33">
        <f ca="1">SUM(OFFSET('creation ent. auto-ent.'!$B$9,3*(ROW(B28)-ROW(B$9)),0,3,1))</f>
        <v>149</v>
      </c>
      <c r="D32" s="46">
        <f ca="1">SUM(OFFSET('creation ent.'!$B$9,3*(ROW(B28)-ROW(B$9)),0,3,1))</f>
        <v>344</v>
      </c>
    </row>
    <row r="33" spans="1:4" x14ac:dyDescent="0.2">
      <c r="A33" s="1" t="str">
        <f>date!A69</f>
        <v>T1 2017</v>
      </c>
      <c r="B33" s="31">
        <f t="shared" ca="1" si="1"/>
        <v>241</v>
      </c>
      <c r="C33" s="33">
        <f ca="1">SUM(OFFSET('creation ent. auto-ent.'!$B$9,3*(ROW(B29)-ROW(B$9)),0,3,1))</f>
        <v>188</v>
      </c>
      <c r="D33" s="46">
        <f ca="1">SUM(OFFSET('creation ent.'!$B$9,3*(ROW(B29)-ROW(B$9)),0,3,1))</f>
        <v>429</v>
      </c>
    </row>
    <row r="34" spans="1:4" x14ac:dyDescent="0.2">
      <c r="A34" s="1" t="str">
        <f>date!A70</f>
        <v>T2 2017</v>
      </c>
      <c r="B34" s="31">
        <f t="shared" ca="1" si="1"/>
        <v>216</v>
      </c>
      <c r="C34" s="33">
        <f ca="1">SUM(OFFSET('creation ent. auto-ent.'!$B$9,3*(ROW(B30)-ROW(B$9)),0,3,1))</f>
        <v>209</v>
      </c>
      <c r="D34" s="46">
        <f ca="1">SUM(OFFSET('creation ent.'!$B$9,3*(ROW(B30)-ROW(B$9)),0,3,1))</f>
        <v>425</v>
      </c>
    </row>
    <row r="35" spans="1:4" x14ac:dyDescent="0.2">
      <c r="A35" s="1" t="str">
        <f>date!A71</f>
        <v>T3 2017</v>
      </c>
      <c r="B35" s="31">
        <f t="shared" ca="1" si="1"/>
        <v>175</v>
      </c>
      <c r="C35" s="33">
        <f ca="1">SUM(OFFSET('creation ent. auto-ent.'!$B$9,3*(ROW(B31)-ROW(B$9)),0,3,1))</f>
        <v>178</v>
      </c>
      <c r="D35" s="46">
        <f ca="1">SUM(OFFSET('creation ent.'!$B$9,3*(ROW(B31)-ROW(B$9)),0,3,1))</f>
        <v>353</v>
      </c>
    </row>
    <row r="36" spans="1:4" x14ac:dyDescent="0.2">
      <c r="A36" s="61" t="str">
        <f>date!A72</f>
        <v>T4 2017</v>
      </c>
      <c r="B36" s="62">
        <f t="shared" ca="1" si="1"/>
        <v>225</v>
      </c>
      <c r="C36" s="63">
        <f ca="1">SUM(OFFSET('creation ent. auto-ent.'!$B$9,3*(ROW(B32)-ROW(B$9)),0,3,1))</f>
        <v>158</v>
      </c>
      <c r="D36" s="64">
        <f ca="1">SUM(OFFSET('creation ent.'!$B$9,3*(ROW(B32)-ROW(B$9)),0,3,1))</f>
        <v>383</v>
      </c>
    </row>
    <row r="37" spans="1:4" x14ac:dyDescent="0.2">
      <c r="A37" s="1" t="str">
        <f>date!A73</f>
        <v>T1 2018</v>
      </c>
      <c r="B37" s="31">
        <f t="shared" ca="1" si="1"/>
        <v>245</v>
      </c>
      <c r="C37" s="33">
        <f ca="1">SUM(OFFSET('creation ent. auto-ent.'!$B$9,3*(ROW(B33)-ROW(B$9)),0,3,1))</f>
        <v>242</v>
      </c>
      <c r="D37" s="46">
        <f ca="1">SUM(OFFSET('creation ent.'!$B$9,3*(ROW(B33)-ROW(B$9)),0,3,1))</f>
        <v>487</v>
      </c>
    </row>
    <row r="38" spans="1:4" x14ac:dyDescent="0.2">
      <c r="A38" s="1" t="str">
        <f>date!A74</f>
        <v>T2 2018</v>
      </c>
      <c r="B38" s="31">
        <f t="shared" ca="1" si="1"/>
        <v>247</v>
      </c>
      <c r="C38" s="33">
        <f ca="1">SUM(OFFSET('creation ent. auto-ent.'!$B$9,3*(ROW(B34)-ROW(B$9)),0,3,1))</f>
        <v>214</v>
      </c>
      <c r="D38" s="46">
        <f ca="1">SUM(OFFSET('creation ent.'!$B$9,3*(ROW(B34)-ROW(B$9)),0,3,1))</f>
        <v>461</v>
      </c>
    </row>
    <row r="39" spans="1:4" x14ac:dyDescent="0.2">
      <c r="A39" s="1" t="str">
        <f>date!A75</f>
        <v>T3 2018</v>
      </c>
      <c r="B39" s="31">
        <f t="shared" ca="1" si="1"/>
        <v>193</v>
      </c>
      <c r="C39" s="33">
        <f ca="1">SUM(OFFSET('creation ent. auto-ent.'!$B$9,3*(ROW(B35)-ROW(B$9)),0,3,1))</f>
        <v>203</v>
      </c>
      <c r="D39" s="46">
        <f ca="1">SUM(OFFSET('creation ent.'!$B$9,3*(ROW(B35)-ROW(B$9)),0,3,1))</f>
        <v>396</v>
      </c>
    </row>
    <row r="40" spans="1:4" x14ac:dyDescent="0.2">
      <c r="A40" s="61" t="str">
        <f>date!A76</f>
        <v>T4 2018</v>
      </c>
      <c r="B40" s="62">
        <f t="shared" ca="1" si="1"/>
        <v>183</v>
      </c>
      <c r="C40" s="63">
        <f ca="1">SUM(OFFSET('creation ent. auto-ent.'!$B$9,3*(ROW(B36)-ROW(B$9)),0,3,1))</f>
        <v>224</v>
      </c>
      <c r="D40" s="64">
        <f ca="1">SUM(OFFSET('creation ent.'!$B$9,3*(ROW(B36)-ROW(B$9)),0,3,1))</f>
        <v>407</v>
      </c>
    </row>
    <row r="41" spans="1:4" x14ac:dyDescent="0.2">
      <c r="A41" s="1" t="str">
        <f>date!A77</f>
        <v>T1 2019</v>
      </c>
      <c r="B41" s="31">
        <f t="shared" ca="1" si="1"/>
        <v>319</v>
      </c>
      <c r="C41" s="33">
        <f ca="1">SUM(OFFSET('creation ent. auto-ent.'!$B$9,3*(ROW(B37)-ROW(B$9)),0,3,1))</f>
        <v>217</v>
      </c>
      <c r="D41" s="46">
        <f ca="1">SUM(OFFSET('creation ent.'!$B$9,3*(ROW(B37)-ROW(B$9)),0,3,1))</f>
        <v>536</v>
      </c>
    </row>
    <row r="42" spans="1:4" x14ac:dyDescent="0.2">
      <c r="A42" s="1" t="str">
        <f>date!A78</f>
        <v>T2 2019</v>
      </c>
      <c r="B42" s="31">
        <f t="shared" ca="1" si="1"/>
        <v>296</v>
      </c>
      <c r="C42" s="33">
        <f ca="1">SUM(OFFSET('creation ent. auto-ent.'!$B$9,3*(ROW(B38)-ROW(B$9)),0,3,1))</f>
        <v>224</v>
      </c>
      <c r="D42" s="46">
        <f ca="1">SUM(OFFSET('creation ent.'!$B$9,3*(ROW(B38)-ROW(B$9)),0,3,1))</f>
        <v>520</v>
      </c>
    </row>
    <row r="43" spans="1:4" x14ac:dyDescent="0.2">
      <c r="A43" s="1" t="str">
        <f>date!A79</f>
        <v>T3 2019</v>
      </c>
      <c r="B43" s="31">
        <f t="shared" ca="1" si="1"/>
        <v>244</v>
      </c>
      <c r="C43" s="33">
        <f ca="1">SUM(OFFSET('creation ent. auto-ent.'!$B$9,3*(ROW(B39)-ROW(B$9)),0,3,1))</f>
        <v>220</v>
      </c>
      <c r="D43" s="46">
        <f ca="1">SUM(OFFSET('creation ent.'!$B$9,3*(ROW(B39)-ROW(B$9)),0,3,1))</f>
        <v>464</v>
      </c>
    </row>
    <row r="44" spans="1:4" x14ac:dyDescent="0.2">
      <c r="A44" s="61" t="str">
        <f>date!A80</f>
        <v>T4 2019</v>
      </c>
      <c r="B44" s="62">
        <f t="shared" ca="1" si="1"/>
        <v>200</v>
      </c>
      <c r="C44" s="63">
        <f ca="1">SUM(OFFSET('creation ent. auto-ent.'!$B$9,3*(ROW(B40)-ROW(B$9)),0,3,1))</f>
        <v>344</v>
      </c>
      <c r="D44" s="64">
        <f ca="1">SUM(OFFSET('creation ent.'!$B$9,3*(ROW(B40)-ROW(B$9)),0,3,1))</f>
        <v>544</v>
      </c>
    </row>
    <row r="45" spans="1:4" x14ac:dyDescent="0.2">
      <c r="A45" s="1" t="str">
        <f>date!A81</f>
        <v>T1 2020</v>
      </c>
      <c r="B45" s="31">
        <f t="shared" ca="1" si="1"/>
        <v>207</v>
      </c>
      <c r="C45" s="33">
        <f ca="1">SUM(OFFSET('creation ent. auto-ent.'!$B$9,3*(ROW(B41)-ROW(B$9)),0,3,1))</f>
        <v>304</v>
      </c>
      <c r="D45" s="46">
        <f ca="1">SUM(OFFSET('creation ent.'!$B$9,3*(ROW(B41)-ROW(B$9)),0,3,1))</f>
        <v>511</v>
      </c>
    </row>
    <row r="46" spans="1:4" x14ac:dyDescent="0.2">
      <c r="A46" s="1" t="str">
        <f>date!A82</f>
        <v>T2 2020</v>
      </c>
      <c r="B46" s="31">
        <f t="shared" ca="1" si="1"/>
        <v>154</v>
      </c>
      <c r="C46" s="33">
        <f ca="1">SUM(OFFSET('creation ent. auto-ent.'!$B$9,3*(ROW(B42)-ROW(B$9)),0,3,1))</f>
        <v>270</v>
      </c>
      <c r="D46" s="46">
        <f ca="1">SUM(OFFSET('creation ent.'!$B$9,3*(ROW(B42)-ROW(B$9)),0,3,1))</f>
        <v>424</v>
      </c>
    </row>
    <row r="47" spans="1:4" x14ac:dyDescent="0.2">
      <c r="A47" s="1" t="str">
        <f>date!A83</f>
        <v>T3 2020</v>
      </c>
      <c r="B47" s="31">
        <f t="shared" ca="1" si="1"/>
        <v>181</v>
      </c>
      <c r="C47" s="33">
        <f ca="1">SUM(OFFSET('creation ent. auto-ent.'!$B$9,3*(ROW(B43)-ROW(B$9)),0,3,1))</f>
        <v>310</v>
      </c>
      <c r="D47" s="46">
        <f ca="1">SUM(OFFSET('creation ent.'!$B$9,3*(ROW(B43)-ROW(B$9)),0,3,1))</f>
        <v>491</v>
      </c>
    </row>
    <row r="48" spans="1:4" x14ac:dyDescent="0.2">
      <c r="A48" s="61" t="str">
        <f>date!A84</f>
        <v>T4 2020</v>
      </c>
      <c r="B48" s="62">
        <f t="shared" ca="1" si="1"/>
        <v>233</v>
      </c>
      <c r="C48" s="63">
        <f ca="1">SUM(OFFSET('creation ent. auto-ent.'!$B$9,3*(ROW(B44)-ROW(B$9)),0,3,1))</f>
        <v>355</v>
      </c>
      <c r="D48" s="64">
        <f ca="1">SUM(OFFSET('creation ent.'!$B$9,3*(ROW(B44)-ROW(B$9)),0,3,1))</f>
        <v>588</v>
      </c>
    </row>
    <row r="49" spans="1:16" x14ac:dyDescent="0.2">
      <c r="A49" s="1" t="str">
        <f>date!A85</f>
        <v>T1 2021</v>
      </c>
      <c r="B49" s="31">
        <f t="shared" ca="1" si="1"/>
        <v>215</v>
      </c>
      <c r="C49" s="33">
        <f ca="1">SUM(OFFSET('creation ent. auto-ent.'!$B$9,3*(ROW(B45)-ROW(B$9)),0,3,1))</f>
        <v>402</v>
      </c>
      <c r="D49" s="46">
        <f ca="1">SUM(OFFSET('creation ent.'!$B$9,3*(ROW(B45)-ROW(B$9)),0,3,1))</f>
        <v>617</v>
      </c>
    </row>
    <row r="50" spans="1:16" x14ac:dyDescent="0.2">
      <c r="A50" s="1" t="str">
        <f>date!A86</f>
        <v>T2 2021</v>
      </c>
      <c r="B50" s="31">
        <f t="shared" ca="1" si="1"/>
        <v>264</v>
      </c>
      <c r="C50" s="33">
        <f ca="1">SUM(OFFSET('creation ent. auto-ent.'!$B$9,3*(ROW(B46)-ROW(B$9)),0,3,1))</f>
        <v>486</v>
      </c>
      <c r="D50" s="46">
        <f ca="1">SUM(OFFSET('creation ent.'!$B$9,3*(ROW(B46)-ROW(B$9)),0,3,1))</f>
        <v>750</v>
      </c>
    </row>
    <row r="51" spans="1:16" x14ac:dyDescent="0.2">
      <c r="A51" s="1" t="str">
        <f>date!A87</f>
        <v>T3 2021</v>
      </c>
      <c r="B51" s="31">
        <f t="shared" ca="1" si="1"/>
        <v>171</v>
      </c>
      <c r="C51" s="33">
        <f ca="1">SUM(OFFSET('creation ent. auto-ent.'!$B$9,3*(ROW(B47)-ROW(B$9)),0,3,1))</f>
        <v>321</v>
      </c>
      <c r="D51" s="46">
        <f ca="1">SUM(OFFSET('creation ent.'!$B$9,3*(ROW(B47)-ROW(B$9)),0,3,1))</f>
        <v>492</v>
      </c>
      <c r="G51" s="28"/>
      <c r="H51" s="28"/>
      <c r="I51" s="28"/>
      <c r="J51" s="28"/>
      <c r="K51" s="28"/>
      <c r="L51" s="28"/>
      <c r="M51" s="28"/>
      <c r="N51" s="28"/>
      <c r="O51" s="28"/>
      <c r="P51" s="28"/>
    </row>
    <row r="52" spans="1:16" x14ac:dyDescent="0.2">
      <c r="A52" s="61" t="str">
        <f>date!A88</f>
        <v>T4 2021</v>
      </c>
      <c r="B52" s="62">
        <f t="shared" ca="1" si="1"/>
        <v>214</v>
      </c>
      <c r="C52" s="63">
        <f ca="1">SUM(OFFSET('creation ent. auto-ent.'!$B$9,3*(ROW(B48)-ROW(B$9)),0,3,1))</f>
        <v>425</v>
      </c>
      <c r="D52" s="64">
        <f ca="1">SUM(OFFSET('creation ent.'!$B$9,3*(ROW(B48)-ROW(B$9)),0,3,1))</f>
        <v>639</v>
      </c>
      <c r="I52" s="28"/>
      <c r="J52" s="28"/>
      <c r="K52" s="28"/>
      <c r="L52" s="28"/>
      <c r="M52" s="28"/>
      <c r="N52" s="28"/>
      <c r="O52" s="28"/>
      <c r="P52" s="28"/>
    </row>
    <row r="53" spans="1:16" x14ac:dyDescent="0.2">
      <c r="A53" s="1" t="str">
        <f>date!A89</f>
        <v>T1 2022</v>
      </c>
      <c r="B53" s="31">
        <f t="shared" ca="1" si="1"/>
        <v>225</v>
      </c>
      <c r="C53" s="33">
        <f ca="1">SUM(OFFSET('creation ent. auto-ent.'!$B$9,3*(ROW(B49)-ROW(B$9)),0,3,1))</f>
        <v>490</v>
      </c>
      <c r="D53" s="46">
        <f ca="1">SUM(OFFSET('creation ent.'!$B$9,3*(ROW(B49)-ROW(B$9)),0,3,1))</f>
        <v>715</v>
      </c>
      <c r="G53" s="28"/>
      <c r="H53" s="28"/>
      <c r="I53" s="28"/>
      <c r="J53" s="28"/>
      <c r="K53" s="28"/>
      <c r="L53" s="28"/>
      <c r="M53" s="28"/>
      <c r="N53" s="28"/>
      <c r="O53" s="28"/>
      <c r="P53" s="28"/>
    </row>
    <row r="54" spans="1:16" x14ac:dyDescent="0.2">
      <c r="A54" s="1" t="str">
        <f>date!A90</f>
        <v>T2 2022</v>
      </c>
      <c r="B54" s="31">
        <f t="shared" ca="1" si="1"/>
        <v>259</v>
      </c>
      <c r="C54" s="33">
        <f ca="1">SUM(OFFSET('creation ent. auto-ent.'!$B$9,3*(ROW(B50)-ROW(B$9)),0,3,1))</f>
        <v>453</v>
      </c>
      <c r="D54" s="46">
        <f ca="1">SUM(OFFSET('creation ent.'!$B$9,3*(ROW(B50)-ROW(B$9)),0,3,1))</f>
        <v>712</v>
      </c>
      <c r="P54" s="28"/>
    </row>
    <row r="55" spans="1:16" x14ac:dyDescent="0.2">
      <c r="A55" s="1" t="str">
        <f>date!A91</f>
        <v>T3 2022</v>
      </c>
      <c r="B55" s="31">
        <f t="shared" ca="1" si="1"/>
        <v>191</v>
      </c>
      <c r="C55" s="33">
        <f ca="1">SUM(OFFSET('creation ent. auto-ent.'!$B$9,3*(ROW(B51)-ROW(B$9)),0,3,1))</f>
        <v>373</v>
      </c>
      <c r="D55" s="46">
        <f ca="1">SUM(OFFSET('creation ent.'!$B$9,3*(ROW(B51)-ROW(B$9)),0,3,1))</f>
        <v>564</v>
      </c>
      <c r="P55" s="28"/>
    </row>
    <row r="56" spans="1:16" x14ac:dyDescent="0.2">
      <c r="A56" s="61" t="str">
        <f>date!A92</f>
        <v>T4 2022</v>
      </c>
      <c r="B56" s="62">
        <f t="shared" ca="1" si="1"/>
        <v>243</v>
      </c>
      <c r="C56" s="63">
        <f ca="1">SUM(OFFSET('creation ent. auto-ent.'!$B$9,3*(ROW(B52)-ROW(B$9)),0,3,1))</f>
        <v>395</v>
      </c>
      <c r="D56" s="64">
        <f ca="1">SUM(OFFSET('creation ent.'!$B$9,3*(ROW(B52)-ROW(B$9)),0,3,1))</f>
        <v>638</v>
      </c>
    </row>
    <row r="57" spans="1:16" x14ac:dyDescent="0.2">
      <c r="A57" s="1" t="str">
        <f>date!A93</f>
        <v>T1 2023</v>
      </c>
      <c r="B57" s="31">
        <f t="shared" ca="1" si="1"/>
        <v>238</v>
      </c>
      <c r="C57" s="33">
        <f ca="1">SUM(OFFSET('creation ent. auto-ent.'!$B$9,3*(ROW(B53)-ROW(B$9)),0,3,1))</f>
        <v>463</v>
      </c>
      <c r="D57" s="46">
        <f ca="1">SUM(OFFSET('creation ent.'!$B$9,3*(ROW(B53)-ROW(B$9)),0,3,1))</f>
        <v>701</v>
      </c>
    </row>
    <row r="58" spans="1:16" x14ac:dyDescent="0.2">
      <c r="A58" s="1" t="str">
        <f>date!A94</f>
        <v>T2 2023</v>
      </c>
      <c r="B58" s="31">
        <f t="shared" ca="1" si="1"/>
        <v>211</v>
      </c>
      <c r="C58" s="33">
        <f ca="1">SUM(OFFSET('creation ent. auto-ent.'!$B$9,3*(ROW(B54)-ROW(B$9)),0,3,1))</f>
        <v>432</v>
      </c>
      <c r="D58" s="46">
        <f ca="1">SUM(OFFSET('creation ent.'!$B$9,3*(ROW(B54)-ROW(B$9)),0,3,1))</f>
        <v>643</v>
      </c>
    </row>
    <row r="59" spans="1:16" x14ac:dyDescent="0.2">
      <c r="A59" s="1" t="str">
        <f>date!A95</f>
        <v>T3 2023</v>
      </c>
      <c r="B59" s="31">
        <f t="shared" ca="1" si="1"/>
        <v>182</v>
      </c>
      <c r="C59" s="33">
        <f ca="1">SUM(OFFSET('creation ent. auto-ent.'!$B$9,3*(ROW(B55)-ROW(B$9)),0,3,1))</f>
        <v>358</v>
      </c>
      <c r="D59" s="46">
        <f ca="1">SUM(OFFSET('creation ent.'!$B$9,3*(ROW(B55)-ROW(B$9)),0,3,1))</f>
        <v>540</v>
      </c>
    </row>
    <row r="60" spans="1:16" x14ac:dyDescent="0.2">
      <c r="A60" s="61" t="str">
        <f>date!A96</f>
        <v>T4 2023</v>
      </c>
      <c r="B60" s="62">
        <f t="shared" ref="B60" ca="1" si="2">D60-C60</f>
        <v>231</v>
      </c>
      <c r="C60" s="63">
        <f ca="1">SUM(OFFSET('creation ent. auto-ent.'!$B$9,3*(ROW(B56)-ROW(B$9)),0,3,1))</f>
        <v>390</v>
      </c>
      <c r="D60" s="64">
        <f ca="1">SUM(OFFSET('creation ent.'!$B$9,3*(ROW(B56)-ROW(B$9)),0,3,1))</f>
        <v>621</v>
      </c>
    </row>
    <row r="61" spans="1:16" x14ac:dyDescent="0.2">
      <c r="A61" s="1"/>
      <c r="B61" s="3"/>
      <c r="C61" s="3"/>
      <c r="D61" s="3"/>
    </row>
    <row r="62" spans="1:16" x14ac:dyDescent="0.2">
      <c r="A62" s="1"/>
      <c r="B62" s="3"/>
      <c r="C62" s="3"/>
      <c r="D62" s="3"/>
    </row>
    <row r="63" spans="1:16" x14ac:dyDescent="0.2">
      <c r="A63" s="1"/>
      <c r="B63" s="3"/>
      <c r="C63" s="3"/>
      <c r="D63" s="3"/>
    </row>
    <row r="64" spans="1:16"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row r="90" spans="1:4" x14ac:dyDescent="0.2">
      <c r="A90" s="1"/>
      <c r="B90" s="3"/>
      <c r="C90" s="3"/>
      <c r="D90" s="3"/>
    </row>
    <row r="91" spans="1:4" x14ac:dyDescent="0.2">
      <c r="A91" s="1"/>
      <c r="B91" s="3"/>
      <c r="C91" s="3"/>
      <c r="D91" s="3"/>
    </row>
  </sheetData>
  <mergeCells count="1">
    <mergeCell ref="B10:P11"/>
  </mergeCells>
  <phoneticPr fontId="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91"/>
  <sheetViews>
    <sheetView zoomScaleNormal="100" workbookViewId="0">
      <pane xSplit="1" ySplit="12" topLeftCell="B51"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2" width="13.85546875" style="2" customWidth="1"/>
    <col min="3" max="4" width="12.42578125" style="2" customWidth="1"/>
    <col min="5" max="16384" width="11.42578125" style="2"/>
  </cols>
  <sheetData>
    <row r="1" spans="1:16" x14ac:dyDescent="0.2">
      <c r="A1" s="4" t="s">
        <v>11</v>
      </c>
      <c r="B1" s="4" t="s">
        <v>32</v>
      </c>
    </row>
    <row r="2" spans="1:16" x14ac:dyDescent="0.2">
      <c r="A2" s="37" t="s">
        <v>12</v>
      </c>
      <c r="B2" s="37" t="s">
        <v>41</v>
      </c>
      <c r="C2" s="38"/>
    </row>
    <row r="3" spans="1:16" x14ac:dyDescent="0.2">
      <c r="A3" s="1" t="s">
        <v>13</v>
      </c>
      <c r="B3" s="1" t="s">
        <v>16</v>
      </c>
    </row>
    <row r="4" spans="1:16" x14ac:dyDescent="0.2">
      <c r="A4" s="1" t="s">
        <v>14</v>
      </c>
      <c r="B4" s="1" t="s">
        <v>21</v>
      </c>
    </row>
    <row r="5" spans="1:16" s="21" customFormat="1" x14ac:dyDescent="0.2">
      <c r="A5" s="20" t="s">
        <v>23</v>
      </c>
      <c r="B5" s="20" t="s">
        <v>57</v>
      </c>
    </row>
    <row r="6" spans="1:16" x14ac:dyDescent="0.2">
      <c r="A6" s="1" t="s">
        <v>15</v>
      </c>
      <c r="B6" s="1" t="s">
        <v>745</v>
      </c>
    </row>
    <row r="7" spans="1:16" x14ac:dyDescent="0.2">
      <c r="A7" s="47" t="s">
        <v>63</v>
      </c>
      <c r="B7" s="47" t="str">
        <f>'France métro'!B7</f>
        <v>: 15 février 2024</v>
      </c>
    </row>
    <row r="8" spans="1:16" x14ac:dyDescent="0.2">
      <c r="A8" s="34" t="s">
        <v>43</v>
      </c>
      <c r="B8" s="35" t="s">
        <v>44</v>
      </c>
      <c r="C8" s="36"/>
      <c r="D8" s="36"/>
      <c r="E8" s="36"/>
      <c r="F8" s="36"/>
      <c r="G8" s="50"/>
      <c r="H8" s="50"/>
      <c r="I8" s="50"/>
    </row>
    <row r="9" spans="1:16" x14ac:dyDescent="0.2">
      <c r="A9" s="34" t="s">
        <v>454</v>
      </c>
      <c r="B9" s="35" t="s">
        <v>456</v>
      </c>
      <c r="C9" s="36"/>
      <c r="D9" s="36"/>
      <c r="E9" s="36"/>
      <c r="F9" s="36"/>
      <c r="G9" s="50"/>
      <c r="H9" s="50"/>
      <c r="I9" s="50"/>
    </row>
    <row r="10" spans="1:16" s="93" customFormat="1" ht="12.75" customHeight="1" x14ac:dyDescent="0.2">
      <c r="A10" s="88" t="s">
        <v>723</v>
      </c>
      <c r="B10" s="132" t="s">
        <v>746</v>
      </c>
      <c r="C10" s="132"/>
      <c r="D10" s="132"/>
      <c r="E10" s="132"/>
      <c r="F10" s="132"/>
      <c r="G10" s="132"/>
      <c r="H10" s="132"/>
      <c r="I10" s="132"/>
      <c r="J10" s="132"/>
      <c r="K10" s="132"/>
      <c r="L10" s="132"/>
      <c r="M10" s="132"/>
      <c r="N10" s="132"/>
      <c r="O10" s="132"/>
      <c r="P10" s="132"/>
    </row>
    <row r="11" spans="1:16" s="93" customFormat="1" ht="24" customHeight="1" x14ac:dyDescent="0.2">
      <c r="A11" s="88"/>
      <c r="B11" s="132"/>
      <c r="C11" s="132"/>
      <c r="D11" s="132"/>
      <c r="E11" s="132"/>
      <c r="F11" s="132"/>
      <c r="G11" s="132"/>
      <c r="H11" s="132"/>
      <c r="I11" s="132"/>
      <c r="J11" s="132"/>
      <c r="K11" s="132"/>
      <c r="L11" s="132"/>
      <c r="M11" s="132"/>
      <c r="N11" s="132"/>
      <c r="O11" s="132"/>
      <c r="P11" s="132"/>
    </row>
    <row r="12" spans="1:16" ht="39.75" customHeight="1" x14ac:dyDescent="0.2">
      <c r="A12" s="19" t="s">
        <v>2</v>
      </c>
      <c r="B12" s="30" t="s">
        <v>66</v>
      </c>
      <c r="C12" s="32" t="s">
        <v>65</v>
      </c>
      <c r="D12" s="44" t="s">
        <v>42</v>
      </c>
    </row>
    <row r="13" spans="1:16" x14ac:dyDescent="0.2">
      <c r="A13" s="1" t="str">
        <f>date!A49</f>
        <v>T1 2012</v>
      </c>
      <c r="B13" s="31">
        <f t="shared" ref="B13" ca="1" si="0">D13-C13</f>
        <v>181</v>
      </c>
      <c r="C13" s="33">
        <f ca="1">SUM(OFFSET('creation ent. auto-ent.'!$C$9,3*(ROW(C9)-ROW(C$9)),0,3,1))</f>
        <v>224</v>
      </c>
      <c r="D13" s="46">
        <f ca="1">SUM(OFFSET('creation ent.'!$C$9,3*(ROW(C9)-ROW(C$9)),0,3,1))</f>
        <v>405</v>
      </c>
    </row>
    <row r="14" spans="1:16" x14ac:dyDescent="0.2">
      <c r="A14" s="1" t="str">
        <f>date!A50</f>
        <v>T2 2012</v>
      </c>
      <c r="B14" s="31">
        <f t="shared" ref="B14:B59" ca="1" si="1">D14-C14</f>
        <v>188</v>
      </c>
      <c r="C14" s="33">
        <f ca="1">SUM(OFFSET('creation ent. auto-ent.'!$C$9,3*(ROW(C10)-ROW(C$9)),0,3,1))</f>
        <v>226</v>
      </c>
      <c r="D14" s="46">
        <f ca="1">SUM(OFFSET('creation ent.'!$C$9,3*(ROW(C10)-ROW(C$9)),0,3,1))</f>
        <v>414</v>
      </c>
    </row>
    <row r="15" spans="1:16" x14ac:dyDescent="0.2">
      <c r="A15" s="1" t="str">
        <f>date!A51</f>
        <v>T3 2012</v>
      </c>
      <c r="B15" s="31">
        <f t="shared" ca="1" si="1"/>
        <v>150</v>
      </c>
      <c r="C15" s="33">
        <f ca="1">SUM(OFFSET('creation ent. auto-ent.'!$C$9,3*(ROW(C11)-ROW(C$9)),0,3,1))</f>
        <v>206</v>
      </c>
      <c r="D15" s="46">
        <f ca="1">SUM(OFFSET('creation ent.'!$C$9,3*(ROW(C11)-ROW(C$9)),0,3,1))</f>
        <v>356</v>
      </c>
    </row>
    <row r="16" spans="1:16" x14ac:dyDescent="0.2">
      <c r="A16" s="61" t="str">
        <f>date!A52</f>
        <v>T4 2012</v>
      </c>
      <c r="B16" s="62">
        <f t="shared" ca="1" si="1"/>
        <v>185</v>
      </c>
      <c r="C16" s="63">
        <f ca="1">SUM(OFFSET('creation ent. auto-ent.'!$C$9,3*(ROW(C12)-ROW(C$9)),0,3,1))</f>
        <v>170</v>
      </c>
      <c r="D16" s="64">
        <f ca="1">SUM(OFFSET('creation ent.'!$C$9,3*(ROW(C12)-ROW(C$9)),0,3,1))</f>
        <v>355</v>
      </c>
    </row>
    <row r="17" spans="1:4" x14ac:dyDescent="0.2">
      <c r="A17" s="1" t="str">
        <f>date!A53</f>
        <v>T1 2013</v>
      </c>
      <c r="B17" s="31">
        <f t="shared" ca="1" si="1"/>
        <v>238</v>
      </c>
      <c r="C17" s="33">
        <f ca="1">SUM(OFFSET('creation ent. auto-ent.'!$C$9,3*(ROW(C13)-ROW(C$9)),0,3,1))</f>
        <v>177</v>
      </c>
      <c r="D17" s="46">
        <f ca="1">SUM(OFFSET('creation ent.'!$C$9,3*(ROW(C13)-ROW(C$9)),0,3,1))</f>
        <v>415</v>
      </c>
    </row>
    <row r="18" spans="1:4" x14ac:dyDescent="0.2">
      <c r="A18" s="1" t="str">
        <f>date!A54</f>
        <v>T2 2013</v>
      </c>
      <c r="B18" s="31">
        <f t="shared" ca="1" si="1"/>
        <v>220</v>
      </c>
      <c r="C18" s="33">
        <f ca="1">SUM(OFFSET('creation ent. auto-ent.'!$C$9,3*(ROW(C14)-ROW(C$9)),0,3,1))</f>
        <v>161</v>
      </c>
      <c r="D18" s="46">
        <f ca="1">SUM(OFFSET('creation ent.'!$C$9,3*(ROW(C14)-ROW(C$9)),0,3,1))</f>
        <v>381</v>
      </c>
    </row>
    <row r="19" spans="1:4" x14ac:dyDescent="0.2">
      <c r="A19" s="1" t="str">
        <f>date!A55</f>
        <v>T3 2013</v>
      </c>
      <c r="B19" s="31">
        <f t="shared" ca="1" si="1"/>
        <v>224</v>
      </c>
      <c r="C19" s="33">
        <f ca="1">SUM(OFFSET('creation ent. auto-ent.'!$C$9,3*(ROW(C15)-ROW(C$9)),0,3,1))</f>
        <v>141</v>
      </c>
      <c r="D19" s="46">
        <f ca="1">SUM(OFFSET('creation ent.'!$C$9,3*(ROW(C15)-ROW(C$9)),0,3,1))</f>
        <v>365</v>
      </c>
    </row>
    <row r="20" spans="1:4" x14ac:dyDescent="0.2">
      <c r="A20" s="61" t="str">
        <f>date!A56</f>
        <v>T4 2013</v>
      </c>
      <c r="B20" s="62">
        <f t="shared" ca="1" si="1"/>
        <v>217</v>
      </c>
      <c r="C20" s="63">
        <f ca="1">SUM(OFFSET('creation ent. auto-ent.'!$C$9,3*(ROW(C16)-ROW(C$9)),0,3,1))</f>
        <v>190</v>
      </c>
      <c r="D20" s="64">
        <f ca="1">SUM(OFFSET('creation ent.'!$C$9,3*(ROW(C16)-ROW(C$9)),0,3,1))</f>
        <v>407</v>
      </c>
    </row>
    <row r="21" spans="1:4" x14ac:dyDescent="0.2">
      <c r="A21" s="37" t="str">
        <f>date!A57</f>
        <v>T1 2014</v>
      </c>
      <c r="B21" s="31">
        <f t="shared" ca="1" si="1"/>
        <v>248</v>
      </c>
      <c r="C21" s="33">
        <f ca="1">SUM(OFFSET('creation ent. auto-ent.'!$C$9,3*(ROW(C17)-ROW(C$9)),0,3,1))</f>
        <v>159</v>
      </c>
      <c r="D21" s="46">
        <f ca="1">SUM(OFFSET('creation ent.'!$C$9,3*(ROW(C17)-ROW(C$9)),0,3,1))</f>
        <v>407</v>
      </c>
    </row>
    <row r="22" spans="1:4" x14ac:dyDescent="0.2">
      <c r="A22" s="1" t="str">
        <f>date!A58</f>
        <v>T2 2014</v>
      </c>
      <c r="B22" s="31">
        <f t="shared" ca="1" si="1"/>
        <v>221</v>
      </c>
      <c r="C22" s="33">
        <f ca="1">SUM(OFFSET('creation ent. auto-ent.'!$C$9,3*(ROW(C18)-ROW(C$9)),0,3,1))</f>
        <v>199</v>
      </c>
      <c r="D22" s="46">
        <f ca="1">SUM(OFFSET('creation ent.'!$C$9,3*(ROW(C18)-ROW(C$9)),0,3,1))</f>
        <v>420</v>
      </c>
    </row>
    <row r="23" spans="1:4" x14ac:dyDescent="0.2">
      <c r="A23" s="1" t="str">
        <f>date!A59</f>
        <v>T3 2014</v>
      </c>
      <c r="B23" s="31">
        <f t="shared" ca="1" si="1"/>
        <v>173</v>
      </c>
      <c r="C23" s="33">
        <f ca="1">SUM(OFFSET('creation ent. auto-ent.'!$C$9,3*(ROW(C19)-ROW(C$9)),0,3,1))</f>
        <v>168</v>
      </c>
      <c r="D23" s="46">
        <f ca="1">SUM(OFFSET('creation ent.'!$C$9,3*(ROW(C19)-ROW(C$9)),0,3,1))</f>
        <v>341</v>
      </c>
    </row>
    <row r="24" spans="1:4" x14ac:dyDescent="0.2">
      <c r="A24" s="61" t="str">
        <f>date!A60</f>
        <v>T4 2014</v>
      </c>
      <c r="B24" s="62">
        <f t="shared" ca="1" si="1"/>
        <v>235</v>
      </c>
      <c r="C24" s="63">
        <f ca="1">SUM(OFFSET('creation ent. auto-ent.'!$C$9,3*(ROW(C20)-ROW(C$9)),0,3,1))</f>
        <v>166</v>
      </c>
      <c r="D24" s="64">
        <f ca="1">SUM(OFFSET('creation ent.'!$C$9,3*(ROW(C20)-ROW(C$9)),0,3,1))</f>
        <v>401</v>
      </c>
    </row>
    <row r="25" spans="1:4" x14ac:dyDescent="0.2">
      <c r="A25" s="1" t="str">
        <f>date!A61</f>
        <v>T1 2015</v>
      </c>
      <c r="B25" s="31">
        <f t="shared" ca="1" si="1"/>
        <v>194</v>
      </c>
      <c r="C25" s="33">
        <f ca="1">SUM(OFFSET('creation ent. auto-ent.'!$C$9,3*(ROW(C21)-ROW(C$9)),0,3,1))</f>
        <v>156</v>
      </c>
      <c r="D25" s="46">
        <f ca="1">SUM(OFFSET('creation ent.'!$C$9,3*(ROW(C21)-ROW(C$9)),0,3,1))</f>
        <v>350</v>
      </c>
    </row>
    <row r="26" spans="1:4" x14ac:dyDescent="0.2">
      <c r="A26" s="1" t="str">
        <f>date!A62</f>
        <v>T2 2015</v>
      </c>
      <c r="B26" s="31">
        <f t="shared" ca="1" si="1"/>
        <v>201</v>
      </c>
      <c r="C26" s="33">
        <f ca="1">SUM(OFFSET('creation ent. auto-ent.'!$C$9,3*(ROW(C22)-ROW(C$9)),0,3,1))</f>
        <v>206</v>
      </c>
      <c r="D26" s="46">
        <f ca="1">SUM(OFFSET('creation ent.'!$C$9,3*(ROW(C22)-ROW(C$9)),0,3,1))</f>
        <v>407</v>
      </c>
    </row>
    <row r="27" spans="1:4" x14ac:dyDescent="0.2">
      <c r="A27" s="1" t="str">
        <f>date!A63</f>
        <v>T3 2015</v>
      </c>
      <c r="B27" s="31">
        <f t="shared" ca="1" si="1"/>
        <v>172</v>
      </c>
      <c r="C27" s="33">
        <f ca="1">SUM(OFFSET('creation ent. auto-ent.'!$C$9,3*(ROW(C23)-ROW(C$9)),0,3,1))</f>
        <v>172</v>
      </c>
      <c r="D27" s="46">
        <f ca="1">SUM(OFFSET('creation ent.'!$C$9,3*(ROW(C23)-ROW(C$9)),0,3,1))</f>
        <v>344</v>
      </c>
    </row>
    <row r="28" spans="1:4" x14ac:dyDescent="0.2">
      <c r="A28" s="61" t="str">
        <f>date!A64</f>
        <v>T4 2015</v>
      </c>
      <c r="B28" s="62">
        <f t="shared" ca="1" si="1"/>
        <v>190</v>
      </c>
      <c r="C28" s="63">
        <f ca="1">SUM(OFFSET('creation ent. auto-ent.'!$C$9,3*(ROW(C24)-ROW(C$9)),0,3,1))</f>
        <v>163</v>
      </c>
      <c r="D28" s="64">
        <f ca="1">SUM(OFFSET('creation ent.'!$C$9,3*(ROW(C24)-ROW(C$9)),0,3,1))</f>
        <v>353</v>
      </c>
    </row>
    <row r="29" spans="1:4" x14ac:dyDescent="0.2">
      <c r="A29" s="1" t="str">
        <f>date!A65</f>
        <v>T1 2016</v>
      </c>
      <c r="B29" s="31">
        <f t="shared" ca="1" si="1"/>
        <v>223</v>
      </c>
      <c r="C29" s="33">
        <f ca="1">SUM(OFFSET('creation ent. auto-ent.'!$C$9,3*(ROW(C25)-ROW(C$9)),0,3,1))</f>
        <v>167</v>
      </c>
      <c r="D29" s="46">
        <f ca="1">SUM(OFFSET('creation ent.'!$C$9,3*(ROW(C25)-ROW(C$9)),0,3,1))</f>
        <v>390</v>
      </c>
    </row>
    <row r="30" spans="1:4" x14ac:dyDescent="0.2">
      <c r="A30" s="1" t="str">
        <f>date!A66</f>
        <v>T2 2016</v>
      </c>
      <c r="B30" s="31">
        <f t="shared" ca="1" si="1"/>
        <v>209</v>
      </c>
      <c r="C30" s="33">
        <f ca="1">SUM(OFFSET('creation ent. auto-ent.'!$C$9,3*(ROW(C26)-ROW(C$9)),0,3,1))</f>
        <v>179</v>
      </c>
      <c r="D30" s="46">
        <f ca="1">SUM(OFFSET('creation ent.'!$C$9,3*(ROW(C26)-ROW(C$9)),0,3,1))</f>
        <v>388</v>
      </c>
    </row>
    <row r="31" spans="1:4" x14ac:dyDescent="0.2">
      <c r="A31" s="1" t="str">
        <f>date!A67</f>
        <v>T3 2016</v>
      </c>
      <c r="B31" s="31">
        <f t="shared" ca="1" si="1"/>
        <v>158</v>
      </c>
      <c r="C31" s="33">
        <f ca="1">SUM(OFFSET('creation ent. auto-ent.'!$C$9,3*(ROW(C27)-ROW(C$9)),0,3,1))</f>
        <v>193</v>
      </c>
      <c r="D31" s="46">
        <f ca="1">SUM(OFFSET('creation ent.'!$C$9,3*(ROW(C27)-ROW(C$9)),0,3,1))</f>
        <v>351</v>
      </c>
    </row>
    <row r="32" spans="1:4" x14ac:dyDescent="0.2">
      <c r="A32" s="61" t="str">
        <f>date!A68</f>
        <v>T4 2016</v>
      </c>
      <c r="B32" s="31">
        <f t="shared" ca="1" si="1"/>
        <v>186</v>
      </c>
      <c r="C32" s="33">
        <f ca="1">SUM(OFFSET('creation ent. auto-ent.'!$C$9,3*(ROW(C28)-ROW(C$9)),0,3,1))</f>
        <v>139</v>
      </c>
      <c r="D32" s="46">
        <f ca="1">SUM(OFFSET('creation ent.'!$C$9,3*(ROW(C28)-ROW(C$9)),0,3,1))</f>
        <v>325</v>
      </c>
    </row>
    <row r="33" spans="1:4" x14ac:dyDescent="0.2">
      <c r="A33" s="1" t="str">
        <f>date!A69</f>
        <v>T1 2017</v>
      </c>
      <c r="B33" s="31">
        <f t="shared" ca="1" si="1"/>
        <v>172</v>
      </c>
      <c r="C33" s="33">
        <f ca="1">SUM(OFFSET('creation ent. auto-ent.'!$C$9,3*(ROW(C29)-ROW(C$9)),0,3,1))</f>
        <v>191</v>
      </c>
      <c r="D33" s="46">
        <f ca="1">SUM(OFFSET('creation ent.'!$C$9,3*(ROW(C29)-ROW(C$9)),0,3,1))</f>
        <v>363</v>
      </c>
    </row>
    <row r="34" spans="1:4" x14ac:dyDescent="0.2">
      <c r="A34" s="1" t="str">
        <f>date!A70</f>
        <v>T2 2017</v>
      </c>
      <c r="B34" s="31">
        <f t="shared" ca="1" si="1"/>
        <v>180</v>
      </c>
      <c r="C34" s="33">
        <f ca="1">SUM(OFFSET('creation ent. auto-ent.'!$C$9,3*(ROW(C30)-ROW(C$9)),0,3,1))</f>
        <v>194</v>
      </c>
      <c r="D34" s="46">
        <f ca="1">SUM(OFFSET('creation ent.'!$C$9,3*(ROW(C30)-ROW(C$9)),0,3,1))</f>
        <v>374</v>
      </c>
    </row>
    <row r="35" spans="1:4" x14ac:dyDescent="0.2">
      <c r="A35" s="1" t="str">
        <f>date!A71</f>
        <v>T3 2017</v>
      </c>
      <c r="B35" s="31">
        <f t="shared" ca="1" si="1"/>
        <v>169</v>
      </c>
      <c r="C35" s="33">
        <f ca="1">SUM(OFFSET('creation ent. auto-ent.'!$C$9,3*(ROW(C31)-ROW(C$9)),0,3,1))</f>
        <v>183</v>
      </c>
      <c r="D35" s="46">
        <f ca="1">SUM(OFFSET('creation ent.'!$C$9,3*(ROW(C31)-ROW(C$9)),0,3,1))</f>
        <v>352</v>
      </c>
    </row>
    <row r="36" spans="1:4" x14ac:dyDescent="0.2">
      <c r="A36" s="61" t="str">
        <f>date!A72</f>
        <v>T4 2017</v>
      </c>
      <c r="B36" s="62">
        <f t="shared" ca="1" si="1"/>
        <v>237</v>
      </c>
      <c r="C36" s="63">
        <f ca="1">SUM(OFFSET('creation ent. auto-ent.'!$C$9,3*(ROW(C32)-ROW(C$9)),0,3,1))</f>
        <v>191</v>
      </c>
      <c r="D36" s="64">
        <f ca="1">SUM(OFFSET('creation ent.'!$C$9,3*(ROW(C32)-ROW(C$9)),0,3,1))</f>
        <v>428</v>
      </c>
    </row>
    <row r="37" spans="1:4" x14ac:dyDescent="0.2">
      <c r="A37" s="1" t="str">
        <f>date!A73</f>
        <v>T1 2018</v>
      </c>
      <c r="B37" s="31">
        <f t="shared" ca="1" si="1"/>
        <v>218</v>
      </c>
      <c r="C37" s="33">
        <f ca="1">SUM(OFFSET('creation ent. auto-ent.'!$C$9,3*(ROW(C33)-ROW(C$9)),0,3,1))</f>
        <v>240</v>
      </c>
      <c r="D37" s="46">
        <f ca="1">SUM(OFFSET('creation ent.'!$C$9,3*(ROW(C33)-ROW(C$9)),0,3,1))</f>
        <v>458</v>
      </c>
    </row>
    <row r="38" spans="1:4" x14ac:dyDescent="0.2">
      <c r="A38" s="1" t="str">
        <f>date!A74</f>
        <v>T2 2018</v>
      </c>
      <c r="B38" s="31">
        <f t="shared" ca="1" si="1"/>
        <v>225</v>
      </c>
      <c r="C38" s="33">
        <f ca="1">SUM(OFFSET('creation ent. auto-ent.'!$C$9,3*(ROW(C34)-ROW(C$9)),0,3,1))</f>
        <v>208</v>
      </c>
      <c r="D38" s="46">
        <f ca="1">SUM(OFFSET('creation ent.'!$C$9,3*(ROW(C34)-ROW(C$9)),0,3,1))</f>
        <v>433</v>
      </c>
    </row>
    <row r="39" spans="1:4" x14ac:dyDescent="0.2">
      <c r="A39" s="1" t="str">
        <f>date!A75</f>
        <v>T3 2018</v>
      </c>
      <c r="B39" s="31">
        <f t="shared" ca="1" si="1"/>
        <v>171</v>
      </c>
      <c r="C39" s="33">
        <f ca="1">SUM(OFFSET('creation ent. auto-ent.'!$C$9,3*(ROW(C35)-ROW(C$9)),0,3,1))</f>
        <v>184</v>
      </c>
      <c r="D39" s="46">
        <f ca="1">SUM(OFFSET('creation ent.'!$C$9,3*(ROW(C35)-ROW(C$9)),0,3,1))</f>
        <v>355</v>
      </c>
    </row>
    <row r="40" spans="1:4" x14ac:dyDescent="0.2">
      <c r="A40" s="61" t="str">
        <f>date!A76</f>
        <v>T4 2018</v>
      </c>
      <c r="B40" s="62">
        <f t="shared" ca="1" si="1"/>
        <v>213</v>
      </c>
      <c r="C40" s="63">
        <f ca="1">SUM(OFFSET('creation ent. auto-ent.'!$C$9,3*(ROW(C36)-ROW(C$9)),0,3,1))</f>
        <v>224</v>
      </c>
      <c r="D40" s="64">
        <f ca="1">SUM(OFFSET('creation ent.'!$C$9,3*(ROW(C36)-ROW(C$9)),0,3,1))</f>
        <v>437</v>
      </c>
    </row>
    <row r="41" spans="1:4" x14ac:dyDescent="0.2">
      <c r="A41" s="1" t="str">
        <f>date!A77</f>
        <v>T1 2019</v>
      </c>
      <c r="B41" s="31">
        <f t="shared" ca="1" si="1"/>
        <v>263</v>
      </c>
      <c r="C41" s="33">
        <f ca="1">SUM(OFFSET('creation ent. auto-ent.'!$C$9,3*(ROW(C37)-ROW(C$9)),0,3,1))</f>
        <v>247</v>
      </c>
      <c r="D41" s="46">
        <f ca="1">SUM(OFFSET('creation ent.'!$C$9,3*(ROW(C37)-ROW(C$9)),0,3,1))</f>
        <v>510</v>
      </c>
    </row>
    <row r="42" spans="1:4" x14ac:dyDescent="0.2">
      <c r="A42" s="1" t="str">
        <f>date!A78</f>
        <v>T2 2019</v>
      </c>
      <c r="B42" s="31">
        <f t="shared" ca="1" si="1"/>
        <v>289</v>
      </c>
      <c r="C42" s="33">
        <f ca="1">SUM(OFFSET('creation ent. auto-ent.'!$C$9,3*(ROW(C38)-ROW(C$9)),0,3,1))</f>
        <v>204</v>
      </c>
      <c r="D42" s="46">
        <f ca="1">SUM(OFFSET('creation ent.'!$C$9,3*(ROW(C38)-ROW(C$9)),0,3,1))</f>
        <v>493</v>
      </c>
    </row>
    <row r="43" spans="1:4" x14ac:dyDescent="0.2">
      <c r="A43" s="1" t="str">
        <f>date!A79</f>
        <v>T3 2019</v>
      </c>
      <c r="B43" s="31">
        <f t="shared" ca="1" si="1"/>
        <v>230</v>
      </c>
      <c r="C43" s="33">
        <f ca="1">SUM(OFFSET('creation ent. auto-ent.'!$C$9,3*(ROW(C39)-ROW(C$9)),0,3,1))</f>
        <v>195</v>
      </c>
      <c r="D43" s="46">
        <f ca="1">SUM(OFFSET('creation ent.'!$C$9,3*(ROW(C39)-ROW(C$9)),0,3,1))</f>
        <v>425</v>
      </c>
    </row>
    <row r="44" spans="1:4" x14ac:dyDescent="0.2">
      <c r="A44" s="61" t="str">
        <f>date!A80</f>
        <v>T4 2019</v>
      </c>
      <c r="B44" s="62">
        <f t="shared" ca="1" si="1"/>
        <v>175</v>
      </c>
      <c r="C44" s="63">
        <f ca="1">SUM(OFFSET('creation ent. auto-ent.'!$C$9,3*(ROW(C40)-ROW(C$9)),0,3,1))</f>
        <v>293</v>
      </c>
      <c r="D44" s="64">
        <f ca="1">SUM(OFFSET('creation ent.'!$C$9,3*(ROW(C40)-ROW(C$9)),0,3,1))</f>
        <v>468</v>
      </c>
    </row>
    <row r="45" spans="1:4" x14ac:dyDescent="0.2">
      <c r="A45" s="1" t="str">
        <f>date!A81</f>
        <v>T1 2020</v>
      </c>
      <c r="B45" s="31">
        <f t="shared" ca="1" si="1"/>
        <v>196</v>
      </c>
      <c r="C45" s="33">
        <f ca="1">SUM(OFFSET('creation ent. auto-ent.'!$C$9,3*(ROW(C41)-ROW(C$9)),0,3,1))</f>
        <v>246</v>
      </c>
      <c r="D45" s="46">
        <f ca="1">SUM(OFFSET('creation ent.'!$C$9,3*(ROW(C41)-ROW(C$9)),0,3,1))</f>
        <v>442</v>
      </c>
    </row>
    <row r="46" spans="1:4" x14ac:dyDescent="0.2">
      <c r="A46" s="1" t="str">
        <f>date!A82</f>
        <v>T2 2020</v>
      </c>
      <c r="B46" s="31">
        <f t="shared" ca="1" si="1"/>
        <v>190</v>
      </c>
      <c r="C46" s="33">
        <f ca="1">SUM(OFFSET('creation ent. auto-ent.'!$C$9,3*(ROW(C42)-ROW(C$9)),0,3,1))</f>
        <v>207</v>
      </c>
      <c r="D46" s="46">
        <f ca="1">SUM(OFFSET('creation ent.'!$C$9,3*(ROW(C42)-ROW(C$9)),0,3,1))</f>
        <v>397</v>
      </c>
    </row>
    <row r="47" spans="1:4" x14ac:dyDescent="0.2">
      <c r="A47" s="1" t="str">
        <f>date!A83</f>
        <v>T3 2020</v>
      </c>
      <c r="B47" s="31">
        <f t="shared" ca="1" si="1"/>
        <v>199</v>
      </c>
      <c r="C47" s="33">
        <f ca="1">SUM(OFFSET('creation ent. auto-ent.'!$C$9,3*(ROW(C43)-ROW(C$9)),0,3,1))</f>
        <v>300</v>
      </c>
      <c r="D47" s="46">
        <f ca="1">SUM(OFFSET('creation ent.'!$C$9,3*(ROW(C43)-ROW(C$9)),0,3,1))</f>
        <v>499</v>
      </c>
    </row>
    <row r="48" spans="1:4" x14ac:dyDescent="0.2">
      <c r="A48" s="61" t="str">
        <f>date!A84</f>
        <v>T4 2020</v>
      </c>
      <c r="B48" s="62">
        <f t="shared" ca="1" si="1"/>
        <v>222</v>
      </c>
      <c r="C48" s="63">
        <f ca="1">SUM(OFFSET('creation ent. auto-ent.'!$C$9,3*(ROW(C44)-ROW(C$9)),0,3,1))</f>
        <v>351</v>
      </c>
      <c r="D48" s="64">
        <f ca="1">SUM(OFFSET('creation ent.'!$C$9,3*(ROW(C44)-ROW(C$9)),0,3,1))</f>
        <v>573</v>
      </c>
    </row>
    <row r="49" spans="1:5" x14ac:dyDescent="0.2">
      <c r="A49" s="1" t="str">
        <f>date!A85</f>
        <v>T1 2021</v>
      </c>
      <c r="B49" s="31">
        <f t="shared" ca="1" si="1"/>
        <v>196</v>
      </c>
      <c r="C49" s="33">
        <f ca="1">SUM(OFFSET('creation ent. auto-ent.'!$C$9,3*(ROW(C45)-ROW(C$9)),0,3,1))</f>
        <v>332</v>
      </c>
      <c r="D49" s="46">
        <f ca="1">SUM(OFFSET('creation ent.'!$C$9,3*(ROW(C45)-ROW(C$9)),0,3,1))</f>
        <v>528</v>
      </c>
    </row>
    <row r="50" spans="1:5" x14ac:dyDescent="0.2">
      <c r="A50" s="1" t="str">
        <f>date!A86</f>
        <v>T2 2021</v>
      </c>
      <c r="B50" s="31">
        <f t="shared" ca="1" si="1"/>
        <v>269</v>
      </c>
      <c r="C50" s="33">
        <f ca="1">SUM(OFFSET('creation ent. auto-ent.'!$C$9,3*(ROW(C46)-ROW(C$9)),0,3,1))</f>
        <v>371</v>
      </c>
      <c r="D50" s="46">
        <f ca="1">SUM(OFFSET('creation ent.'!$C$9,3*(ROW(C46)-ROW(C$9)),0,3,1))</f>
        <v>640</v>
      </c>
    </row>
    <row r="51" spans="1:5" x14ac:dyDescent="0.2">
      <c r="A51" s="1" t="str">
        <f>date!A87</f>
        <v>T3 2021</v>
      </c>
      <c r="B51" s="31">
        <f t="shared" ca="1" si="1"/>
        <v>181</v>
      </c>
      <c r="C51" s="33">
        <f ca="1">SUM(OFFSET('creation ent. auto-ent.'!$C$9,3*(ROW(C47)-ROW(C$9)),0,3,1))</f>
        <v>286</v>
      </c>
      <c r="D51" s="46">
        <f ca="1">SUM(OFFSET('creation ent.'!$C$9,3*(ROW(C47)-ROW(C$9)),0,3,1))</f>
        <v>467</v>
      </c>
    </row>
    <row r="52" spans="1:5" x14ac:dyDescent="0.2">
      <c r="A52" s="61" t="str">
        <f>date!A88</f>
        <v>T4 2021</v>
      </c>
      <c r="B52" s="62">
        <f t="shared" ca="1" si="1"/>
        <v>238</v>
      </c>
      <c r="C52" s="63">
        <f ca="1">SUM(OFFSET('creation ent. auto-ent.'!$C$9,3*(ROW(C48)-ROW(C$9)),0,3,1))</f>
        <v>369</v>
      </c>
      <c r="D52" s="64">
        <f ca="1">SUM(OFFSET('creation ent.'!$C$9,3*(ROW(C48)-ROW(C$9)),0,3,1))</f>
        <v>607</v>
      </c>
    </row>
    <row r="53" spans="1:5" x14ac:dyDescent="0.2">
      <c r="A53" s="1" t="str">
        <f>date!A89</f>
        <v>T1 2022</v>
      </c>
      <c r="B53" s="31">
        <f t="shared" ca="1" si="1"/>
        <v>221</v>
      </c>
      <c r="C53" s="33">
        <f ca="1">SUM(OFFSET('creation ent. auto-ent.'!$C$9,3*(ROW(C49)-ROW(C$9)),0,3,1))</f>
        <v>405</v>
      </c>
      <c r="D53" s="46">
        <f ca="1">SUM(OFFSET('creation ent.'!$C$9,3*(ROW(C49)-ROW(C$9)),0,3,1))</f>
        <v>626</v>
      </c>
      <c r="E53" s="28"/>
    </row>
    <row r="54" spans="1:5" x14ac:dyDescent="0.2">
      <c r="A54" s="1" t="str">
        <f>date!A90</f>
        <v>T2 2022</v>
      </c>
      <c r="B54" s="31">
        <f t="shared" ca="1" si="1"/>
        <v>206</v>
      </c>
      <c r="C54" s="33">
        <f ca="1">SUM(OFFSET('creation ent. auto-ent.'!$C$9,3*(ROW(C50)-ROW(C$9)),0,3,1))</f>
        <v>420</v>
      </c>
      <c r="D54" s="46">
        <f ca="1">SUM(OFFSET('creation ent.'!$C$9,3*(ROW(C50)-ROW(C$9)),0,3,1))</f>
        <v>626</v>
      </c>
    </row>
    <row r="55" spans="1:5" x14ac:dyDescent="0.2">
      <c r="A55" s="1" t="str">
        <f>date!A91</f>
        <v>T3 2022</v>
      </c>
      <c r="B55" s="31">
        <f t="shared" ca="1" si="1"/>
        <v>182</v>
      </c>
      <c r="C55" s="33">
        <f ca="1">SUM(OFFSET('creation ent. auto-ent.'!$C$9,3*(ROW(C51)-ROW(C$9)),0,3,1))</f>
        <v>397</v>
      </c>
      <c r="D55" s="46">
        <f ca="1">SUM(OFFSET('creation ent.'!$C$9,3*(ROW(C51)-ROW(C$9)),0,3,1))</f>
        <v>579</v>
      </c>
    </row>
    <row r="56" spans="1:5" x14ac:dyDescent="0.2">
      <c r="A56" s="61" t="str">
        <f>date!A92</f>
        <v>T4 2022</v>
      </c>
      <c r="B56" s="62">
        <f t="shared" ca="1" si="1"/>
        <v>239</v>
      </c>
      <c r="C56" s="63">
        <f ca="1">SUM(OFFSET('creation ent. auto-ent.'!$C$9,3*(ROW(C52)-ROW(C$9)),0,3,1))</f>
        <v>414</v>
      </c>
      <c r="D56" s="64">
        <f ca="1">SUM(OFFSET('creation ent.'!$C$9,3*(ROW(C52)-ROW(C$9)),0,3,1))</f>
        <v>653</v>
      </c>
    </row>
    <row r="57" spans="1:5" x14ac:dyDescent="0.2">
      <c r="A57" s="1" t="str">
        <f>date!A93</f>
        <v>T1 2023</v>
      </c>
      <c r="B57" s="31">
        <f t="shared" ca="1" si="1"/>
        <v>199</v>
      </c>
      <c r="C57" s="33">
        <f ca="1">SUM(OFFSET('creation ent. auto-ent.'!$C$9,3*(ROW(C53)-ROW(C$9)),0,3,1))</f>
        <v>386</v>
      </c>
      <c r="D57" s="46">
        <f ca="1">SUM(OFFSET('creation ent.'!$C$9,3*(ROW(C53)-ROW(C$9)),0,3,1))</f>
        <v>585</v>
      </c>
    </row>
    <row r="58" spans="1:5" x14ac:dyDescent="0.2">
      <c r="A58" s="1" t="str">
        <f>date!A94</f>
        <v>T2 2023</v>
      </c>
      <c r="B58" s="31">
        <f t="shared" ca="1" si="1"/>
        <v>165</v>
      </c>
      <c r="C58" s="33">
        <f ca="1">SUM(OFFSET('creation ent. auto-ent.'!$C$9,3*(ROW(C54)-ROW(C$9)),0,3,1))</f>
        <v>339</v>
      </c>
      <c r="D58" s="46">
        <f ca="1">SUM(OFFSET('creation ent.'!$C$9,3*(ROW(C54)-ROW(C$9)),0,3,1))</f>
        <v>504</v>
      </c>
    </row>
    <row r="59" spans="1:5" x14ac:dyDescent="0.2">
      <c r="A59" s="1" t="str">
        <f>date!A95</f>
        <v>T3 2023</v>
      </c>
      <c r="B59" s="31">
        <f t="shared" ca="1" si="1"/>
        <v>192</v>
      </c>
      <c r="C59" s="33">
        <f ca="1">SUM(OFFSET('creation ent. auto-ent.'!$C$9,3*(ROW(C55)-ROW(C$9)),0,3,1))</f>
        <v>350</v>
      </c>
      <c r="D59" s="46">
        <f ca="1">SUM(OFFSET('creation ent.'!$C$9,3*(ROW(C55)-ROW(C$9)),0,3,1))</f>
        <v>542</v>
      </c>
    </row>
    <row r="60" spans="1:5" x14ac:dyDescent="0.2">
      <c r="A60" s="61" t="str">
        <f>date!A96</f>
        <v>T4 2023</v>
      </c>
      <c r="B60" s="62">
        <f t="shared" ref="B60" ca="1" si="2">D60-C60</f>
        <v>196</v>
      </c>
      <c r="C60" s="63">
        <f ca="1">SUM(OFFSET('creation ent. auto-ent.'!$C$9,3*(ROW(C56)-ROW(C$9)),0,3,1))</f>
        <v>397</v>
      </c>
      <c r="D60" s="64">
        <f ca="1">SUM(OFFSET('creation ent.'!$C$9,3*(ROW(C56)-ROW(C$9)),0,3,1))</f>
        <v>593</v>
      </c>
    </row>
    <row r="61" spans="1:5" x14ac:dyDescent="0.2">
      <c r="A61" s="1"/>
      <c r="B61" s="3"/>
      <c r="C61" s="3"/>
      <c r="D61" s="3"/>
    </row>
    <row r="62" spans="1:5" x14ac:dyDescent="0.2">
      <c r="A62" s="1"/>
      <c r="B62" s="3"/>
      <c r="C62" s="3"/>
      <c r="D62" s="3"/>
    </row>
    <row r="63" spans="1:5" x14ac:dyDescent="0.2">
      <c r="A63" s="1"/>
      <c r="B63" s="3"/>
      <c r="C63" s="3"/>
      <c r="D63" s="3"/>
    </row>
    <row r="64" spans="1:5"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row r="90" spans="1:4" x14ac:dyDescent="0.2">
      <c r="A90" s="1"/>
      <c r="B90" s="3"/>
      <c r="C90" s="3"/>
      <c r="D90" s="3"/>
    </row>
    <row r="91" spans="1:4" x14ac:dyDescent="0.2">
      <c r="A91" s="1"/>
      <c r="B91" s="3"/>
      <c r="C91" s="3"/>
      <c r="D91" s="3"/>
    </row>
  </sheetData>
  <mergeCells count="1">
    <mergeCell ref="B10:P11"/>
  </mergeCells>
  <phoneticPr fontId="8"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91"/>
  <sheetViews>
    <sheetView zoomScaleNormal="100" workbookViewId="0">
      <pane xSplit="1" ySplit="12" topLeftCell="B13"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3.42578125" style="2" bestFit="1" customWidth="1"/>
    <col min="2" max="4" width="12.42578125" style="2" customWidth="1"/>
    <col min="5" max="16384" width="11.42578125" style="2"/>
  </cols>
  <sheetData>
    <row r="1" spans="1:16" x14ac:dyDescent="0.2">
      <c r="A1" s="4" t="s">
        <v>11</v>
      </c>
      <c r="B1" s="4" t="s">
        <v>32</v>
      </c>
    </row>
    <row r="2" spans="1:16" x14ac:dyDescent="0.2">
      <c r="A2" s="37" t="s">
        <v>12</v>
      </c>
      <c r="B2" s="37" t="s">
        <v>41</v>
      </c>
      <c r="C2" s="38"/>
    </row>
    <row r="3" spans="1:16" x14ac:dyDescent="0.2">
      <c r="A3" s="1" t="s">
        <v>13</v>
      </c>
      <c r="B3" s="1" t="s">
        <v>16</v>
      </c>
    </row>
    <row r="4" spans="1:16" x14ac:dyDescent="0.2">
      <c r="A4" s="1" t="s">
        <v>14</v>
      </c>
      <c r="B4" s="1" t="s">
        <v>21</v>
      </c>
    </row>
    <row r="5" spans="1:16" s="21" customFormat="1" x14ac:dyDescent="0.2">
      <c r="A5" s="20" t="s">
        <v>23</v>
      </c>
      <c r="B5" s="20" t="s">
        <v>58</v>
      </c>
    </row>
    <row r="6" spans="1:16" x14ac:dyDescent="0.2">
      <c r="A6" s="1" t="s">
        <v>15</v>
      </c>
      <c r="B6" s="1" t="s">
        <v>745</v>
      </c>
    </row>
    <row r="7" spans="1:16" x14ac:dyDescent="0.2">
      <c r="A7" s="47" t="s">
        <v>63</v>
      </c>
      <c r="B7" s="47" t="str">
        <f>'France métro'!B7</f>
        <v>: 15 février 2024</v>
      </c>
    </row>
    <row r="8" spans="1:16" x14ac:dyDescent="0.2">
      <c r="A8" s="34" t="s">
        <v>43</v>
      </c>
      <c r="B8" s="35" t="s">
        <v>44</v>
      </c>
      <c r="C8" s="36"/>
      <c r="D8" s="36"/>
      <c r="E8" s="36"/>
      <c r="F8" s="36"/>
      <c r="G8" s="50"/>
      <c r="H8" s="50"/>
      <c r="I8" s="50"/>
    </row>
    <row r="9" spans="1:16" x14ac:dyDescent="0.2">
      <c r="A9" s="34" t="s">
        <v>454</v>
      </c>
      <c r="B9" s="35" t="s">
        <v>456</v>
      </c>
      <c r="C9" s="36"/>
      <c r="D9" s="36"/>
      <c r="E9" s="36"/>
      <c r="F9" s="36"/>
      <c r="G9" s="50"/>
      <c r="H9" s="50"/>
      <c r="I9" s="50"/>
    </row>
    <row r="10" spans="1:16" s="93" customFormat="1" ht="25.5" customHeight="1" x14ac:dyDescent="0.2">
      <c r="A10" s="88" t="s">
        <v>723</v>
      </c>
      <c r="B10" s="132" t="s">
        <v>746</v>
      </c>
      <c r="C10" s="132"/>
      <c r="D10" s="132"/>
      <c r="E10" s="132"/>
      <c r="F10" s="132"/>
      <c r="G10" s="132"/>
      <c r="H10" s="132"/>
      <c r="I10" s="132"/>
      <c r="J10" s="132"/>
      <c r="K10" s="132"/>
      <c r="L10" s="132"/>
      <c r="M10" s="132"/>
      <c r="N10" s="132"/>
      <c r="O10" s="132"/>
      <c r="P10" s="132"/>
    </row>
    <row r="11" spans="1:16" s="93" customFormat="1" ht="24" customHeight="1" x14ac:dyDescent="0.2">
      <c r="A11" s="88"/>
      <c r="B11" s="132"/>
      <c r="C11" s="132"/>
      <c r="D11" s="132"/>
      <c r="E11" s="132"/>
      <c r="F11" s="132"/>
      <c r="G11" s="132"/>
      <c r="H11" s="132"/>
      <c r="I11" s="132"/>
      <c r="J11" s="132"/>
      <c r="K11" s="132"/>
      <c r="L11" s="132"/>
      <c r="M11" s="132"/>
      <c r="N11" s="132"/>
      <c r="O11" s="132"/>
      <c r="P11" s="132"/>
    </row>
    <row r="12" spans="1:16" ht="66" customHeight="1" x14ac:dyDescent="0.2">
      <c r="A12" s="19" t="s">
        <v>2</v>
      </c>
      <c r="B12" s="30" t="s">
        <v>66</v>
      </c>
      <c r="C12" s="32" t="s">
        <v>65</v>
      </c>
      <c r="D12" s="44" t="s">
        <v>42</v>
      </c>
    </row>
    <row r="13" spans="1:16" x14ac:dyDescent="0.2">
      <c r="A13" s="1" t="str">
        <f>date!A49</f>
        <v>T1 2012</v>
      </c>
      <c r="B13" s="31">
        <f t="shared" ref="B13" ca="1" si="0">D13-C13</f>
        <v>2144</v>
      </c>
      <c r="C13" s="33">
        <f ca="1">SUM(OFFSET('creation ent. auto-ent.'!$D$9,3*(ROW(D9)-ROW(D$9)),0,3,1))</f>
        <v>2955</v>
      </c>
      <c r="D13" s="46">
        <f ca="1">SUM(OFFSET('creation ent.'!$D$9,3*(ROW(D9)-ROW(D$9)),0,3,1))</f>
        <v>5099</v>
      </c>
    </row>
    <row r="14" spans="1:16" x14ac:dyDescent="0.2">
      <c r="A14" s="1" t="str">
        <f>date!A50</f>
        <v>T2 2012</v>
      </c>
      <c r="B14" s="31">
        <f t="shared" ref="B14:B59" ca="1" si="1">D14-C14</f>
        <v>1672</v>
      </c>
      <c r="C14" s="33">
        <f ca="1">SUM(OFFSET('creation ent. auto-ent.'!$D$9,3*(ROW(D10)-ROW(D$9)),0,3,1))</f>
        <v>2550</v>
      </c>
      <c r="D14" s="46">
        <f ca="1">SUM(OFFSET('creation ent.'!$D$9,3*(ROW(D10)-ROW(D$9)),0,3,1))</f>
        <v>4222</v>
      </c>
    </row>
    <row r="15" spans="1:16" x14ac:dyDescent="0.2">
      <c r="A15" s="1" t="str">
        <f>date!A51</f>
        <v>T3 2012</v>
      </c>
      <c r="B15" s="31">
        <f t="shared" ca="1" si="1"/>
        <v>1487</v>
      </c>
      <c r="C15" s="33">
        <f ca="1">SUM(OFFSET('creation ent. auto-ent.'!$D$9,3*(ROW(D11)-ROW(D$9)),0,3,1))</f>
        <v>2311</v>
      </c>
      <c r="D15" s="46">
        <f ca="1">SUM(OFFSET('creation ent.'!$D$9,3*(ROW(D11)-ROW(D$9)),0,3,1))</f>
        <v>3798</v>
      </c>
    </row>
    <row r="16" spans="1:16" x14ac:dyDescent="0.2">
      <c r="A16" s="61" t="str">
        <f>date!A52</f>
        <v>T4 2012</v>
      </c>
      <c r="B16" s="62">
        <f t="shared" ca="1" si="1"/>
        <v>1619</v>
      </c>
      <c r="C16" s="63">
        <f ca="1">SUM(OFFSET('creation ent. auto-ent.'!$D$9,3*(ROW(D12)-ROW(D$9)),0,3,1))</f>
        <v>2231</v>
      </c>
      <c r="D16" s="64">
        <f ca="1">SUM(OFFSET('creation ent.'!$D$9,3*(ROW(D12)-ROW(D$9)),0,3,1))</f>
        <v>3850</v>
      </c>
    </row>
    <row r="17" spans="1:4" x14ac:dyDescent="0.2">
      <c r="A17" s="1" t="str">
        <f>date!A53</f>
        <v>T1 2013</v>
      </c>
      <c r="B17" s="31">
        <f t="shared" ca="1" si="1"/>
        <v>2270</v>
      </c>
      <c r="C17" s="33">
        <f ca="1">SUM(OFFSET('creation ent. auto-ent.'!$D$9,3*(ROW(D13)-ROW(D$9)),0,3,1))</f>
        <v>2236</v>
      </c>
      <c r="D17" s="46">
        <f ca="1">SUM(OFFSET('creation ent.'!$D$9,3*(ROW(D13)-ROW(D$9)),0,3,1))</f>
        <v>4506</v>
      </c>
    </row>
    <row r="18" spans="1:4" x14ac:dyDescent="0.2">
      <c r="A18" s="1" t="str">
        <f>date!A54</f>
        <v>T2 2013</v>
      </c>
      <c r="B18" s="31">
        <f t="shared" ca="1" si="1"/>
        <v>2003</v>
      </c>
      <c r="C18" s="33">
        <f ca="1">SUM(OFFSET('creation ent. auto-ent.'!$D$9,3*(ROW(D14)-ROW(D$9)),0,3,1))</f>
        <v>1939</v>
      </c>
      <c r="D18" s="46">
        <f ca="1">SUM(OFFSET('creation ent.'!$D$9,3*(ROW(D14)-ROW(D$9)),0,3,1))</f>
        <v>3942</v>
      </c>
    </row>
    <row r="19" spans="1:4" x14ac:dyDescent="0.2">
      <c r="A19" s="1" t="str">
        <f>date!A55</f>
        <v>T3 2013</v>
      </c>
      <c r="B19" s="31">
        <f t="shared" ca="1" si="1"/>
        <v>1812</v>
      </c>
      <c r="C19" s="33">
        <f ca="1">SUM(OFFSET('creation ent. auto-ent.'!$D$9,3*(ROW(D15)-ROW(D$9)),0,3,1))</f>
        <v>1815</v>
      </c>
      <c r="D19" s="46">
        <f ca="1">SUM(OFFSET('creation ent.'!$D$9,3*(ROW(D15)-ROW(D$9)),0,3,1))</f>
        <v>3627</v>
      </c>
    </row>
    <row r="20" spans="1:4" x14ac:dyDescent="0.2">
      <c r="A20" s="61" t="str">
        <f>date!A56</f>
        <v>T4 2013</v>
      </c>
      <c r="B20" s="62">
        <f t="shared" ca="1" si="1"/>
        <v>1925</v>
      </c>
      <c r="C20" s="63">
        <f ca="1">SUM(OFFSET('creation ent. auto-ent.'!$D$9,3*(ROW(D16)-ROW(D$9)),0,3,1))</f>
        <v>1992</v>
      </c>
      <c r="D20" s="64">
        <f ca="1">SUM(OFFSET('creation ent.'!$D$9,3*(ROW(D16)-ROW(D$9)),0,3,1))</f>
        <v>3917</v>
      </c>
    </row>
    <row r="21" spans="1:4" x14ac:dyDescent="0.2">
      <c r="A21" s="37" t="str">
        <f>date!A57</f>
        <v>T1 2014</v>
      </c>
      <c r="B21" s="31">
        <f t="shared" ca="1" si="1"/>
        <v>2230</v>
      </c>
      <c r="C21" s="33">
        <f ca="1">SUM(OFFSET('creation ent. auto-ent.'!$D$9,3*(ROW(D17)-ROW(D$9)),0,3,1))</f>
        <v>2124</v>
      </c>
      <c r="D21" s="46">
        <f ca="1">SUM(OFFSET('creation ent.'!$D$9,3*(ROW(D17)-ROW(D$9)),0,3,1))</f>
        <v>4354</v>
      </c>
    </row>
    <row r="22" spans="1:4" x14ac:dyDescent="0.2">
      <c r="A22" s="1" t="str">
        <f>date!A58</f>
        <v>T2 2014</v>
      </c>
      <c r="B22" s="31">
        <f t="shared" ca="1" si="1"/>
        <v>2144</v>
      </c>
      <c r="C22" s="33">
        <f ca="1">SUM(OFFSET('creation ent. auto-ent.'!$D$9,3*(ROW(D18)-ROW(D$9)),0,3,1))</f>
        <v>1968</v>
      </c>
      <c r="D22" s="46">
        <f ca="1">SUM(OFFSET('creation ent.'!$D$9,3*(ROW(D18)-ROW(D$9)),0,3,1))</f>
        <v>4112</v>
      </c>
    </row>
    <row r="23" spans="1:4" x14ac:dyDescent="0.2">
      <c r="A23" s="1" t="str">
        <f>date!A59</f>
        <v>T3 2014</v>
      </c>
      <c r="B23" s="31">
        <f t="shared" ca="1" si="1"/>
        <v>1607</v>
      </c>
      <c r="C23" s="33">
        <f ca="1">SUM(OFFSET('creation ent. auto-ent.'!$D$9,3*(ROW(D19)-ROW(D$9)),0,3,1))</f>
        <v>1920</v>
      </c>
      <c r="D23" s="46">
        <f ca="1">SUM(OFFSET('creation ent.'!$D$9,3*(ROW(D19)-ROW(D$9)),0,3,1))</f>
        <v>3527</v>
      </c>
    </row>
    <row r="24" spans="1:4" x14ac:dyDescent="0.2">
      <c r="A24" s="61" t="str">
        <f>date!A60</f>
        <v>T4 2014</v>
      </c>
      <c r="B24" s="62">
        <f t="shared" ca="1" si="1"/>
        <v>1851</v>
      </c>
      <c r="C24" s="63">
        <f ca="1">SUM(OFFSET('creation ent. auto-ent.'!$D$9,3*(ROW(D20)-ROW(D$9)),0,3,1))</f>
        <v>1932</v>
      </c>
      <c r="D24" s="64">
        <f ca="1">SUM(OFFSET('creation ent.'!$D$9,3*(ROW(D20)-ROW(D$9)),0,3,1))</f>
        <v>3783</v>
      </c>
    </row>
    <row r="25" spans="1:4" x14ac:dyDescent="0.2">
      <c r="A25" s="1" t="str">
        <f>date!A61</f>
        <v>T1 2015</v>
      </c>
      <c r="B25" s="31">
        <f t="shared" ca="1" si="1"/>
        <v>2038</v>
      </c>
      <c r="C25" s="33">
        <f ca="1">SUM(OFFSET('creation ent. auto-ent.'!$D$9,3*(ROW(D21)-ROW(D$9)),0,3,1))</f>
        <v>2200</v>
      </c>
      <c r="D25" s="46">
        <f ca="1">SUM(OFFSET('creation ent.'!$D$9,3*(ROW(D21)-ROW(D$9)),0,3,1))</f>
        <v>4238</v>
      </c>
    </row>
    <row r="26" spans="1:4" x14ac:dyDescent="0.2">
      <c r="A26" s="1" t="str">
        <f>date!A62</f>
        <v>T2 2015</v>
      </c>
      <c r="B26" s="31">
        <f t="shared" ca="1" si="1"/>
        <v>1837</v>
      </c>
      <c r="C26" s="33">
        <f ca="1">SUM(OFFSET('creation ent. auto-ent.'!$D$9,3*(ROW(D22)-ROW(D$9)),0,3,1))</f>
        <v>2167</v>
      </c>
      <c r="D26" s="46">
        <f ca="1">SUM(OFFSET('creation ent.'!$D$9,3*(ROW(D22)-ROW(D$9)),0,3,1))</f>
        <v>4004</v>
      </c>
    </row>
    <row r="27" spans="1:4" x14ac:dyDescent="0.2">
      <c r="A27" s="1" t="str">
        <f>date!A63</f>
        <v>T3 2015</v>
      </c>
      <c r="B27" s="31">
        <f t="shared" ca="1" si="1"/>
        <v>1578</v>
      </c>
      <c r="C27" s="33">
        <f ca="1">SUM(OFFSET('creation ent. auto-ent.'!$D$9,3*(ROW(D23)-ROW(D$9)),0,3,1))</f>
        <v>1871</v>
      </c>
      <c r="D27" s="46">
        <f ca="1">SUM(OFFSET('creation ent.'!$D$9,3*(ROW(D23)-ROW(D$9)),0,3,1))</f>
        <v>3449</v>
      </c>
    </row>
    <row r="28" spans="1:4" x14ac:dyDescent="0.2">
      <c r="A28" s="61" t="str">
        <f>date!A64</f>
        <v>T4 2015</v>
      </c>
      <c r="B28" s="62">
        <f t="shared" ca="1" si="1"/>
        <v>1820</v>
      </c>
      <c r="C28" s="63">
        <f ca="1">SUM(OFFSET('creation ent. auto-ent.'!$D$9,3*(ROW(D24)-ROW(D$9)),0,3,1))</f>
        <v>1972</v>
      </c>
      <c r="D28" s="64">
        <f ca="1">SUM(OFFSET('creation ent.'!$D$9,3*(ROW(D24)-ROW(D$9)),0,3,1))</f>
        <v>3792</v>
      </c>
    </row>
    <row r="29" spans="1:4" x14ac:dyDescent="0.2">
      <c r="A29" s="1" t="str">
        <f>date!A65</f>
        <v>T1 2016</v>
      </c>
      <c r="B29" s="31">
        <f t="shared" ca="1" si="1"/>
        <v>2257</v>
      </c>
      <c r="C29" s="33">
        <f ca="1">SUM(OFFSET('creation ent. auto-ent.'!$D$9,3*(ROW(D25)-ROW(D$9)),0,3,1))</f>
        <v>2234</v>
      </c>
      <c r="D29" s="46">
        <f ca="1">SUM(OFFSET('creation ent.'!$D$9,3*(ROW(D25)-ROW(D$9)),0,3,1))</f>
        <v>4491</v>
      </c>
    </row>
    <row r="30" spans="1:4" x14ac:dyDescent="0.2">
      <c r="A30" s="1" t="str">
        <f>date!A66</f>
        <v>T2 2016</v>
      </c>
      <c r="B30" s="31">
        <f t="shared" ca="1" si="1"/>
        <v>2040</v>
      </c>
      <c r="C30" s="33">
        <f ca="1">SUM(OFFSET('creation ent. auto-ent.'!$D$9,3*(ROW(D26)-ROW(D$9)),0,3,1))</f>
        <v>2197</v>
      </c>
      <c r="D30" s="46">
        <f ca="1">SUM(OFFSET('creation ent.'!$D$9,3*(ROW(D26)-ROW(D$9)),0,3,1))</f>
        <v>4237</v>
      </c>
    </row>
    <row r="31" spans="1:4" x14ac:dyDescent="0.2">
      <c r="A31" s="1" t="str">
        <f>date!A67</f>
        <v>T3 2016</v>
      </c>
      <c r="B31" s="31">
        <f t="shared" ca="1" si="1"/>
        <v>1620</v>
      </c>
      <c r="C31" s="33">
        <f ca="1">SUM(OFFSET('creation ent. auto-ent.'!$D$9,3*(ROW(D27)-ROW(D$9)),0,3,1))</f>
        <v>1877</v>
      </c>
      <c r="D31" s="46">
        <f ca="1">SUM(OFFSET('creation ent.'!$D$9,3*(ROW(D27)-ROW(D$9)),0,3,1))</f>
        <v>3497</v>
      </c>
    </row>
    <row r="32" spans="1:4" x14ac:dyDescent="0.2">
      <c r="A32" s="61" t="str">
        <f>date!A68</f>
        <v>T4 2016</v>
      </c>
      <c r="B32" s="31">
        <f t="shared" ca="1" si="1"/>
        <v>1998</v>
      </c>
      <c r="C32" s="33">
        <f ca="1">SUM(OFFSET('creation ent. auto-ent.'!$D$9,3*(ROW(D28)-ROW(D$9)),0,3,1))</f>
        <v>1882</v>
      </c>
      <c r="D32" s="46">
        <f ca="1">SUM(OFFSET('creation ent.'!$D$9,3*(ROW(D28)-ROW(D$9)),0,3,1))</f>
        <v>3880</v>
      </c>
    </row>
    <row r="33" spans="1:4" x14ac:dyDescent="0.2">
      <c r="A33" s="1" t="str">
        <f>date!A69</f>
        <v>T1 2017</v>
      </c>
      <c r="B33" s="31">
        <f t="shared" ca="1" si="1"/>
        <v>2322</v>
      </c>
      <c r="C33" s="33">
        <f ca="1">SUM(OFFSET('creation ent. auto-ent.'!$D$9,3*(ROW(D29)-ROW(D$9)),0,3,1))</f>
        <v>2217</v>
      </c>
      <c r="D33" s="46">
        <f ca="1">SUM(OFFSET('creation ent.'!$D$9,3*(ROW(D29)-ROW(D$9)),0,3,1))</f>
        <v>4539</v>
      </c>
    </row>
    <row r="34" spans="1:4" x14ac:dyDescent="0.2">
      <c r="A34" s="1" t="str">
        <f>date!A70</f>
        <v>T2 2017</v>
      </c>
      <c r="B34" s="31">
        <f t="shared" ca="1" si="1"/>
        <v>2067</v>
      </c>
      <c r="C34" s="33">
        <f ca="1">SUM(OFFSET('creation ent. auto-ent.'!$D$9,3*(ROW(D30)-ROW(D$9)),0,3,1))</f>
        <v>2148</v>
      </c>
      <c r="D34" s="46">
        <f ca="1">SUM(OFFSET('creation ent.'!$D$9,3*(ROW(D30)-ROW(D$9)),0,3,1))</f>
        <v>4215</v>
      </c>
    </row>
    <row r="35" spans="1:4" x14ac:dyDescent="0.2">
      <c r="A35" s="1" t="str">
        <f>date!A71</f>
        <v>T3 2017</v>
      </c>
      <c r="B35" s="31">
        <f t="shared" ca="1" si="1"/>
        <v>1807</v>
      </c>
      <c r="C35" s="33">
        <f ca="1">SUM(OFFSET('creation ent. auto-ent.'!$D$9,3*(ROW(D31)-ROW(D$9)),0,3,1))</f>
        <v>1860</v>
      </c>
      <c r="D35" s="46">
        <f ca="1">SUM(OFFSET('creation ent.'!$D$9,3*(ROW(D31)-ROW(D$9)),0,3,1))</f>
        <v>3667</v>
      </c>
    </row>
    <row r="36" spans="1:4" x14ac:dyDescent="0.2">
      <c r="A36" s="61" t="str">
        <f>date!A72</f>
        <v>T4 2017</v>
      </c>
      <c r="B36" s="62">
        <f t="shared" ca="1" si="1"/>
        <v>2121</v>
      </c>
      <c r="C36" s="63">
        <f ca="1">SUM(OFFSET('creation ent. auto-ent.'!$D$9,3*(ROW(D32)-ROW(D$9)),0,3,1))</f>
        <v>2276</v>
      </c>
      <c r="D36" s="64">
        <f ca="1">SUM(OFFSET('creation ent.'!$D$9,3*(ROW(D32)-ROW(D$9)),0,3,1))</f>
        <v>4397</v>
      </c>
    </row>
    <row r="37" spans="1:4" x14ac:dyDescent="0.2">
      <c r="A37" s="1" t="str">
        <f>date!A73</f>
        <v>T1 2018</v>
      </c>
      <c r="B37" s="31">
        <f t="shared" ca="1" si="1"/>
        <v>2496</v>
      </c>
      <c r="C37" s="33">
        <f ca="1">SUM(OFFSET('creation ent. auto-ent.'!$D$9,3*(ROW(D33)-ROW(D$9)),0,3,1))</f>
        <v>2845</v>
      </c>
      <c r="D37" s="46">
        <f ca="1">SUM(OFFSET('creation ent.'!$D$9,3*(ROW(D33)-ROW(D$9)),0,3,1))</f>
        <v>5341</v>
      </c>
    </row>
    <row r="38" spans="1:4" x14ac:dyDescent="0.2">
      <c r="A38" s="1" t="str">
        <f>date!A74</f>
        <v>T2 2018</v>
      </c>
      <c r="B38" s="31">
        <f t="shared" ca="1" si="1"/>
        <v>2317</v>
      </c>
      <c r="C38" s="33">
        <f ca="1">SUM(OFFSET('creation ent. auto-ent.'!$D$9,3*(ROW(D34)-ROW(D$9)),0,3,1))</f>
        <v>2568</v>
      </c>
      <c r="D38" s="46">
        <f ca="1">SUM(OFFSET('creation ent.'!$D$9,3*(ROW(D34)-ROW(D$9)),0,3,1))</f>
        <v>4885</v>
      </c>
    </row>
    <row r="39" spans="1:4" x14ac:dyDescent="0.2">
      <c r="A39" s="1" t="str">
        <f>date!A75</f>
        <v>T3 2018</v>
      </c>
      <c r="B39" s="31">
        <f t="shared" ca="1" si="1"/>
        <v>1984</v>
      </c>
      <c r="C39" s="33">
        <f ca="1">SUM(OFFSET('creation ent. auto-ent.'!$D$9,3*(ROW(D35)-ROW(D$9)),0,3,1))</f>
        <v>2350</v>
      </c>
      <c r="D39" s="46">
        <f ca="1">SUM(OFFSET('creation ent.'!$D$9,3*(ROW(D35)-ROW(D$9)),0,3,1))</f>
        <v>4334</v>
      </c>
    </row>
    <row r="40" spans="1:4" x14ac:dyDescent="0.2">
      <c r="A40" s="61" t="str">
        <f>date!A76</f>
        <v>T4 2018</v>
      </c>
      <c r="B40" s="62">
        <f t="shared" ca="1" si="1"/>
        <v>1919</v>
      </c>
      <c r="C40" s="63">
        <f ca="1">SUM(OFFSET('creation ent. auto-ent.'!$D$9,3*(ROW(D36)-ROW(D$9)),0,3,1))</f>
        <v>2570</v>
      </c>
      <c r="D40" s="64">
        <f ca="1">SUM(OFFSET('creation ent.'!$D$9,3*(ROW(D36)-ROW(D$9)),0,3,1))</f>
        <v>4489</v>
      </c>
    </row>
    <row r="41" spans="1:4" x14ac:dyDescent="0.2">
      <c r="A41" s="1" t="str">
        <f>date!A77</f>
        <v>T1 2019</v>
      </c>
      <c r="B41" s="31">
        <f t="shared" ca="1" si="1"/>
        <v>2660</v>
      </c>
      <c r="C41" s="33">
        <f ca="1">SUM(OFFSET('creation ent. auto-ent.'!$D$9,3*(ROW(D37)-ROW(D$9)),0,3,1))</f>
        <v>3324</v>
      </c>
      <c r="D41" s="46">
        <f ca="1">SUM(OFFSET('creation ent.'!$D$9,3*(ROW(D37)-ROW(D$9)),0,3,1))</f>
        <v>5984</v>
      </c>
    </row>
    <row r="42" spans="1:4" x14ac:dyDescent="0.2">
      <c r="A42" s="1" t="str">
        <f>date!A78</f>
        <v>T2 2019</v>
      </c>
      <c r="B42" s="31">
        <f t="shared" ca="1" si="1"/>
        <v>2184</v>
      </c>
      <c r="C42" s="33">
        <f ca="1">SUM(OFFSET('creation ent. auto-ent.'!$D$9,3*(ROW(D38)-ROW(D$9)),0,3,1))</f>
        <v>3075</v>
      </c>
      <c r="D42" s="46">
        <f ca="1">SUM(OFFSET('creation ent.'!$D$9,3*(ROW(D38)-ROW(D$9)),0,3,1))</f>
        <v>5259</v>
      </c>
    </row>
    <row r="43" spans="1:4" x14ac:dyDescent="0.2">
      <c r="A43" s="1" t="str">
        <f>date!A79</f>
        <v>T3 2019</v>
      </c>
      <c r="B43" s="31">
        <f t="shared" ca="1" si="1"/>
        <v>1777</v>
      </c>
      <c r="C43" s="33">
        <f ca="1">SUM(OFFSET('creation ent. auto-ent.'!$D$9,3*(ROW(D39)-ROW(D$9)),0,3,1))</f>
        <v>2969</v>
      </c>
      <c r="D43" s="46">
        <f ca="1">SUM(OFFSET('creation ent.'!$D$9,3*(ROW(D39)-ROW(D$9)),0,3,1))</f>
        <v>4746</v>
      </c>
    </row>
    <row r="44" spans="1:4" x14ac:dyDescent="0.2">
      <c r="A44" s="61" t="str">
        <f>date!A80</f>
        <v>T4 2019</v>
      </c>
      <c r="B44" s="62">
        <f t="shared" ca="1" si="1"/>
        <v>1848</v>
      </c>
      <c r="C44" s="63">
        <f ca="1">SUM(OFFSET('creation ent. auto-ent.'!$D$9,3*(ROW(D40)-ROW(D$9)),0,3,1))</f>
        <v>3771</v>
      </c>
      <c r="D44" s="64">
        <f ca="1">SUM(OFFSET('creation ent.'!$D$9,3*(ROW(D40)-ROW(D$9)),0,3,1))</f>
        <v>5619</v>
      </c>
    </row>
    <row r="45" spans="1:4" x14ac:dyDescent="0.2">
      <c r="A45" s="1" t="str">
        <f>date!A81</f>
        <v>T1 2020</v>
      </c>
      <c r="B45" s="31">
        <f t="shared" ca="1" si="1"/>
        <v>2102</v>
      </c>
      <c r="C45" s="33">
        <f ca="1">SUM(OFFSET('creation ent. auto-ent.'!$D$9,3*(ROW(D41)-ROW(D$9)),0,3,1))</f>
        <v>3750</v>
      </c>
      <c r="D45" s="46">
        <f ca="1">SUM(OFFSET('creation ent.'!$D$9,3*(ROW(D41)-ROW(D$9)),0,3,1))</f>
        <v>5852</v>
      </c>
    </row>
    <row r="46" spans="1:4" x14ac:dyDescent="0.2">
      <c r="A46" s="1" t="str">
        <f>date!A82</f>
        <v>T2 2020</v>
      </c>
      <c r="B46" s="31">
        <f t="shared" ca="1" si="1"/>
        <v>1279</v>
      </c>
      <c r="C46" s="33">
        <f ca="1">SUM(OFFSET('creation ent. auto-ent.'!$D$9,3*(ROW(D42)-ROW(D$9)),0,3,1))</f>
        <v>2912</v>
      </c>
      <c r="D46" s="46">
        <f ca="1">SUM(OFFSET('creation ent.'!$D$9,3*(ROW(D42)-ROW(D$9)),0,3,1))</f>
        <v>4191</v>
      </c>
    </row>
    <row r="47" spans="1:4" x14ac:dyDescent="0.2">
      <c r="A47" s="1" t="str">
        <f>date!A83</f>
        <v>T3 2020</v>
      </c>
      <c r="B47" s="31">
        <f t="shared" ca="1" si="1"/>
        <v>1998</v>
      </c>
      <c r="C47" s="33">
        <f ca="1">SUM(OFFSET('creation ent. auto-ent.'!$D$9,3*(ROW(D43)-ROW(D$9)),0,3,1))</f>
        <v>4026</v>
      </c>
      <c r="D47" s="46">
        <f ca="1">SUM(OFFSET('creation ent.'!$D$9,3*(ROW(D43)-ROW(D$9)),0,3,1))</f>
        <v>6024</v>
      </c>
    </row>
    <row r="48" spans="1:4" x14ac:dyDescent="0.2">
      <c r="A48" s="61" t="str">
        <f>date!A84</f>
        <v>T4 2020</v>
      </c>
      <c r="B48" s="62">
        <f t="shared" ca="1" si="1"/>
        <v>2174</v>
      </c>
      <c r="C48" s="63">
        <f ca="1">SUM(OFFSET('creation ent. auto-ent.'!$D$9,3*(ROW(D44)-ROW(D$9)),0,3,1))</f>
        <v>4303</v>
      </c>
      <c r="D48" s="64">
        <f ca="1">SUM(OFFSET('creation ent.'!$D$9,3*(ROW(D44)-ROW(D$9)),0,3,1))</f>
        <v>6477</v>
      </c>
    </row>
    <row r="49" spans="1:4" x14ac:dyDescent="0.2">
      <c r="A49" s="1" t="str">
        <f>date!A85</f>
        <v>T1 2021</v>
      </c>
      <c r="B49" s="31">
        <f t="shared" ca="1" si="1"/>
        <v>2412</v>
      </c>
      <c r="C49" s="33">
        <f ca="1">SUM(OFFSET('creation ent. auto-ent.'!$D$9,3*(ROW(D45)-ROW(D$9)),0,3,1))</f>
        <v>4973</v>
      </c>
      <c r="D49" s="46">
        <f ca="1">SUM(OFFSET('creation ent.'!$D$9,3*(ROW(D45)-ROW(D$9)),0,3,1))</f>
        <v>7385</v>
      </c>
    </row>
    <row r="50" spans="1:4" x14ac:dyDescent="0.2">
      <c r="A50" s="1" t="str">
        <f>date!A86</f>
        <v>T2 2021</v>
      </c>
      <c r="B50" s="31">
        <f t="shared" ca="1" si="1"/>
        <v>2376</v>
      </c>
      <c r="C50" s="33">
        <f ca="1">SUM(OFFSET('creation ent. auto-ent.'!$D$9,3*(ROW(D46)-ROW(D$9)),0,3,1))</f>
        <v>4507</v>
      </c>
      <c r="D50" s="46">
        <f ca="1">SUM(OFFSET('creation ent.'!$D$9,3*(ROW(D46)-ROW(D$9)),0,3,1))</f>
        <v>6883</v>
      </c>
    </row>
    <row r="51" spans="1:4" x14ac:dyDescent="0.2">
      <c r="A51" s="1" t="str">
        <f>date!A87</f>
        <v>T3 2021</v>
      </c>
      <c r="B51" s="31">
        <f t="shared" ca="1" si="1"/>
        <v>1998</v>
      </c>
      <c r="C51" s="33">
        <f ca="1">SUM(OFFSET('creation ent. auto-ent.'!$D$9,3*(ROW(D47)-ROW(D$9)),0,3,1))</f>
        <v>3610</v>
      </c>
      <c r="D51" s="46">
        <f ca="1">SUM(OFFSET('creation ent.'!$D$9,3*(ROW(D47)-ROW(D$9)),0,3,1))</f>
        <v>5608</v>
      </c>
    </row>
    <row r="52" spans="1:4" x14ac:dyDescent="0.2">
      <c r="A52" s="61" t="str">
        <f>date!A88</f>
        <v>T4 2021</v>
      </c>
      <c r="B52" s="62">
        <f t="shared" ca="1" si="1"/>
        <v>2126</v>
      </c>
      <c r="C52" s="63">
        <f ca="1">SUM(OFFSET('creation ent. auto-ent.'!$D$9,3*(ROW(D48)-ROW(D$9)),0,3,1))</f>
        <v>4769</v>
      </c>
      <c r="D52" s="64">
        <f ca="1">SUM(OFFSET('creation ent.'!$D$9,3*(ROW(D48)-ROW(D$9)),0,3,1))</f>
        <v>6895</v>
      </c>
    </row>
    <row r="53" spans="1:4" x14ac:dyDescent="0.2">
      <c r="A53" s="1" t="str">
        <f>date!A89</f>
        <v>T1 2022</v>
      </c>
      <c r="B53" s="31">
        <f t="shared" ca="1" si="1"/>
        <v>2624</v>
      </c>
      <c r="C53" s="33">
        <f ca="1">SUM(OFFSET('creation ent. auto-ent.'!$D$9,3*(ROW(D49)-ROW(D$9)),0,3,1))</f>
        <v>5250</v>
      </c>
      <c r="D53" s="46">
        <f ca="1">SUM(OFFSET('creation ent.'!$D$9,3*(ROW(D49)-ROW(D$9)),0,3,1))</f>
        <v>7874</v>
      </c>
    </row>
    <row r="54" spans="1:4" x14ac:dyDescent="0.2">
      <c r="A54" s="1" t="str">
        <f>date!A90</f>
        <v>T2 2022</v>
      </c>
      <c r="B54" s="31">
        <f t="shared" ca="1" si="1"/>
        <v>2374</v>
      </c>
      <c r="C54" s="33">
        <f ca="1">SUM(OFFSET('creation ent. auto-ent.'!$D$9,3*(ROW(D50)-ROW(D$9)),0,3,1))</f>
        <v>4705</v>
      </c>
      <c r="D54" s="46">
        <f ca="1">SUM(OFFSET('creation ent.'!$D$9,3*(ROW(D50)-ROW(D$9)),0,3,1))</f>
        <v>7079</v>
      </c>
    </row>
    <row r="55" spans="1:4" x14ac:dyDescent="0.2">
      <c r="A55" s="1" t="str">
        <f>date!A91</f>
        <v>T3 2022</v>
      </c>
      <c r="B55" s="31">
        <f t="shared" ca="1" si="1"/>
        <v>2062</v>
      </c>
      <c r="C55" s="33">
        <f ca="1">SUM(OFFSET('creation ent. auto-ent.'!$D$9,3*(ROW(D51)-ROW(D$9)),0,3,1))</f>
        <v>4339</v>
      </c>
      <c r="D55" s="46">
        <f ca="1">SUM(OFFSET('creation ent.'!$D$9,3*(ROW(D51)-ROW(D$9)),0,3,1))</f>
        <v>6401</v>
      </c>
    </row>
    <row r="56" spans="1:4" x14ac:dyDescent="0.2">
      <c r="A56" s="61" t="str">
        <f>date!A92</f>
        <v>T4 2022</v>
      </c>
      <c r="B56" s="62">
        <f t="shared" ca="1" si="1"/>
        <v>2345</v>
      </c>
      <c r="C56" s="63">
        <f ca="1">SUM(OFFSET('creation ent. auto-ent.'!$D$9,3*(ROW(D52)-ROW(D$9)),0,3,1))</f>
        <v>4574</v>
      </c>
      <c r="D56" s="64">
        <f ca="1">SUM(OFFSET('creation ent.'!$D$9,3*(ROW(D52)-ROW(D$9)),0,3,1))</f>
        <v>6919</v>
      </c>
    </row>
    <row r="57" spans="1:4" x14ac:dyDescent="0.2">
      <c r="A57" s="1" t="str">
        <f>date!A93</f>
        <v>T1 2023</v>
      </c>
      <c r="B57" s="31">
        <f t="shared" ca="1" si="1"/>
        <v>2423</v>
      </c>
      <c r="C57" s="33">
        <f ca="1">SUM(OFFSET('creation ent. auto-ent.'!$D$9,3*(ROW(D53)-ROW(D$9)),0,3,1))</f>
        <v>4821</v>
      </c>
      <c r="D57" s="46">
        <f ca="1">SUM(OFFSET('creation ent.'!$D$9,3*(ROW(D53)-ROW(D$9)),0,3,1))</f>
        <v>7244</v>
      </c>
    </row>
    <row r="58" spans="1:4" x14ac:dyDescent="0.2">
      <c r="A58" s="1" t="str">
        <f>date!A94</f>
        <v>T2 2023</v>
      </c>
      <c r="B58" s="31">
        <f t="shared" ca="1" si="1"/>
        <v>2345</v>
      </c>
      <c r="C58" s="33">
        <f ca="1">SUM(OFFSET('creation ent. auto-ent.'!$D$9,3*(ROW(D54)-ROW(D$9)),0,3,1))</f>
        <v>4362</v>
      </c>
      <c r="D58" s="46">
        <f ca="1">SUM(OFFSET('creation ent.'!$D$9,3*(ROW(D54)-ROW(D$9)),0,3,1))</f>
        <v>6707</v>
      </c>
    </row>
    <row r="59" spans="1:4" x14ac:dyDescent="0.2">
      <c r="A59" s="1" t="str">
        <f>date!A95</f>
        <v>T3 2023</v>
      </c>
      <c r="B59" s="31">
        <f t="shared" ca="1" si="1"/>
        <v>2060</v>
      </c>
      <c r="C59" s="33">
        <f ca="1">SUM(OFFSET('creation ent. auto-ent.'!$D$9,3*(ROW(D55)-ROW(D$9)),0,3,1))</f>
        <v>4177</v>
      </c>
      <c r="D59" s="46">
        <f ca="1">SUM(OFFSET('creation ent.'!$D$9,3*(ROW(D55)-ROW(D$9)),0,3,1))</f>
        <v>6237</v>
      </c>
    </row>
    <row r="60" spans="1:4" x14ac:dyDescent="0.2">
      <c r="A60" s="61" t="str">
        <f>date!A96</f>
        <v>T4 2023</v>
      </c>
      <c r="B60" s="62">
        <f t="shared" ref="B60" ca="1" si="2">D60-C60</f>
        <v>2327</v>
      </c>
      <c r="C60" s="63">
        <f ca="1">SUM(OFFSET('creation ent. auto-ent.'!$D$9,3*(ROW(D56)-ROW(D$9)),0,3,1))</f>
        <v>4301</v>
      </c>
      <c r="D60" s="64">
        <f ca="1">SUM(OFFSET('creation ent.'!$D$9,3*(ROW(D56)-ROW(D$9)),0,3,1))</f>
        <v>6628</v>
      </c>
    </row>
    <row r="61" spans="1:4" x14ac:dyDescent="0.2">
      <c r="A61" s="1"/>
      <c r="B61" s="3"/>
      <c r="C61" s="3"/>
      <c r="D61" s="3"/>
    </row>
    <row r="62" spans="1:4" x14ac:dyDescent="0.2">
      <c r="A62" s="1"/>
      <c r="B62" s="3"/>
      <c r="C62" s="3"/>
      <c r="D62" s="3"/>
    </row>
    <row r="63" spans="1:4" x14ac:dyDescent="0.2">
      <c r="A63" s="1"/>
      <c r="B63" s="3"/>
      <c r="C63" s="3"/>
      <c r="D63" s="3"/>
    </row>
    <row r="64" spans="1:4"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row r="90" spans="1:4" x14ac:dyDescent="0.2">
      <c r="A90" s="1"/>
      <c r="B90" s="3"/>
      <c r="C90" s="3"/>
      <c r="D90" s="3"/>
    </row>
    <row r="91" spans="1:4" x14ac:dyDescent="0.2">
      <c r="A91" s="1"/>
      <c r="B91" s="3"/>
      <c r="C91" s="3"/>
      <c r="D91" s="3"/>
    </row>
  </sheetData>
  <mergeCells count="1">
    <mergeCell ref="B10:P11"/>
  </mergeCells>
  <phoneticPr fontId="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91"/>
  <sheetViews>
    <sheetView zoomScaleNormal="100" workbookViewId="0">
      <pane xSplit="1" ySplit="12" topLeftCell="B13"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4.140625" style="2" customWidth="1"/>
    <col min="2" max="2" width="12.140625" style="2" customWidth="1"/>
    <col min="3" max="4" width="12.42578125" style="2" customWidth="1"/>
    <col min="5" max="16384" width="11.42578125" style="2"/>
  </cols>
  <sheetData>
    <row r="1" spans="1:16" x14ac:dyDescent="0.2">
      <c r="A1" s="4" t="s">
        <v>11</v>
      </c>
      <c r="B1" s="4" t="s">
        <v>32</v>
      </c>
    </row>
    <row r="2" spans="1:16" x14ac:dyDescent="0.2">
      <c r="A2" s="37" t="s">
        <v>12</v>
      </c>
      <c r="B2" s="37" t="s">
        <v>41</v>
      </c>
      <c r="C2" s="38"/>
    </row>
    <row r="3" spans="1:16" x14ac:dyDescent="0.2">
      <c r="A3" s="1" t="s">
        <v>13</v>
      </c>
      <c r="B3" s="1" t="s">
        <v>16</v>
      </c>
    </row>
    <row r="4" spans="1:16" x14ac:dyDescent="0.2">
      <c r="A4" s="1" t="s">
        <v>14</v>
      </c>
      <c r="B4" s="1" t="s">
        <v>21</v>
      </c>
    </row>
    <row r="5" spans="1:16" s="21" customFormat="1" x14ac:dyDescent="0.2">
      <c r="A5" s="20" t="s">
        <v>23</v>
      </c>
      <c r="B5" s="20" t="s">
        <v>59</v>
      </c>
    </row>
    <row r="6" spans="1:16" x14ac:dyDescent="0.2">
      <c r="A6" s="1" t="s">
        <v>15</v>
      </c>
      <c r="B6" s="1" t="s">
        <v>745</v>
      </c>
    </row>
    <row r="7" spans="1:16" x14ac:dyDescent="0.2">
      <c r="A7" s="47" t="s">
        <v>63</v>
      </c>
      <c r="B7" s="47" t="str">
        <f>'France métro'!B7</f>
        <v>: 15 février 2024</v>
      </c>
    </row>
    <row r="8" spans="1:16" x14ac:dyDescent="0.2">
      <c r="A8" s="34" t="s">
        <v>43</v>
      </c>
      <c r="B8" s="35" t="s">
        <v>44</v>
      </c>
      <c r="C8" s="36"/>
      <c r="D8" s="36"/>
      <c r="E8" s="36"/>
      <c r="F8" s="36"/>
      <c r="G8" s="50"/>
      <c r="H8" s="50"/>
      <c r="I8" s="50"/>
    </row>
    <row r="9" spans="1:16" x14ac:dyDescent="0.2">
      <c r="A9" s="34" t="s">
        <v>454</v>
      </c>
      <c r="B9" s="35" t="s">
        <v>456</v>
      </c>
      <c r="C9" s="36"/>
      <c r="D9" s="36"/>
      <c r="E9" s="36"/>
      <c r="F9" s="36"/>
      <c r="G9" s="50"/>
      <c r="H9" s="50"/>
      <c r="I9" s="50"/>
    </row>
    <row r="10" spans="1:16" s="93" customFormat="1" ht="12.75" customHeight="1" x14ac:dyDescent="0.2">
      <c r="A10" s="88" t="s">
        <v>723</v>
      </c>
      <c r="B10" s="132" t="s">
        <v>746</v>
      </c>
      <c r="C10" s="132"/>
      <c r="D10" s="132"/>
      <c r="E10" s="132"/>
      <c r="F10" s="132"/>
      <c r="G10" s="132"/>
      <c r="H10" s="132"/>
      <c r="I10" s="132"/>
      <c r="J10" s="132"/>
      <c r="K10" s="132"/>
      <c r="L10" s="132"/>
      <c r="M10" s="132"/>
      <c r="N10" s="132"/>
      <c r="O10" s="132"/>
      <c r="P10" s="132"/>
    </row>
    <row r="11" spans="1:16" s="93" customFormat="1" ht="24" customHeight="1" x14ac:dyDescent="0.2">
      <c r="A11" s="88"/>
      <c r="B11" s="132"/>
      <c r="C11" s="132"/>
      <c r="D11" s="132"/>
      <c r="E11" s="132"/>
      <c r="F11" s="132"/>
      <c r="G11" s="132"/>
      <c r="H11" s="132"/>
      <c r="I11" s="132"/>
      <c r="J11" s="132"/>
      <c r="K11" s="132"/>
      <c r="L11" s="132"/>
      <c r="M11" s="132"/>
      <c r="N11" s="132"/>
      <c r="O11" s="132"/>
      <c r="P11" s="132"/>
    </row>
    <row r="12" spans="1:16" ht="66" customHeight="1" x14ac:dyDescent="0.2">
      <c r="A12" s="19" t="s">
        <v>2</v>
      </c>
      <c r="B12" s="30" t="s">
        <v>66</v>
      </c>
      <c r="C12" s="32" t="s">
        <v>65</v>
      </c>
      <c r="D12" s="44" t="s">
        <v>42</v>
      </c>
    </row>
    <row r="13" spans="1:16" x14ac:dyDescent="0.2">
      <c r="A13" s="1" t="str">
        <f>date!A49</f>
        <v>T1 2012</v>
      </c>
      <c r="B13" s="31">
        <f t="shared" ref="B13" ca="1" si="0">D13-C13</f>
        <v>3047</v>
      </c>
      <c r="C13" s="33">
        <f ca="1">SUM(OFFSET('creation ent. auto-ent.'!$E$9,3*(ROW(E9)-ROW(E$9)),0,3,1))</f>
        <v>3086</v>
      </c>
      <c r="D13" s="46">
        <f ca="1">SUM(OFFSET('creation ent.'!$E$9,3*(ROW(E9)-ROW(E$9)),0,3,1))</f>
        <v>6133</v>
      </c>
    </row>
    <row r="14" spans="1:16" x14ac:dyDescent="0.2">
      <c r="A14" s="1" t="str">
        <f>date!A50</f>
        <v>T2 2012</v>
      </c>
      <c r="B14" s="31">
        <f t="shared" ref="B14:B59" ca="1" si="1">D14-C14</f>
        <v>2283</v>
      </c>
      <c r="C14" s="33">
        <f ca="1">SUM(OFFSET('creation ent. auto-ent.'!$E$9,3*(ROW(E10)-ROW(E$9)),0,3,1))</f>
        <v>3392</v>
      </c>
      <c r="D14" s="46">
        <f ca="1">SUM(OFFSET('creation ent.'!$E$9,3*(ROW(E10)-ROW(E$9)),0,3,1))</f>
        <v>5675</v>
      </c>
    </row>
    <row r="15" spans="1:16" x14ac:dyDescent="0.2">
      <c r="A15" s="1" t="str">
        <f>date!A51</f>
        <v>T3 2012</v>
      </c>
      <c r="B15" s="31">
        <f t="shared" ca="1" si="1"/>
        <v>2173</v>
      </c>
      <c r="C15" s="33">
        <f ca="1">SUM(OFFSET('creation ent. auto-ent.'!$E$9,3*(ROW(E11)-ROW(E$9)),0,3,1))</f>
        <v>3096</v>
      </c>
      <c r="D15" s="46">
        <f ca="1">SUM(OFFSET('creation ent.'!$E$9,3*(ROW(E11)-ROW(E$9)),0,3,1))</f>
        <v>5269</v>
      </c>
    </row>
    <row r="16" spans="1:16" x14ac:dyDescent="0.2">
      <c r="A16" s="61" t="str">
        <f>date!A52</f>
        <v>T4 2012</v>
      </c>
      <c r="B16" s="62">
        <f t="shared" ca="1" si="1"/>
        <v>2408</v>
      </c>
      <c r="C16" s="63">
        <f ca="1">SUM(OFFSET('creation ent. auto-ent.'!$E$9,3*(ROW(E12)-ROW(E$9)),0,3,1))</f>
        <v>2822</v>
      </c>
      <c r="D16" s="64">
        <f ca="1">SUM(OFFSET('creation ent.'!$E$9,3*(ROW(E12)-ROW(E$9)),0,3,1))</f>
        <v>5230</v>
      </c>
    </row>
    <row r="17" spans="1:4" x14ac:dyDescent="0.2">
      <c r="A17" s="1" t="str">
        <f>date!A53</f>
        <v>T1 2013</v>
      </c>
      <c r="B17" s="31">
        <f t="shared" ca="1" si="1"/>
        <v>2969</v>
      </c>
      <c r="C17" s="33">
        <f ca="1">SUM(OFFSET('creation ent. auto-ent.'!$E$9,3*(ROW(E13)-ROW(E$9)),0,3,1))</f>
        <v>3308</v>
      </c>
      <c r="D17" s="46">
        <f ca="1">SUM(OFFSET('creation ent.'!$E$9,3*(ROW(E13)-ROW(E$9)),0,3,1))</f>
        <v>6277</v>
      </c>
    </row>
    <row r="18" spans="1:4" x14ac:dyDescent="0.2">
      <c r="A18" s="1" t="str">
        <f>date!A54</f>
        <v>T2 2013</v>
      </c>
      <c r="B18" s="31">
        <f t="shared" ca="1" si="1"/>
        <v>2514</v>
      </c>
      <c r="C18" s="33">
        <f ca="1">SUM(OFFSET('creation ent. auto-ent.'!$E$9,3*(ROW(E14)-ROW(E$9)),0,3,1))</f>
        <v>2933</v>
      </c>
      <c r="D18" s="46">
        <f ca="1">SUM(OFFSET('creation ent.'!$E$9,3*(ROW(E14)-ROW(E$9)),0,3,1))</f>
        <v>5447</v>
      </c>
    </row>
    <row r="19" spans="1:4" x14ac:dyDescent="0.2">
      <c r="A19" s="1" t="str">
        <f>date!A55</f>
        <v>T3 2013</v>
      </c>
      <c r="B19" s="31">
        <f t="shared" ca="1" si="1"/>
        <v>2178</v>
      </c>
      <c r="C19" s="33">
        <f ca="1">SUM(OFFSET('creation ent. auto-ent.'!$E$9,3*(ROW(E15)-ROW(E$9)),0,3,1))</f>
        <v>2629</v>
      </c>
      <c r="D19" s="46">
        <f ca="1">SUM(OFFSET('creation ent.'!$E$9,3*(ROW(E15)-ROW(E$9)),0,3,1))</f>
        <v>4807</v>
      </c>
    </row>
    <row r="20" spans="1:4" x14ac:dyDescent="0.2">
      <c r="A20" s="61" t="str">
        <f>date!A56</f>
        <v>T4 2013</v>
      </c>
      <c r="B20" s="62">
        <f t="shared" ca="1" si="1"/>
        <v>2519</v>
      </c>
      <c r="C20" s="63">
        <f ca="1">SUM(OFFSET('creation ent. auto-ent.'!$E$9,3*(ROW(E16)-ROW(E$9)),0,3,1))</f>
        <v>2831</v>
      </c>
      <c r="D20" s="64">
        <f ca="1">SUM(OFFSET('creation ent.'!$E$9,3*(ROW(E16)-ROW(E$9)),0,3,1))</f>
        <v>5350</v>
      </c>
    </row>
    <row r="21" spans="1:4" x14ac:dyDescent="0.2">
      <c r="A21" s="37" t="str">
        <f>date!A57</f>
        <v>T1 2014</v>
      </c>
      <c r="B21" s="31">
        <f t="shared" ca="1" si="1"/>
        <v>2722</v>
      </c>
      <c r="C21" s="33">
        <f ca="1">SUM(OFFSET('creation ent. auto-ent.'!$E$9,3*(ROW(E17)-ROW(E$9)),0,3,1))</f>
        <v>3213</v>
      </c>
      <c r="D21" s="46">
        <f ca="1">SUM(OFFSET('creation ent.'!$E$9,3*(ROW(E17)-ROW(E$9)),0,3,1))</f>
        <v>5935</v>
      </c>
    </row>
    <row r="22" spans="1:4" x14ac:dyDescent="0.2">
      <c r="A22" s="1" t="str">
        <f>date!A58</f>
        <v>T2 2014</v>
      </c>
      <c r="B22" s="31">
        <f t="shared" ca="1" si="1"/>
        <v>2470</v>
      </c>
      <c r="C22" s="33">
        <f ca="1">SUM(OFFSET('creation ent. auto-ent.'!$E$9,3*(ROW(E18)-ROW(E$9)),0,3,1))</f>
        <v>2883</v>
      </c>
      <c r="D22" s="46">
        <f ca="1">SUM(OFFSET('creation ent.'!$E$9,3*(ROW(E18)-ROW(E$9)),0,3,1))</f>
        <v>5353</v>
      </c>
    </row>
    <row r="23" spans="1:4" x14ac:dyDescent="0.2">
      <c r="A23" s="1" t="str">
        <f>date!A59</f>
        <v>T3 2014</v>
      </c>
      <c r="B23" s="31">
        <f t="shared" ca="1" si="1"/>
        <v>2250</v>
      </c>
      <c r="C23" s="33">
        <f ca="1">SUM(OFFSET('creation ent. auto-ent.'!$E$9,3*(ROW(E19)-ROW(E$9)),0,3,1))</f>
        <v>2605</v>
      </c>
      <c r="D23" s="46">
        <f ca="1">SUM(OFFSET('creation ent.'!$E$9,3*(ROW(E19)-ROW(E$9)),0,3,1))</f>
        <v>4855</v>
      </c>
    </row>
    <row r="24" spans="1:4" x14ac:dyDescent="0.2">
      <c r="A24" s="61" t="str">
        <f>date!A60</f>
        <v>T4 2014</v>
      </c>
      <c r="B24" s="62">
        <f t="shared" ca="1" si="1"/>
        <v>2592</v>
      </c>
      <c r="C24" s="63">
        <f ca="1">SUM(OFFSET('creation ent. auto-ent.'!$E$9,3*(ROW(E20)-ROW(E$9)),0,3,1))</f>
        <v>2773</v>
      </c>
      <c r="D24" s="64">
        <f ca="1">SUM(OFFSET('creation ent.'!$E$9,3*(ROW(E20)-ROW(E$9)),0,3,1))</f>
        <v>5365</v>
      </c>
    </row>
    <row r="25" spans="1:4" x14ac:dyDescent="0.2">
      <c r="A25" s="1" t="str">
        <f>date!A61</f>
        <v>T1 2015</v>
      </c>
      <c r="B25" s="31">
        <f t="shared" ca="1" si="1"/>
        <v>2880</v>
      </c>
      <c r="C25" s="33">
        <f ca="1">SUM(OFFSET('creation ent. auto-ent.'!$E$9,3*(ROW(E21)-ROW(E$9)),0,3,1))</f>
        <v>2884</v>
      </c>
      <c r="D25" s="46">
        <f ca="1">SUM(OFFSET('creation ent.'!$E$9,3*(ROW(E21)-ROW(E$9)),0,3,1))</f>
        <v>5764</v>
      </c>
    </row>
    <row r="26" spans="1:4" x14ac:dyDescent="0.2">
      <c r="A26" s="1" t="str">
        <f>date!A62</f>
        <v>T2 2015</v>
      </c>
      <c r="B26" s="31">
        <f t="shared" ca="1" si="1"/>
        <v>2749</v>
      </c>
      <c r="C26" s="33">
        <f ca="1">SUM(OFFSET('creation ent. auto-ent.'!$E$9,3*(ROW(E22)-ROW(E$9)),0,3,1))</f>
        <v>2424</v>
      </c>
      <c r="D26" s="46">
        <f ca="1">SUM(OFFSET('creation ent.'!$E$9,3*(ROW(E22)-ROW(E$9)),0,3,1))</f>
        <v>5173</v>
      </c>
    </row>
    <row r="27" spans="1:4" x14ac:dyDescent="0.2">
      <c r="A27" s="1" t="str">
        <f>date!A63</f>
        <v>T3 2015</v>
      </c>
      <c r="B27" s="31">
        <f t="shared" ca="1" si="1"/>
        <v>2426</v>
      </c>
      <c r="C27" s="33">
        <f ca="1">SUM(OFFSET('creation ent. auto-ent.'!$E$9,3*(ROW(E23)-ROW(E$9)),0,3,1))</f>
        <v>2390</v>
      </c>
      <c r="D27" s="46">
        <f ca="1">SUM(OFFSET('creation ent.'!$E$9,3*(ROW(E23)-ROW(E$9)),0,3,1))</f>
        <v>4816</v>
      </c>
    </row>
    <row r="28" spans="1:4" x14ac:dyDescent="0.2">
      <c r="A28" s="61" t="str">
        <f>date!A64</f>
        <v>T4 2015</v>
      </c>
      <c r="B28" s="62">
        <f t="shared" ca="1" si="1"/>
        <v>2872</v>
      </c>
      <c r="C28" s="63">
        <f ca="1">SUM(OFFSET('creation ent. auto-ent.'!$E$9,3*(ROW(E24)-ROW(E$9)),0,3,1))</f>
        <v>2345</v>
      </c>
      <c r="D28" s="64">
        <f ca="1">SUM(OFFSET('creation ent.'!$E$9,3*(ROW(E24)-ROW(E$9)),0,3,1))</f>
        <v>5217</v>
      </c>
    </row>
    <row r="29" spans="1:4" x14ac:dyDescent="0.2">
      <c r="A29" s="1" t="str">
        <f>date!A65</f>
        <v>T1 2016</v>
      </c>
      <c r="B29" s="31">
        <f t="shared" ca="1" si="1"/>
        <v>3375</v>
      </c>
      <c r="C29" s="33">
        <f ca="1">SUM(OFFSET('creation ent. auto-ent.'!$E$9,3*(ROW(E25)-ROW(E$9)),0,3,1))</f>
        <v>2729</v>
      </c>
      <c r="D29" s="46">
        <f ca="1">SUM(OFFSET('creation ent.'!$E$9,3*(ROW(E25)-ROW(E$9)),0,3,1))</f>
        <v>6104</v>
      </c>
    </row>
    <row r="30" spans="1:4" x14ac:dyDescent="0.2">
      <c r="A30" s="1" t="str">
        <f>date!A66</f>
        <v>T2 2016</v>
      </c>
      <c r="B30" s="31">
        <f t="shared" ca="1" si="1"/>
        <v>3121</v>
      </c>
      <c r="C30" s="33">
        <f ca="1">SUM(OFFSET('creation ent. auto-ent.'!$E$9,3*(ROW(E26)-ROW(E$9)),0,3,1))</f>
        <v>2529</v>
      </c>
      <c r="D30" s="46">
        <f ca="1">SUM(OFFSET('creation ent.'!$E$9,3*(ROW(E26)-ROW(E$9)),0,3,1))</f>
        <v>5650</v>
      </c>
    </row>
    <row r="31" spans="1:4" x14ac:dyDescent="0.2">
      <c r="A31" s="1" t="str">
        <f>date!A67</f>
        <v>T3 2016</v>
      </c>
      <c r="B31" s="31">
        <f t="shared" ca="1" si="1"/>
        <v>2664</v>
      </c>
      <c r="C31" s="33">
        <f ca="1">SUM(OFFSET('creation ent. auto-ent.'!$E$9,3*(ROW(E27)-ROW(E$9)),0,3,1))</f>
        <v>2302</v>
      </c>
      <c r="D31" s="46">
        <f ca="1">SUM(OFFSET('creation ent.'!$E$9,3*(ROW(E27)-ROW(E$9)),0,3,1))</f>
        <v>4966</v>
      </c>
    </row>
    <row r="32" spans="1:4" x14ac:dyDescent="0.2">
      <c r="A32" s="61" t="str">
        <f>date!A68</f>
        <v>T4 2016</v>
      </c>
      <c r="B32" s="31">
        <f t="shared" ca="1" si="1"/>
        <v>3087</v>
      </c>
      <c r="C32" s="33">
        <f ca="1">SUM(OFFSET('creation ent. auto-ent.'!$E$9,3*(ROW(E28)-ROW(E$9)),0,3,1))</f>
        <v>2383</v>
      </c>
      <c r="D32" s="46">
        <f ca="1">SUM(OFFSET('creation ent.'!$E$9,3*(ROW(E28)-ROW(E$9)),0,3,1))</f>
        <v>5470</v>
      </c>
    </row>
    <row r="33" spans="1:4" x14ac:dyDescent="0.2">
      <c r="A33" s="1" t="str">
        <f>date!A69</f>
        <v>T1 2017</v>
      </c>
      <c r="B33" s="31">
        <f t="shared" ca="1" si="1"/>
        <v>3641</v>
      </c>
      <c r="C33" s="33">
        <f ca="1">SUM(OFFSET('creation ent. auto-ent.'!$E$9,3*(ROW(E29)-ROW(E$9)),0,3,1))</f>
        <v>2849</v>
      </c>
      <c r="D33" s="46">
        <f ca="1">SUM(OFFSET('creation ent.'!$E$9,3*(ROW(E29)-ROW(E$9)),0,3,1))</f>
        <v>6490</v>
      </c>
    </row>
    <row r="34" spans="1:4" x14ac:dyDescent="0.2">
      <c r="A34" s="1" t="str">
        <f>date!A70</f>
        <v>T2 2017</v>
      </c>
      <c r="B34" s="31">
        <f t="shared" ca="1" si="1"/>
        <v>3188</v>
      </c>
      <c r="C34" s="33">
        <f ca="1">SUM(OFFSET('creation ent. auto-ent.'!$E$9,3*(ROW(E30)-ROW(E$9)),0,3,1))</f>
        <v>2537</v>
      </c>
      <c r="D34" s="46">
        <f ca="1">SUM(OFFSET('creation ent.'!$E$9,3*(ROW(E30)-ROW(E$9)),0,3,1))</f>
        <v>5725</v>
      </c>
    </row>
    <row r="35" spans="1:4" x14ac:dyDescent="0.2">
      <c r="A35" s="1" t="str">
        <f>date!A71</f>
        <v>T3 2017</v>
      </c>
      <c r="B35" s="31">
        <f t="shared" ca="1" si="1"/>
        <v>2963</v>
      </c>
      <c r="C35" s="33">
        <f ca="1">SUM(OFFSET('creation ent. auto-ent.'!$E$9,3*(ROW(E31)-ROW(E$9)),0,3,1))</f>
        <v>2756</v>
      </c>
      <c r="D35" s="46">
        <f ca="1">SUM(OFFSET('creation ent.'!$E$9,3*(ROW(E31)-ROW(E$9)),0,3,1))</f>
        <v>5719</v>
      </c>
    </row>
    <row r="36" spans="1:4" x14ac:dyDescent="0.2">
      <c r="A36" s="61" t="str">
        <f>date!A72</f>
        <v>T4 2017</v>
      </c>
      <c r="B36" s="62">
        <f t="shared" ca="1" si="1"/>
        <v>3357</v>
      </c>
      <c r="C36" s="63">
        <f ca="1">SUM(OFFSET('creation ent. auto-ent.'!$E$9,3*(ROW(E32)-ROW(E$9)),0,3,1))</f>
        <v>3116</v>
      </c>
      <c r="D36" s="64">
        <f ca="1">SUM(OFFSET('creation ent.'!$E$9,3*(ROW(E32)-ROW(E$9)),0,3,1))</f>
        <v>6473</v>
      </c>
    </row>
    <row r="37" spans="1:4" x14ac:dyDescent="0.2">
      <c r="A37" s="1" t="str">
        <f>date!A73</f>
        <v>T1 2018</v>
      </c>
      <c r="B37" s="31">
        <f t="shared" ca="1" si="1"/>
        <v>3708</v>
      </c>
      <c r="C37" s="33">
        <f ca="1">SUM(OFFSET('creation ent. auto-ent.'!$E$9,3*(ROW(E33)-ROW(E$9)),0,3,1))</f>
        <v>4127</v>
      </c>
      <c r="D37" s="46">
        <f ca="1">SUM(OFFSET('creation ent.'!$E$9,3*(ROW(E33)-ROW(E$9)),0,3,1))</f>
        <v>7835</v>
      </c>
    </row>
    <row r="38" spans="1:4" x14ac:dyDescent="0.2">
      <c r="A38" s="1" t="str">
        <f>date!A74</f>
        <v>T2 2018</v>
      </c>
      <c r="B38" s="31">
        <f t="shared" ca="1" si="1"/>
        <v>3615</v>
      </c>
      <c r="C38" s="33">
        <f ca="1">SUM(OFFSET('creation ent. auto-ent.'!$E$9,3*(ROW(E34)-ROW(E$9)),0,3,1))</f>
        <v>3680</v>
      </c>
      <c r="D38" s="46">
        <f ca="1">SUM(OFFSET('creation ent.'!$E$9,3*(ROW(E34)-ROW(E$9)),0,3,1))</f>
        <v>7295</v>
      </c>
    </row>
    <row r="39" spans="1:4" x14ac:dyDescent="0.2">
      <c r="A39" s="1" t="str">
        <f>date!A75</f>
        <v>T3 2018</v>
      </c>
      <c r="B39" s="31">
        <f t="shared" ca="1" si="1"/>
        <v>3022</v>
      </c>
      <c r="C39" s="33">
        <f ca="1">SUM(OFFSET('creation ent. auto-ent.'!$E$9,3*(ROW(E35)-ROW(E$9)),0,3,1))</f>
        <v>3537</v>
      </c>
      <c r="D39" s="46">
        <f ca="1">SUM(OFFSET('creation ent.'!$E$9,3*(ROW(E35)-ROW(E$9)),0,3,1))</f>
        <v>6559</v>
      </c>
    </row>
    <row r="40" spans="1:4" x14ac:dyDescent="0.2">
      <c r="A40" s="61" t="str">
        <f>date!A76</f>
        <v>T4 2018</v>
      </c>
      <c r="B40" s="62">
        <f t="shared" ca="1" si="1"/>
        <v>3462</v>
      </c>
      <c r="C40" s="63">
        <f ca="1">SUM(OFFSET('creation ent. auto-ent.'!$E$9,3*(ROW(E36)-ROW(E$9)),0,3,1))</f>
        <v>3772</v>
      </c>
      <c r="D40" s="64">
        <f ca="1">SUM(OFFSET('creation ent.'!$E$9,3*(ROW(E36)-ROW(E$9)),0,3,1))</f>
        <v>7234</v>
      </c>
    </row>
    <row r="41" spans="1:4" x14ac:dyDescent="0.2">
      <c r="A41" s="1" t="str">
        <f>date!A77</f>
        <v>T1 2019</v>
      </c>
      <c r="B41" s="31">
        <f t="shared" ca="1" si="1"/>
        <v>4162</v>
      </c>
      <c r="C41" s="33">
        <f ca="1">SUM(OFFSET('creation ent. auto-ent.'!$E$9,3*(ROW(E37)-ROW(E$9)),0,3,1))</f>
        <v>5004</v>
      </c>
      <c r="D41" s="46">
        <f ca="1">SUM(OFFSET('creation ent.'!$E$9,3*(ROW(E37)-ROW(E$9)),0,3,1))</f>
        <v>9166</v>
      </c>
    </row>
    <row r="42" spans="1:4" x14ac:dyDescent="0.2">
      <c r="A42" s="1" t="str">
        <f>date!A78</f>
        <v>T2 2019</v>
      </c>
      <c r="B42" s="31">
        <f t="shared" ca="1" si="1"/>
        <v>3900</v>
      </c>
      <c r="C42" s="33">
        <f ca="1">SUM(OFFSET('creation ent. auto-ent.'!$E$9,3*(ROW(E38)-ROW(E$9)),0,3,1))</f>
        <v>4335</v>
      </c>
      <c r="D42" s="46">
        <f ca="1">SUM(OFFSET('creation ent.'!$E$9,3*(ROW(E38)-ROW(E$9)),0,3,1))</f>
        <v>8235</v>
      </c>
    </row>
    <row r="43" spans="1:4" x14ac:dyDescent="0.2">
      <c r="A43" s="1" t="str">
        <f>date!A79</f>
        <v>T3 2019</v>
      </c>
      <c r="B43" s="31">
        <f t="shared" ca="1" si="1"/>
        <v>3143</v>
      </c>
      <c r="C43" s="33">
        <f ca="1">SUM(OFFSET('creation ent. auto-ent.'!$E$9,3*(ROW(E39)-ROW(E$9)),0,3,1))</f>
        <v>4331</v>
      </c>
      <c r="D43" s="46">
        <f ca="1">SUM(OFFSET('creation ent.'!$E$9,3*(ROW(E39)-ROW(E$9)),0,3,1))</f>
        <v>7474</v>
      </c>
    </row>
    <row r="44" spans="1:4" x14ac:dyDescent="0.2">
      <c r="A44" s="61" t="str">
        <f>date!A80</f>
        <v>T4 2019</v>
      </c>
      <c r="B44" s="62">
        <f t="shared" ca="1" si="1"/>
        <v>3237</v>
      </c>
      <c r="C44" s="63">
        <f ca="1">SUM(OFFSET('creation ent. auto-ent.'!$E$9,3*(ROW(E40)-ROW(E$9)),0,3,1))</f>
        <v>5242</v>
      </c>
      <c r="D44" s="64">
        <f ca="1">SUM(OFFSET('creation ent.'!$E$9,3*(ROW(E40)-ROW(E$9)),0,3,1))</f>
        <v>8479</v>
      </c>
    </row>
    <row r="45" spans="1:4" x14ac:dyDescent="0.2">
      <c r="A45" s="1" t="str">
        <f>date!A81</f>
        <v>T1 2020</v>
      </c>
      <c r="B45" s="31">
        <f t="shared" ca="1" si="1"/>
        <v>3618</v>
      </c>
      <c r="C45" s="33">
        <f ca="1">SUM(OFFSET('creation ent. auto-ent.'!$E$9,3*(ROW(E41)-ROW(E$9)),0,3,1))</f>
        <v>5320</v>
      </c>
      <c r="D45" s="46">
        <f ca="1">SUM(OFFSET('creation ent.'!$E$9,3*(ROW(E41)-ROW(E$9)),0,3,1))</f>
        <v>8938</v>
      </c>
    </row>
    <row r="46" spans="1:4" x14ac:dyDescent="0.2">
      <c r="A46" s="1" t="str">
        <f>date!A82</f>
        <v>T2 2020</v>
      </c>
      <c r="B46" s="31">
        <f t="shared" ca="1" si="1"/>
        <v>2391</v>
      </c>
      <c r="C46" s="33">
        <f ca="1">SUM(OFFSET('creation ent. auto-ent.'!$E$9,3*(ROW(E42)-ROW(E$9)),0,3,1))</f>
        <v>3954</v>
      </c>
      <c r="D46" s="46">
        <f ca="1">SUM(OFFSET('creation ent.'!$E$9,3*(ROW(E42)-ROW(E$9)),0,3,1))</f>
        <v>6345</v>
      </c>
    </row>
    <row r="47" spans="1:4" x14ac:dyDescent="0.2">
      <c r="A47" s="1" t="str">
        <f>date!A83</f>
        <v>T3 2020</v>
      </c>
      <c r="B47" s="31">
        <f t="shared" ca="1" si="1"/>
        <v>3216</v>
      </c>
      <c r="C47" s="33">
        <f ca="1">SUM(OFFSET('creation ent. auto-ent.'!$E$9,3*(ROW(E43)-ROW(E$9)),0,3,1))</f>
        <v>5890</v>
      </c>
      <c r="D47" s="46">
        <f ca="1">SUM(OFFSET('creation ent.'!$E$9,3*(ROW(E43)-ROW(E$9)),0,3,1))</f>
        <v>9106</v>
      </c>
    </row>
    <row r="48" spans="1:4" x14ac:dyDescent="0.2">
      <c r="A48" s="61" t="str">
        <f>date!A84</f>
        <v>T4 2020</v>
      </c>
      <c r="B48" s="62">
        <f t="shared" ca="1" si="1"/>
        <v>3732</v>
      </c>
      <c r="C48" s="63">
        <f ca="1">SUM(OFFSET('creation ent. auto-ent.'!$E$9,3*(ROW(E44)-ROW(E$9)),0,3,1))</f>
        <v>6249</v>
      </c>
      <c r="D48" s="64">
        <f ca="1">SUM(OFFSET('creation ent.'!$E$9,3*(ROW(E44)-ROW(E$9)),0,3,1))</f>
        <v>9981</v>
      </c>
    </row>
    <row r="49" spans="1:4" x14ac:dyDescent="0.2">
      <c r="A49" s="1" t="str">
        <f>date!A85</f>
        <v>T1 2021</v>
      </c>
      <c r="B49" s="31">
        <f t="shared" ca="1" si="1"/>
        <v>4397</v>
      </c>
      <c r="C49" s="33">
        <f ca="1">SUM(OFFSET('creation ent. auto-ent.'!$E$9,3*(ROW(E45)-ROW(E$9)),0,3,1))</f>
        <v>7427</v>
      </c>
      <c r="D49" s="46">
        <f ca="1">SUM(OFFSET('creation ent.'!$E$9,3*(ROW(E45)-ROW(E$9)),0,3,1))</f>
        <v>11824</v>
      </c>
    </row>
    <row r="50" spans="1:4" x14ac:dyDescent="0.2">
      <c r="A50" s="1" t="str">
        <f>date!A86</f>
        <v>T2 2021</v>
      </c>
      <c r="B50" s="31">
        <f t="shared" ca="1" si="1"/>
        <v>4147</v>
      </c>
      <c r="C50" s="33">
        <f ca="1">SUM(OFFSET('creation ent. auto-ent.'!$E$9,3*(ROW(E46)-ROW(E$9)),0,3,1))</f>
        <v>8139</v>
      </c>
      <c r="D50" s="46">
        <f ca="1">SUM(OFFSET('creation ent.'!$E$9,3*(ROW(E46)-ROW(E$9)),0,3,1))</f>
        <v>12286</v>
      </c>
    </row>
    <row r="51" spans="1:4" x14ac:dyDescent="0.2">
      <c r="A51" s="1" t="str">
        <f>date!A87</f>
        <v>T3 2021</v>
      </c>
      <c r="B51" s="31">
        <f t="shared" ca="1" si="1"/>
        <v>3425</v>
      </c>
      <c r="C51" s="33">
        <f ca="1">SUM(OFFSET('creation ent. auto-ent.'!$E$9,3*(ROW(E47)-ROW(E$9)),0,3,1))</f>
        <v>5438</v>
      </c>
      <c r="D51" s="46">
        <f ca="1">SUM(OFFSET('creation ent.'!$E$9,3*(ROW(E47)-ROW(E$9)),0,3,1))</f>
        <v>8863</v>
      </c>
    </row>
    <row r="52" spans="1:4" x14ac:dyDescent="0.2">
      <c r="A52" s="61" t="str">
        <f>date!A88</f>
        <v>T4 2021</v>
      </c>
      <c r="B52" s="62">
        <f t="shared" ca="1" si="1"/>
        <v>3857</v>
      </c>
      <c r="C52" s="63">
        <f ca="1">SUM(OFFSET('creation ent. auto-ent.'!$E$9,3*(ROW(E48)-ROW(E$9)),0,3,1))</f>
        <v>7277</v>
      </c>
      <c r="D52" s="64">
        <f ca="1">SUM(OFFSET('creation ent.'!$E$9,3*(ROW(E48)-ROW(E$9)),0,3,1))</f>
        <v>11134</v>
      </c>
    </row>
    <row r="53" spans="1:4" x14ac:dyDescent="0.2">
      <c r="A53" s="1" t="str">
        <f>date!A89</f>
        <v>T1 2022</v>
      </c>
      <c r="B53" s="31">
        <f t="shared" ca="1" si="1"/>
        <v>4122</v>
      </c>
      <c r="C53" s="33">
        <f ca="1">SUM(OFFSET('creation ent. auto-ent.'!$E$9,3*(ROW(E49)-ROW(E$9)),0,3,1))</f>
        <v>7950</v>
      </c>
      <c r="D53" s="46">
        <f ca="1">SUM(OFFSET('creation ent.'!$E$9,3*(ROW(E49)-ROW(E$9)),0,3,1))</f>
        <v>12072</v>
      </c>
    </row>
    <row r="54" spans="1:4" x14ac:dyDescent="0.2">
      <c r="A54" s="1" t="str">
        <f>date!A90</f>
        <v>T2 2022</v>
      </c>
      <c r="B54" s="31">
        <f t="shared" ca="1" si="1"/>
        <v>3990</v>
      </c>
      <c r="C54" s="33">
        <f ca="1">SUM(OFFSET('creation ent. auto-ent.'!$E$9,3*(ROW(E50)-ROW(E$9)),0,3,1))</f>
        <v>6950</v>
      </c>
      <c r="D54" s="46">
        <f ca="1">SUM(OFFSET('creation ent.'!$E$9,3*(ROW(E50)-ROW(E$9)),0,3,1))</f>
        <v>10940</v>
      </c>
    </row>
    <row r="55" spans="1:4" x14ac:dyDescent="0.2">
      <c r="A55" s="1" t="str">
        <f>date!A91</f>
        <v>T3 2022</v>
      </c>
      <c r="B55" s="31">
        <f t="shared" ca="1" si="1"/>
        <v>3580</v>
      </c>
      <c r="C55" s="33">
        <f ca="1">SUM(OFFSET('creation ent. auto-ent.'!$E$9,3*(ROW(E51)-ROW(E$9)),0,3,1))</f>
        <v>7011</v>
      </c>
      <c r="D55" s="46">
        <f ca="1">SUM(OFFSET('creation ent.'!$E$9,3*(ROW(E51)-ROW(E$9)),0,3,1))</f>
        <v>10591</v>
      </c>
    </row>
    <row r="56" spans="1:4" x14ac:dyDescent="0.2">
      <c r="A56" s="61" t="str">
        <f>date!A92</f>
        <v>T4 2022</v>
      </c>
      <c r="B56" s="62">
        <f t="shared" ca="1" si="1"/>
        <v>4120</v>
      </c>
      <c r="C56" s="63">
        <f ca="1">SUM(OFFSET('creation ent. auto-ent.'!$E$9,3*(ROW(E52)-ROW(E$9)),0,3,1))</f>
        <v>7773</v>
      </c>
      <c r="D56" s="64">
        <f ca="1">SUM(OFFSET('creation ent.'!$E$9,3*(ROW(E52)-ROW(E$9)),0,3,1))</f>
        <v>11893</v>
      </c>
    </row>
    <row r="57" spans="1:4" x14ac:dyDescent="0.2">
      <c r="A57" s="1" t="str">
        <f>date!A93</f>
        <v>T1 2023</v>
      </c>
      <c r="B57" s="31">
        <f t="shared" ca="1" si="1"/>
        <v>3757</v>
      </c>
      <c r="C57" s="33">
        <f ca="1">SUM(OFFSET('creation ent. auto-ent.'!$E$9,3*(ROW(E53)-ROW(E$9)),0,3,1))</f>
        <v>7034</v>
      </c>
      <c r="D57" s="46">
        <f ca="1">SUM(OFFSET('creation ent.'!$E$9,3*(ROW(E53)-ROW(E$9)),0,3,1))</f>
        <v>10791</v>
      </c>
    </row>
    <row r="58" spans="1:4" x14ac:dyDescent="0.2">
      <c r="A58" s="1" t="str">
        <f>date!A94</f>
        <v>T2 2023</v>
      </c>
      <c r="B58" s="31">
        <f t="shared" ca="1" si="1"/>
        <v>3614</v>
      </c>
      <c r="C58" s="33">
        <f ca="1">SUM(OFFSET('creation ent. auto-ent.'!$E$9,3*(ROW(E54)-ROW(E$9)),0,3,1))</f>
        <v>6040</v>
      </c>
      <c r="D58" s="46">
        <f ca="1">SUM(OFFSET('creation ent.'!$E$9,3*(ROW(E54)-ROW(E$9)),0,3,1))</f>
        <v>9654</v>
      </c>
    </row>
    <row r="59" spans="1:4" x14ac:dyDescent="0.2">
      <c r="A59" s="1" t="str">
        <f>date!A95</f>
        <v>T3 2023</v>
      </c>
      <c r="B59" s="31">
        <f t="shared" ca="1" si="1"/>
        <v>3441</v>
      </c>
      <c r="C59" s="33">
        <f ca="1">SUM(OFFSET('creation ent. auto-ent.'!$E$9,3*(ROW(E55)-ROW(E$9)),0,3,1))</f>
        <v>6285</v>
      </c>
      <c r="D59" s="46">
        <f ca="1">SUM(OFFSET('creation ent.'!$E$9,3*(ROW(E55)-ROW(E$9)),0,3,1))</f>
        <v>9726</v>
      </c>
    </row>
    <row r="60" spans="1:4" x14ac:dyDescent="0.2">
      <c r="A60" s="61" t="str">
        <f>date!A96</f>
        <v>T4 2023</v>
      </c>
      <c r="B60" s="62">
        <f t="shared" ref="B60" ca="1" si="2">D60-C60</f>
        <v>3886</v>
      </c>
      <c r="C60" s="63">
        <f ca="1">SUM(OFFSET('creation ent. auto-ent.'!$E$9,3*(ROW(E56)-ROW(E$9)),0,3,1))</f>
        <v>6575</v>
      </c>
      <c r="D60" s="64">
        <f ca="1">SUM(OFFSET('creation ent.'!$E$9,3*(ROW(E56)-ROW(E$9)),0,3,1))</f>
        <v>10461</v>
      </c>
    </row>
    <row r="61" spans="1:4" x14ac:dyDescent="0.2">
      <c r="A61" s="1"/>
      <c r="B61" s="3"/>
      <c r="C61" s="3"/>
      <c r="D61" s="3"/>
    </row>
    <row r="62" spans="1:4" x14ac:dyDescent="0.2">
      <c r="A62" s="1"/>
      <c r="B62" s="3"/>
      <c r="C62" s="3"/>
      <c r="D62" s="3"/>
    </row>
    <row r="63" spans="1:4" x14ac:dyDescent="0.2">
      <c r="A63" s="1"/>
      <c r="B63" s="3"/>
      <c r="C63" s="3"/>
      <c r="D63" s="3"/>
    </row>
    <row r="64" spans="1:4"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row r="90" spans="1:4" x14ac:dyDescent="0.2">
      <c r="A90" s="1"/>
      <c r="B90" s="3"/>
      <c r="C90" s="3"/>
      <c r="D90" s="3"/>
    </row>
    <row r="91" spans="1:4" x14ac:dyDescent="0.2">
      <c r="A91" s="1"/>
      <c r="B91" s="3"/>
      <c r="C91" s="3"/>
      <c r="D91" s="3"/>
    </row>
  </sheetData>
  <mergeCells count="1">
    <mergeCell ref="B10:P11"/>
  </mergeCells>
  <phoneticPr fontId="8"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91"/>
  <sheetViews>
    <sheetView zoomScaleNormal="100" workbookViewId="0">
      <pane xSplit="1" ySplit="12" topLeftCell="B13"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4.140625" style="2" customWidth="1"/>
    <col min="2" max="2" width="12.140625" style="2" customWidth="1"/>
    <col min="3" max="4" width="12.42578125" style="2" customWidth="1"/>
    <col min="5" max="16384" width="11.42578125" style="2"/>
  </cols>
  <sheetData>
    <row r="1" spans="1:16" x14ac:dyDescent="0.2">
      <c r="A1" s="4" t="s">
        <v>11</v>
      </c>
      <c r="B1" s="4" t="s">
        <v>32</v>
      </c>
    </row>
    <row r="2" spans="1:16" x14ac:dyDescent="0.2">
      <c r="A2" s="37" t="s">
        <v>12</v>
      </c>
      <c r="B2" s="37" t="s">
        <v>41</v>
      </c>
      <c r="C2" s="38"/>
    </row>
    <row r="3" spans="1:16" x14ac:dyDescent="0.2">
      <c r="A3" s="1" t="s">
        <v>13</v>
      </c>
      <c r="B3" s="1" t="s">
        <v>16</v>
      </c>
    </row>
    <row r="4" spans="1:16" x14ac:dyDescent="0.2">
      <c r="A4" s="1" t="s">
        <v>14</v>
      </c>
      <c r="B4" s="1" t="s">
        <v>21</v>
      </c>
    </row>
    <row r="5" spans="1:16" s="21" customFormat="1" x14ac:dyDescent="0.2">
      <c r="A5" s="20" t="s">
        <v>23</v>
      </c>
      <c r="B5" s="20" t="s">
        <v>60</v>
      </c>
    </row>
    <row r="6" spans="1:16" x14ac:dyDescent="0.2">
      <c r="A6" s="1" t="s">
        <v>15</v>
      </c>
      <c r="B6" s="1" t="s">
        <v>745</v>
      </c>
    </row>
    <row r="7" spans="1:16" x14ac:dyDescent="0.2">
      <c r="A7" s="47" t="s">
        <v>63</v>
      </c>
      <c r="B7" s="47" t="str">
        <f>'France métro'!B7</f>
        <v>: 15 février 2024</v>
      </c>
    </row>
    <row r="8" spans="1:16" x14ac:dyDescent="0.2">
      <c r="A8" s="34" t="s">
        <v>43</v>
      </c>
      <c r="B8" s="35" t="s">
        <v>44</v>
      </c>
      <c r="C8" s="36"/>
      <c r="D8" s="36"/>
      <c r="E8" s="36"/>
      <c r="F8" s="36"/>
      <c r="G8" s="50"/>
      <c r="H8" s="50"/>
      <c r="I8" s="50"/>
    </row>
    <row r="9" spans="1:16" x14ac:dyDescent="0.2">
      <c r="A9" s="34" t="s">
        <v>454</v>
      </c>
      <c r="B9" s="35" t="s">
        <v>456</v>
      </c>
      <c r="C9" s="36"/>
      <c r="D9" s="36"/>
      <c r="E9" s="36"/>
      <c r="F9" s="36"/>
      <c r="G9" s="50"/>
      <c r="H9" s="50"/>
      <c r="I9" s="50"/>
    </row>
    <row r="10" spans="1:16" s="93" customFormat="1" ht="12.75" customHeight="1" x14ac:dyDescent="0.2">
      <c r="A10" s="88" t="s">
        <v>723</v>
      </c>
      <c r="B10" s="132" t="s">
        <v>746</v>
      </c>
      <c r="C10" s="132"/>
      <c r="D10" s="132"/>
      <c r="E10" s="132"/>
      <c r="F10" s="132"/>
      <c r="G10" s="132"/>
      <c r="H10" s="132"/>
      <c r="I10" s="132"/>
      <c r="J10" s="132"/>
      <c r="K10" s="132"/>
      <c r="L10" s="132"/>
      <c r="M10" s="132"/>
      <c r="N10" s="132"/>
      <c r="O10" s="132"/>
      <c r="P10" s="132"/>
    </row>
    <row r="11" spans="1:16" s="93" customFormat="1" ht="24" customHeight="1" x14ac:dyDescent="0.2">
      <c r="A11" s="88"/>
      <c r="B11" s="132"/>
      <c r="C11" s="132"/>
      <c r="D11" s="132"/>
      <c r="E11" s="132"/>
      <c r="F11" s="132"/>
      <c r="G11" s="132"/>
      <c r="H11" s="132"/>
      <c r="I11" s="132"/>
      <c r="J11" s="132"/>
      <c r="K11" s="132"/>
      <c r="L11" s="132"/>
      <c r="M11" s="132"/>
      <c r="N11" s="132"/>
      <c r="O11" s="132"/>
      <c r="P11" s="132"/>
    </row>
    <row r="12" spans="1:16" ht="66" customHeight="1" x14ac:dyDescent="0.2">
      <c r="A12" s="19" t="s">
        <v>2</v>
      </c>
      <c r="B12" s="30" t="s">
        <v>66</v>
      </c>
      <c r="C12" s="32" t="s">
        <v>65</v>
      </c>
      <c r="D12" s="44" t="s">
        <v>42</v>
      </c>
    </row>
    <row r="13" spans="1:16" x14ac:dyDescent="0.2">
      <c r="A13" s="1" t="str">
        <f>date!A49</f>
        <v>T1 2012</v>
      </c>
      <c r="B13" s="31">
        <f t="shared" ref="B13" ca="1" si="0">D13-C13</f>
        <v>1820</v>
      </c>
      <c r="C13" s="33">
        <f ca="1">SUM(OFFSET('creation ent. auto-ent.'!$F$9,3*(ROW(F9)-ROW(F$9)),0,3,1))</f>
        <v>2218</v>
      </c>
      <c r="D13" s="46">
        <f ca="1">SUM(OFFSET('creation ent.'!$F$9,3*(ROW(F9)-ROW(F$9)),0,3,1))</f>
        <v>4038</v>
      </c>
    </row>
    <row r="14" spans="1:16" x14ac:dyDescent="0.2">
      <c r="A14" s="1" t="str">
        <f>date!A50</f>
        <v>T2 2012</v>
      </c>
      <c r="B14" s="31">
        <f t="shared" ref="B14:B59" ca="1" si="1">D14-C14</f>
        <v>1420</v>
      </c>
      <c r="C14" s="33">
        <f ca="1">SUM(OFFSET('creation ent. auto-ent.'!$F$9,3*(ROW(F10)-ROW(F$9)),0,3,1))</f>
        <v>2040</v>
      </c>
      <c r="D14" s="46">
        <f ca="1">SUM(OFFSET('creation ent.'!$F$9,3*(ROW(F10)-ROW(F$9)),0,3,1))</f>
        <v>3460</v>
      </c>
    </row>
    <row r="15" spans="1:16" x14ac:dyDescent="0.2">
      <c r="A15" s="1" t="str">
        <f>date!A51</f>
        <v>T3 2012</v>
      </c>
      <c r="B15" s="31">
        <f t="shared" ca="1" si="1"/>
        <v>1111</v>
      </c>
      <c r="C15" s="33">
        <f ca="1">SUM(OFFSET('creation ent. auto-ent.'!$F$9,3*(ROW(F11)-ROW(F$9)),0,3,1))</f>
        <v>1748</v>
      </c>
      <c r="D15" s="46">
        <f ca="1">SUM(OFFSET('creation ent.'!$F$9,3*(ROW(F11)-ROW(F$9)),0,3,1))</f>
        <v>2859</v>
      </c>
    </row>
    <row r="16" spans="1:16" x14ac:dyDescent="0.2">
      <c r="A16" s="61" t="str">
        <f>date!A52</f>
        <v>T4 2012</v>
      </c>
      <c r="B16" s="62">
        <f t="shared" ca="1" si="1"/>
        <v>1326</v>
      </c>
      <c r="C16" s="63">
        <f ca="1">SUM(OFFSET('creation ent. auto-ent.'!$F$9,3*(ROW(F12)-ROW(F$9)),0,3,1))</f>
        <v>1697</v>
      </c>
      <c r="D16" s="64">
        <f ca="1">SUM(OFFSET('creation ent.'!$F$9,3*(ROW(F12)-ROW(F$9)),0,3,1))</f>
        <v>3023</v>
      </c>
    </row>
    <row r="17" spans="1:4" x14ac:dyDescent="0.2">
      <c r="A17" s="1" t="str">
        <f>date!A53</f>
        <v>T1 2013</v>
      </c>
      <c r="B17" s="31">
        <f t="shared" ca="1" si="1"/>
        <v>2058</v>
      </c>
      <c r="C17" s="33">
        <f ca="1">SUM(OFFSET('creation ent. auto-ent.'!$F$9,3*(ROW(F13)-ROW(F$9)),0,3,1))</f>
        <v>1615</v>
      </c>
      <c r="D17" s="46">
        <f ca="1">SUM(OFFSET('creation ent.'!$F$9,3*(ROW(F13)-ROW(F$9)),0,3,1))</f>
        <v>3673</v>
      </c>
    </row>
    <row r="18" spans="1:4" x14ac:dyDescent="0.2">
      <c r="A18" s="1" t="str">
        <f>date!A54</f>
        <v>T2 2013</v>
      </c>
      <c r="B18" s="31">
        <f t="shared" ca="1" si="1"/>
        <v>1817</v>
      </c>
      <c r="C18" s="33">
        <f ca="1">SUM(OFFSET('creation ent. auto-ent.'!$F$9,3*(ROW(F14)-ROW(F$9)),0,3,1))</f>
        <v>1643</v>
      </c>
      <c r="D18" s="46">
        <f ca="1">SUM(OFFSET('creation ent.'!$F$9,3*(ROW(F14)-ROW(F$9)),0,3,1))</f>
        <v>3460</v>
      </c>
    </row>
    <row r="19" spans="1:4" x14ac:dyDescent="0.2">
      <c r="A19" s="1" t="str">
        <f>date!A55</f>
        <v>T3 2013</v>
      </c>
      <c r="B19" s="31">
        <f t="shared" ca="1" si="1"/>
        <v>1446</v>
      </c>
      <c r="C19" s="33">
        <f ca="1">SUM(OFFSET('creation ent. auto-ent.'!$F$9,3*(ROW(F15)-ROW(F$9)),0,3,1))</f>
        <v>1329</v>
      </c>
      <c r="D19" s="46">
        <f ca="1">SUM(OFFSET('creation ent.'!$F$9,3*(ROW(F15)-ROW(F$9)),0,3,1))</f>
        <v>2775</v>
      </c>
    </row>
    <row r="20" spans="1:4" x14ac:dyDescent="0.2">
      <c r="A20" s="61" t="str">
        <f>date!A56</f>
        <v>T4 2013</v>
      </c>
      <c r="B20" s="62">
        <f t="shared" ca="1" si="1"/>
        <v>1657</v>
      </c>
      <c r="C20" s="63">
        <f ca="1">SUM(OFFSET('creation ent. auto-ent.'!$F$9,3*(ROW(F16)-ROW(F$9)),0,3,1))</f>
        <v>1386</v>
      </c>
      <c r="D20" s="64">
        <f ca="1">SUM(OFFSET('creation ent.'!$F$9,3*(ROW(F16)-ROW(F$9)),0,3,1))</f>
        <v>3043</v>
      </c>
    </row>
    <row r="21" spans="1:4" x14ac:dyDescent="0.2">
      <c r="A21" s="37" t="str">
        <f>date!A57</f>
        <v>T1 2014</v>
      </c>
      <c r="B21" s="31">
        <f t="shared" ca="1" si="1"/>
        <v>2021</v>
      </c>
      <c r="C21" s="33">
        <f ca="1">SUM(OFFSET('creation ent. auto-ent.'!$F$9,3*(ROW(F17)-ROW(F$9)),0,3,1))</f>
        <v>1710</v>
      </c>
      <c r="D21" s="46">
        <f ca="1">SUM(OFFSET('creation ent.'!$F$9,3*(ROW(F17)-ROW(F$9)),0,3,1))</f>
        <v>3731</v>
      </c>
    </row>
    <row r="22" spans="1:4" x14ac:dyDescent="0.2">
      <c r="A22" s="1" t="str">
        <f>date!A58</f>
        <v>T2 2014</v>
      </c>
      <c r="B22" s="31">
        <f t="shared" ca="1" si="1"/>
        <v>1686</v>
      </c>
      <c r="C22" s="33">
        <f ca="1">SUM(OFFSET('creation ent. auto-ent.'!$F$9,3*(ROW(F18)-ROW(F$9)),0,3,1))</f>
        <v>1613</v>
      </c>
      <c r="D22" s="46">
        <f ca="1">SUM(OFFSET('creation ent.'!$F$9,3*(ROW(F18)-ROW(F$9)),0,3,1))</f>
        <v>3299</v>
      </c>
    </row>
    <row r="23" spans="1:4" x14ac:dyDescent="0.2">
      <c r="A23" s="1" t="str">
        <f>date!A59</f>
        <v>T3 2014</v>
      </c>
      <c r="B23" s="31">
        <f t="shared" ca="1" si="1"/>
        <v>1412</v>
      </c>
      <c r="C23" s="33">
        <f ca="1">SUM(OFFSET('creation ent. auto-ent.'!$F$9,3*(ROW(F19)-ROW(F$9)),0,3,1))</f>
        <v>1492</v>
      </c>
      <c r="D23" s="46">
        <f ca="1">SUM(OFFSET('creation ent.'!$F$9,3*(ROW(F19)-ROW(F$9)),0,3,1))</f>
        <v>2904</v>
      </c>
    </row>
    <row r="24" spans="1:4" x14ac:dyDescent="0.2">
      <c r="A24" s="61" t="str">
        <f>date!A60</f>
        <v>T4 2014</v>
      </c>
      <c r="B24" s="62">
        <f t="shared" ca="1" si="1"/>
        <v>1566</v>
      </c>
      <c r="C24" s="63">
        <f ca="1">SUM(OFFSET('creation ent. auto-ent.'!$F$9,3*(ROW(F20)-ROW(F$9)),0,3,1))</f>
        <v>1407</v>
      </c>
      <c r="D24" s="64">
        <f ca="1">SUM(OFFSET('creation ent.'!$F$9,3*(ROW(F20)-ROW(F$9)),0,3,1))</f>
        <v>2973</v>
      </c>
    </row>
    <row r="25" spans="1:4" x14ac:dyDescent="0.2">
      <c r="A25" s="1" t="str">
        <f>date!A61</f>
        <v>T1 2015</v>
      </c>
      <c r="B25" s="31">
        <f t="shared" ca="1" si="1"/>
        <v>1811</v>
      </c>
      <c r="C25" s="33">
        <f ca="1">SUM(OFFSET('creation ent. auto-ent.'!$F$9,3*(ROW(F21)-ROW(F$9)),0,3,1))</f>
        <v>1667</v>
      </c>
      <c r="D25" s="46">
        <f ca="1">SUM(OFFSET('creation ent.'!$F$9,3*(ROW(F21)-ROW(F$9)),0,3,1))</f>
        <v>3478</v>
      </c>
    </row>
    <row r="26" spans="1:4" x14ac:dyDescent="0.2">
      <c r="A26" s="1" t="str">
        <f>date!A62</f>
        <v>T2 2015</v>
      </c>
      <c r="B26" s="31">
        <f t="shared" ca="1" si="1"/>
        <v>1496</v>
      </c>
      <c r="C26" s="33">
        <f ca="1">SUM(OFFSET('creation ent. auto-ent.'!$F$9,3*(ROW(F22)-ROW(F$9)),0,3,1))</f>
        <v>1662</v>
      </c>
      <c r="D26" s="46">
        <f ca="1">SUM(OFFSET('creation ent.'!$F$9,3*(ROW(F22)-ROW(F$9)),0,3,1))</f>
        <v>3158</v>
      </c>
    </row>
    <row r="27" spans="1:4" x14ac:dyDescent="0.2">
      <c r="A27" s="1" t="str">
        <f>date!A63</f>
        <v>T3 2015</v>
      </c>
      <c r="B27" s="31">
        <f t="shared" ca="1" si="1"/>
        <v>1290</v>
      </c>
      <c r="C27" s="33">
        <f ca="1">SUM(OFFSET('creation ent. auto-ent.'!$F$9,3*(ROW(F23)-ROW(F$9)),0,3,1))</f>
        <v>1554</v>
      </c>
      <c r="D27" s="46">
        <f ca="1">SUM(OFFSET('creation ent.'!$F$9,3*(ROW(F23)-ROW(F$9)),0,3,1))</f>
        <v>2844</v>
      </c>
    </row>
    <row r="28" spans="1:4" x14ac:dyDescent="0.2">
      <c r="A28" s="61" t="str">
        <f>date!A64</f>
        <v>T4 2015</v>
      </c>
      <c r="B28" s="62">
        <f t="shared" ca="1" si="1"/>
        <v>1446</v>
      </c>
      <c r="C28" s="63">
        <f ca="1">SUM(OFFSET('creation ent. auto-ent.'!$F$9,3*(ROW(F24)-ROW(F$9)),0,3,1))</f>
        <v>1460</v>
      </c>
      <c r="D28" s="64">
        <f ca="1">SUM(OFFSET('creation ent.'!$F$9,3*(ROW(F24)-ROW(F$9)),0,3,1))</f>
        <v>2906</v>
      </c>
    </row>
    <row r="29" spans="1:4" x14ac:dyDescent="0.2">
      <c r="A29" s="1" t="str">
        <f>date!A65</f>
        <v>T1 2016</v>
      </c>
      <c r="B29" s="31">
        <f t="shared" ca="1" si="1"/>
        <v>1929</v>
      </c>
      <c r="C29" s="33">
        <f ca="1">SUM(OFFSET('creation ent. auto-ent.'!$F$9,3*(ROW(F25)-ROW(F$9)),0,3,1))</f>
        <v>1771</v>
      </c>
      <c r="D29" s="46">
        <f ca="1">SUM(OFFSET('creation ent.'!$F$9,3*(ROW(F25)-ROW(F$9)),0,3,1))</f>
        <v>3700</v>
      </c>
    </row>
    <row r="30" spans="1:4" x14ac:dyDescent="0.2">
      <c r="A30" s="1" t="str">
        <f>date!A66</f>
        <v>T2 2016</v>
      </c>
      <c r="B30" s="31">
        <f t="shared" ca="1" si="1"/>
        <v>1842</v>
      </c>
      <c r="C30" s="33">
        <f ca="1">SUM(OFFSET('creation ent. auto-ent.'!$F$9,3*(ROW(F26)-ROW(F$9)),0,3,1))</f>
        <v>1636</v>
      </c>
      <c r="D30" s="46">
        <f ca="1">SUM(OFFSET('creation ent.'!$F$9,3*(ROW(F26)-ROW(F$9)),0,3,1))</f>
        <v>3478</v>
      </c>
    </row>
    <row r="31" spans="1:4" x14ac:dyDescent="0.2">
      <c r="A31" s="1" t="str">
        <f>date!A67</f>
        <v>T3 2016</v>
      </c>
      <c r="B31" s="31">
        <f t="shared" ca="1" si="1"/>
        <v>1374</v>
      </c>
      <c r="C31" s="33">
        <f ca="1">SUM(OFFSET('creation ent. auto-ent.'!$F$9,3*(ROW(F27)-ROW(F$9)),0,3,1))</f>
        <v>1338</v>
      </c>
      <c r="D31" s="46">
        <f ca="1">SUM(OFFSET('creation ent.'!$F$9,3*(ROW(F27)-ROW(F$9)),0,3,1))</f>
        <v>2712</v>
      </c>
    </row>
    <row r="32" spans="1:4" x14ac:dyDescent="0.2">
      <c r="A32" s="61" t="str">
        <f>date!A68</f>
        <v>T4 2016</v>
      </c>
      <c r="B32" s="31">
        <f t="shared" ca="1" si="1"/>
        <v>1656</v>
      </c>
      <c r="C32" s="33">
        <f ca="1">SUM(OFFSET('creation ent. auto-ent.'!$F$9,3*(ROW(F28)-ROW(F$9)),0,3,1))</f>
        <v>1279</v>
      </c>
      <c r="D32" s="46">
        <f ca="1">SUM(OFFSET('creation ent.'!$F$9,3*(ROW(F28)-ROW(F$9)),0,3,1))</f>
        <v>2935</v>
      </c>
    </row>
    <row r="33" spans="1:4" x14ac:dyDescent="0.2">
      <c r="A33" s="1" t="str">
        <f>date!A69</f>
        <v>T1 2017</v>
      </c>
      <c r="B33" s="31">
        <f t="shared" ca="1" si="1"/>
        <v>1995</v>
      </c>
      <c r="C33" s="33">
        <f ca="1">SUM(OFFSET('creation ent. auto-ent.'!$F$9,3*(ROW(F29)-ROW(F$9)),0,3,1))</f>
        <v>1609</v>
      </c>
      <c r="D33" s="46">
        <f ca="1">SUM(OFFSET('creation ent.'!$F$9,3*(ROW(F29)-ROW(F$9)),0,3,1))</f>
        <v>3604</v>
      </c>
    </row>
    <row r="34" spans="1:4" x14ac:dyDescent="0.2">
      <c r="A34" s="1" t="str">
        <f>date!A70</f>
        <v>T2 2017</v>
      </c>
      <c r="B34" s="31">
        <f t="shared" ca="1" si="1"/>
        <v>1787</v>
      </c>
      <c r="C34" s="33">
        <f ca="1">SUM(OFFSET('creation ent. auto-ent.'!$F$9,3*(ROW(F30)-ROW(F$9)),0,3,1))</f>
        <v>1671</v>
      </c>
      <c r="D34" s="46">
        <f ca="1">SUM(OFFSET('creation ent.'!$F$9,3*(ROW(F30)-ROW(F$9)),0,3,1))</f>
        <v>3458</v>
      </c>
    </row>
    <row r="35" spans="1:4" x14ac:dyDescent="0.2">
      <c r="A35" s="1" t="str">
        <f>date!A71</f>
        <v>T3 2017</v>
      </c>
      <c r="B35" s="31">
        <f t="shared" ca="1" si="1"/>
        <v>1440</v>
      </c>
      <c r="C35" s="33">
        <f ca="1">SUM(OFFSET('creation ent. auto-ent.'!$F$9,3*(ROW(F31)-ROW(F$9)),0,3,1))</f>
        <v>1550</v>
      </c>
      <c r="D35" s="46">
        <f ca="1">SUM(OFFSET('creation ent.'!$F$9,3*(ROW(F31)-ROW(F$9)),0,3,1))</f>
        <v>2990</v>
      </c>
    </row>
    <row r="36" spans="1:4" x14ac:dyDescent="0.2">
      <c r="A36" s="61" t="str">
        <f>date!A72</f>
        <v>T4 2017</v>
      </c>
      <c r="B36" s="62">
        <f t="shared" ca="1" si="1"/>
        <v>1735</v>
      </c>
      <c r="C36" s="63">
        <f ca="1">SUM(OFFSET('creation ent. auto-ent.'!$F$9,3*(ROW(F32)-ROW(F$9)),0,3,1))</f>
        <v>1595</v>
      </c>
      <c r="D36" s="64">
        <f ca="1">SUM(OFFSET('creation ent.'!$F$9,3*(ROW(F32)-ROW(F$9)),0,3,1))</f>
        <v>3330</v>
      </c>
    </row>
    <row r="37" spans="1:4" x14ac:dyDescent="0.2">
      <c r="A37" s="1" t="str">
        <f>date!A73</f>
        <v>T1 2018</v>
      </c>
      <c r="B37" s="31">
        <f t="shared" ca="1" si="1"/>
        <v>2012</v>
      </c>
      <c r="C37" s="33">
        <f ca="1">SUM(OFFSET('creation ent. auto-ent.'!$F$9,3*(ROW(F33)-ROW(F$9)),0,3,1))</f>
        <v>2155</v>
      </c>
      <c r="D37" s="46">
        <f ca="1">SUM(OFFSET('creation ent.'!$F$9,3*(ROW(F33)-ROW(F$9)),0,3,1))</f>
        <v>4167</v>
      </c>
    </row>
    <row r="38" spans="1:4" x14ac:dyDescent="0.2">
      <c r="A38" s="1" t="str">
        <f>date!A74</f>
        <v>T2 2018</v>
      </c>
      <c r="B38" s="31">
        <f t="shared" ca="1" si="1"/>
        <v>1937</v>
      </c>
      <c r="C38" s="33">
        <f ca="1">SUM(OFFSET('creation ent. auto-ent.'!$F$9,3*(ROW(F34)-ROW(F$9)),0,3,1))</f>
        <v>2070</v>
      </c>
      <c r="D38" s="46">
        <f ca="1">SUM(OFFSET('creation ent.'!$F$9,3*(ROW(F34)-ROW(F$9)),0,3,1))</f>
        <v>4007</v>
      </c>
    </row>
    <row r="39" spans="1:4" x14ac:dyDescent="0.2">
      <c r="A39" s="1" t="str">
        <f>date!A75</f>
        <v>T3 2018</v>
      </c>
      <c r="B39" s="31">
        <f t="shared" ca="1" si="1"/>
        <v>1521</v>
      </c>
      <c r="C39" s="33">
        <f ca="1">SUM(OFFSET('creation ent. auto-ent.'!$F$9,3*(ROW(F35)-ROW(F$9)),0,3,1))</f>
        <v>1747</v>
      </c>
      <c r="D39" s="46">
        <f ca="1">SUM(OFFSET('creation ent.'!$F$9,3*(ROW(F35)-ROW(F$9)),0,3,1))</f>
        <v>3268</v>
      </c>
    </row>
    <row r="40" spans="1:4" x14ac:dyDescent="0.2">
      <c r="A40" s="61" t="str">
        <f>date!A76</f>
        <v>T4 2018</v>
      </c>
      <c r="B40" s="62">
        <f t="shared" ca="1" si="1"/>
        <v>1645</v>
      </c>
      <c r="C40" s="63">
        <f ca="1">SUM(OFFSET('creation ent. auto-ent.'!$F$9,3*(ROW(F36)-ROW(F$9)),0,3,1))</f>
        <v>1938</v>
      </c>
      <c r="D40" s="64">
        <f ca="1">SUM(OFFSET('creation ent.'!$F$9,3*(ROW(F36)-ROW(F$9)),0,3,1))</f>
        <v>3583</v>
      </c>
    </row>
    <row r="41" spans="1:4" x14ac:dyDescent="0.2">
      <c r="A41" s="1" t="str">
        <f>date!A77</f>
        <v>T1 2019</v>
      </c>
      <c r="B41" s="31">
        <f t="shared" ca="1" si="1"/>
        <v>2064</v>
      </c>
      <c r="C41" s="33">
        <f ca="1">SUM(OFFSET('creation ent. auto-ent.'!$F$9,3*(ROW(F37)-ROW(F$9)),0,3,1))</f>
        <v>2597</v>
      </c>
      <c r="D41" s="46">
        <f ca="1">SUM(OFFSET('creation ent.'!$F$9,3*(ROW(F37)-ROW(F$9)),0,3,1))</f>
        <v>4661</v>
      </c>
    </row>
    <row r="42" spans="1:4" x14ac:dyDescent="0.2">
      <c r="A42" s="1" t="str">
        <f>date!A78</f>
        <v>T2 2019</v>
      </c>
      <c r="B42" s="31">
        <f t="shared" ca="1" si="1"/>
        <v>1926</v>
      </c>
      <c r="C42" s="33">
        <f ca="1">SUM(OFFSET('creation ent. auto-ent.'!$F$9,3*(ROW(F38)-ROW(F$9)),0,3,1))</f>
        <v>2385</v>
      </c>
      <c r="D42" s="46">
        <f ca="1">SUM(OFFSET('creation ent.'!$F$9,3*(ROW(F38)-ROW(F$9)),0,3,1))</f>
        <v>4311</v>
      </c>
    </row>
    <row r="43" spans="1:4" x14ac:dyDescent="0.2">
      <c r="A43" s="1" t="str">
        <f>date!A79</f>
        <v>T3 2019</v>
      </c>
      <c r="B43" s="31">
        <f t="shared" ca="1" si="1"/>
        <v>1501</v>
      </c>
      <c r="C43" s="33">
        <f ca="1">SUM(OFFSET('creation ent. auto-ent.'!$F$9,3*(ROW(F39)-ROW(F$9)),0,3,1))</f>
        <v>2188</v>
      </c>
      <c r="D43" s="46">
        <f ca="1">SUM(OFFSET('creation ent.'!$F$9,3*(ROW(F39)-ROW(F$9)),0,3,1))</f>
        <v>3689</v>
      </c>
    </row>
    <row r="44" spans="1:4" x14ac:dyDescent="0.2">
      <c r="A44" s="61" t="str">
        <f>date!A80</f>
        <v>T4 2019</v>
      </c>
      <c r="B44" s="62">
        <f t="shared" ca="1" si="1"/>
        <v>1567</v>
      </c>
      <c r="C44" s="63">
        <f ca="1">SUM(OFFSET('creation ent. auto-ent.'!$F$9,3*(ROW(F40)-ROW(F$9)),0,3,1))</f>
        <v>2703</v>
      </c>
      <c r="D44" s="64">
        <f ca="1">SUM(OFFSET('creation ent.'!$F$9,3*(ROW(F40)-ROW(F$9)),0,3,1))</f>
        <v>4270</v>
      </c>
    </row>
    <row r="45" spans="1:4" x14ac:dyDescent="0.2">
      <c r="A45" s="1" t="str">
        <f>date!A81</f>
        <v>T1 2020</v>
      </c>
      <c r="B45" s="31">
        <f t="shared" ca="1" si="1"/>
        <v>1593</v>
      </c>
      <c r="C45" s="33">
        <f ca="1">SUM(OFFSET('creation ent. auto-ent.'!$F$9,3*(ROW(F41)-ROW(F$9)),0,3,1))</f>
        <v>2965</v>
      </c>
      <c r="D45" s="46">
        <f ca="1">SUM(OFFSET('creation ent.'!$F$9,3*(ROW(F41)-ROW(F$9)),0,3,1))</f>
        <v>4558</v>
      </c>
    </row>
    <row r="46" spans="1:4" x14ac:dyDescent="0.2">
      <c r="A46" s="1" t="str">
        <f>date!A82</f>
        <v>T2 2020</v>
      </c>
      <c r="B46" s="31">
        <f t="shared" ca="1" si="1"/>
        <v>1195</v>
      </c>
      <c r="C46" s="33">
        <f ca="1">SUM(OFFSET('creation ent. auto-ent.'!$F$9,3*(ROW(F42)-ROW(F$9)),0,3,1))</f>
        <v>2322</v>
      </c>
      <c r="D46" s="46">
        <f ca="1">SUM(OFFSET('creation ent.'!$F$9,3*(ROW(F42)-ROW(F$9)),0,3,1))</f>
        <v>3517</v>
      </c>
    </row>
    <row r="47" spans="1:4" x14ac:dyDescent="0.2">
      <c r="A47" s="1" t="str">
        <f>date!A83</f>
        <v>T3 2020</v>
      </c>
      <c r="B47" s="31">
        <f t="shared" ca="1" si="1"/>
        <v>1512</v>
      </c>
      <c r="C47" s="33">
        <f ca="1">SUM(OFFSET('creation ent. auto-ent.'!$F$9,3*(ROW(F43)-ROW(F$9)),0,3,1))</f>
        <v>3088</v>
      </c>
      <c r="D47" s="46">
        <f ca="1">SUM(OFFSET('creation ent.'!$F$9,3*(ROW(F43)-ROW(F$9)),0,3,1))</f>
        <v>4600</v>
      </c>
    </row>
    <row r="48" spans="1:4" x14ac:dyDescent="0.2">
      <c r="A48" s="61" t="str">
        <f>date!A84</f>
        <v>T4 2020</v>
      </c>
      <c r="B48" s="62">
        <f t="shared" ca="1" si="1"/>
        <v>1769</v>
      </c>
      <c r="C48" s="63">
        <f ca="1">SUM(OFFSET('creation ent. auto-ent.'!$F$9,3*(ROW(F44)-ROW(F$9)),0,3,1))</f>
        <v>3098</v>
      </c>
      <c r="D48" s="64">
        <f ca="1">SUM(OFFSET('creation ent.'!$F$9,3*(ROW(F44)-ROW(F$9)),0,3,1))</f>
        <v>4867</v>
      </c>
    </row>
    <row r="49" spans="1:4" x14ac:dyDescent="0.2">
      <c r="A49" s="1" t="str">
        <f>date!A85</f>
        <v>T1 2021</v>
      </c>
      <c r="B49" s="31">
        <f t="shared" ca="1" si="1"/>
        <v>1866</v>
      </c>
      <c r="C49" s="33">
        <f ca="1">SUM(OFFSET('creation ent. auto-ent.'!$F$9,3*(ROW(F45)-ROW(F$9)),0,3,1))</f>
        <v>3865</v>
      </c>
      <c r="D49" s="46">
        <f ca="1">SUM(OFFSET('creation ent.'!$F$9,3*(ROW(F45)-ROW(F$9)),0,3,1))</f>
        <v>5731</v>
      </c>
    </row>
    <row r="50" spans="1:4" x14ac:dyDescent="0.2">
      <c r="A50" s="1" t="str">
        <f>date!A86</f>
        <v>T2 2021</v>
      </c>
      <c r="B50" s="31">
        <f t="shared" ca="1" si="1"/>
        <v>2091</v>
      </c>
      <c r="C50" s="33">
        <f ca="1">SUM(OFFSET('creation ent. auto-ent.'!$F$9,3*(ROW(F46)-ROW(F$9)),0,3,1))</f>
        <v>3835</v>
      </c>
      <c r="D50" s="46">
        <f ca="1">SUM(OFFSET('creation ent.'!$F$9,3*(ROW(F46)-ROW(F$9)),0,3,1))</f>
        <v>5926</v>
      </c>
    </row>
    <row r="51" spans="1:4" x14ac:dyDescent="0.2">
      <c r="A51" s="1" t="str">
        <f>date!A87</f>
        <v>T3 2021</v>
      </c>
      <c r="B51" s="31">
        <f t="shared" ca="1" si="1"/>
        <v>1635</v>
      </c>
      <c r="C51" s="33">
        <f ca="1">SUM(OFFSET('creation ent. auto-ent.'!$F$9,3*(ROW(F47)-ROW(F$9)),0,3,1))</f>
        <v>2785</v>
      </c>
      <c r="D51" s="46">
        <f ca="1">SUM(OFFSET('creation ent.'!$F$9,3*(ROW(F47)-ROW(F$9)),0,3,1))</f>
        <v>4420</v>
      </c>
    </row>
    <row r="52" spans="1:4" x14ac:dyDescent="0.2">
      <c r="A52" s="61" t="str">
        <f>date!A88</f>
        <v>T4 2021</v>
      </c>
      <c r="B52" s="62">
        <f t="shared" ca="1" si="1"/>
        <v>1722</v>
      </c>
      <c r="C52" s="63">
        <f ca="1">SUM(OFFSET('creation ent. auto-ent.'!$F$9,3*(ROW(F48)-ROW(F$9)),0,3,1))</f>
        <v>3421</v>
      </c>
      <c r="D52" s="64">
        <f ca="1">SUM(OFFSET('creation ent.'!$F$9,3*(ROW(F48)-ROW(F$9)),0,3,1))</f>
        <v>5143</v>
      </c>
    </row>
    <row r="53" spans="1:4" x14ac:dyDescent="0.2">
      <c r="A53" s="1" t="str">
        <f>date!A89</f>
        <v>T1 2022</v>
      </c>
      <c r="B53" s="31">
        <f t="shared" ca="1" si="1"/>
        <v>1975</v>
      </c>
      <c r="C53" s="33">
        <f ca="1">SUM(OFFSET('creation ent. auto-ent.'!$F$9,3*(ROW(F49)-ROW(F$9)),0,3,1))</f>
        <v>4009</v>
      </c>
      <c r="D53" s="46">
        <f ca="1">SUM(OFFSET('creation ent.'!$F$9,3*(ROW(F49)-ROW(F$9)),0,3,1))</f>
        <v>5984</v>
      </c>
    </row>
    <row r="54" spans="1:4" x14ac:dyDescent="0.2">
      <c r="A54" s="1" t="str">
        <f>date!A90</f>
        <v>T2 2022</v>
      </c>
      <c r="B54" s="31">
        <f t="shared" ca="1" si="1"/>
        <v>1910</v>
      </c>
      <c r="C54" s="33">
        <f ca="1">SUM(OFFSET('creation ent. auto-ent.'!$F$9,3*(ROW(F50)-ROW(F$9)),0,3,1))</f>
        <v>3606</v>
      </c>
      <c r="D54" s="46">
        <f ca="1">SUM(OFFSET('creation ent.'!$F$9,3*(ROW(F50)-ROW(F$9)),0,3,1))</f>
        <v>5516</v>
      </c>
    </row>
    <row r="55" spans="1:4" x14ac:dyDescent="0.2">
      <c r="A55" s="1" t="str">
        <f>date!A91</f>
        <v>T3 2022</v>
      </c>
      <c r="B55" s="31">
        <f t="shared" ca="1" si="1"/>
        <v>1622</v>
      </c>
      <c r="C55" s="33">
        <f ca="1">SUM(OFFSET('creation ent. auto-ent.'!$F$9,3*(ROW(F51)-ROW(F$9)),0,3,1))</f>
        <v>3306</v>
      </c>
      <c r="D55" s="46">
        <f ca="1">SUM(OFFSET('creation ent.'!$F$9,3*(ROW(F51)-ROW(F$9)),0,3,1))</f>
        <v>4928</v>
      </c>
    </row>
    <row r="56" spans="1:4" x14ac:dyDescent="0.2">
      <c r="A56" s="61" t="str">
        <f>date!A92</f>
        <v>T4 2022</v>
      </c>
      <c r="B56" s="62">
        <f t="shared" ca="1" si="1"/>
        <v>1807</v>
      </c>
      <c r="C56" s="63">
        <f ca="1">SUM(OFFSET('creation ent. auto-ent.'!$F$9,3*(ROW(F52)-ROW(F$9)),0,3,1))</f>
        <v>3425</v>
      </c>
      <c r="D56" s="64">
        <f ca="1">SUM(OFFSET('creation ent.'!$F$9,3*(ROW(F52)-ROW(F$9)),0,3,1))</f>
        <v>5232</v>
      </c>
    </row>
    <row r="57" spans="1:4" x14ac:dyDescent="0.2">
      <c r="A57" s="1" t="str">
        <f>date!A93</f>
        <v>T1 2023</v>
      </c>
      <c r="B57" s="31">
        <f t="shared" ca="1" si="1"/>
        <v>1882</v>
      </c>
      <c r="C57" s="33">
        <f ca="1">SUM(OFFSET('creation ent. auto-ent.'!$F$9,3*(ROW(F53)-ROW(F$9)),0,3,1))</f>
        <v>3969</v>
      </c>
      <c r="D57" s="46">
        <f ca="1">SUM(OFFSET('creation ent.'!$F$9,3*(ROW(F53)-ROW(F$9)),0,3,1))</f>
        <v>5851</v>
      </c>
    </row>
    <row r="58" spans="1:4" x14ac:dyDescent="0.2">
      <c r="A58" s="1" t="str">
        <f>date!A94</f>
        <v>T2 2023</v>
      </c>
      <c r="B58" s="31">
        <f t="shared" ca="1" si="1"/>
        <v>1721</v>
      </c>
      <c r="C58" s="33">
        <f ca="1">SUM(OFFSET('creation ent. auto-ent.'!$F$9,3*(ROW(F54)-ROW(F$9)),0,3,1))</f>
        <v>3554</v>
      </c>
      <c r="D58" s="46">
        <f ca="1">SUM(OFFSET('creation ent.'!$F$9,3*(ROW(F54)-ROW(F$9)),0,3,1))</f>
        <v>5275</v>
      </c>
    </row>
    <row r="59" spans="1:4" x14ac:dyDescent="0.2">
      <c r="A59" s="1" t="str">
        <f>date!A95</f>
        <v>T3 2023</v>
      </c>
      <c r="B59" s="31">
        <f t="shared" ca="1" si="1"/>
        <v>1569</v>
      </c>
      <c r="C59" s="33">
        <f ca="1">SUM(OFFSET('creation ent. auto-ent.'!$F$9,3*(ROW(F55)-ROW(F$9)),0,3,1))</f>
        <v>3381</v>
      </c>
      <c r="D59" s="46">
        <f ca="1">SUM(OFFSET('creation ent.'!$F$9,3*(ROW(F55)-ROW(F$9)),0,3,1))</f>
        <v>4950</v>
      </c>
    </row>
    <row r="60" spans="1:4" x14ac:dyDescent="0.2">
      <c r="A60" s="61" t="str">
        <f>date!A96</f>
        <v>T4 2023</v>
      </c>
      <c r="B60" s="62">
        <f t="shared" ref="B60" ca="1" si="2">D60-C60</f>
        <v>1753</v>
      </c>
      <c r="C60" s="63">
        <f ca="1">SUM(OFFSET('creation ent. auto-ent.'!$F$9,3*(ROW(F56)-ROW(F$9)),0,3,1))</f>
        <v>3333</v>
      </c>
      <c r="D60" s="64">
        <f ca="1">SUM(OFFSET('creation ent.'!$F$9,3*(ROW(F56)-ROW(F$9)),0,3,1))</f>
        <v>5086</v>
      </c>
    </row>
    <row r="61" spans="1:4" x14ac:dyDescent="0.2">
      <c r="A61" s="1"/>
      <c r="B61" s="3"/>
      <c r="C61" s="3"/>
      <c r="D61" s="3"/>
    </row>
    <row r="62" spans="1:4" x14ac:dyDescent="0.2">
      <c r="A62" s="1"/>
      <c r="B62" s="3"/>
      <c r="C62" s="3"/>
      <c r="D62" s="3"/>
    </row>
    <row r="63" spans="1:4" x14ac:dyDescent="0.2">
      <c r="A63" s="1"/>
      <c r="B63" s="3"/>
      <c r="C63" s="3"/>
      <c r="D63" s="3"/>
    </row>
    <row r="64" spans="1:4"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row r="90" spans="1:4" x14ac:dyDescent="0.2">
      <c r="A90" s="1"/>
      <c r="B90" s="3"/>
      <c r="C90" s="3"/>
      <c r="D90" s="3"/>
    </row>
    <row r="91" spans="1:4" x14ac:dyDescent="0.2">
      <c r="A91" s="1"/>
      <c r="B91" s="3"/>
      <c r="C91" s="3"/>
      <c r="D91" s="3"/>
    </row>
  </sheetData>
  <mergeCells count="1">
    <mergeCell ref="B10:P11"/>
  </mergeCells>
  <phoneticPr fontId="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91"/>
  <sheetViews>
    <sheetView zoomScaleNormal="100" workbookViewId="0">
      <pane xSplit="1" ySplit="12" topLeftCell="B13"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4.140625" style="2" customWidth="1"/>
    <col min="2" max="2" width="12.140625" style="2" customWidth="1"/>
    <col min="3" max="4" width="12.42578125" style="2" customWidth="1"/>
    <col min="5" max="16384" width="11.42578125" style="2"/>
  </cols>
  <sheetData>
    <row r="1" spans="1:16" x14ac:dyDescent="0.2">
      <c r="A1" s="4" t="s">
        <v>11</v>
      </c>
      <c r="B1" s="4" t="s">
        <v>32</v>
      </c>
    </row>
    <row r="2" spans="1:16" x14ac:dyDescent="0.2">
      <c r="A2" s="37" t="s">
        <v>12</v>
      </c>
      <c r="B2" s="37" t="s">
        <v>41</v>
      </c>
      <c r="C2" s="38"/>
    </row>
    <row r="3" spans="1:16" x14ac:dyDescent="0.2">
      <c r="A3" s="1" t="s">
        <v>13</v>
      </c>
      <c r="B3" s="1" t="s">
        <v>16</v>
      </c>
    </row>
    <row r="4" spans="1:16" x14ac:dyDescent="0.2">
      <c r="A4" s="1" t="s">
        <v>14</v>
      </c>
      <c r="B4" s="1" t="s">
        <v>21</v>
      </c>
    </row>
    <row r="5" spans="1:16" s="21" customFormat="1" x14ac:dyDescent="0.2">
      <c r="A5" s="20" t="s">
        <v>23</v>
      </c>
      <c r="B5" s="20" t="s">
        <v>61</v>
      </c>
    </row>
    <row r="6" spans="1:16" x14ac:dyDescent="0.2">
      <c r="A6" s="1" t="s">
        <v>15</v>
      </c>
      <c r="B6" s="1" t="s">
        <v>745</v>
      </c>
    </row>
    <row r="7" spans="1:16" x14ac:dyDescent="0.2">
      <c r="A7" s="47" t="s">
        <v>63</v>
      </c>
      <c r="B7" s="47" t="str">
        <f>'France métro'!B7</f>
        <v>: 15 février 2024</v>
      </c>
    </row>
    <row r="8" spans="1:16" x14ac:dyDescent="0.2">
      <c r="A8" s="34" t="s">
        <v>43</v>
      </c>
      <c r="B8" s="35" t="s">
        <v>44</v>
      </c>
      <c r="C8" s="36"/>
      <c r="D8" s="36"/>
      <c r="E8" s="36"/>
      <c r="F8" s="36"/>
      <c r="G8" s="50"/>
      <c r="H8" s="50"/>
      <c r="I8" s="50"/>
    </row>
    <row r="9" spans="1:16" x14ac:dyDescent="0.2">
      <c r="A9" s="34" t="s">
        <v>454</v>
      </c>
      <c r="B9" s="35" t="s">
        <v>456</v>
      </c>
      <c r="C9" s="36"/>
      <c r="D9" s="36"/>
      <c r="E9" s="36"/>
      <c r="F9" s="36"/>
      <c r="G9" s="50"/>
      <c r="H9" s="50"/>
      <c r="I9" s="50"/>
    </row>
    <row r="10" spans="1:16" s="93" customFormat="1" ht="12.75" customHeight="1" x14ac:dyDescent="0.2">
      <c r="A10" s="88" t="s">
        <v>723</v>
      </c>
      <c r="B10" s="132" t="s">
        <v>746</v>
      </c>
      <c r="C10" s="132"/>
      <c r="D10" s="132"/>
      <c r="E10" s="132"/>
      <c r="F10" s="132"/>
      <c r="G10" s="132"/>
      <c r="H10" s="132"/>
      <c r="I10" s="132"/>
      <c r="J10" s="132"/>
      <c r="K10" s="132"/>
      <c r="L10" s="132"/>
      <c r="M10" s="132"/>
      <c r="N10" s="132"/>
      <c r="O10" s="132"/>
      <c r="P10" s="132"/>
    </row>
    <row r="11" spans="1:16" s="93" customFormat="1" ht="24" customHeight="1" x14ac:dyDescent="0.2">
      <c r="A11" s="88"/>
      <c r="B11" s="132"/>
      <c r="C11" s="132"/>
      <c r="D11" s="132"/>
      <c r="E11" s="132"/>
      <c r="F11" s="132"/>
      <c r="G11" s="132"/>
      <c r="H11" s="132"/>
      <c r="I11" s="132"/>
      <c r="J11" s="132"/>
      <c r="K11" s="132"/>
      <c r="L11" s="132"/>
      <c r="M11" s="132"/>
      <c r="N11" s="132"/>
      <c r="O11" s="132"/>
      <c r="P11" s="132"/>
    </row>
    <row r="12" spans="1:16" ht="66" customHeight="1" x14ac:dyDescent="0.2">
      <c r="A12" s="19" t="s">
        <v>2</v>
      </c>
      <c r="B12" s="30" t="s">
        <v>66</v>
      </c>
      <c r="C12" s="32" t="s">
        <v>65</v>
      </c>
      <c r="D12" s="44" t="s">
        <v>42</v>
      </c>
    </row>
    <row r="13" spans="1:16" x14ac:dyDescent="0.2">
      <c r="A13" s="1" t="str">
        <f>date!A49</f>
        <v>T1 2012</v>
      </c>
      <c r="B13" s="31">
        <f t="shared" ref="B13" ca="1" si="0">D13-C13</f>
        <v>845</v>
      </c>
      <c r="C13" s="33">
        <f ca="1">SUM(OFFSET('creation ent. auto-ent.'!$G$9,3*(ROW(G9)-ROW(G$9)),0,3,1))</f>
        <v>1054</v>
      </c>
      <c r="D13" s="46">
        <f ca="1">SUM(OFFSET('creation ent.'!$G$9,3*(ROW(G9)-ROW(G$9)),0,3,1))</f>
        <v>1899</v>
      </c>
    </row>
    <row r="14" spans="1:16" x14ac:dyDescent="0.2">
      <c r="A14" s="1" t="str">
        <f>date!A50</f>
        <v>T2 2012</v>
      </c>
      <c r="B14" s="31">
        <f t="shared" ref="B14:B59" ca="1" si="1">D14-C14</f>
        <v>687</v>
      </c>
      <c r="C14" s="33">
        <f ca="1">SUM(OFFSET('creation ent. auto-ent.'!$G$9,3*(ROW(G10)-ROW(G$9)),0,3,1))</f>
        <v>923</v>
      </c>
      <c r="D14" s="46">
        <f ca="1">SUM(OFFSET('creation ent.'!$G$9,3*(ROW(G10)-ROW(G$9)),0,3,1))</f>
        <v>1610</v>
      </c>
    </row>
    <row r="15" spans="1:16" x14ac:dyDescent="0.2">
      <c r="A15" s="1" t="str">
        <f>date!A51</f>
        <v>T3 2012</v>
      </c>
      <c r="B15" s="31">
        <f t="shared" ca="1" si="1"/>
        <v>534</v>
      </c>
      <c r="C15" s="33">
        <f ca="1">SUM(OFFSET('creation ent. auto-ent.'!$G$9,3*(ROW(G11)-ROW(G$9)),0,3,1))</f>
        <v>874</v>
      </c>
      <c r="D15" s="46">
        <f ca="1">SUM(OFFSET('creation ent.'!$G$9,3*(ROW(G11)-ROW(G$9)),0,3,1))</f>
        <v>1408</v>
      </c>
    </row>
    <row r="16" spans="1:16" x14ac:dyDescent="0.2">
      <c r="A16" s="61" t="str">
        <f>date!A52</f>
        <v>T4 2012</v>
      </c>
      <c r="B16" s="62">
        <f t="shared" ca="1" si="1"/>
        <v>593</v>
      </c>
      <c r="C16" s="63">
        <f ca="1">SUM(OFFSET('creation ent. auto-ent.'!$G$9,3*(ROW(G12)-ROW(G$9)),0,3,1))</f>
        <v>853</v>
      </c>
      <c r="D16" s="64">
        <f ca="1">SUM(OFFSET('creation ent.'!$G$9,3*(ROW(G12)-ROW(G$9)),0,3,1))</f>
        <v>1446</v>
      </c>
    </row>
    <row r="17" spans="1:6" x14ac:dyDescent="0.2">
      <c r="A17" s="1" t="str">
        <f>date!A53</f>
        <v>T1 2013</v>
      </c>
      <c r="B17" s="31">
        <f t="shared" ca="1" si="1"/>
        <v>784</v>
      </c>
      <c r="C17" s="33">
        <f ca="1">SUM(OFFSET('creation ent. auto-ent.'!$G$9,3*(ROW(G13)-ROW(G$9)),0,3,1))</f>
        <v>1012</v>
      </c>
      <c r="D17" s="46">
        <f ca="1">SUM(OFFSET('creation ent.'!$G$9,3*(ROW(G13)-ROW(G$9)),0,3,1))</f>
        <v>1796</v>
      </c>
    </row>
    <row r="18" spans="1:6" x14ac:dyDescent="0.2">
      <c r="A18" s="1" t="str">
        <f>date!A54</f>
        <v>T2 2013</v>
      </c>
      <c r="B18" s="31">
        <f t="shared" ca="1" si="1"/>
        <v>686</v>
      </c>
      <c r="C18" s="33">
        <f ca="1">SUM(OFFSET('creation ent. auto-ent.'!$G$9,3*(ROW(G14)-ROW(G$9)),0,3,1))</f>
        <v>895</v>
      </c>
      <c r="D18" s="46">
        <f ca="1">SUM(OFFSET('creation ent.'!$G$9,3*(ROW(G14)-ROW(G$9)),0,3,1))</f>
        <v>1581</v>
      </c>
    </row>
    <row r="19" spans="1:6" x14ac:dyDescent="0.2">
      <c r="A19" s="1" t="str">
        <f>date!A55</f>
        <v>T3 2013</v>
      </c>
      <c r="B19" s="31">
        <f t="shared" ca="1" si="1"/>
        <v>600</v>
      </c>
      <c r="C19" s="33">
        <f ca="1">SUM(OFFSET('creation ent. auto-ent.'!$G$9,3*(ROW(G15)-ROW(G$9)),0,3,1))</f>
        <v>728</v>
      </c>
      <c r="D19" s="46">
        <f ca="1">SUM(OFFSET('creation ent.'!$G$9,3*(ROW(G15)-ROW(G$9)),0,3,1))</f>
        <v>1328</v>
      </c>
    </row>
    <row r="20" spans="1:6" x14ac:dyDescent="0.2">
      <c r="A20" s="61" t="str">
        <f>date!A56</f>
        <v>T4 2013</v>
      </c>
      <c r="B20" s="62">
        <f t="shared" ca="1" si="1"/>
        <v>683</v>
      </c>
      <c r="C20" s="63">
        <f ca="1">SUM(OFFSET('creation ent. auto-ent.'!$G$9,3*(ROW(G16)-ROW(G$9)),0,3,1))</f>
        <v>802</v>
      </c>
      <c r="D20" s="64">
        <f ca="1">SUM(OFFSET('creation ent.'!$G$9,3*(ROW(G16)-ROW(G$9)),0,3,1))</f>
        <v>1485</v>
      </c>
      <c r="F20" s="28"/>
    </row>
    <row r="21" spans="1:6" x14ac:dyDescent="0.2">
      <c r="A21" s="37" t="str">
        <f>date!A57</f>
        <v>T1 2014</v>
      </c>
      <c r="B21" s="31">
        <f t="shared" ca="1" si="1"/>
        <v>850</v>
      </c>
      <c r="C21" s="33">
        <f ca="1">SUM(OFFSET('creation ent. auto-ent.'!$G$9,3*(ROW(G17)-ROW(G$9)),0,3,1))</f>
        <v>1041</v>
      </c>
      <c r="D21" s="46">
        <f ca="1">SUM(OFFSET('creation ent.'!$G$9,3*(ROW(G17)-ROW(G$9)),0,3,1))</f>
        <v>1891</v>
      </c>
    </row>
    <row r="22" spans="1:6" x14ac:dyDescent="0.2">
      <c r="A22" s="1" t="str">
        <f>date!A58</f>
        <v>T2 2014</v>
      </c>
      <c r="B22" s="31">
        <f t="shared" ca="1" si="1"/>
        <v>732</v>
      </c>
      <c r="C22" s="33">
        <f ca="1">SUM(OFFSET('creation ent. auto-ent.'!$G$9,3*(ROW(G18)-ROW(G$9)),0,3,1))</f>
        <v>884</v>
      </c>
      <c r="D22" s="46">
        <f ca="1">SUM(OFFSET('creation ent.'!$G$9,3*(ROW(G18)-ROW(G$9)),0,3,1))</f>
        <v>1616</v>
      </c>
    </row>
    <row r="23" spans="1:6" x14ac:dyDescent="0.2">
      <c r="A23" s="1" t="str">
        <f>date!A59</f>
        <v>T3 2014</v>
      </c>
      <c r="B23" s="31">
        <f t="shared" ca="1" si="1"/>
        <v>594</v>
      </c>
      <c r="C23" s="33">
        <f ca="1">SUM(OFFSET('creation ent. auto-ent.'!$G$9,3*(ROW(G19)-ROW(G$9)),0,3,1))</f>
        <v>820</v>
      </c>
      <c r="D23" s="46">
        <f ca="1">SUM(OFFSET('creation ent.'!$G$9,3*(ROW(G19)-ROW(G$9)),0,3,1))</f>
        <v>1414</v>
      </c>
    </row>
    <row r="24" spans="1:6" x14ac:dyDescent="0.2">
      <c r="A24" s="61" t="str">
        <f>date!A60</f>
        <v>T4 2014</v>
      </c>
      <c r="B24" s="62">
        <f t="shared" ca="1" si="1"/>
        <v>674</v>
      </c>
      <c r="C24" s="63">
        <f ca="1">SUM(OFFSET('creation ent. auto-ent.'!$G$9,3*(ROW(G20)-ROW(G$9)),0,3,1))</f>
        <v>826</v>
      </c>
      <c r="D24" s="64">
        <f ca="1">SUM(OFFSET('creation ent.'!$G$9,3*(ROW(G20)-ROW(G$9)),0,3,1))</f>
        <v>1500</v>
      </c>
    </row>
    <row r="25" spans="1:6" x14ac:dyDescent="0.2">
      <c r="A25" s="1" t="str">
        <f>date!A61</f>
        <v>T1 2015</v>
      </c>
      <c r="B25" s="31">
        <f t="shared" ca="1" si="1"/>
        <v>685</v>
      </c>
      <c r="C25" s="33">
        <f ca="1">SUM(OFFSET('creation ent. auto-ent.'!$G$9,3*(ROW(G21)-ROW(G$9)),0,3,1))</f>
        <v>872</v>
      </c>
      <c r="D25" s="46">
        <f ca="1">SUM(OFFSET('creation ent.'!$G$9,3*(ROW(G21)-ROW(G$9)),0,3,1))</f>
        <v>1557</v>
      </c>
    </row>
    <row r="26" spans="1:6" x14ac:dyDescent="0.2">
      <c r="A26" s="1" t="str">
        <f>date!A62</f>
        <v>T2 2015</v>
      </c>
      <c r="B26" s="31">
        <f t="shared" ca="1" si="1"/>
        <v>641</v>
      </c>
      <c r="C26" s="33">
        <f ca="1">SUM(OFFSET('creation ent. auto-ent.'!$G$9,3*(ROW(G22)-ROW(G$9)),0,3,1))</f>
        <v>794</v>
      </c>
      <c r="D26" s="46">
        <f ca="1">SUM(OFFSET('creation ent.'!$G$9,3*(ROW(G22)-ROW(G$9)),0,3,1))</f>
        <v>1435</v>
      </c>
    </row>
    <row r="27" spans="1:6" x14ac:dyDescent="0.2">
      <c r="A27" s="1" t="str">
        <f>date!A63</f>
        <v>T3 2015</v>
      </c>
      <c r="B27" s="31">
        <f t="shared" ca="1" si="1"/>
        <v>663</v>
      </c>
      <c r="C27" s="33">
        <f ca="1">SUM(OFFSET('creation ent. auto-ent.'!$G$9,3*(ROW(G23)-ROW(G$9)),0,3,1))</f>
        <v>656</v>
      </c>
      <c r="D27" s="46">
        <f ca="1">SUM(OFFSET('creation ent.'!$G$9,3*(ROW(G23)-ROW(G$9)),0,3,1))</f>
        <v>1319</v>
      </c>
    </row>
    <row r="28" spans="1:6" x14ac:dyDescent="0.2">
      <c r="A28" s="61" t="str">
        <f>date!A64</f>
        <v>T4 2015</v>
      </c>
      <c r="B28" s="62">
        <f t="shared" ca="1" si="1"/>
        <v>701</v>
      </c>
      <c r="C28" s="63">
        <f ca="1">SUM(OFFSET('creation ent. auto-ent.'!$G$9,3*(ROW(G24)-ROW(G$9)),0,3,1))</f>
        <v>717</v>
      </c>
      <c r="D28" s="64">
        <f ca="1">SUM(OFFSET('creation ent.'!$G$9,3*(ROW(G24)-ROW(G$9)),0,3,1))</f>
        <v>1418</v>
      </c>
    </row>
    <row r="29" spans="1:6" x14ac:dyDescent="0.2">
      <c r="A29" s="1" t="str">
        <f>date!A65</f>
        <v>T1 2016</v>
      </c>
      <c r="B29" s="31">
        <f t="shared" ca="1" si="1"/>
        <v>847</v>
      </c>
      <c r="C29" s="33">
        <f ca="1">SUM(OFFSET('creation ent. auto-ent.'!$G$9,3*(ROW(G25)-ROW(G$9)),0,3,1))</f>
        <v>786</v>
      </c>
      <c r="D29" s="46">
        <f ca="1">SUM(OFFSET('creation ent.'!$G$9,3*(ROW(G25)-ROW(G$9)),0,3,1))</f>
        <v>1633</v>
      </c>
    </row>
    <row r="30" spans="1:6" x14ac:dyDescent="0.2">
      <c r="A30" s="1" t="str">
        <f>date!A66</f>
        <v>T2 2016</v>
      </c>
      <c r="B30" s="31">
        <f t="shared" ca="1" si="1"/>
        <v>766</v>
      </c>
      <c r="C30" s="33">
        <f ca="1">SUM(OFFSET('creation ent. auto-ent.'!$G$9,3*(ROW(G26)-ROW(G$9)),0,3,1))</f>
        <v>820</v>
      </c>
      <c r="D30" s="46">
        <f ca="1">SUM(OFFSET('creation ent.'!$G$9,3*(ROW(G26)-ROW(G$9)),0,3,1))</f>
        <v>1586</v>
      </c>
    </row>
    <row r="31" spans="1:6" x14ac:dyDescent="0.2">
      <c r="A31" s="1" t="str">
        <f>date!A67</f>
        <v>T3 2016</v>
      </c>
      <c r="B31" s="31">
        <f t="shared" ca="1" si="1"/>
        <v>655</v>
      </c>
      <c r="C31" s="33">
        <f ca="1">SUM(OFFSET('creation ent. auto-ent.'!$G$9,3*(ROW(G27)-ROW(G$9)),0,3,1))</f>
        <v>605</v>
      </c>
      <c r="D31" s="46">
        <f ca="1">SUM(OFFSET('creation ent.'!$G$9,3*(ROW(G27)-ROW(G$9)),0,3,1))</f>
        <v>1260</v>
      </c>
    </row>
    <row r="32" spans="1:6" x14ac:dyDescent="0.2">
      <c r="A32" s="61" t="str">
        <f>date!A68</f>
        <v>T4 2016</v>
      </c>
      <c r="B32" s="31">
        <f t="shared" ca="1" si="1"/>
        <v>747</v>
      </c>
      <c r="C32" s="33">
        <f ca="1">SUM(OFFSET('creation ent. auto-ent.'!$G$9,3*(ROW(G28)-ROW(G$9)),0,3,1))</f>
        <v>637</v>
      </c>
      <c r="D32" s="46">
        <f ca="1">SUM(OFFSET('creation ent.'!$G$9,3*(ROW(G28)-ROW(G$9)),0,3,1))</f>
        <v>1384</v>
      </c>
    </row>
    <row r="33" spans="1:4" x14ac:dyDescent="0.2">
      <c r="A33" s="1" t="str">
        <f>date!A69</f>
        <v>T1 2017</v>
      </c>
      <c r="B33" s="31">
        <f t="shared" ca="1" si="1"/>
        <v>895</v>
      </c>
      <c r="C33" s="33">
        <f ca="1">SUM(OFFSET('creation ent. auto-ent.'!$G$9,3*(ROW(G29)-ROW(G$9)),0,3,1))</f>
        <v>866</v>
      </c>
      <c r="D33" s="46">
        <f ca="1">SUM(OFFSET('creation ent.'!$G$9,3*(ROW(G29)-ROW(G$9)),0,3,1))</f>
        <v>1761</v>
      </c>
    </row>
    <row r="34" spans="1:4" x14ac:dyDescent="0.2">
      <c r="A34" s="1" t="str">
        <f>date!A70</f>
        <v>T2 2017</v>
      </c>
      <c r="B34" s="31">
        <f t="shared" ca="1" si="1"/>
        <v>834</v>
      </c>
      <c r="C34" s="33">
        <f ca="1">SUM(OFFSET('creation ent. auto-ent.'!$G$9,3*(ROW(G30)-ROW(G$9)),0,3,1))</f>
        <v>765</v>
      </c>
      <c r="D34" s="46">
        <f ca="1">SUM(OFFSET('creation ent.'!$G$9,3*(ROW(G30)-ROW(G$9)),0,3,1))</f>
        <v>1599</v>
      </c>
    </row>
    <row r="35" spans="1:4" x14ac:dyDescent="0.2">
      <c r="A35" s="1" t="str">
        <f>date!A71</f>
        <v>T3 2017</v>
      </c>
      <c r="B35" s="31">
        <f t="shared" ca="1" si="1"/>
        <v>718</v>
      </c>
      <c r="C35" s="33">
        <f ca="1">SUM(OFFSET('creation ent. auto-ent.'!$G$9,3*(ROW(G31)-ROW(G$9)),0,3,1))</f>
        <v>711</v>
      </c>
      <c r="D35" s="46">
        <f ca="1">SUM(OFFSET('creation ent.'!$G$9,3*(ROW(G31)-ROW(G$9)),0,3,1))</f>
        <v>1429</v>
      </c>
    </row>
    <row r="36" spans="1:4" x14ac:dyDescent="0.2">
      <c r="A36" s="61" t="str">
        <f>date!A72</f>
        <v>T4 2017</v>
      </c>
      <c r="B36" s="62">
        <f t="shared" ca="1" si="1"/>
        <v>798</v>
      </c>
      <c r="C36" s="63">
        <f ca="1">SUM(OFFSET('creation ent. auto-ent.'!$G$9,3*(ROW(G32)-ROW(G$9)),0,3,1))</f>
        <v>693</v>
      </c>
      <c r="D36" s="64">
        <f ca="1">SUM(OFFSET('creation ent.'!$G$9,3*(ROW(G32)-ROW(G$9)),0,3,1))</f>
        <v>1491</v>
      </c>
    </row>
    <row r="37" spans="1:4" x14ac:dyDescent="0.2">
      <c r="A37" s="1" t="str">
        <f>date!A73</f>
        <v>T1 2018</v>
      </c>
      <c r="B37" s="31">
        <f t="shared" ca="1" si="1"/>
        <v>910</v>
      </c>
      <c r="C37" s="33">
        <f ca="1">SUM(OFFSET('creation ent. auto-ent.'!$G$9,3*(ROW(G33)-ROW(G$9)),0,3,1))</f>
        <v>1060</v>
      </c>
      <c r="D37" s="46">
        <f ca="1">SUM(OFFSET('creation ent.'!$G$9,3*(ROW(G33)-ROW(G$9)),0,3,1))</f>
        <v>1970</v>
      </c>
    </row>
    <row r="38" spans="1:4" x14ac:dyDescent="0.2">
      <c r="A38" s="1" t="str">
        <f>date!A74</f>
        <v>T2 2018</v>
      </c>
      <c r="B38" s="31">
        <f t="shared" ca="1" si="1"/>
        <v>963</v>
      </c>
      <c r="C38" s="33">
        <f ca="1">SUM(OFFSET('creation ent. auto-ent.'!$G$9,3*(ROW(G34)-ROW(G$9)),0,3,1))</f>
        <v>880</v>
      </c>
      <c r="D38" s="46">
        <f ca="1">SUM(OFFSET('creation ent.'!$G$9,3*(ROW(G34)-ROW(G$9)),0,3,1))</f>
        <v>1843</v>
      </c>
    </row>
    <row r="39" spans="1:4" x14ac:dyDescent="0.2">
      <c r="A39" s="1" t="str">
        <f>date!A75</f>
        <v>T3 2018</v>
      </c>
      <c r="B39" s="31">
        <f t="shared" ca="1" si="1"/>
        <v>721</v>
      </c>
      <c r="C39" s="33">
        <f ca="1">SUM(OFFSET('creation ent. auto-ent.'!$G$9,3*(ROW(G35)-ROW(G$9)),0,3,1))</f>
        <v>800</v>
      </c>
      <c r="D39" s="46">
        <f ca="1">SUM(OFFSET('creation ent.'!$G$9,3*(ROW(G35)-ROW(G$9)),0,3,1))</f>
        <v>1521</v>
      </c>
    </row>
    <row r="40" spans="1:4" x14ac:dyDescent="0.2">
      <c r="A40" s="61" t="str">
        <f>date!A76</f>
        <v>T4 2018</v>
      </c>
      <c r="B40" s="62">
        <f t="shared" ca="1" si="1"/>
        <v>811</v>
      </c>
      <c r="C40" s="63">
        <f ca="1">SUM(OFFSET('creation ent. auto-ent.'!$G$9,3*(ROW(G36)-ROW(G$9)),0,3,1))</f>
        <v>1059</v>
      </c>
      <c r="D40" s="64">
        <f ca="1">SUM(OFFSET('creation ent.'!$G$9,3*(ROW(G36)-ROW(G$9)),0,3,1))</f>
        <v>1870</v>
      </c>
    </row>
    <row r="41" spans="1:4" x14ac:dyDescent="0.2">
      <c r="A41" s="1" t="str">
        <f>date!A77</f>
        <v>T1 2019</v>
      </c>
      <c r="B41" s="31">
        <f t="shared" ca="1" si="1"/>
        <v>1151</v>
      </c>
      <c r="C41" s="33">
        <f ca="1">SUM(OFFSET('creation ent. auto-ent.'!$G$9,3*(ROW(G37)-ROW(G$9)),0,3,1))</f>
        <v>1072</v>
      </c>
      <c r="D41" s="46">
        <f ca="1">SUM(OFFSET('creation ent.'!$G$9,3*(ROW(G37)-ROW(G$9)),0,3,1))</f>
        <v>2223</v>
      </c>
    </row>
    <row r="42" spans="1:4" x14ac:dyDescent="0.2">
      <c r="A42" s="1" t="str">
        <f>date!A78</f>
        <v>T2 2019</v>
      </c>
      <c r="B42" s="31">
        <f t="shared" ca="1" si="1"/>
        <v>984</v>
      </c>
      <c r="C42" s="33">
        <f ca="1">SUM(OFFSET('creation ent. auto-ent.'!$G$9,3*(ROW(G38)-ROW(G$9)),0,3,1))</f>
        <v>1019</v>
      </c>
      <c r="D42" s="46">
        <f ca="1">SUM(OFFSET('creation ent.'!$G$9,3*(ROW(G38)-ROW(G$9)),0,3,1))</f>
        <v>2003</v>
      </c>
    </row>
    <row r="43" spans="1:4" x14ac:dyDescent="0.2">
      <c r="A43" s="1" t="str">
        <f>date!A79</f>
        <v>T3 2019</v>
      </c>
      <c r="B43" s="31">
        <f t="shared" ca="1" si="1"/>
        <v>680</v>
      </c>
      <c r="C43" s="33">
        <f ca="1">SUM(OFFSET('creation ent. auto-ent.'!$G$9,3*(ROW(G39)-ROW(G$9)),0,3,1))</f>
        <v>1154</v>
      </c>
      <c r="D43" s="46">
        <f ca="1">SUM(OFFSET('creation ent.'!$G$9,3*(ROW(G39)-ROW(G$9)),0,3,1))</f>
        <v>1834</v>
      </c>
    </row>
    <row r="44" spans="1:4" x14ac:dyDescent="0.2">
      <c r="A44" s="61" t="str">
        <f>date!A80</f>
        <v>T4 2019</v>
      </c>
      <c r="B44" s="62">
        <f t="shared" ca="1" si="1"/>
        <v>736</v>
      </c>
      <c r="C44" s="63">
        <f ca="1">SUM(OFFSET('creation ent. auto-ent.'!$G$9,3*(ROW(G40)-ROW(G$9)),0,3,1))</f>
        <v>1450</v>
      </c>
      <c r="D44" s="64">
        <f ca="1">SUM(OFFSET('creation ent.'!$G$9,3*(ROW(G40)-ROW(G$9)),0,3,1))</f>
        <v>2186</v>
      </c>
    </row>
    <row r="45" spans="1:4" x14ac:dyDescent="0.2">
      <c r="A45" s="1" t="str">
        <f>date!A81</f>
        <v>T1 2020</v>
      </c>
      <c r="B45" s="31">
        <f t="shared" ca="1" si="1"/>
        <v>722</v>
      </c>
      <c r="C45" s="33">
        <f ca="1">SUM(OFFSET('creation ent. auto-ent.'!$G$9,3*(ROW(G41)-ROW(G$9)),0,3,1))</f>
        <v>1300</v>
      </c>
      <c r="D45" s="46">
        <f ca="1">SUM(OFFSET('creation ent.'!$G$9,3*(ROW(G41)-ROW(G$9)),0,3,1))</f>
        <v>2022</v>
      </c>
    </row>
    <row r="46" spans="1:4" x14ac:dyDescent="0.2">
      <c r="A46" s="1" t="str">
        <f>date!A82</f>
        <v>T2 2020</v>
      </c>
      <c r="B46" s="31">
        <f t="shared" ca="1" si="1"/>
        <v>531</v>
      </c>
      <c r="C46" s="33">
        <f ca="1">SUM(OFFSET('creation ent. auto-ent.'!$G$9,3*(ROW(G42)-ROW(G$9)),0,3,1))</f>
        <v>1024</v>
      </c>
      <c r="D46" s="46">
        <f ca="1">SUM(OFFSET('creation ent.'!$G$9,3*(ROW(G42)-ROW(G$9)),0,3,1))</f>
        <v>1555</v>
      </c>
    </row>
    <row r="47" spans="1:4" x14ac:dyDescent="0.2">
      <c r="A47" s="1" t="str">
        <f>date!A83</f>
        <v>T3 2020</v>
      </c>
      <c r="B47" s="31">
        <f t="shared" ca="1" si="1"/>
        <v>790</v>
      </c>
      <c r="C47" s="33">
        <f ca="1">SUM(OFFSET('creation ent. auto-ent.'!$G$9,3*(ROW(G43)-ROW(G$9)),0,3,1))</f>
        <v>1552</v>
      </c>
      <c r="D47" s="46">
        <f ca="1">SUM(OFFSET('creation ent.'!$G$9,3*(ROW(G43)-ROW(G$9)),0,3,1))</f>
        <v>2342</v>
      </c>
    </row>
    <row r="48" spans="1:4" x14ac:dyDescent="0.2">
      <c r="A48" s="61" t="str">
        <f>date!A84</f>
        <v>T4 2020</v>
      </c>
      <c r="B48" s="62">
        <f t="shared" ca="1" si="1"/>
        <v>797</v>
      </c>
      <c r="C48" s="63">
        <f ca="1">SUM(OFFSET('creation ent. auto-ent.'!$G$9,3*(ROW(G44)-ROW(G$9)),0,3,1))</f>
        <v>1477</v>
      </c>
      <c r="D48" s="64">
        <f ca="1">SUM(OFFSET('creation ent.'!$G$9,3*(ROW(G44)-ROW(G$9)),0,3,1))</f>
        <v>2274</v>
      </c>
    </row>
    <row r="49" spans="1:4" x14ac:dyDescent="0.2">
      <c r="A49" s="1" t="str">
        <f>date!A85</f>
        <v>T1 2021</v>
      </c>
      <c r="B49" s="31">
        <f t="shared" ca="1" si="1"/>
        <v>902</v>
      </c>
      <c r="C49" s="33">
        <f ca="1">SUM(OFFSET('creation ent. auto-ent.'!$G$9,3*(ROW(G45)-ROW(G$9)),0,3,1))</f>
        <v>1676</v>
      </c>
      <c r="D49" s="46">
        <f ca="1">SUM(OFFSET('creation ent.'!$G$9,3*(ROW(G45)-ROW(G$9)),0,3,1))</f>
        <v>2578</v>
      </c>
    </row>
    <row r="50" spans="1:4" x14ac:dyDescent="0.2">
      <c r="A50" s="1" t="str">
        <f>date!A86</f>
        <v>T2 2021</v>
      </c>
      <c r="B50" s="31">
        <f t="shared" ca="1" si="1"/>
        <v>877</v>
      </c>
      <c r="C50" s="33">
        <f ca="1">SUM(OFFSET('creation ent. auto-ent.'!$G$9,3*(ROW(G46)-ROW(G$9)),0,3,1))</f>
        <v>1779</v>
      </c>
      <c r="D50" s="46">
        <f ca="1">SUM(OFFSET('creation ent.'!$G$9,3*(ROW(G46)-ROW(G$9)),0,3,1))</f>
        <v>2656</v>
      </c>
    </row>
    <row r="51" spans="1:4" x14ac:dyDescent="0.2">
      <c r="A51" s="1" t="str">
        <f>date!A87</f>
        <v>T3 2021</v>
      </c>
      <c r="B51" s="31">
        <f t="shared" ca="1" si="1"/>
        <v>775</v>
      </c>
      <c r="C51" s="33">
        <f ca="1">SUM(OFFSET('creation ent. auto-ent.'!$G$9,3*(ROW(G47)-ROW(G$9)),0,3,1))</f>
        <v>1488</v>
      </c>
      <c r="D51" s="46">
        <f ca="1">SUM(OFFSET('creation ent.'!$G$9,3*(ROW(G47)-ROW(G$9)),0,3,1))</f>
        <v>2263</v>
      </c>
    </row>
    <row r="52" spans="1:4" x14ac:dyDescent="0.2">
      <c r="A52" s="61" t="str">
        <f>date!A88</f>
        <v>T4 2021</v>
      </c>
      <c r="B52" s="62">
        <f t="shared" ca="1" si="1"/>
        <v>826</v>
      </c>
      <c r="C52" s="63">
        <f ca="1">SUM(OFFSET('creation ent. auto-ent.'!$G$9,3*(ROW(G48)-ROW(G$9)),0,3,1))</f>
        <v>1708</v>
      </c>
      <c r="D52" s="64">
        <f ca="1">SUM(OFFSET('creation ent.'!$G$9,3*(ROW(G48)-ROW(G$9)),0,3,1))</f>
        <v>2534</v>
      </c>
    </row>
    <row r="53" spans="1:4" x14ac:dyDescent="0.2">
      <c r="A53" s="1" t="str">
        <f>date!A89</f>
        <v>T1 2022</v>
      </c>
      <c r="B53" s="31">
        <f t="shared" ca="1" si="1"/>
        <v>881</v>
      </c>
      <c r="C53" s="33">
        <f ca="1">SUM(OFFSET('creation ent. auto-ent.'!$G$9,3*(ROW(G49)-ROW(G$9)),0,3,1))</f>
        <v>1842</v>
      </c>
      <c r="D53" s="46">
        <f ca="1">SUM(OFFSET('creation ent.'!$G$9,3*(ROW(G49)-ROW(G$9)),0,3,1))</f>
        <v>2723</v>
      </c>
    </row>
    <row r="54" spans="1:4" x14ac:dyDescent="0.2">
      <c r="A54" s="1" t="str">
        <f>date!A90</f>
        <v>T2 2022</v>
      </c>
      <c r="B54" s="31">
        <f t="shared" ca="1" si="1"/>
        <v>820</v>
      </c>
      <c r="C54" s="33">
        <f ca="1">SUM(OFFSET('creation ent. auto-ent.'!$G$9,3*(ROW(G50)-ROW(G$9)),0,3,1))</f>
        <v>1563</v>
      </c>
      <c r="D54" s="46">
        <f ca="1">SUM(OFFSET('creation ent.'!$G$9,3*(ROW(G50)-ROW(G$9)),0,3,1))</f>
        <v>2383</v>
      </c>
    </row>
    <row r="55" spans="1:4" x14ac:dyDescent="0.2">
      <c r="A55" s="1" t="str">
        <f>date!A91</f>
        <v>T3 2022</v>
      </c>
      <c r="B55" s="31">
        <f t="shared" ca="1" si="1"/>
        <v>738</v>
      </c>
      <c r="C55" s="33">
        <f ca="1">SUM(OFFSET('creation ent. auto-ent.'!$G$9,3*(ROW(G51)-ROW(G$9)),0,3,1))</f>
        <v>1627</v>
      </c>
      <c r="D55" s="46">
        <f ca="1">SUM(OFFSET('creation ent.'!$G$9,3*(ROW(G51)-ROW(G$9)),0,3,1))</f>
        <v>2365</v>
      </c>
    </row>
    <row r="56" spans="1:4" x14ac:dyDescent="0.2">
      <c r="A56" s="61" t="str">
        <f>date!A92</f>
        <v>T4 2022</v>
      </c>
      <c r="B56" s="62">
        <f t="shared" ca="1" si="1"/>
        <v>767</v>
      </c>
      <c r="C56" s="63">
        <f ca="1">SUM(OFFSET('creation ent. auto-ent.'!$G$9,3*(ROW(G52)-ROW(G$9)),0,3,1))</f>
        <v>1695</v>
      </c>
      <c r="D56" s="64">
        <f ca="1">SUM(OFFSET('creation ent.'!$G$9,3*(ROW(G52)-ROW(G$9)),0,3,1))</f>
        <v>2462</v>
      </c>
    </row>
    <row r="57" spans="1:4" x14ac:dyDescent="0.2">
      <c r="A57" s="1" t="str">
        <f>date!A93</f>
        <v>T1 2023</v>
      </c>
      <c r="B57" s="31">
        <f t="shared" ca="1" si="1"/>
        <v>813</v>
      </c>
      <c r="C57" s="33">
        <f ca="1">SUM(OFFSET('creation ent. auto-ent.'!$G$9,3*(ROW(G53)-ROW(G$9)),0,3,1))</f>
        <v>1877</v>
      </c>
      <c r="D57" s="46">
        <f ca="1">SUM(OFFSET('creation ent.'!$G$9,3*(ROW(G53)-ROW(G$9)),0,3,1))</f>
        <v>2690</v>
      </c>
    </row>
    <row r="58" spans="1:4" x14ac:dyDescent="0.2">
      <c r="A58" s="1" t="str">
        <f>date!A94</f>
        <v>T2 2023</v>
      </c>
      <c r="B58" s="31">
        <f t="shared" ca="1" si="1"/>
        <v>716</v>
      </c>
      <c r="C58" s="33">
        <f ca="1">SUM(OFFSET('creation ent. auto-ent.'!$G$9,3*(ROW(G54)-ROW(G$9)),0,3,1))</f>
        <v>1632</v>
      </c>
      <c r="D58" s="46">
        <f ca="1">SUM(OFFSET('creation ent.'!$G$9,3*(ROW(G54)-ROW(G$9)),0,3,1))</f>
        <v>2348</v>
      </c>
    </row>
    <row r="59" spans="1:4" x14ac:dyDescent="0.2">
      <c r="A59" s="1" t="str">
        <f>date!A95</f>
        <v>T3 2023</v>
      </c>
      <c r="B59" s="31">
        <f t="shared" ca="1" si="1"/>
        <v>713</v>
      </c>
      <c r="C59" s="33">
        <f ca="1">SUM(OFFSET('creation ent. auto-ent.'!$G$9,3*(ROW(G55)-ROW(G$9)),0,3,1))</f>
        <v>1670</v>
      </c>
      <c r="D59" s="46">
        <f ca="1">SUM(OFFSET('creation ent.'!$G$9,3*(ROW(G55)-ROW(G$9)),0,3,1))</f>
        <v>2383</v>
      </c>
    </row>
    <row r="60" spans="1:4" x14ac:dyDescent="0.2">
      <c r="A60" s="61" t="str">
        <f>date!A96</f>
        <v>T4 2023</v>
      </c>
      <c r="B60" s="62">
        <f t="shared" ref="B60" ca="1" si="2">D60-C60</f>
        <v>733</v>
      </c>
      <c r="C60" s="63">
        <f ca="1">SUM(OFFSET('creation ent. auto-ent.'!$G$9,3*(ROW(G56)-ROW(G$9)),0,3,1))</f>
        <v>1654</v>
      </c>
      <c r="D60" s="64">
        <f ca="1">SUM(OFFSET('creation ent.'!$G$9,3*(ROW(G56)-ROW(G$9)),0,3,1))</f>
        <v>2387</v>
      </c>
    </row>
    <row r="61" spans="1:4" x14ac:dyDescent="0.2">
      <c r="A61" s="1"/>
      <c r="B61" s="3"/>
      <c r="C61" s="3"/>
      <c r="D61" s="3"/>
    </row>
    <row r="62" spans="1:4" x14ac:dyDescent="0.2">
      <c r="A62" s="1"/>
      <c r="B62" s="3"/>
      <c r="C62" s="3"/>
      <c r="D62" s="3"/>
    </row>
    <row r="63" spans="1:4" x14ac:dyDescent="0.2">
      <c r="A63" s="1"/>
      <c r="B63" s="3"/>
      <c r="C63" s="3"/>
      <c r="D63" s="3"/>
    </row>
    <row r="64" spans="1:4"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row r="90" spans="1:4" x14ac:dyDescent="0.2">
      <c r="A90" s="1"/>
      <c r="B90" s="3"/>
      <c r="C90" s="3"/>
      <c r="D90" s="3"/>
    </row>
    <row r="91" spans="1:4" x14ac:dyDescent="0.2">
      <c r="A91" s="1"/>
      <c r="B91" s="3"/>
      <c r="C91" s="3"/>
      <c r="D91" s="3"/>
    </row>
  </sheetData>
  <mergeCells count="1">
    <mergeCell ref="B10:P11"/>
  </mergeCells>
  <phoneticPr fontId="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G156"/>
  <sheetViews>
    <sheetView workbookViewId="0">
      <pane xSplit="1" ySplit="8" topLeftCell="B136"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1.42578125" style="40"/>
    <col min="2" max="7" width="18.7109375" style="41" customWidth="1"/>
    <col min="8" max="16384" width="11.42578125" style="40"/>
  </cols>
  <sheetData>
    <row r="1" spans="1:7" x14ac:dyDescent="0.2">
      <c r="A1" s="40" t="s">
        <v>54</v>
      </c>
    </row>
    <row r="2" spans="1:7" x14ac:dyDescent="0.2">
      <c r="A2" s="40" t="s">
        <v>50</v>
      </c>
    </row>
    <row r="3" spans="1:7" x14ac:dyDescent="0.2">
      <c r="A3" s="40" t="s">
        <v>51</v>
      </c>
    </row>
    <row r="4" spans="1:7" x14ac:dyDescent="0.2">
      <c r="A4" s="40" t="s">
        <v>52</v>
      </c>
    </row>
    <row r="5" spans="1:7" x14ac:dyDescent="0.2">
      <c r="A5" s="40" t="s">
        <v>53</v>
      </c>
    </row>
    <row r="8" spans="1:7" ht="25.5" x14ac:dyDescent="0.2">
      <c r="A8" s="40" t="s">
        <v>2</v>
      </c>
      <c r="B8" s="51" t="s">
        <v>4</v>
      </c>
      <c r="C8" s="51" t="s">
        <v>5</v>
      </c>
      <c r="D8" s="51" t="s">
        <v>6</v>
      </c>
      <c r="E8" s="51" t="s">
        <v>7</v>
      </c>
      <c r="F8" s="51" t="s">
        <v>9</v>
      </c>
      <c r="G8" s="51" t="s">
        <v>8</v>
      </c>
    </row>
    <row r="9" spans="1:7" ht="15" x14ac:dyDescent="0.25">
      <c r="A9" t="s">
        <v>621</v>
      </c>
      <c r="B9" s="73">
        <f>HLOOKUP(A9,[1]valeurs_mensuelles!$A$1:$ZZ$1500,225,0)</f>
        <v>76</v>
      </c>
      <c r="C9" s="73">
        <f>HLOOKUP(A9,[1]valeurs_mensuelles!$A$1:$ZZ$1500,276,0)</f>
        <v>68</v>
      </c>
      <c r="D9" s="73">
        <f>HLOOKUP(A9,[1]valeurs_mensuelles!$A$1:$ZZ$1500,226,0)</f>
        <v>958</v>
      </c>
      <c r="E9" s="73">
        <f>HLOOKUP(A9,[1]valeurs_mensuelles!$A$1:$ZZ$1500,236,0)</f>
        <v>1253</v>
      </c>
      <c r="F9" s="73">
        <f>HLOOKUP(A9,[1]valeurs_mensuelles!$A$1:$ZZ$1500,336,0)</f>
        <v>661</v>
      </c>
      <c r="G9" s="73">
        <f>HLOOKUP(A9,[1]valeurs_mensuelles!$A$1:$ZZ$1500,337,0)</f>
        <v>355</v>
      </c>
    </row>
    <row r="10" spans="1:7" ht="15" x14ac:dyDescent="0.25">
      <c r="A10" t="s">
        <v>620</v>
      </c>
      <c r="B10" s="73">
        <f>HLOOKUP(A10,[1]valeurs_mensuelles!$A$1:$ZZ$1500,225,0)</f>
        <v>71</v>
      </c>
      <c r="C10" s="73">
        <f>HLOOKUP(A10,[1]valeurs_mensuelles!$A$1:$ZZ$1500,276,0)</f>
        <v>92</v>
      </c>
      <c r="D10" s="73">
        <f>HLOOKUP(A10,[1]valeurs_mensuelles!$A$1:$ZZ$1500,226,0)</f>
        <v>917</v>
      </c>
      <c r="E10" s="73">
        <f>HLOOKUP(A10,[1]valeurs_mensuelles!$A$1:$ZZ$1500,236,0)</f>
        <v>983</v>
      </c>
      <c r="F10" s="73">
        <f>HLOOKUP(A10,[1]valeurs_mensuelles!$A$1:$ZZ$1500,336,0)</f>
        <v>722</v>
      </c>
      <c r="G10" s="73">
        <f>HLOOKUP(A10,[1]valeurs_mensuelles!$A$1:$ZZ$1500,337,0)</f>
        <v>324</v>
      </c>
    </row>
    <row r="11" spans="1:7" ht="15" x14ac:dyDescent="0.25">
      <c r="A11" t="s">
        <v>619</v>
      </c>
      <c r="B11" s="73">
        <f>HLOOKUP(A11,[1]valeurs_mensuelles!$A$1:$ZZ$1500,225,0)</f>
        <v>88</v>
      </c>
      <c r="C11" s="73">
        <f>HLOOKUP(A11,[1]valeurs_mensuelles!$A$1:$ZZ$1500,276,0)</f>
        <v>64</v>
      </c>
      <c r="D11" s="73">
        <f>HLOOKUP(A11,[1]valeurs_mensuelles!$A$1:$ZZ$1500,226,0)</f>
        <v>1080</v>
      </c>
      <c r="E11" s="73">
        <f>HLOOKUP(A11,[1]valeurs_mensuelles!$A$1:$ZZ$1500,236,0)</f>
        <v>850</v>
      </c>
      <c r="F11" s="73">
        <f>HLOOKUP(A11,[1]valeurs_mensuelles!$A$1:$ZZ$1500,336,0)</f>
        <v>835</v>
      </c>
      <c r="G11" s="73">
        <f>HLOOKUP(A11,[1]valeurs_mensuelles!$A$1:$ZZ$1500,337,0)</f>
        <v>375</v>
      </c>
    </row>
    <row r="12" spans="1:7" ht="15" x14ac:dyDescent="0.25">
      <c r="A12" t="s">
        <v>618</v>
      </c>
      <c r="B12" s="73">
        <f>HLOOKUP(A12,[1]valeurs_mensuelles!$A$1:$ZZ$1500,225,0)</f>
        <v>84</v>
      </c>
      <c r="C12" s="73">
        <f>HLOOKUP(A12,[1]valeurs_mensuelles!$A$1:$ZZ$1500,276,0)</f>
        <v>57</v>
      </c>
      <c r="D12" s="73">
        <f>HLOOKUP(A12,[1]valeurs_mensuelles!$A$1:$ZZ$1500,226,0)</f>
        <v>835</v>
      </c>
      <c r="E12" s="73">
        <f>HLOOKUP(A12,[1]valeurs_mensuelles!$A$1:$ZZ$1500,236,0)</f>
        <v>1130</v>
      </c>
      <c r="F12" s="73">
        <f>HLOOKUP(A12,[1]valeurs_mensuelles!$A$1:$ZZ$1500,336,0)</f>
        <v>682</v>
      </c>
      <c r="G12" s="73">
        <f>HLOOKUP(A12,[1]valeurs_mensuelles!$A$1:$ZZ$1500,337,0)</f>
        <v>310</v>
      </c>
    </row>
    <row r="13" spans="1:7" ht="15" x14ac:dyDescent="0.25">
      <c r="A13" t="s">
        <v>617</v>
      </c>
      <c r="B13" s="73">
        <f>HLOOKUP(A13,[1]valeurs_mensuelles!$A$1:$ZZ$1500,225,0)</f>
        <v>90</v>
      </c>
      <c r="C13" s="73">
        <f>HLOOKUP(A13,[1]valeurs_mensuelles!$A$1:$ZZ$1500,276,0)</f>
        <v>77</v>
      </c>
      <c r="D13" s="73">
        <f>HLOOKUP(A13,[1]valeurs_mensuelles!$A$1:$ZZ$1500,226,0)</f>
        <v>821</v>
      </c>
      <c r="E13" s="73">
        <f>HLOOKUP(A13,[1]valeurs_mensuelles!$A$1:$ZZ$1500,236,0)</f>
        <v>952</v>
      </c>
      <c r="F13" s="73">
        <f>HLOOKUP(A13,[1]valeurs_mensuelles!$A$1:$ZZ$1500,336,0)</f>
        <v>666</v>
      </c>
      <c r="G13" s="73">
        <f>HLOOKUP(A13,[1]valeurs_mensuelles!$A$1:$ZZ$1500,337,0)</f>
        <v>277</v>
      </c>
    </row>
    <row r="14" spans="1:7" ht="15" x14ac:dyDescent="0.25">
      <c r="A14" t="s">
        <v>616</v>
      </c>
      <c r="B14" s="73">
        <f>HLOOKUP(A14,[1]valeurs_mensuelles!$A$1:$ZZ$1500,225,0)</f>
        <v>124</v>
      </c>
      <c r="C14" s="73">
        <f>HLOOKUP(A14,[1]valeurs_mensuelles!$A$1:$ZZ$1500,276,0)</f>
        <v>92</v>
      </c>
      <c r="D14" s="73">
        <f>HLOOKUP(A14,[1]valeurs_mensuelles!$A$1:$ZZ$1500,226,0)</f>
        <v>894</v>
      </c>
      <c r="E14" s="73">
        <f>HLOOKUP(A14,[1]valeurs_mensuelles!$A$1:$ZZ$1500,236,0)</f>
        <v>1310</v>
      </c>
      <c r="F14" s="73">
        <f>HLOOKUP(A14,[1]valeurs_mensuelles!$A$1:$ZZ$1500,336,0)</f>
        <v>692</v>
      </c>
      <c r="G14" s="73">
        <f>HLOOKUP(A14,[1]valeurs_mensuelles!$A$1:$ZZ$1500,337,0)</f>
        <v>336</v>
      </c>
    </row>
    <row r="15" spans="1:7" ht="15" x14ac:dyDescent="0.25">
      <c r="A15" t="s">
        <v>615</v>
      </c>
      <c r="B15" s="73">
        <f>HLOOKUP(A15,[1]valeurs_mensuelles!$A$1:$ZZ$1500,225,0)</f>
        <v>83</v>
      </c>
      <c r="C15" s="73">
        <f>HLOOKUP(A15,[1]valeurs_mensuelles!$A$1:$ZZ$1500,276,0)</f>
        <v>100</v>
      </c>
      <c r="D15" s="73">
        <f>HLOOKUP(A15,[1]valeurs_mensuelles!$A$1:$ZZ$1500,226,0)</f>
        <v>756</v>
      </c>
      <c r="E15" s="73">
        <f>HLOOKUP(A15,[1]valeurs_mensuelles!$A$1:$ZZ$1500,236,0)</f>
        <v>1024</v>
      </c>
      <c r="F15" s="73">
        <f>HLOOKUP(A15,[1]valeurs_mensuelles!$A$1:$ZZ$1500,336,0)</f>
        <v>535</v>
      </c>
      <c r="G15" s="73">
        <f>HLOOKUP(A15,[1]valeurs_mensuelles!$A$1:$ZZ$1500,337,0)</f>
        <v>279</v>
      </c>
    </row>
    <row r="16" spans="1:7" ht="15" x14ac:dyDescent="0.25">
      <c r="A16" t="s">
        <v>614</v>
      </c>
      <c r="B16" s="73">
        <f>HLOOKUP(A16,[1]valeurs_mensuelles!$A$1:$ZZ$1500,225,0)</f>
        <v>39</v>
      </c>
      <c r="C16" s="73">
        <f>HLOOKUP(A16,[1]valeurs_mensuelles!$A$1:$ZZ$1500,276,0)</f>
        <v>45</v>
      </c>
      <c r="D16" s="73">
        <f>HLOOKUP(A16,[1]valeurs_mensuelles!$A$1:$ZZ$1500,226,0)</f>
        <v>667</v>
      </c>
      <c r="E16" s="73">
        <f>HLOOKUP(A16,[1]valeurs_mensuelles!$A$1:$ZZ$1500,236,0)</f>
        <v>804</v>
      </c>
      <c r="F16" s="73">
        <f>HLOOKUP(A16,[1]valeurs_mensuelles!$A$1:$ZZ$1500,336,0)</f>
        <v>516</v>
      </c>
      <c r="G16" s="73">
        <f>HLOOKUP(A16,[1]valeurs_mensuelles!$A$1:$ZZ$1500,337,0)</f>
        <v>268</v>
      </c>
    </row>
    <row r="17" spans="1:7" ht="15" x14ac:dyDescent="0.25">
      <c r="A17" t="s">
        <v>613</v>
      </c>
      <c r="B17" s="73">
        <f>HLOOKUP(A17,[1]valeurs_mensuelles!$A$1:$ZZ$1500,225,0)</f>
        <v>119</v>
      </c>
      <c r="C17" s="73">
        <f>HLOOKUP(A17,[1]valeurs_mensuelles!$A$1:$ZZ$1500,276,0)</f>
        <v>61</v>
      </c>
      <c r="D17" s="73">
        <f>HLOOKUP(A17,[1]valeurs_mensuelles!$A$1:$ZZ$1500,226,0)</f>
        <v>888</v>
      </c>
      <c r="E17" s="73">
        <f>HLOOKUP(A17,[1]valeurs_mensuelles!$A$1:$ZZ$1500,236,0)</f>
        <v>1268</v>
      </c>
      <c r="F17" s="73">
        <f>HLOOKUP(A17,[1]valeurs_mensuelles!$A$1:$ZZ$1500,336,0)</f>
        <v>697</v>
      </c>
      <c r="G17" s="73">
        <f>HLOOKUP(A17,[1]valeurs_mensuelles!$A$1:$ZZ$1500,337,0)</f>
        <v>327</v>
      </c>
    </row>
    <row r="18" spans="1:7" ht="15" x14ac:dyDescent="0.25">
      <c r="A18" t="s">
        <v>612</v>
      </c>
      <c r="B18" s="73">
        <f>HLOOKUP(A18,[1]valeurs_mensuelles!$A$1:$ZZ$1500,225,0)</f>
        <v>80</v>
      </c>
      <c r="C18" s="73">
        <f>HLOOKUP(A18,[1]valeurs_mensuelles!$A$1:$ZZ$1500,276,0)</f>
        <v>78</v>
      </c>
      <c r="D18" s="73">
        <f>HLOOKUP(A18,[1]valeurs_mensuelles!$A$1:$ZZ$1500,226,0)</f>
        <v>914</v>
      </c>
      <c r="E18" s="73">
        <f>HLOOKUP(A18,[1]valeurs_mensuelles!$A$1:$ZZ$1500,236,0)</f>
        <v>1183</v>
      </c>
      <c r="F18" s="73">
        <f>HLOOKUP(A18,[1]valeurs_mensuelles!$A$1:$ZZ$1500,336,0)</f>
        <v>710</v>
      </c>
      <c r="G18" s="73">
        <f>HLOOKUP(A18,[1]valeurs_mensuelles!$A$1:$ZZ$1500,337,0)</f>
        <v>363</v>
      </c>
    </row>
    <row r="19" spans="1:7" ht="15" x14ac:dyDescent="0.25">
      <c r="A19" t="s">
        <v>611</v>
      </c>
      <c r="B19" s="73">
        <f>HLOOKUP(A19,[1]valeurs_mensuelles!$A$1:$ZZ$1500,225,0)</f>
        <v>73</v>
      </c>
      <c r="C19" s="73">
        <f>HLOOKUP(A19,[1]valeurs_mensuelles!$A$1:$ZZ$1500,276,0)</f>
        <v>50</v>
      </c>
      <c r="D19" s="73">
        <f>HLOOKUP(A19,[1]valeurs_mensuelles!$A$1:$ZZ$1500,226,0)</f>
        <v>768</v>
      </c>
      <c r="E19" s="73">
        <f>HLOOKUP(A19,[1]valeurs_mensuelles!$A$1:$ZZ$1500,236,0)</f>
        <v>976</v>
      </c>
      <c r="F19" s="73">
        <f>HLOOKUP(A19,[1]valeurs_mensuelles!$A$1:$ZZ$1500,336,0)</f>
        <v>572</v>
      </c>
      <c r="G19" s="73">
        <f>HLOOKUP(A19,[1]valeurs_mensuelles!$A$1:$ZZ$1500,337,0)</f>
        <v>273</v>
      </c>
    </row>
    <row r="20" spans="1:7" ht="15" x14ac:dyDescent="0.25">
      <c r="A20" t="s">
        <v>610</v>
      </c>
      <c r="B20" s="73">
        <f>HLOOKUP(A20,[1]valeurs_mensuelles!$A$1:$ZZ$1500,225,0)</f>
        <v>52</v>
      </c>
      <c r="C20" s="73">
        <f>HLOOKUP(A20,[1]valeurs_mensuelles!$A$1:$ZZ$1500,276,0)</f>
        <v>42</v>
      </c>
      <c r="D20" s="73">
        <f>HLOOKUP(A20,[1]valeurs_mensuelles!$A$1:$ZZ$1500,226,0)</f>
        <v>549</v>
      </c>
      <c r="E20" s="73">
        <f>HLOOKUP(A20,[1]valeurs_mensuelles!$A$1:$ZZ$1500,236,0)</f>
        <v>663</v>
      </c>
      <c r="F20" s="73">
        <f>HLOOKUP(A20,[1]valeurs_mensuelles!$A$1:$ZZ$1500,336,0)</f>
        <v>415</v>
      </c>
      <c r="G20" s="73">
        <f>HLOOKUP(A20,[1]valeurs_mensuelles!$A$1:$ZZ$1500,337,0)</f>
        <v>217</v>
      </c>
    </row>
    <row r="21" spans="1:7" ht="15" x14ac:dyDescent="0.25">
      <c r="A21" t="s">
        <v>609</v>
      </c>
      <c r="B21" s="73">
        <f>HLOOKUP(A21,[1]valeurs_mensuelles!$A$1:$ZZ$1500,225,0)</f>
        <v>82</v>
      </c>
      <c r="C21" s="73">
        <f>HLOOKUP(A21,[1]valeurs_mensuelles!$A$1:$ZZ$1500,276,0)</f>
        <v>74</v>
      </c>
      <c r="D21" s="73">
        <f>HLOOKUP(A21,[1]valeurs_mensuelles!$A$1:$ZZ$1500,226,0)</f>
        <v>767</v>
      </c>
      <c r="E21" s="73">
        <f>HLOOKUP(A21,[1]valeurs_mensuelles!$A$1:$ZZ$1500,236,0)</f>
        <v>1173</v>
      </c>
      <c r="F21" s="73">
        <f>HLOOKUP(A21,[1]valeurs_mensuelles!$A$1:$ZZ$1500,336,0)</f>
        <v>541</v>
      </c>
      <c r="G21" s="73">
        <f>HLOOKUP(A21,[1]valeurs_mensuelles!$A$1:$ZZ$1500,337,0)</f>
        <v>308</v>
      </c>
    </row>
    <row r="22" spans="1:7" ht="15" x14ac:dyDescent="0.25">
      <c r="A22" t="s">
        <v>608</v>
      </c>
      <c r="B22" s="73">
        <f>HLOOKUP(A22,[1]valeurs_mensuelles!$A$1:$ZZ$1500,225,0)</f>
        <v>67</v>
      </c>
      <c r="C22" s="73">
        <f>HLOOKUP(A22,[1]valeurs_mensuelles!$A$1:$ZZ$1500,276,0)</f>
        <v>48</v>
      </c>
      <c r="D22" s="73">
        <f>HLOOKUP(A22,[1]valeurs_mensuelles!$A$1:$ZZ$1500,226,0)</f>
        <v>668</v>
      </c>
      <c r="E22" s="73">
        <f>HLOOKUP(A22,[1]valeurs_mensuelles!$A$1:$ZZ$1500,236,0)</f>
        <v>858</v>
      </c>
      <c r="F22" s="73">
        <f>HLOOKUP(A22,[1]valeurs_mensuelles!$A$1:$ZZ$1500,336,0)</f>
        <v>545</v>
      </c>
      <c r="G22" s="73">
        <f>HLOOKUP(A22,[1]valeurs_mensuelles!$A$1:$ZZ$1500,337,0)</f>
        <v>318</v>
      </c>
    </row>
    <row r="23" spans="1:7" ht="15" x14ac:dyDescent="0.25">
      <c r="A23" t="s">
        <v>607</v>
      </c>
      <c r="B23" s="73">
        <f>HLOOKUP(A23,[1]valeurs_mensuelles!$A$1:$ZZ$1500,225,0)</f>
        <v>98</v>
      </c>
      <c r="C23" s="73">
        <f>HLOOKUP(A23,[1]valeurs_mensuelles!$A$1:$ZZ$1500,276,0)</f>
        <v>55</v>
      </c>
      <c r="D23" s="73">
        <f>HLOOKUP(A23,[1]valeurs_mensuelles!$A$1:$ZZ$1500,226,0)</f>
        <v>801</v>
      </c>
      <c r="E23" s="73">
        <f>HLOOKUP(A23,[1]valeurs_mensuelles!$A$1:$ZZ$1500,236,0)</f>
        <v>1277</v>
      </c>
      <c r="F23" s="73">
        <f>HLOOKUP(A23,[1]valeurs_mensuelles!$A$1:$ZZ$1500,336,0)</f>
        <v>529</v>
      </c>
      <c r="G23" s="73">
        <f>HLOOKUP(A23,[1]valeurs_mensuelles!$A$1:$ZZ$1500,337,0)</f>
        <v>386</v>
      </c>
    </row>
    <row r="24" spans="1:7" ht="15" x14ac:dyDescent="0.25">
      <c r="A24" t="s">
        <v>606</v>
      </c>
      <c r="B24" s="73">
        <f>HLOOKUP(A24,[1]valeurs_mensuelles!$A$1:$ZZ$1500,225,0)</f>
        <v>72</v>
      </c>
      <c r="C24" s="73">
        <f>HLOOKUP(A24,[1]valeurs_mensuelles!$A$1:$ZZ$1500,276,0)</f>
        <v>53</v>
      </c>
      <c r="D24" s="73">
        <f>HLOOKUP(A24,[1]valeurs_mensuelles!$A$1:$ZZ$1500,226,0)</f>
        <v>683</v>
      </c>
      <c r="E24" s="73">
        <f>HLOOKUP(A24,[1]valeurs_mensuelles!$A$1:$ZZ$1500,236,0)</f>
        <v>995</v>
      </c>
      <c r="F24" s="73">
        <f>HLOOKUP(A24,[1]valeurs_mensuelles!$A$1:$ZZ$1500,336,0)</f>
        <v>587</v>
      </c>
      <c r="G24" s="73">
        <f>HLOOKUP(A24,[1]valeurs_mensuelles!$A$1:$ZZ$1500,337,0)</f>
        <v>299</v>
      </c>
    </row>
    <row r="25" spans="1:7" ht="15" x14ac:dyDescent="0.25">
      <c r="A25" t="s">
        <v>605</v>
      </c>
      <c r="B25" s="73">
        <f>HLOOKUP(A25,[1]valeurs_mensuelles!$A$1:$ZZ$1500,225,0)</f>
        <v>52</v>
      </c>
      <c r="C25" s="73">
        <f>HLOOKUP(A25,[1]valeurs_mensuelles!$A$1:$ZZ$1500,276,0)</f>
        <v>53</v>
      </c>
      <c r="D25" s="73">
        <f>HLOOKUP(A25,[1]valeurs_mensuelles!$A$1:$ZZ$1500,226,0)</f>
        <v>618</v>
      </c>
      <c r="E25" s="73">
        <f>HLOOKUP(A25,[1]valeurs_mensuelles!$A$1:$ZZ$1500,236,0)</f>
        <v>1085</v>
      </c>
      <c r="F25" s="73">
        <f>HLOOKUP(A25,[1]valeurs_mensuelles!$A$1:$ZZ$1500,336,0)</f>
        <v>492</v>
      </c>
      <c r="G25" s="73">
        <f>HLOOKUP(A25,[1]valeurs_mensuelles!$A$1:$ZZ$1500,337,0)</f>
        <v>301</v>
      </c>
    </row>
    <row r="26" spans="1:7" ht="15" x14ac:dyDescent="0.25">
      <c r="A26" t="s">
        <v>604</v>
      </c>
      <c r="B26" s="73">
        <f>HLOOKUP(A26,[1]valeurs_mensuelles!$A$1:$ZZ$1500,225,0)</f>
        <v>74</v>
      </c>
      <c r="C26" s="73">
        <f>HLOOKUP(A26,[1]valeurs_mensuelles!$A$1:$ZZ$1500,276,0)</f>
        <v>55</v>
      </c>
      <c r="D26" s="73">
        <f>HLOOKUP(A26,[1]valeurs_mensuelles!$A$1:$ZZ$1500,226,0)</f>
        <v>638</v>
      </c>
      <c r="E26" s="73">
        <f>HLOOKUP(A26,[1]valeurs_mensuelles!$A$1:$ZZ$1500,236,0)</f>
        <v>853</v>
      </c>
      <c r="F26" s="73">
        <f>HLOOKUP(A26,[1]valeurs_mensuelles!$A$1:$ZZ$1500,336,0)</f>
        <v>564</v>
      </c>
      <c r="G26" s="73">
        <f>HLOOKUP(A26,[1]valeurs_mensuelles!$A$1:$ZZ$1500,337,0)</f>
        <v>295</v>
      </c>
    </row>
    <row r="27" spans="1:7" ht="15" x14ac:dyDescent="0.25">
      <c r="A27" t="s">
        <v>603</v>
      </c>
      <c r="B27" s="73">
        <f>HLOOKUP(A27,[1]valeurs_mensuelles!$A$1:$ZZ$1500,225,0)</f>
        <v>69</v>
      </c>
      <c r="C27" s="73">
        <f>HLOOKUP(A27,[1]valeurs_mensuelles!$A$1:$ZZ$1500,276,0)</f>
        <v>67</v>
      </c>
      <c r="D27" s="73">
        <f>HLOOKUP(A27,[1]valeurs_mensuelles!$A$1:$ZZ$1500,226,0)</f>
        <v>595</v>
      </c>
      <c r="E27" s="73">
        <f>HLOOKUP(A27,[1]valeurs_mensuelles!$A$1:$ZZ$1500,236,0)</f>
        <v>816</v>
      </c>
      <c r="F27" s="73">
        <f>HLOOKUP(A27,[1]valeurs_mensuelles!$A$1:$ZZ$1500,336,0)</f>
        <v>406</v>
      </c>
      <c r="G27" s="73">
        <f>HLOOKUP(A27,[1]valeurs_mensuelles!$A$1:$ZZ$1500,337,0)</f>
        <v>225</v>
      </c>
    </row>
    <row r="28" spans="1:7" ht="15" x14ac:dyDescent="0.25">
      <c r="A28" t="s">
        <v>602</v>
      </c>
      <c r="B28" s="73">
        <f>HLOOKUP(A28,[1]valeurs_mensuelles!$A$1:$ZZ$1500,225,0)</f>
        <v>39</v>
      </c>
      <c r="C28" s="73">
        <f>HLOOKUP(A28,[1]valeurs_mensuelles!$A$1:$ZZ$1500,276,0)</f>
        <v>32</v>
      </c>
      <c r="D28" s="73">
        <f>HLOOKUP(A28,[1]valeurs_mensuelles!$A$1:$ZZ$1500,226,0)</f>
        <v>555</v>
      </c>
      <c r="E28" s="73">
        <f>HLOOKUP(A28,[1]valeurs_mensuelles!$A$1:$ZZ$1500,236,0)</f>
        <v>611</v>
      </c>
      <c r="F28" s="73">
        <f>HLOOKUP(A28,[1]valeurs_mensuelles!$A$1:$ZZ$1500,336,0)</f>
        <v>375</v>
      </c>
      <c r="G28" s="73">
        <f>HLOOKUP(A28,[1]valeurs_mensuelles!$A$1:$ZZ$1500,337,0)</f>
        <v>225</v>
      </c>
    </row>
    <row r="29" spans="1:7" ht="15" x14ac:dyDescent="0.25">
      <c r="A29" t="s">
        <v>601</v>
      </c>
      <c r="B29" s="73">
        <f>HLOOKUP(A29,[1]valeurs_mensuelles!$A$1:$ZZ$1500,225,0)</f>
        <v>42</v>
      </c>
      <c r="C29" s="73">
        <f>HLOOKUP(A29,[1]valeurs_mensuelles!$A$1:$ZZ$1500,276,0)</f>
        <v>42</v>
      </c>
      <c r="D29" s="73">
        <f>HLOOKUP(A29,[1]valeurs_mensuelles!$A$1:$ZZ$1500,226,0)</f>
        <v>665</v>
      </c>
      <c r="E29" s="73">
        <f>HLOOKUP(A29,[1]valeurs_mensuelles!$A$1:$ZZ$1500,236,0)</f>
        <v>1202</v>
      </c>
      <c r="F29" s="73">
        <f>HLOOKUP(A29,[1]valeurs_mensuelles!$A$1:$ZZ$1500,336,0)</f>
        <v>548</v>
      </c>
      <c r="G29" s="73">
        <f>HLOOKUP(A29,[1]valeurs_mensuelles!$A$1:$ZZ$1500,337,0)</f>
        <v>278</v>
      </c>
    </row>
    <row r="30" spans="1:7" ht="15" x14ac:dyDescent="0.25">
      <c r="A30" t="s">
        <v>600</v>
      </c>
      <c r="B30" s="73">
        <f>HLOOKUP(A30,[1]valeurs_mensuelles!$A$1:$ZZ$1500,225,0)</f>
        <v>122</v>
      </c>
      <c r="C30" s="73">
        <f>HLOOKUP(A30,[1]valeurs_mensuelles!$A$1:$ZZ$1500,276,0)</f>
        <v>82</v>
      </c>
      <c r="D30" s="73">
        <f>HLOOKUP(A30,[1]valeurs_mensuelles!$A$1:$ZZ$1500,226,0)</f>
        <v>903</v>
      </c>
      <c r="E30" s="73">
        <f>HLOOKUP(A30,[1]valeurs_mensuelles!$A$1:$ZZ$1500,236,0)</f>
        <v>1244</v>
      </c>
      <c r="F30" s="73">
        <f>HLOOKUP(A30,[1]valeurs_mensuelles!$A$1:$ZZ$1500,336,0)</f>
        <v>567</v>
      </c>
      <c r="G30" s="73">
        <f>HLOOKUP(A30,[1]valeurs_mensuelles!$A$1:$ZZ$1500,337,0)</f>
        <v>344</v>
      </c>
    </row>
    <row r="31" spans="1:7" ht="15" x14ac:dyDescent="0.25">
      <c r="A31" t="s">
        <v>599</v>
      </c>
      <c r="B31" s="73">
        <f>HLOOKUP(A31,[1]valeurs_mensuelles!$A$1:$ZZ$1500,225,0)</f>
        <v>52</v>
      </c>
      <c r="C31" s="73">
        <f>HLOOKUP(A31,[1]valeurs_mensuelles!$A$1:$ZZ$1500,276,0)</f>
        <v>62</v>
      </c>
      <c r="D31" s="73">
        <f>HLOOKUP(A31,[1]valeurs_mensuelles!$A$1:$ZZ$1500,226,0)</f>
        <v>637</v>
      </c>
      <c r="E31" s="73">
        <f>HLOOKUP(A31,[1]valeurs_mensuelles!$A$1:$ZZ$1500,236,0)</f>
        <v>862</v>
      </c>
      <c r="F31" s="73">
        <f>HLOOKUP(A31,[1]valeurs_mensuelles!$A$1:$ZZ$1500,336,0)</f>
        <v>454</v>
      </c>
      <c r="G31" s="73">
        <f>HLOOKUP(A31,[1]valeurs_mensuelles!$A$1:$ZZ$1500,337,0)</f>
        <v>246</v>
      </c>
    </row>
    <row r="32" spans="1:7" ht="15" x14ac:dyDescent="0.25">
      <c r="A32" t="s">
        <v>598</v>
      </c>
      <c r="B32" s="73">
        <f>HLOOKUP(A32,[1]valeurs_mensuelles!$A$1:$ZZ$1500,225,0)</f>
        <v>39</v>
      </c>
      <c r="C32" s="73">
        <f>HLOOKUP(A32,[1]valeurs_mensuelles!$A$1:$ZZ$1500,276,0)</f>
        <v>46</v>
      </c>
      <c r="D32" s="73">
        <f>HLOOKUP(A32,[1]valeurs_mensuelles!$A$1:$ZZ$1500,226,0)</f>
        <v>452</v>
      </c>
      <c r="E32" s="73">
        <f>HLOOKUP(A32,[1]valeurs_mensuelles!$A$1:$ZZ$1500,236,0)</f>
        <v>725</v>
      </c>
      <c r="F32" s="73">
        <f>HLOOKUP(A32,[1]valeurs_mensuelles!$A$1:$ZZ$1500,336,0)</f>
        <v>365</v>
      </c>
      <c r="G32" s="73">
        <f>HLOOKUP(A32,[1]valeurs_mensuelles!$A$1:$ZZ$1500,337,0)</f>
        <v>212</v>
      </c>
    </row>
    <row r="33" spans="1:7" ht="15" x14ac:dyDescent="0.25">
      <c r="A33" t="s">
        <v>597</v>
      </c>
      <c r="B33" s="73">
        <f>HLOOKUP(A33,[1]valeurs_mensuelles!$A$1:$ZZ$1500,225,0)</f>
        <v>101</v>
      </c>
      <c r="C33" s="73">
        <f>HLOOKUP(A33,[1]valeurs_mensuelles!$A$1:$ZZ$1500,276,0)</f>
        <v>63</v>
      </c>
      <c r="D33" s="73">
        <f>HLOOKUP(A33,[1]valeurs_mensuelles!$A$1:$ZZ$1500,226,0)</f>
        <v>763</v>
      </c>
      <c r="E33" s="73">
        <f>HLOOKUP(A33,[1]valeurs_mensuelles!$A$1:$ZZ$1500,236,0)</f>
        <v>1145</v>
      </c>
      <c r="F33" s="73">
        <f>HLOOKUP(A33,[1]valeurs_mensuelles!$A$1:$ZZ$1500,336,0)</f>
        <v>604</v>
      </c>
      <c r="G33" s="73">
        <f>HLOOKUP(A33,[1]valeurs_mensuelles!$A$1:$ZZ$1500,337,0)</f>
        <v>437</v>
      </c>
    </row>
    <row r="34" spans="1:7" ht="15" x14ac:dyDescent="0.25">
      <c r="A34" t="s">
        <v>596</v>
      </c>
      <c r="B34" s="73">
        <f>HLOOKUP(A34,[1]valeurs_mensuelles!$A$1:$ZZ$1500,225,0)</f>
        <v>53</v>
      </c>
      <c r="C34" s="73">
        <f>HLOOKUP(A34,[1]valeurs_mensuelles!$A$1:$ZZ$1500,276,0)</f>
        <v>46</v>
      </c>
      <c r="D34" s="73">
        <f>HLOOKUP(A34,[1]valeurs_mensuelles!$A$1:$ZZ$1500,226,0)</f>
        <v>721</v>
      </c>
      <c r="E34" s="73">
        <f>HLOOKUP(A34,[1]valeurs_mensuelles!$A$1:$ZZ$1500,236,0)</f>
        <v>1040</v>
      </c>
      <c r="F34" s="73">
        <f>HLOOKUP(A34,[1]valeurs_mensuelles!$A$1:$ZZ$1500,336,0)</f>
        <v>552</v>
      </c>
      <c r="G34" s="73">
        <f>HLOOKUP(A34,[1]valeurs_mensuelles!$A$1:$ZZ$1500,337,0)</f>
        <v>317</v>
      </c>
    </row>
    <row r="35" spans="1:7" ht="15" x14ac:dyDescent="0.25">
      <c r="A35" t="s">
        <v>595</v>
      </c>
      <c r="B35" s="73">
        <f>HLOOKUP(A35,[1]valeurs_mensuelles!$A$1:$ZZ$1500,225,0)</f>
        <v>92</v>
      </c>
      <c r="C35" s="73">
        <f>HLOOKUP(A35,[1]valeurs_mensuelles!$A$1:$ZZ$1500,276,0)</f>
        <v>50</v>
      </c>
      <c r="D35" s="73">
        <f>HLOOKUP(A35,[1]valeurs_mensuelles!$A$1:$ZZ$1500,226,0)</f>
        <v>640</v>
      </c>
      <c r="E35" s="73">
        <f>HLOOKUP(A35,[1]valeurs_mensuelles!$A$1:$ZZ$1500,236,0)</f>
        <v>1028</v>
      </c>
      <c r="F35" s="73">
        <f>HLOOKUP(A35,[1]valeurs_mensuelles!$A$1:$ZZ$1500,336,0)</f>
        <v>554</v>
      </c>
      <c r="G35" s="73">
        <f>HLOOKUP(A35,[1]valeurs_mensuelles!$A$1:$ZZ$1500,337,0)</f>
        <v>287</v>
      </c>
    </row>
    <row r="36" spans="1:7" ht="15" x14ac:dyDescent="0.25">
      <c r="A36" t="s">
        <v>594</v>
      </c>
      <c r="B36" s="73">
        <f>HLOOKUP(A36,[1]valeurs_mensuelles!$A$1:$ZZ$1500,225,0)</f>
        <v>79</v>
      </c>
      <c r="C36" s="73">
        <f>HLOOKUP(A36,[1]valeurs_mensuelles!$A$1:$ZZ$1500,276,0)</f>
        <v>62</v>
      </c>
      <c r="D36" s="73">
        <f>HLOOKUP(A36,[1]valeurs_mensuelles!$A$1:$ZZ$1500,226,0)</f>
        <v>692</v>
      </c>
      <c r="E36" s="73">
        <f>HLOOKUP(A36,[1]valeurs_mensuelles!$A$1:$ZZ$1500,236,0)</f>
        <v>996</v>
      </c>
      <c r="F36" s="73">
        <f>HLOOKUP(A36,[1]valeurs_mensuelles!$A$1:$ZZ$1500,336,0)</f>
        <v>595</v>
      </c>
      <c r="G36" s="73">
        <f>HLOOKUP(A36,[1]valeurs_mensuelles!$A$1:$ZZ$1500,337,0)</f>
        <v>313</v>
      </c>
    </row>
    <row r="37" spans="1:7" ht="15" x14ac:dyDescent="0.25">
      <c r="A37" t="s">
        <v>593</v>
      </c>
      <c r="B37" s="73">
        <f>HLOOKUP(A37,[1]valeurs_mensuelles!$A$1:$ZZ$1500,225,0)</f>
        <v>72</v>
      </c>
      <c r="C37" s="73">
        <f>HLOOKUP(A37,[1]valeurs_mensuelles!$A$1:$ZZ$1500,276,0)</f>
        <v>78</v>
      </c>
      <c r="D37" s="73">
        <f>HLOOKUP(A37,[1]valeurs_mensuelles!$A$1:$ZZ$1500,226,0)</f>
        <v>661</v>
      </c>
      <c r="E37" s="73">
        <f>HLOOKUP(A37,[1]valeurs_mensuelles!$A$1:$ZZ$1500,236,0)</f>
        <v>1015</v>
      </c>
      <c r="F37" s="73">
        <f>HLOOKUP(A37,[1]valeurs_mensuelles!$A$1:$ZZ$1500,336,0)</f>
        <v>537</v>
      </c>
      <c r="G37" s="73">
        <f>HLOOKUP(A37,[1]valeurs_mensuelles!$A$1:$ZZ$1500,337,0)</f>
        <v>296</v>
      </c>
    </row>
    <row r="38" spans="1:7" ht="15" x14ac:dyDescent="0.25">
      <c r="A38" t="s">
        <v>592</v>
      </c>
      <c r="B38" s="73">
        <f>HLOOKUP(A38,[1]valeurs_mensuelles!$A$1:$ZZ$1500,225,0)</f>
        <v>60</v>
      </c>
      <c r="C38" s="73">
        <f>HLOOKUP(A38,[1]valeurs_mensuelles!$A$1:$ZZ$1500,276,0)</f>
        <v>59</v>
      </c>
      <c r="D38" s="73">
        <f>HLOOKUP(A38,[1]valeurs_mensuelles!$A$1:$ZZ$1500,226,0)</f>
        <v>615</v>
      </c>
      <c r="E38" s="73">
        <f>HLOOKUP(A38,[1]valeurs_mensuelles!$A$1:$ZZ$1500,236,0)</f>
        <v>872</v>
      </c>
      <c r="F38" s="73">
        <f>HLOOKUP(A38,[1]valeurs_mensuelles!$A$1:$ZZ$1500,336,0)</f>
        <v>481</v>
      </c>
      <c r="G38" s="73">
        <f>HLOOKUP(A38,[1]valeurs_mensuelles!$A$1:$ZZ$1500,337,0)</f>
        <v>275</v>
      </c>
    </row>
    <row r="39" spans="1:7" ht="15" x14ac:dyDescent="0.25">
      <c r="A39" t="s">
        <v>591</v>
      </c>
      <c r="B39" s="73">
        <f>HLOOKUP(A39,[1]valeurs_mensuelles!$A$1:$ZZ$1500,225,0)</f>
        <v>73</v>
      </c>
      <c r="C39" s="73">
        <f>HLOOKUP(A39,[1]valeurs_mensuelles!$A$1:$ZZ$1500,276,0)</f>
        <v>77</v>
      </c>
      <c r="D39" s="73">
        <f>HLOOKUP(A39,[1]valeurs_mensuelles!$A$1:$ZZ$1500,226,0)</f>
        <v>710</v>
      </c>
      <c r="E39" s="73">
        <f>HLOOKUP(A39,[1]valeurs_mensuelles!$A$1:$ZZ$1500,236,0)</f>
        <v>840</v>
      </c>
      <c r="F39" s="73">
        <f>HLOOKUP(A39,[1]valeurs_mensuelles!$A$1:$ZZ$1500,336,0)</f>
        <v>535</v>
      </c>
      <c r="G39" s="73">
        <f>HLOOKUP(A39,[1]valeurs_mensuelles!$A$1:$ZZ$1500,337,0)</f>
        <v>299</v>
      </c>
    </row>
    <row r="40" spans="1:7" ht="15" x14ac:dyDescent="0.25">
      <c r="A40" t="s">
        <v>590</v>
      </c>
      <c r="B40" s="73">
        <f>HLOOKUP(A40,[1]valeurs_mensuelles!$A$1:$ZZ$1500,225,0)</f>
        <v>51</v>
      </c>
      <c r="C40" s="73">
        <f>HLOOKUP(A40,[1]valeurs_mensuelles!$A$1:$ZZ$1500,276,0)</f>
        <v>33</v>
      </c>
      <c r="D40" s="73">
        <f>HLOOKUP(A40,[1]valeurs_mensuelles!$A$1:$ZZ$1500,226,0)</f>
        <v>518</v>
      </c>
      <c r="E40" s="73">
        <f>HLOOKUP(A40,[1]valeurs_mensuelles!$A$1:$ZZ$1500,236,0)</f>
        <v>698</v>
      </c>
      <c r="F40" s="73">
        <f>HLOOKUP(A40,[1]valeurs_mensuelles!$A$1:$ZZ$1500,336,0)</f>
        <v>383</v>
      </c>
      <c r="G40" s="73">
        <f>HLOOKUP(A40,[1]valeurs_mensuelles!$A$1:$ZZ$1500,337,0)</f>
        <v>203</v>
      </c>
    </row>
    <row r="41" spans="1:7" ht="15" x14ac:dyDescent="0.25">
      <c r="A41" t="s">
        <v>589</v>
      </c>
      <c r="B41" s="73">
        <f>HLOOKUP(A41,[1]valeurs_mensuelles!$A$1:$ZZ$1500,225,0)</f>
        <v>67</v>
      </c>
      <c r="C41" s="73">
        <f>HLOOKUP(A41,[1]valeurs_mensuelles!$A$1:$ZZ$1500,276,0)</f>
        <v>58</v>
      </c>
      <c r="D41" s="73">
        <f>HLOOKUP(A41,[1]valeurs_mensuelles!$A$1:$ZZ$1500,226,0)</f>
        <v>692</v>
      </c>
      <c r="E41" s="73">
        <f>HLOOKUP(A41,[1]valeurs_mensuelles!$A$1:$ZZ$1500,236,0)</f>
        <v>1067</v>
      </c>
      <c r="F41" s="73">
        <f>HLOOKUP(A41,[1]valeurs_mensuelles!$A$1:$ZZ$1500,336,0)</f>
        <v>574</v>
      </c>
      <c r="G41" s="73">
        <f>HLOOKUP(A41,[1]valeurs_mensuelles!$A$1:$ZZ$1500,337,0)</f>
        <v>318</v>
      </c>
    </row>
    <row r="42" spans="1:7" ht="15" x14ac:dyDescent="0.25">
      <c r="A42" t="s">
        <v>588</v>
      </c>
      <c r="B42" s="73">
        <f>HLOOKUP(A42,[1]valeurs_mensuelles!$A$1:$ZZ$1500,225,0)</f>
        <v>83</v>
      </c>
      <c r="C42" s="73">
        <f>HLOOKUP(A42,[1]valeurs_mensuelles!$A$1:$ZZ$1500,276,0)</f>
        <v>80</v>
      </c>
      <c r="D42" s="73">
        <f>HLOOKUP(A42,[1]valeurs_mensuelles!$A$1:$ZZ$1500,226,0)</f>
        <v>815</v>
      </c>
      <c r="E42" s="73">
        <f>HLOOKUP(A42,[1]valeurs_mensuelles!$A$1:$ZZ$1500,236,0)</f>
        <v>1150</v>
      </c>
      <c r="F42" s="73">
        <f>HLOOKUP(A42,[1]valeurs_mensuelles!$A$1:$ZZ$1500,336,0)</f>
        <v>570</v>
      </c>
      <c r="G42" s="73">
        <f>HLOOKUP(A42,[1]valeurs_mensuelles!$A$1:$ZZ$1500,337,0)</f>
        <v>326</v>
      </c>
    </row>
    <row r="43" spans="1:7" ht="15" x14ac:dyDescent="0.25">
      <c r="A43" t="s">
        <v>587</v>
      </c>
      <c r="B43" s="73">
        <f>HLOOKUP(A43,[1]valeurs_mensuelles!$A$1:$ZZ$1500,225,0)</f>
        <v>48</v>
      </c>
      <c r="C43" s="73">
        <f>HLOOKUP(A43,[1]valeurs_mensuelles!$A$1:$ZZ$1500,276,0)</f>
        <v>37</v>
      </c>
      <c r="D43" s="73">
        <f>HLOOKUP(A43,[1]valeurs_mensuelles!$A$1:$ZZ$1500,226,0)</f>
        <v>565</v>
      </c>
      <c r="E43" s="73">
        <f>HLOOKUP(A43,[1]valeurs_mensuelles!$A$1:$ZZ$1500,236,0)</f>
        <v>922</v>
      </c>
      <c r="F43" s="73">
        <f>HLOOKUP(A43,[1]valeurs_mensuelles!$A$1:$ZZ$1500,336,0)</f>
        <v>437</v>
      </c>
      <c r="G43" s="73">
        <f>HLOOKUP(A43,[1]valeurs_mensuelles!$A$1:$ZZ$1500,337,0)</f>
        <v>295</v>
      </c>
    </row>
    <row r="44" spans="1:7" ht="15" x14ac:dyDescent="0.25">
      <c r="A44" t="s">
        <v>586</v>
      </c>
      <c r="B44" s="73">
        <f>HLOOKUP(A44,[1]valeurs_mensuelles!$A$1:$ZZ$1500,225,0)</f>
        <v>36</v>
      </c>
      <c r="C44" s="73">
        <f>HLOOKUP(A44,[1]valeurs_mensuelles!$A$1:$ZZ$1500,276,0)</f>
        <v>49</v>
      </c>
      <c r="D44" s="73">
        <f>HLOOKUP(A44,[1]valeurs_mensuelles!$A$1:$ZZ$1500,226,0)</f>
        <v>552</v>
      </c>
      <c r="E44" s="73">
        <f>HLOOKUP(A44,[1]valeurs_mensuelles!$A$1:$ZZ$1500,236,0)</f>
        <v>701</v>
      </c>
      <c r="F44" s="73">
        <f>HLOOKUP(A44,[1]valeurs_mensuelles!$A$1:$ZZ$1500,336,0)</f>
        <v>400</v>
      </c>
      <c r="G44" s="73">
        <f>HLOOKUP(A44,[1]valeurs_mensuelles!$A$1:$ZZ$1500,337,0)</f>
        <v>205</v>
      </c>
    </row>
    <row r="45" spans="1:7" ht="15" x14ac:dyDescent="0.25">
      <c r="A45" t="s">
        <v>585</v>
      </c>
      <c r="B45" s="73">
        <f>HLOOKUP(A45,[1]valeurs_mensuelles!$A$1:$ZZ$1500,225,0)</f>
        <v>52</v>
      </c>
      <c r="C45" s="73">
        <f>HLOOKUP(A45,[1]valeurs_mensuelles!$A$1:$ZZ$1500,276,0)</f>
        <v>54</v>
      </c>
      <c r="D45" s="73">
        <f>HLOOKUP(A45,[1]valeurs_mensuelles!$A$1:$ZZ$1500,226,0)</f>
        <v>755</v>
      </c>
      <c r="E45" s="73">
        <f>HLOOKUP(A45,[1]valeurs_mensuelles!$A$1:$ZZ$1500,236,0)</f>
        <v>1044</v>
      </c>
      <c r="F45" s="73">
        <f>HLOOKUP(A45,[1]valeurs_mensuelles!$A$1:$ZZ$1500,336,0)</f>
        <v>545</v>
      </c>
      <c r="G45" s="73">
        <f>HLOOKUP(A45,[1]valeurs_mensuelles!$A$1:$ZZ$1500,337,0)</f>
        <v>271</v>
      </c>
    </row>
    <row r="46" spans="1:7" ht="15" x14ac:dyDescent="0.25">
      <c r="A46" t="s">
        <v>584</v>
      </c>
      <c r="B46" s="73">
        <f>HLOOKUP(A46,[1]valeurs_mensuelles!$A$1:$ZZ$1500,225,0)</f>
        <v>54</v>
      </c>
      <c r="C46" s="73">
        <f>HLOOKUP(A46,[1]valeurs_mensuelles!$A$1:$ZZ$1500,276,0)</f>
        <v>53</v>
      </c>
      <c r="D46" s="73">
        <f>HLOOKUP(A46,[1]valeurs_mensuelles!$A$1:$ZZ$1500,226,0)</f>
        <v>673</v>
      </c>
      <c r="E46" s="73">
        <f>HLOOKUP(A46,[1]valeurs_mensuelles!$A$1:$ZZ$1500,236,0)</f>
        <v>908</v>
      </c>
      <c r="F46" s="73">
        <f>HLOOKUP(A46,[1]valeurs_mensuelles!$A$1:$ZZ$1500,336,0)</f>
        <v>508</v>
      </c>
      <c r="G46" s="73">
        <f>HLOOKUP(A46,[1]valeurs_mensuelles!$A$1:$ZZ$1500,337,0)</f>
        <v>272</v>
      </c>
    </row>
    <row r="47" spans="1:7" ht="15" x14ac:dyDescent="0.25">
      <c r="A47" t="s">
        <v>583</v>
      </c>
      <c r="B47" s="73">
        <f>HLOOKUP(A47,[1]valeurs_mensuelles!$A$1:$ZZ$1500,225,0)</f>
        <v>100</v>
      </c>
      <c r="C47" s="73">
        <f>HLOOKUP(A47,[1]valeurs_mensuelles!$A$1:$ZZ$1500,276,0)</f>
        <v>49</v>
      </c>
      <c r="D47" s="73">
        <f>HLOOKUP(A47,[1]valeurs_mensuelles!$A$1:$ZZ$1500,226,0)</f>
        <v>772</v>
      </c>
      <c r="E47" s="73">
        <f>HLOOKUP(A47,[1]valeurs_mensuelles!$A$1:$ZZ$1500,236,0)</f>
        <v>932</v>
      </c>
      <c r="F47" s="73">
        <f>HLOOKUP(A47,[1]valeurs_mensuelles!$A$1:$ZZ$1500,336,0)</f>
        <v>614</v>
      </c>
      <c r="G47" s="73">
        <f>HLOOKUP(A47,[1]valeurs_mensuelles!$A$1:$ZZ$1500,337,0)</f>
        <v>329</v>
      </c>
    </row>
    <row r="48" spans="1:7" ht="15" x14ac:dyDescent="0.25">
      <c r="A48" t="s">
        <v>582</v>
      </c>
      <c r="B48" s="73">
        <f>HLOOKUP(A48,[1]valeurs_mensuelles!$A$1:$ZZ$1500,225,0)</f>
        <v>82</v>
      </c>
      <c r="C48" s="73">
        <f>HLOOKUP(A48,[1]valeurs_mensuelles!$A$1:$ZZ$1500,276,0)</f>
        <v>61</v>
      </c>
      <c r="D48" s="73">
        <f>HLOOKUP(A48,[1]valeurs_mensuelles!$A$1:$ZZ$1500,226,0)</f>
        <v>861</v>
      </c>
      <c r="E48" s="73">
        <f>HLOOKUP(A48,[1]valeurs_mensuelles!$A$1:$ZZ$1500,236,0)</f>
        <v>924</v>
      </c>
      <c r="F48" s="73">
        <f>HLOOKUP(A48,[1]valeurs_mensuelles!$A$1:$ZZ$1500,336,0)</f>
        <v>627</v>
      </c>
      <c r="G48" s="73">
        <f>HLOOKUP(A48,[1]valeurs_mensuelles!$A$1:$ZZ$1500,337,0)</f>
        <v>299</v>
      </c>
    </row>
    <row r="49" spans="1:7" ht="15" x14ac:dyDescent="0.25">
      <c r="A49" t="s">
        <v>581</v>
      </c>
      <c r="B49" s="73">
        <f>HLOOKUP(A49,[1]valeurs_mensuelles!$A$1:$ZZ$1500,225,0)</f>
        <v>94</v>
      </c>
      <c r="C49" s="73">
        <f>HLOOKUP(A49,[1]valeurs_mensuelles!$A$1:$ZZ$1500,276,0)</f>
        <v>56</v>
      </c>
      <c r="D49" s="73">
        <f>HLOOKUP(A49,[1]valeurs_mensuelles!$A$1:$ZZ$1500,226,0)</f>
        <v>614</v>
      </c>
      <c r="E49" s="73">
        <f>HLOOKUP(A49,[1]valeurs_mensuelles!$A$1:$ZZ$1500,236,0)</f>
        <v>704</v>
      </c>
      <c r="F49" s="73">
        <f>HLOOKUP(A49,[1]valeurs_mensuelles!$A$1:$ZZ$1500,336,0)</f>
        <v>499</v>
      </c>
      <c r="G49" s="73">
        <f>HLOOKUP(A49,[1]valeurs_mensuelles!$A$1:$ZZ$1500,337,0)</f>
        <v>254</v>
      </c>
    </row>
    <row r="50" spans="1:7" ht="15" x14ac:dyDescent="0.25">
      <c r="A50" t="s">
        <v>580</v>
      </c>
      <c r="B50" s="73">
        <f>HLOOKUP(A50,[1]valeurs_mensuelles!$A$1:$ZZ$1500,225,0)</f>
        <v>78</v>
      </c>
      <c r="C50" s="73">
        <f>HLOOKUP(A50,[1]valeurs_mensuelles!$A$1:$ZZ$1500,276,0)</f>
        <v>89</v>
      </c>
      <c r="D50" s="73">
        <f>HLOOKUP(A50,[1]valeurs_mensuelles!$A$1:$ZZ$1500,226,0)</f>
        <v>692</v>
      </c>
      <c r="E50" s="73">
        <f>HLOOKUP(A50,[1]valeurs_mensuelles!$A$1:$ZZ$1500,236,0)</f>
        <v>796</v>
      </c>
      <c r="F50" s="73">
        <f>HLOOKUP(A50,[1]valeurs_mensuelles!$A$1:$ZZ$1500,336,0)</f>
        <v>536</v>
      </c>
      <c r="G50" s="73">
        <f>HLOOKUP(A50,[1]valeurs_mensuelles!$A$1:$ZZ$1500,337,0)</f>
        <v>241</v>
      </c>
    </row>
    <row r="51" spans="1:7" ht="15" x14ac:dyDescent="0.25">
      <c r="A51" t="s">
        <v>579</v>
      </c>
      <c r="B51" s="73">
        <f>HLOOKUP(A51,[1]valeurs_mensuelles!$A$1:$ZZ$1500,225,0)</f>
        <v>82</v>
      </c>
      <c r="C51" s="73">
        <f>HLOOKUP(A51,[1]valeurs_mensuelles!$A$1:$ZZ$1500,276,0)</f>
        <v>65</v>
      </c>
      <c r="D51" s="73">
        <f>HLOOKUP(A51,[1]valeurs_mensuelles!$A$1:$ZZ$1500,226,0)</f>
        <v>664</v>
      </c>
      <c r="E51" s="73">
        <f>HLOOKUP(A51,[1]valeurs_mensuelles!$A$1:$ZZ$1500,236,0)</f>
        <v>763</v>
      </c>
      <c r="F51" s="73">
        <f>HLOOKUP(A51,[1]valeurs_mensuelles!$A$1:$ZZ$1500,336,0)</f>
        <v>537</v>
      </c>
      <c r="G51" s="73">
        <f>HLOOKUP(A51,[1]valeurs_mensuelles!$A$1:$ZZ$1500,337,0)</f>
        <v>214</v>
      </c>
    </row>
    <row r="52" spans="1:7" ht="15" x14ac:dyDescent="0.25">
      <c r="A52" t="s">
        <v>578</v>
      </c>
      <c r="B52" s="73">
        <f>HLOOKUP(A52,[1]valeurs_mensuelles!$A$1:$ZZ$1500,225,0)</f>
        <v>61</v>
      </c>
      <c r="C52" s="73">
        <f>HLOOKUP(A52,[1]valeurs_mensuelles!$A$1:$ZZ$1500,276,0)</f>
        <v>42</v>
      </c>
      <c r="D52" s="73">
        <f>HLOOKUP(A52,[1]valeurs_mensuelles!$A$1:$ZZ$1500,226,0)</f>
        <v>463</v>
      </c>
      <c r="E52" s="73">
        <f>HLOOKUP(A52,[1]valeurs_mensuelles!$A$1:$ZZ$1500,236,0)</f>
        <v>633</v>
      </c>
      <c r="F52" s="73">
        <f>HLOOKUP(A52,[1]valeurs_mensuelles!$A$1:$ZZ$1500,336,0)</f>
        <v>407</v>
      </c>
      <c r="G52" s="73">
        <f>HLOOKUP(A52,[1]valeurs_mensuelles!$A$1:$ZZ$1500,337,0)</f>
        <v>153</v>
      </c>
    </row>
    <row r="53" spans="1:7" ht="15" x14ac:dyDescent="0.25">
      <c r="A53" t="s">
        <v>577</v>
      </c>
      <c r="B53" s="73">
        <f>HLOOKUP(A53,[1]valeurs_mensuelles!$A$1:$ZZ$1500,225,0)</f>
        <v>80</v>
      </c>
      <c r="C53" s="73">
        <f>HLOOKUP(A53,[1]valeurs_mensuelles!$A$1:$ZZ$1500,276,0)</f>
        <v>65</v>
      </c>
      <c r="D53" s="73">
        <f>HLOOKUP(A53,[1]valeurs_mensuelles!$A$1:$ZZ$1500,226,0)</f>
        <v>744</v>
      </c>
      <c r="E53" s="73">
        <f>HLOOKUP(A53,[1]valeurs_mensuelles!$A$1:$ZZ$1500,236,0)</f>
        <v>994</v>
      </c>
      <c r="F53" s="73">
        <f>HLOOKUP(A53,[1]valeurs_mensuelles!$A$1:$ZZ$1500,336,0)</f>
        <v>610</v>
      </c>
      <c r="G53" s="73">
        <f>HLOOKUP(A53,[1]valeurs_mensuelles!$A$1:$ZZ$1500,337,0)</f>
        <v>289</v>
      </c>
    </row>
    <row r="54" spans="1:7" ht="15" x14ac:dyDescent="0.25">
      <c r="A54" t="s">
        <v>576</v>
      </c>
      <c r="B54" s="73">
        <f>HLOOKUP(A54,[1]valeurs_mensuelles!$A$1:$ZZ$1500,225,0)</f>
        <v>78</v>
      </c>
      <c r="C54" s="73">
        <f>HLOOKUP(A54,[1]valeurs_mensuelles!$A$1:$ZZ$1500,276,0)</f>
        <v>60</v>
      </c>
      <c r="D54" s="73">
        <f>HLOOKUP(A54,[1]valeurs_mensuelles!$A$1:$ZZ$1500,226,0)</f>
        <v>828</v>
      </c>
      <c r="E54" s="73">
        <f>HLOOKUP(A54,[1]valeurs_mensuelles!$A$1:$ZZ$1500,236,0)</f>
        <v>994</v>
      </c>
      <c r="F54" s="73">
        <f>HLOOKUP(A54,[1]valeurs_mensuelles!$A$1:$ZZ$1500,336,0)</f>
        <v>615</v>
      </c>
      <c r="G54" s="73">
        <f>HLOOKUP(A54,[1]valeurs_mensuelles!$A$1:$ZZ$1500,337,0)</f>
        <v>300</v>
      </c>
    </row>
    <row r="55" spans="1:7" ht="15" x14ac:dyDescent="0.25">
      <c r="A55" t="s">
        <v>575</v>
      </c>
      <c r="B55" s="73">
        <f>HLOOKUP(A55,[1]valeurs_mensuelles!$A$1:$ZZ$1500,225,0)</f>
        <v>52</v>
      </c>
      <c r="C55" s="73">
        <f>HLOOKUP(A55,[1]valeurs_mensuelles!$A$1:$ZZ$1500,276,0)</f>
        <v>43</v>
      </c>
      <c r="D55" s="73">
        <f>HLOOKUP(A55,[1]valeurs_mensuelles!$A$1:$ZZ$1500,226,0)</f>
        <v>582</v>
      </c>
      <c r="E55" s="73">
        <f>HLOOKUP(A55,[1]valeurs_mensuelles!$A$1:$ZZ$1500,236,0)</f>
        <v>681</v>
      </c>
      <c r="F55" s="73">
        <f>HLOOKUP(A55,[1]valeurs_mensuelles!$A$1:$ZZ$1500,336,0)</f>
        <v>432</v>
      </c>
      <c r="G55" s="73">
        <f>HLOOKUP(A55,[1]valeurs_mensuelles!$A$1:$ZZ$1500,337,0)</f>
        <v>205</v>
      </c>
    </row>
    <row r="56" spans="1:7" ht="15" x14ac:dyDescent="0.25">
      <c r="A56" t="s">
        <v>574</v>
      </c>
      <c r="B56" s="73">
        <f>HLOOKUP(A56,[1]valeurs_mensuelles!$A$1:$ZZ$1500,225,0)</f>
        <v>78</v>
      </c>
      <c r="C56" s="73">
        <f>HLOOKUP(A56,[1]valeurs_mensuelles!$A$1:$ZZ$1500,276,0)</f>
        <v>60</v>
      </c>
      <c r="D56" s="73">
        <f>HLOOKUP(A56,[1]valeurs_mensuelles!$A$1:$ZZ$1500,226,0)</f>
        <v>562</v>
      </c>
      <c r="E56" s="73">
        <f>HLOOKUP(A56,[1]valeurs_mensuelles!$A$1:$ZZ$1500,236,0)</f>
        <v>670</v>
      </c>
      <c r="F56" s="73">
        <f>HLOOKUP(A56,[1]valeurs_mensuelles!$A$1:$ZZ$1500,336,0)</f>
        <v>413</v>
      </c>
      <c r="G56" s="73">
        <f>HLOOKUP(A56,[1]valeurs_mensuelles!$A$1:$ZZ$1500,337,0)</f>
        <v>212</v>
      </c>
    </row>
    <row r="57" spans="1:7" ht="15" x14ac:dyDescent="0.25">
      <c r="A57" t="s">
        <v>573</v>
      </c>
      <c r="B57" s="73">
        <f>HLOOKUP(A57,[1]valeurs_mensuelles!$A$1:$ZZ$1500,225,0)</f>
        <v>75</v>
      </c>
      <c r="C57" s="73">
        <f>HLOOKUP(A57,[1]valeurs_mensuelles!$A$1:$ZZ$1500,276,0)</f>
        <v>51</v>
      </c>
      <c r="D57" s="73">
        <f>HLOOKUP(A57,[1]valeurs_mensuelles!$A$1:$ZZ$1500,226,0)</f>
        <v>708</v>
      </c>
      <c r="E57" s="73">
        <f>HLOOKUP(A57,[1]valeurs_mensuelles!$A$1:$ZZ$1500,236,0)</f>
        <v>945</v>
      </c>
      <c r="F57" s="73">
        <f>HLOOKUP(A57,[1]valeurs_mensuelles!$A$1:$ZZ$1500,336,0)</f>
        <v>612</v>
      </c>
      <c r="G57" s="73">
        <f>HLOOKUP(A57,[1]valeurs_mensuelles!$A$1:$ZZ$1500,337,0)</f>
        <v>227</v>
      </c>
    </row>
    <row r="58" spans="1:7" ht="15" x14ac:dyDescent="0.25">
      <c r="A58" t="s">
        <v>572</v>
      </c>
      <c r="B58" s="73">
        <f>HLOOKUP(A58,[1]valeurs_mensuelles!$A$1:$ZZ$1500,225,0)</f>
        <v>60</v>
      </c>
      <c r="C58" s="73">
        <f>HLOOKUP(A58,[1]valeurs_mensuelles!$A$1:$ZZ$1500,276,0)</f>
        <v>55</v>
      </c>
      <c r="D58" s="73">
        <f>HLOOKUP(A58,[1]valeurs_mensuelles!$A$1:$ZZ$1500,226,0)</f>
        <v>746</v>
      </c>
      <c r="E58" s="73">
        <f>HLOOKUP(A58,[1]valeurs_mensuelles!$A$1:$ZZ$1500,236,0)</f>
        <v>892</v>
      </c>
      <c r="F58" s="73">
        <f>HLOOKUP(A58,[1]valeurs_mensuelles!$A$1:$ZZ$1500,336,0)</f>
        <v>545</v>
      </c>
      <c r="G58" s="73">
        <f>HLOOKUP(A58,[1]valeurs_mensuelles!$A$1:$ZZ$1500,337,0)</f>
        <v>262</v>
      </c>
    </row>
    <row r="59" spans="1:7" ht="15" x14ac:dyDescent="0.25">
      <c r="A59" t="s">
        <v>571</v>
      </c>
      <c r="B59" s="73">
        <f>HLOOKUP(A59,[1]valeurs_mensuelles!$A$1:$ZZ$1500,225,0)</f>
        <v>86</v>
      </c>
      <c r="C59" s="73">
        <f>HLOOKUP(A59,[1]valeurs_mensuelles!$A$1:$ZZ$1500,276,0)</f>
        <v>61</v>
      </c>
      <c r="D59" s="73">
        <f>HLOOKUP(A59,[1]valeurs_mensuelles!$A$1:$ZZ$1500,226,0)</f>
        <v>780</v>
      </c>
      <c r="E59" s="73">
        <f>HLOOKUP(A59,[1]valeurs_mensuelles!$A$1:$ZZ$1500,236,0)</f>
        <v>892</v>
      </c>
      <c r="F59" s="73">
        <f>HLOOKUP(A59,[1]valeurs_mensuelles!$A$1:$ZZ$1500,336,0)</f>
        <v>614</v>
      </c>
      <c r="G59" s="73">
        <f>HLOOKUP(A59,[1]valeurs_mensuelles!$A$1:$ZZ$1500,337,0)</f>
        <v>297</v>
      </c>
    </row>
    <row r="60" spans="1:7" ht="15" x14ac:dyDescent="0.25">
      <c r="A60" t="s">
        <v>570</v>
      </c>
      <c r="B60" s="73">
        <f>HLOOKUP(A60,[1]valeurs_mensuelles!$A$1:$ZZ$1500,225,0)</f>
        <v>70</v>
      </c>
      <c r="C60" s="73">
        <f>HLOOKUP(A60,[1]valeurs_mensuelles!$A$1:$ZZ$1500,276,0)</f>
        <v>47</v>
      </c>
      <c r="D60" s="73">
        <f>HLOOKUP(A60,[1]valeurs_mensuelles!$A$1:$ZZ$1500,226,0)</f>
        <v>796</v>
      </c>
      <c r="E60" s="73">
        <f>HLOOKUP(A60,[1]valeurs_mensuelles!$A$1:$ZZ$1500,236,0)</f>
        <v>987</v>
      </c>
      <c r="F60" s="73">
        <f>HLOOKUP(A60,[1]valeurs_mensuelles!$A$1:$ZZ$1500,336,0)</f>
        <v>583</v>
      </c>
      <c r="G60" s="73">
        <f>HLOOKUP(A60,[1]valeurs_mensuelles!$A$1:$ZZ$1500,337,0)</f>
        <v>345</v>
      </c>
    </row>
    <row r="61" spans="1:7" ht="15" x14ac:dyDescent="0.25">
      <c r="A61" t="s">
        <v>569</v>
      </c>
      <c r="B61" s="73">
        <f>HLOOKUP(A61,[1]valeurs_mensuelles!$A$1:$ZZ$1500,225,0)</f>
        <v>49</v>
      </c>
      <c r="C61" s="73">
        <f>HLOOKUP(A61,[1]valeurs_mensuelles!$A$1:$ZZ$1500,276,0)</f>
        <v>61</v>
      </c>
      <c r="D61" s="73">
        <f>HLOOKUP(A61,[1]valeurs_mensuelles!$A$1:$ZZ$1500,226,0)</f>
        <v>649</v>
      </c>
      <c r="E61" s="73">
        <f>HLOOKUP(A61,[1]valeurs_mensuelles!$A$1:$ZZ$1500,236,0)</f>
        <v>689</v>
      </c>
      <c r="F61" s="73">
        <f>HLOOKUP(A61,[1]valeurs_mensuelles!$A$1:$ZZ$1500,336,0)</f>
        <v>507</v>
      </c>
      <c r="G61" s="73">
        <f>HLOOKUP(A61,[1]valeurs_mensuelles!$A$1:$ZZ$1500,337,0)</f>
        <v>236</v>
      </c>
    </row>
    <row r="62" spans="1:7" ht="15" x14ac:dyDescent="0.25">
      <c r="A62" t="s">
        <v>568</v>
      </c>
      <c r="B62" s="73">
        <f>HLOOKUP(A62,[1]valeurs_mensuelles!$A$1:$ZZ$1500,225,0)</f>
        <v>67</v>
      </c>
      <c r="C62" s="73">
        <f>HLOOKUP(A62,[1]valeurs_mensuelles!$A$1:$ZZ$1500,276,0)</f>
        <v>71</v>
      </c>
      <c r="D62" s="73">
        <f>HLOOKUP(A62,[1]valeurs_mensuelles!$A$1:$ZZ$1500,226,0)</f>
        <v>752</v>
      </c>
      <c r="E62" s="73">
        <f>HLOOKUP(A62,[1]valeurs_mensuelles!$A$1:$ZZ$1500,236,0)</f>
        <v>853</v>
      </c>
      <c r="F62" s="73">
        <f>HLOOKUP(A62,[1]valeurs_mensuelles!$A$1:$ZZ$1500,336,0)</f>
        <v>546</v>
      </c>
      <c r="G62" s="73">
        <f>HLOOKUP(A62,[1]valeurs_mensuelles!$A$1:$ZZ$1500,337,0)</f>
        <v>239</v>
      </c>
    </row>
    <row r="63" spans="1:7" ht="15" x14ac:dyDescent="0.25">
      <c r="A63" t="s">
        <v>567</v>
      </c>
      <c r="B63" s="73">
        <f>HLOOKUP(A63,[1]valeurs_mensuelles!$A$1:$ZZ$1500,225,0)</f>
        <v>53</v>
      </c>
      <c r="C63" s="73">
        <f>HLOOKUP(A63,[1]valeurs_mensuelles!$A$1:$ZZ$1500,276,0)</f>
        <v>63</v>
      </c>
      <c r="D63" s="73">
        <f>HLOOKUP(A63,[1]valeurs_mensuelles!$A$1:$ZZ$1500,226,0)</f>
        <v>585</v>
      </c>
      <c r="E63" s="73">
        <f>HLOOKUP(A63,[1]valeurs_mensuelles!$A$1:$ZZ$1500,236,0)</f>
        <v>669</v>
      </c>
      <c r="F63" s="73">
        <f>HLOOKUP(A63,[1]valeurs_mensuelles!$A$1:$ZZ$1500,336,0)</f>
        <v>414</v>
      </c>
      <c r="G63" s="73">
        <f>HLOOKUP(A63,[1]valeurs_mensuelles!$A$1:$ZZ$1500,337,0)</f>
        <v>183</v>
      </c>
    </row>
    <row r="64" spans="1:7" ht="15" x14ac:dyDescent="0.25">
      <c r="A64" t="s">
        <v>566</v>
      </c>
      <c r="B64" s="73">
        <f>HLOOKUP(A64,[1]valeurs_mensuelles!$A$1:$ZZ$1500,225,0)</f>
        <v>33</v>
      </c>
      <c r="C64" s="73">
        <f>HLOOKUP(A64,[1]valeurs_mensuelles!$A$1:$ZZ$1500,276,0)</f>
        <v>57</v>
      </c>
      <c r="D64" s="73">
        <f>HLOOKUP(A64,[1]valeurs_mensuelles!$A$1:$ZZ$1500,226,0)</f>
        <v>539</v>
      </c>
      <c r="E64" s="73">
        <f>HLOOKUP(A64,[1]valeurs_mensuelles!$A$1:$ZZ$1500,236,0)</f>
        <v>680</v>
      </c>
      <c r="F64" s="73">
        <f>HLOOKUP(A64,[1]valeurs_mensuelles!$A$1:$ZZ$1500,336,0)</f>
        <v>352</v>
      </c>
      <c r="G64" s="73">
        <f>HLOOKUP(A64,[1]valeurs_mensuelles!$A$1:$ZZ$1500,337,0)</f>
        <v>163</v>
      </c>
    </row>
    <row r="65" spans="1:7" ht="15" x14ac:dyDescent="0.25">
      <c r="A65" t="s">
        <v>565</v>
      </c>
      <c r="B65" s="73">
        <f>HLOOKUP(A65,[1]valeurs_mensuelles!$A$1:$ZZ$1500,225,0)</f>
        <v>76</v>
      </c>
      <c r="C65" s="73">
        <f>HLOOKUP(A65,[1]valeurs_mensuelles!$A$1:$ZZ$1500,276,0)</f>
        <v>73</v>
      </c>
      <c r="D65" s="73">
        <f>HLOOKUP(A65,[1]valeurs_mensuelles!$A$1:$ZZ$1500,226,0)</f>
        <v>753</v>
      </c>
      <c r="E65" s="73">
        <f>HLOOKUP(A65,[1]valeurs_mensuelles!$A$1:$ZZ$1500,236,0)</f>
        <v>953</v>
      </c>
      <c r="F65" s="73">
        <f>HLOOKUP(A65,[1]valeurs_mensuelles!$A$1:$ZZ$1500,336,0)</f>
        <v>572</v>
      </c>
      <c r="G65" s="73">
        <f>HLOOKUP(A65,[1]valeurs_mensuelles!$A$1:$ZZ$1500,337,0)</f>
        <v>259</v>
      </c>
    </row>
    <row r="66" spans="1:7" ht="15" x14ac:dyDescent="0.25">
      <c r="A66" t="s">
        <v>564</v>
      </c>
      <c r="B66" s="73">
        <f>HLOOKUP(A66,[1]valeurs_mensuelles!$A$1:$ZZ$1500,225,0)</f>
        <v>56</v>
      </c>
      <c r="C66" s="73">
        <f>HLOOKUP(A66,[1]valeurs_mensuelles!$A$1:$ZZ$1500,276,0)</f>
        <v>46</v>
      </c>
      <c r="D66" s="73">
        <f>HLOOKUP(A66,[1]valeurs_mensuelles!$A$1:$ZZ$1500,226,0)</f>
        <v>693</v>
      </c>
      <c r="E66" s="73">
        <f>HLOOKUP(A66,[1]valeurs_mensuelles!$A$1:$ZZ$1500,236,0)</f>
        <v>913</v>
      </c>
      <c r="F66" s="73">
        <f>HLOOKUP(A66,[1]valeurs_mensuelles!$A$1:$ZZ$1500,336,0)</f>
        <v>496</v>
      </c>
      <c r="G66" s="73">
        <f>HLOOKUP(A66,[1]valeurs_mensuelles!$A$1:$ZZ$1500,337,0)</f>
        <v>266</v>
      </c>
    </row>
    <row r="67" spans="1:7" ht="15" x14ac:dyDescent="0.25">
      <c r="A67" t="s">
        <v>563</v>
      </c>
      <c r="B67" s="73">
        <f>HLOOKUP(A67,[1]valeurs_mensuelles!$A$1:$ZZ$1500,225,0)</f>
        <v>47</v>
      </c>
      <c r="C67" s="73">
        <f>HLOOKUP(A67,[1]valeurs_mensuelles!$A$1:$ZZ$1500,276,0)</f>
        <v>37</v>
      </c>
      <c r="D67" s="73">
        <f>HLOOKUP(A67,[1]valeurs_mensuelles!$A$1:$ZZ$1500,226,0)</f>
        <v>658</v>
      </c>
      <c r="E67" s="73">
        <f>HLOOKUP(A67,[1]valeurs_mensuelles!$A$1:$ZZ$1500,236,0)</f>
        <v>761</v>
      </c>
      <c r="F67" s="73">
        <f>HLOOKUP(A67,[1]valeurs_mensuelles!$A$1:$ZZ$1500,336,0)</f>
        <v>411</v>
      </c>
      <c r="G67" s="73">
        <f>HLOOKUP(A67,[1]valeurs_mensuelles!$A$1:$ZZ$1500,337,0)</f>
        <v>211</v>
      </c>
    </row>
    <row r="68" spans="1:7" ht="15" x14ac:dyDescent="0.25">
      <c r="A68" t="s">
        <v>562</v>
      </c>
      <c r="B68" s="73">
        <f>HLOOKUP(A68,[1]valeurs_mensuelles!$A$1:$ZZ$1500,225,0)</f>
        <v>46</v>
      </c>
      <c r="C68" s="73">
        <f>HLOOKUP(A68,[1]valeurs_mensuelles!$A$1:$ZZ$1500,276,0)</f>
        <v>56</v>
      </c>
      <c r="D68" s="73">
        <f>HLOOKUP(A68,[1]valeurs_mensuelles!$A$1:$ZZ$1500,226,0)</f>
        <v>531</v>
      </c>
      <c r="E68" s="73">
        <f>HLOOKUP(A68,[1]valeurs_mensuelles!$A$1:$ZZ$1500,236,0)</f>
        <v>709</v>
      </c>
      <c r="F68" s="73">
        <f>HLOOKUP(A68,[1]valeurs_mensuelles!$A$1:$ZZ$1500,336,0)</f>
        <v>372</v>
      </c>
      <c r="G68" s="73">
        <f>HLOOKUP(A68,[1]valeurs_mensuelles!$A$1:$ZZ$1500,337,0)</f>
        <v>160</v>
      </c>
    </row>
    <row r="69" spans="1:7" ht="15" x14ac:dyDescent="0.25">
      <c r="A69" t="s">
        <v>561</v>
      </c>
      <c r="B69" s="73">
        <f>HLOOKUP(A69,[1]valeurs_mensuelles!$A$1:$ZZ$1500,225,0)</f>
        <v>67</v>
      </c>
      <c r="C69" s="73">
        <f>HLOOKUP(A69,[1]valeurs_mensuelles!$A$1:$ZZ$1500,276,0)</f>
        <v>65</v>
      </c>
      <c r="D69" s="73">
        <f>HLOOKUP(A69,[1]valeurs_mensuelles!$A$1:$ZZ$1500,226,0)</f>
        <v>725</v>
      </c>
      <c r="E69" s="73">
        <f>HLOOKUP(A69,[1]valeurs_mensuelles!$A$1:$ZZ$1500,236,0)</f>
        <v>989</v>
      </c>
      <c r="F69" s="73">
        <f>HLOOKUP(A69,[1]valeurs_mensuelles!$A$1:$ZZ$1500,336,0)</f>
        <v>537</v>
      </c>
      <c r="G69" s="73">
        <f>HLOOKUP(A69,[1]valeurs_mensuelles!$A$1:$ZZ$1500,337,0)</f>
        <v>258</v>
      </c>
    </row>
    <row r="70" spans="1:7" ht="15" x14ac:dyDescent="0.25">
      <c r="A70" t="s">
        <v>560</v>
      </c>
      <c r="B70" s="73">
        <f>HLOOKUP(A70,[1]valeurs_mensuelles!$A$1:$ZZ$1500,225,0)</f>
        <v>57</v>
      </c>
      <c r="C70" s="73">
        <f>HLOOKUP(A70,[1]valeurs_mensuelles!$A$1:$ZZ$1500,276,0)</f>
        <v>61</v>
      </c>
      <c r="D70" s="73">
        <f>HLOOKUP(A70,[1]valeurs_mensuelles!$A$1:$ZZ$1500,226,0)</f>
        <v>724</v>
      </c>
      <c r="E70" s="73">
        <f>HLOOKUP(A70,[1]valeurs_mensuelles!$A$1:$ZZ$1500,236,0)</f>
        <v>901</v>
      </c>
      <c r="F70" s="73">
        <f>HLOOKUP(A70,[1]valeurs_mensuelles!$A$1:$ZZ$1500,336,0)</f>
        <v>459</v>
      </c>
      <c r="G70" s="73">
        <f>HLOOKUP(A70,[1]valeurs_mensuelles!$A$1:$ZZ$1500,337,0)</f>
        <v>278</v>
      </c>
    </row>
    <row r="71" spans="1:7" ht="15" x14ac:dyDescent="0.25">
      <c r="A71" t="s">
        <v>559</v>
      </c>
      <c r="B71" s="73">
        <f>HLOOKUP(A71,[1]valeurs_mensuelles!$A$1:$ZZ$1500,225,0)</f>
        <v>64</v>
      </c>
      <c r="C71" s="73">
        <f>HLOOKUP(A71,[1]valeurs_mensuelles!$A$1:$ZZ$1500,276,0)</f>
        <v>65</v>
      </c>
      <c r="D71" s="73">
        <f>HLOOKUP(A71,[1]valeurs_mensuelles!$A$1:$ZZ$1500,226,0)</f>
        <v>768</v>
      </c>
      <c r="E71" s="73">
        <f>HLOOKUP(A71,[1]valeurs_mensuelles!$A$1:$ZZ$1500,236,0)</f>
        <v>959</v>
      </c>
      <c r="F71" s="73">
        <f>HLOOKUP(A71,[1]valeurs_mensuelles!$A$1:$ZZ$1500,336,0)</f>
        <v>613</v>
      </c>
      <c r="G71" s="73">
        <f>HLOOKUP(A71,[1]valeurs_mensuelles!$A$1:$ZZ$1500,337,0)</f>
        <v>330</v>
      </c>
    </row>
    <row r="72" spans="1:7" ht="15" x14ac:dyDescent="0.25">
      <c r="A72" t="s">
        <v>558</v>
      </c>
      <c r="B72" s="73">
        <f>HLOOKUP(A72,[1]valeurs_mensuelles!$A$1:$ZZ$1500,225,0)</f>
        <v>69</v>
      </c>
      <c r="C72" s="73">
        <f>HLOOKUP(A72,[1]valeurs_mensuelles!$A$1:$ZZ$1500,276,0)</f>
        <v>48</v>
      </c>
      <c r="D72" s="73">
        <f>HLOOKUP(A72,[1]valeurs_mensuelles!$A$1:$ZZ$1500,226,0)</f>
        <v>704</v>
      </c>
      <c r="E72" s="73">
        <f>HLOOKUP(A72,[1]valeurs_mensuelles!$A$1:$ZZ$1500,236,0)</f>
        <v>837</v>
      </c>
      <c r="F72" s="73">
        <f>HLOOKUP(A72,[1]valeurs_mensuelles!$A$1:$ZZ$1500,336,0)</f>
        <v>616</v>
      </c>
      <c r="G72" s="73">
        <f>HLOOKUP(A72,[1]valeurs_mensuelles!$A$1:$ZZ$1500,337,0)</f>
        <v>273</v>
      </c>
    </row>
    <row r="73" spans="1:7" ht="15" x14ac:dyDescent="0.25">
      <c r="A73" t="s">
        <v>557</v>
      </c>
      <c r="B73" s="73">
        <f>HLOOKUP(A73,[1]valeurs_mensuelles!$A$1:$ZZ$1500,225,0)</f>
        <v>68</v>
      </c>
      <c r="C73" s="73">
        <f>HLOOKUP(A73,[1]valeurs_mensuelles!$A$1:$ZZ$1500,276,0)</f>
        <v>70</v>
      </c>
      <c r="D73" s="73">
        <f>HLOOKUP(A73,[1]valeurs_mensuelles!$A$1:$ZZ$1500,226,0)</f>
        <v>685</v>
      </c>
      <c r="E73" s="73">
        <f>HLOOKUP(A73,[1]valeurs_mensuelles!$A$1:$ZZ$1500,236,0)</f>
        <v>822</v>
      </c>
      <c r="F73" s="73">
        <f>HLOOKUP(A73,[1]valeurs_mensuelles!$A$1:$ZZ$1500,336,0)</f>
        <v>511</v>
      </c>
      <c r="G73" s="73">
        <f>HLOOKUP(A73,[1]valeurs_mensuelles!$A$1:$ZZ$1500,337,0)</f>
        <v>246</v>
      </c>
    </row>
    <row r="74" spans="1:7" ht="15" x14ac:dyDescent="0.25">
      <c r="A74" t="s">
        <v>556</v>
      </c>
      <c r="B74" s="73">
        <f>HLOOKUP(A74,[1]valeurs_mensuelles!$A$1:$ZZ$1500,225,0)</f>
        <v>72</v>
      </c>
      <c r="C74" s="73">
        <f>HLOOKUP(A74,[1]valeurs_mensuelles!$A$1:$ZZ$1500,276,0)</f>
        <v>76</v>
      </c>
      <c r="D74" s="73">
        <f>HLOOKUP(A74,[1]valeurs_mensuelles!$A$1:$ZZ$1500,226,0)</f>
        <v>759</v>
      </c>
      <c r="E74" s="73">
        <f>HLOOKUP(A74,[1]valeurs_mensuelles!$A$1:$ZZ$1500,236,0)</f>
        <v>878</v>
      </c>
      <c r="F74" s="73">
        <f>HLOOKUP(A74,[1]valeurs_mensuelles!$A$1:$ZZ$1500,336,0)</f>
        <v>544</v>
      </c>
      <c r="G74" s="73">
        <f>HLOOKUP(A74,[1]valeurs_mensuelles!$A$1:$ZZ$1500,337,0)</f>
        <v>246</v>
      </c>
    </row>
    <row r="75" spans="1:7" ht="15" x14ac:dyDescent="0.25">
      <c r="A75" t="s">
        <v>622</v>
      </c>
      <c r="B75" s="73">
        <f>HLOOKUP(A75,[1]valeurs_mensuelles!$A$1:$ZZ$1500,225,0)</f>
        <v>51</v>
      </c>
      <c r="C75" s="73">
        <f>HLOOKUP(A75,[1]valeurs_mensuelles!$A$1:$ZZ$1500,276,0)</f>
        <v>73</v>
      </c>
      <c r="D75" s="73">
        <f>HLOOKUP(A75,[1]valeurs_mensuelles!$A$1:$ZZ$1500,226,0)</f>
        <v>587</v>
      </c>
      <c r="E75" s="73">
        <f>HLOOKUP(A75,[1]valeurs_mensuelles!$A$1:$ZZ$1500,236,0)</f>
        <v>772</v>
      </c>
      <c r="F75" s="73">
        <f>HLOOKUP(A75,[1]valeurs_mensuelles!$A$1:$ZZ$1500,336,0)</f>
        <v>533</v>
      </c>
      <c r="G75" s="73">
        <f>HLOOKUP(A75,[1]valeurs_mensuelles!$A$1:$ZZ$1500,337,0)</f>
        <v>203</v>
      </c>
    </row>
    <row r="76" spans="1:7" ht="15" x14ac:dyDescent="0.25">
      <c r="A76" t="s">
        <v>623</v>
      </c>
      <c r="B76" s="73">
        <f>HLOOKUP(A76,[1]valeurs_mensuelles!$A$1:$ZZ$1500,225,0)</f>
        <v>57</v>
      </c>
      <c r="C76" s="73">
        <f>HLOOKUP(A76,[1]valeurs_mensuelles!$A$1:$ZZ$1500,276,0)</f>
        <v>52</v>
      </c>
      <c r="D76" s="73">
        <f>HLOOKUP(A76,[1]valeurs_mensuelles!$A$1:$ZZ$1500,226,0)</f>
        <v>497</v>
      </c>
      <c r="E76" s="73">
        <f>HLOOKUP(A76,[1]valeurs_mensuelles!$A$1:$ZZ$1500,236,0)</f>
        <v>815</v>
      </c>
      <c r="F76" s="73">
        <f>HLOOKUP(A76,[1]valeurs_mensuelles!$A$1:$ZZ$1500,336,0)</f>
        <v>429</v>
      </c>
      <c r="G76" s="73">
        <f>HLOOKUP(A76,[1]valeurs_mensuelles!$A$1:$ZZ$1500,337,0)</f>
        <v>200</v>
      </c>
    </row>
    <row r="77" spans="1:7" ht="15" x14ac:dyDescent="0.25">
      <c r="A77" t="s">
        <v>624</v>
      </c>
      <c r="B77" s="73">
        <f>HLOOKUP(A77,[1]valeurs_mensuelles!$A$1:$ZZ$1500,225,0)</f>
        <v>70</v>
      </c>
      <c r="C77" s="73">
        <f>HLOOKUP(A77,[1]valeurs_mensuelles!$A$1:$ZZ$1500,276,0)</f>
        <v>58</v>
      </c>
      <c r="D77" s="73">
        <f>HLOOKUP(A77,[1]valeurs_mensuelles!$A$1:$ZZ$1500,226,0)</f>
        <v>776</v>
      </c>
      <c r="E77" s="73">
        <f>HLOOKUP(A77,[1]valeurs_mensuelles!$A$1:$ZZ$1500,236,0)</f>
        <v>1169</v>
      </c>
      <c r="F77" s="73">
        <f>HLOOKUP(A77,[1]valeurs_mensuelles!$A$1:$ZZ$1500,336,0)</f>
        <v>588</v>
      </c>
      <c r="G77" s="73">
        <f>HLOOKUP(A77,[1]valeurs_mensuelles!$A$1:$ZZ$1500,337,0)</f>
        <v>308</v>
      </c>
    </row>
    <row r="78" spans="1:7" ht="15" x14ac:dyDescent="0.25">
      <c r="A78" t="s">
        <v>627</v>
      </c>
      <c r="B78" s="73">
        <f>HLOOKUP(A78,[1]valeurs_mensuelles!$A$1:$ZZ$1500,225,0)</f>
        <v>56</v>
      </c>
      <c r="C78" s="73">
        <f>HLOOKUP(A78,[1]valeurs_mensuelles!$A$1:$ZZ$1500,276,0)</f>
        <v>63</v>
      </c>
      <c r="D78" s="73">
        <f>HLOOKUP(A78,[1]valeurs_mensuelles!$A$1:$ZZ$1500,226,0)</f>
        <v>862</v>
      </c>
      <c r="E78" s="73">
        <f>HLOOKUP(A78,[1]valeurs_mensuelles!$A$1:$ZZ$1500,236,0)</f>
        <v>1221</v>
      </c>
      <c r="F78" s="73">
        <f>HLOOKUP(A78,[1]valeurs_mensuelles!$A$1:$ZZ$1500,336,0)</f>
        <v>623</v>
      </c>
      <c r="G78" s="73">
        <f>HLOOKUP(A78,[1]valeurs_mensuelles!$A$1:$ZZ$1500,337,0)</f>
        <v>277</v>
      </c>
    </row>
    <row r="79" spans="1:7" ht="15" x14ac:dyDescent="0.25">
      <c r="A79" t="s">
        <v>628</v>
      </c>
      <c r="B79" s="73">
        <f>HLOOKUP(A79,[1]valeurs_mensuelles!$A$1:$ZZ$1500,225,0)</f>
        <v>47</v>
      </c>
      <c r="C79" s="73">
        <f>HLOOKUP(A79,[1]valeurs_mensuelles!$A$1:$ZZ$1500,276,0)</f>
        <v>64</v>
      </c>
      <c r="D79" s="73">
        <f>HLOOKUP(A79,[1]valeurs_mensuelles!$A$1:$ZZ$1500,226,0)</f>
        <v>738</v>
      </c>
      <c r="E79" s="73">
        <f>HLOOKUP(A79,[1]valeurs_mensuelles!$A$1:$ZZ$1500,236,0)</f>
        <v>1003</v>
      </c>
      <c r="F79" s="73">
        <f>HLOOKUP(A79,[1]valeurs_mensuelles!$A$1:$ZZ$1500,336,0)</f>
        <v>499</v>
      </c>
      <c r="G79" s="73">
        <f>HLOOKUP(A79,[1]valeurs_mensuelles!$A$1:$ZZ$1500,337,0)</f>
        <v>205</v>
      </c>
    </row>
    <row r="80" spans="1:7" ht="15" x14ac:dyDescent="0.25">
      <c r="A80" t="s">
        <v>629</v>
      </c>
      <c r="B80" s="73">
        <f>HLOOKUP(A80,[1]valeurs_mensuelles!$A$1:$ZZ$1500,225,0)</f>
        <v>55</v>
      </c>
      <c r="C80" s="73">
        <f>HLOOKUP(A80,[1]valeurs_mensuelles!$A$1:$ZZ$1500,276,0)</f>
        <v>64</v>
      </c>
      <c r="D80" s="73">
        <f>HLOOKUP(A80,[1]valeurs_mensuelles!$A$1:$ZZ$1500,226,0)</f>
        <v>676</v>
      </c>
      <c r="E80" s="73">
        <f>HLOOKUP(A80,[1]valeurs_mensuelles!$A$1:$ZZ$1500,236,0)</f>
        <v>892</v>
      </c>
      <c r="F80" s="73">
        <f>HLOOKUP(A80,[1]valeurs_mensuelles!$A$1:$ZZ$1500,336,0)</f>
        <v>473</v>
      </c>
      <c r="G80" s="73">
        <f>HLOOKUP(A80,[1]valeurs_mensuelles!$A$1:$ZZ$1500,337,0)</f>
        <v>211</v>
      </c>
    </row>
    <row r="81" spans="1:7" ht="15" x14ac:dyDescent="0.25">
      <c r="A81" t="s">
        <v>632</v>
      </c>
      <c r="B81" s="73">
        <f>HLOOKUP(A81,[1]valeurs_mensuelles!$A$1:$ZZ$1500,225,0)</f>
        <v>70</v>
      </c>
      <c r="C81" s="73">
        <f>HLOOKUP(A81,[1]valeurs_mensuelles!$A$1:$ZZ$1500,276,0)</f>
        <v>79</v>
      </c>
      <c r="D81" s="73">
        <f>HLOOKUP(A81,[1]valeurs_mensuelles!$A$1:$ZZ$1500,226,0)</f>
        <v>963</v>
      </c>
      <c r="E81" s="73">
        <f>HLOOKUP(A81,[1]valeurs_mensuelles!$A$1:$ZZ$1500,236,0)</f>
        <v>1396</v>
      </c>
      <c r="F81" s="73">
        <f>HLOOKUP(A81,[1]valeurs_mensuelles!$A$1:$ZZ$1500,336,0)</f>
        <v>704</v>
      </c>
      <c r="G81" s="73">
        <f>HLOOKUP(A81,[1]valeurs_mensuelles!$A$1:$ZZ$1500,337,0)</f>
        <v>287</v>
      </c>
    </row>
    <row r="82" spans="1:7" ht="15" x14ac:dyDescent="0.25">
      <c r="A82" t="s">
        <v>633</v>
      </c>
      <c r="B82" s="73">
        <f>HLOOKUP(A82,[1]valeurs_mensuelles!$A$1:$ZZ$1500,225,0)</f>
        <v>84</v>
      </c>
      <c r="C82" s="73">
        <f>HLOOKUP(A82,[1]valeurs_mensuelles!$A$1:$ZZ$1500,276,0)</f>
        <v>80</v>
      </c>
      <c r="D82" s="73">
        <f>HLOOKUP(A82,[1]valeurs_mensuelles!$A$1:$ZZ$1500,226,0)</f>
        <v>874</v>
      </c>
      <c r="E82" s="73">
        <f>HLOOKUP(A82,[1]valeurs_mensuelles!$A$1:$ZZ$1500,236,0)</f>
        <v>1277</v>
      </c>
      <c r="F82" s="73">
        <f>HLOOKUP(A82,[1]valeurs_mensuelles!$A$1:$ZZ$1500,336,0)</f>
        <v>650</v>
      </c>
      <c r="G82" s="73">
        <f>HLOOKUP(A82,[1]valeurs_mensuelles!$A$1:$ZZ$1500,337,0)</f>
        <v>360</v>
      </c>
    </row>
    <row r="83" spans="1:7" ht="15" x14ac:dyDescent="0.25">
      <c r="A83" t="s">
        <v>634</v>
      </c>
      <c r="B83" s="73">
        <f>HLOOKUP(A83,[1]valeurs_mensuelles!$A$1:$ZZ$1500,225,0)</f>
        <v>88</v>
      </c>
      <c r="C83" s="73">
        <f>HLOOKUP(A83,[1]valeurs_mensuelles!$A$1:$ZZ$1500,276,0)</f>
        <v>81</v>
      </c>
      <c r="D83" s="73">
        <f>HLOOKUP(A83,[1]valeurs_mensuelles!$A$1:$ZZ$1500,226,0)</f>
        <v>1008</v>
      </c>
      <c r="E83" s="73">
        <f>HLOOKUP(A83,[1]valeurs_mensuelles!$A$1:$ZZ$1500,236,0)</f>
        <v>1454</v>
      </c>
      <c r="F83" s="73">
        <f>HLOOKUP(A83,[1]valeurs_mensuelles!$A$1:$ZZ$1500,336,0)</f>
        <v>801</v>
      </c>
      <c r="G83" s="73">
        <f>HLOOKUP(A83,[1]valeurs_mensuelles!$A$1:$ZZ$1500,337,0)</f>
        <v>413</v>
      </c>
    </row>
    <row r="84" spans="1:7" ht="15" x14ac:dyDescent="0.25">
      <c r="A84" t="s">
        <v>636</v>
      </c>
      <c r="B84" s="73">
        <f>HLOOKUP(A84,[1]valeurs_mensuelles!$A$1:$ZZ$1500,225,0)</f>
        <v>51</v>
      </c>
      <c r="C84" s="73">
        <f>HLOOKUP(A84,[1]valeurs_mensuelles!$A$1:$ZZ$1500,276,0)</f>
        <v>53</v>
      </c>
      <c r="D84" s="73">
        <f>HLOOKUP(A84,[1]valeurs_mensuelles!$A$1:$ZZ$1500,226,0)</f>
        <v>854</v>
      </c>
      <c r="E84" s="73">
        <f>HLOOKUP(A84,[1]valeurs_mensuelles!$A$1:$ZZ$1500,236,0)</f>
        <v>1203</v>
      </c>
      <c r="F84" s="73">
        <f>HLOOKUP(A84,[1]valeurs_mensuelles!$A$1:$ZZ$1500,336,0)</f>
        <v>693</v>
      </c>
      <c r="G84" s="73">
        <f>HLOOKUP(A84,[1]valeurs_mensuelles!$A$1:$ZZ$1500,337,0)</f>
        <v>288</v>
      </c>
    </row>
    <row r="85" spans="1:7" ht="15" x14ac:dyDescent="0.25">
      <c r="A85" t="s">
        <v>637</v>
      </c>
      <c r="B85" s="73">
        <f>HLOOKUP(A85,[1]valeurs_mensuelles!$A$1:$ZZ$1500,225,0)</f>
        <v>86</v>
      </c>
      <c r="C85" s="73">
        <f>HLOOKUP(A85,[1]valeurs_mensuelles!$A$1:$ZZ$1500,276,0)</f>
        <v>74</v>
      </c>
      <c r="D85" s="73">
        <f>HLOOKUP(A85,[1]valeurs_mensuelles!$A$1:$ZZ$1500,226,0)</f>
        <v>827</v>
      </c>
      <c r="E85" s="73">
        <f>HLOOKUP(A85,[1]valeurs_mensuelles!$A$1:$ZZ$1500,236,0)</f>
        <v>1183</v>
      </c>
      <c r="F85" s="73">
        <f>HLOOKUP(A85,[1]valeurs_mensuelles!$A$1:$ZZ$1500,336,0)</f>
        <v>605</v>
      </c>
      <c r="G85" s="73">
        <f>HLOOKUP(A85,[1]valeurs_mensuelles!$A$1:$ZZ$1500,337,0)</f>
        <v>270</v>
      </c>
    </row>
    <row r="86" spans="1:7" ht="14.25" customHeight="1" x14ac:dyDescent="0.25">
      <c r="A86" t="s">
        <v>638</v>
      </c>
      <c r="B86" s="73">
        <f>HLOOKUP(A86,[1]valeurs_mensuelles!$A$1:$ZZ$1500,225,0)</f>
        <v>77</v>
      </c>
      <c r="C86" s="73">
        <f>HLOOKUP(A86,[1]valeurs_mensuelles!$A$1:$ZZ$1500,276,0)</f>
        <v>81</v>
      </c>
      <c r="D86" s="73">
        <f>HLOOKUP(A86,[1]valeurs_mensuelles!$A$1:$ZZ$1500,226,0)</f>
        <v>887</v>
      </c>
      <c r="E86" s="73">
        <f>HLOOKUP(A86,[1]valeurs_mensuelles!$A$1:$ZZ$1500,236,0)</f>
        <v>1294</v>
      </c>
      <c r="F86" s="73">
        <f>HLOOKUP(A86,[1]valeurs_mensuelles!$A$1:$ZZ$1500,336,0)</f>
        <v>772</v>
      </c>
      <c r="G86" s="73">
        <f>HLOOKUP(A86,[1]valeurs_mensuelles!$A$1:$ZZ$1500,337,0)</f>
        <v>322</v>
      </c>
    </row>
    <row r="87" spans="1:7" ht="15" x14ac:dyDescent="0.25">
      <c r="A87" t="s">
        <v>639</v>
      </c>
      <c r="B87" s="73">
        <f>HLOOKUP(A87,[1]valeurs_mensuelles!$A$1:$ZZ$1500,225,0)</f>
        <v>67</v>
      </c>
      <c r="C87" s="73">
        <f>HLOOKUP(A87,[1]valeurs_mensuelles!$A$1:$ZZ$1500,276,0)</f>
        <v>55</v>
      </c>
      <c r="D87" s="73">
        <f>HLOOKUP(A87,[1]valeurs_mensuelles!$A$1:$ZZ$1500,226,0)</f>
        <v>703</v>
      </c>
      <c r="E87" s="73">
        <f>HLOOKUP(A87,[1]valeurs_mensuelles!$A$1:$ZZ$1500,236,0)</f>
        <v>1036</v>
      </c>
      <c r="F87" s="73">
        <f>HLOOKUP(A87,[1]valeurs_mensuelles!$A$1:$ZZ$1500,336,0)</f>
        <v>559</v>
      </c>
      <c r="G87" s="73">
        <f>HLOOKUP(A87,[1]valeurs_mensuelles!$A$1:$ZZ$1500,337,0)</f>
        <v>241</v>
      </c>
    </row>
    <row r="88" spans="1:7" ht="15" x14ac:dyDescent="0.25">
      <c r="A88" t="s">
        <v>640</v>
      </c>
      <c r="B88" s="73">
        <f>HLOOKUP(A88,[1]valeurs_mensuelles!$A$1:$ZZ$1500,225,0)</f>
        <v>63</v>
      </c>
      <c r="C88" s="73">
        <f>HLOOKUP(A88,[1]valeurs_mensuelles!$A$1:$ZZ$1500,276,0)</f>
        <v>58</v>
      </c>
      <c r="D88" s="73">
        <f>HLOOKUP(A88,[1]valeurs_mensuelles!$A$1:$ZZ$1500,226,0)</f>
        <v>711</v>
      </c>
      <c r="E88" s="73">
        <f>HLOOKUP(A88,[1]valeurs_mensuelles!$A$1:$ZZ$1500,236,0)</f>
        <v>1001</v>
      </c>
      <c r="F88" s="73">
        <f>HLOOKUP(A88,[1]valeurs_mensuelles!$A$1:$ZZ$1500,336,0)</f>
        <v>531</v>
      </c>
      <c r="G88" s="73">
        <f>HLOOKUP(A88,[1]valeurs_mensuelles!$A$1:$ZZ$1500,337,0)</f>
        <v>229</v>
      </c>
    </row>
    <row r="89" spans="1:7" ht="15" x14ac:dyDescent="0.25">
      <c r="A89" t="s">
        <v>641</v>
      </c>
      <c r="B89" s="73">
        <f>HLOOKUP(A89,[1]valeurs_mensuelles!$A$1:$ZZ$1500,225,0)</f>
        <v>73</v>
      </c>
      <c r="C89" s="73">
        <f>HLOOKUP(A89,[1]valeurs_mensuelles!$A$1:$ZZ$1500,276,0)</f>
        <v>71</v>
      </c>
      <c r="D89" s="73">
        <f>HLOOKUP(A89,[1]valeurs_mensuelles!$A$1:$ZZ$1500,226,0)</f>
        <v>936</v>
      </c>
      <c r="E89" s="73">
        <f>HLOOKUP(A89,[1]valeurs_mensuelles!$A$1:$ZZ$1500,236,0)</f>
        <v>1500</v>
      </c>
      <c r="F89" s="73">
        <f>HLOOKUP(A89,[1]valeurs_mensuelles!$A$1:$ZZ$1500,336,0)</f>
        <v>657</v>
      </c>
      <c r="G89" s="73">
        <f>HLOOKUP(A89,[1]valeurs_mensuelles!$A$1:$ZZ$1500,337,0)</f>
        <v>330</v>
      </c>
    </row>
    <row r="90" spans="1:7" ht="15" x14ac:dyDescent="0.25">
      <c r="A90" t="s">
        <v>644</v>
      </c>
      <c r="B90" s="73">
        <f>HLOOKUP(A90,[1]valeurs_mensuelles!$A$1:$ZZ$1500,225,0)</f>
        <v>84</v>
      </c>
      <c r="C90" s="73">
        <f>HLOOKUP(A90,[1]valeurs_mensuelles!$A$1:$ZZ$1500,276,0)</f>
        <v>78</v>
      </c>
      <c r="D90" s="73">
        <f>HLOOKUP(A90,[1]valeurs_mensuelles!$A$1:$ZZ$1500,226,0)</f>
        <v>1062</v>
      </c>
      <c r="E90" s="73">
        <f>HLOOKUP(A90,[1]valeurs_mensuelles!$A$1:$ZZ$1500,236,0)</f>
        <v>1561</v>
      </c>
      <c r="F90" s="73">
        <f>HLOOKUP(A90,[1]valeurs_mensuelles!$A$1:$ZZ$1500,336,0)</f>
        <v>862</v>
      </c>
      <c r="G90" s="73">
        <f>HLOOKUP(A90,[1]valeurs_mensuelles!$A$1:$ZZ$1500,337,0)</f>
        <v>432</v>
      </c>
    </row>
    <row r="91" spans="1:7" ht="15" x14ac:dyDescent="0.25">
      <c r="A91" t="s">
        <v>645</v>
      </c>
      <c r="B91" s="73">
        <f>HLOOKUP(A91,[1]valeurs_mensuelles!$A$1:$ZZ$1500,225,0)</f>
        <v>75</v>
      </c>
      <c r="C91" s="73">
        <f>HLOOKUP(A91,[1]valeurs_mensuelles!$A$1:$ZZ$1500,276,0)</f>
        <v>71</v>
      </c>
      <c r="D91" s="73">
        <f>HLOOKUP(A91,[1]valeurs_mensuelles!$A$1:$ZZ$1500,226,0)</f>
        <v>889</v>
      </c>
      <c r="E91" s="73">
        <f>HLOOKUP(A91,[1]valeurs_mensuelles!$A$1:$ZZ$1500,236,0)</f>
        <v>1242</v>
      </c>
      <c r="F91" s="73">
        <f>HLOOKUP(A91,[1]valeurs_mensuelles!$A$1:$ZZ$1500,336,0)</f>
        <v>592</v>
      </c>
      <c r="G91" s="73">
        <f>HLOOKUP(A91,[1]valeurs_mensuelles!$A$1:$ZZ$1500,337,0)</f>
        <v>360</v>
      </c>
    </row>
    <row r="92" spans="1:7" ht="15" x14ac:dyDescent="0.25">
      <c r="A92" t="s">
        <v>646</v>
      </c>
      <c r="B92" s="73">
        <f>HLOOKUP(A92,[1]valeurs_mensuelles!$A$1:$ZZ$1500,225,0)</f>
        <v>65</v>
      </c>
      <c r="C92" s="73">
        <f>HLOOKUP(A92,[1]valeurs_mensuelles!$A$1:$ZZ$1500,276,0)</f>
        <v>75</v>
      </c>
      <c r="D92" s="73">
        <f>HLOOKUP(A92,[1]valeurs_mensuelles!$A$1:$ZZ$1500,226,0)</f>
        <v>619</v>
      </c>
      <c r="E92" s="73">
        <f>HLOOKUP(A92,[1]valeurs_mensuelles!$A$1:$ZZ$1500,236,0)</f>
        <v>969</v>
      </c>
      <c r="F92" s="73">
        <f>HLOOKUP(A92,[1]valeurs_mensuelles!$A$1:$ZZ$1500,336,0)</f>
        <v>484</v>
      </c>
      <c r="G92" s="73">
        <f>HLOOKUP(A92,[1]valeurs_mensuelles!$A$1:$ZZ$1500,337,0)</f>
        <v>267</v>
      </c>
    </row>
    <row r="93" spans="1:7" ht="15" x14ac:dyDescent="0.25">
      <c r="A93" t="s">
        <v>648</v>
      </c>
      <c r="B93" s="73">
        <f>HLOOKUP(A93,[1]valeurs_mensuelles!$A$1:$ZZ$1500,225,0)</f>
        <v>84</v>
      </c>
      <c r="C93" s="73">
        <f>HLOOKUP(A93,[1]valeurs_mensuelles!$A$1:$ZZ$1500,276,0)</f>
        <v>93</v>
      </c>
      <c r="D93" s="73">
        <f>HLOOKUP(A93,[1]valeurs_mensuelles!$A$1:$ZZ$1500,226,0)</f>
        <v>1187</v>
      </c>
      <c r="E93" s="73">
        <f>HLOOKUP(A93,[1]valeurs_mensuelles!$A$1:$ZZ$1500,236,0)</f>
        <v>1747</v>
      </c>
      <c r="F93" s="73">
        <f>HLOOKUP(A93,[1]valeurs_mensuelles!$A$1:$ZZ$1500,336,0)</f>
        <v>858</v>
      </c>
      <c r="G93" s="73">
        <f>HLOOKUP(A93,[1]valeurs_mensuelles!$A$1:$ZZ$1500,337,0)</f>
        <v>377</v>
      </c>
    </row>
    <row r="94" spans="1:7" ht="15" x14ac:dyDescent="0.25">
      <c r="A94" t="s">
        <v>649</v>
      </c>
      <c r="B94" s="73">
        <f>HLOOKUP(A94,[1]valeurs_mensuelles!$A$1:$ZZ$1500,225,0)</f>
        <v>65</v>
      </c>
      <c r="C94" s="73">
        <f>HLOOKUP(A94,[1]valeurs_mensuelles!$A$1:$ZZ$1500,276,0)</f>
        <v>71</v>
      </c>
      <c r="D94" s="73">
        <f>HLOOKUP(A94,[1]valeurs_mensuelles!$A$1:$ZZ$1500,226,0)</f>
        <v>1046</v>
      </c>
      <c r="E94" s="73">
        <f>HLOOKUP(A94,[1]valeurs_mensuelles!$A$1:$ZZ$1500,236,0)</f>
        <v>1581</v>
      </c>
      <c r="F94" s="73">
        <f>HLOOKUP(A94,[1]valeurs_mensuelles!$A$1:$ZZ$1500,336,0)</f>
        <v>837</v>
      </c>
      <c r="G94" s="73">
        <f>HLOOKUP(A94,[1]valeurs_mensuelles!$A$1:$ZZ$1500,337,0)</f>
        <v>329</v>
      </c>
    </row>
    <row r="95" spans="1:7" ht="15" x14ac:dyDescent="0.25">
      <c r="A95" t="s">
        <v>650</v>
      </c>
      <c r="B95" s="73">
        <f>HLOOKUP(A95,[1]valeurs_mensuelles!$A$1:$ZZ$1500,225,0)</f>
        <v>68</v>
      </c>
      <c r="C95" s="73">
        <f>HLOOKUP(A95,[1]valeurs_mensuelles!$A$1:$ZZ$1500,276,0)</f>
        <v>83</v>
      </c>
      <c r="D95" s="73">
        <f>HLOOKUP(A95,[1]valeurs_mensuelles!$A$1:$ZZ$1500,226,0)</f>
        <v>1091</v>
      </c>
      <c r="E95" s="73">
        <f>HLOOKUP(A95,[1]valeurs_mensuelles!$A$1:$ZZ$1500,236,0)</f>
        <v>1676</v>
      </c>
      <c r="F95" s="73">
        <f>HLOOKUP(A95,[1]valeurs_mensuelles!$A$1:$ZZ$1500,336,0)</f>
        <v>902</v>
      </c>
      <c r="G95" s="73">
        <f>HLOOKUP(A95,[1]valeurs_mensuelles!$A$1:$ZZ$1500,337,0)</f>
        <v>366</v>
      </c>
    </row>
    <row r="96" spans="1:7" ht="15" x14ac:dyDescent="0.25">
      <c r="A96" t="s">
        <v>651</v>
      </c>
      <c r="B96" s="73">
        <f>HLOOKUP(A96,[1]valeurs_mensuelles!$A$1:$ZZ$1500,225,0)</f>
        <v>80</v>
      </c>
      <c r="C96" s="73">
        <f>HLOOKUP(A96,[1]valeurs_mensuelles!$A$1:$ZZ$1500,276,0)</f>
        <v>46</v>
      </c>
      <c r="D96" s="73">
        <f>HLOOKUP(A96,[1]valeurs_mensuelles!$A$1:$ZZ$1500,226,0)</f>
        <v>984</v>
      </c>
      <c r="E96" s="73">
        <f>HLOOKUP(A96,[1]valeurs_mensuelles!$A$1:$ZZ$1500,236,0)</f>
        <v>1370</v>
      </c>
      <c r="F96" s="73">
        <f>HLOOKUP(A96,[1]valeurs_mensuelles!$A$1:$ZZ$1500,336,0)</f>
        <v>806</v>
      </c>
      <c r="G96" s="73">
        <f>HLOOKUP(A96,[1]valeurs_mensuelles!$A$1:$ZZ$1500,337,0)</f>
        <v>342</v>
      </c>
    </row>
    <row r="97" spans="1:7" ht="15" x14ac:dyDescent="0.25">
      <c r="A97" t="s">
        <v>652</v>
      </c>
      <c r="B97" s="73">
        <f>HLOOKUP(A97,[1]valeurs_mensuelles!$A$1:$ZZ$1500,225,0)</f>
        <v>78</v>
      </c>
      <c r="C97" s="73">
        <f>HLOOKUP(A97,[1]valeurs_mensuelles!$A$1:$ZZ$1500,276,0)</f>
        <v>78</v>
      </c>
      <c r="D97" s="73">
        <f>HLOOKUP(A97,[1]valeurs_mensuelles!$A$1:$ZZ$1500,226,0)</f>
        <v>1148</v>
      </c>
      <c r="E97" s="73">
        <f>HLOOKUP(A97,[1]valeurs_mensuelles!$A$1:$ZZ$1500,236,0)</f>
        <v>1551</v>
      </c>
      <c r="F97" s="73">
        <f>HLOOKUP(A97,[1]valeurs_mensuelles!$A$1:$ZZ$1500,336,0)</f>
        <v>769</v>
      </c>
      <c r="G97" s="73">
        <f>HLOOKUP(A97,[1]valeurs_mensuelles!$A$1:$ZZ$1500,337,0)</f>
        <v>318</v>
      </c>
    </row>
    <row r="98" spans="1:7" ht="15" x14ac:dyDescent="0.25">
      <c r="A98" t="s">
        <v>653</v>
      </c>
      <c r="B98" s="73">
        <f>HLOOKUP(A98,[1]valeurs_mensuelles!$A$1:$ZZ$1500,225,0)</f>
        <v>66</v>
      </c>
      <c r="C98" s="73">
        <f>HLOOKUP(A98,[1]valeurs_mensuelles!$A$1:$ZZ$1500,276,0)</f>
        <v>80</v>
      </c>
      <c r="D98" s="73">
        <f>HLOOKUP(A98,[1]valeurs_mensuelles!$A$1:$ZZ$1500,226,0)</f>
        <v>943</v>
      </c>
      <c r="E98" s="73">
        <f>HLOOKUP(A98,[1]valeurs_mensuelles!$A$1:$ZZ$1500,236,0)</f>
        <v>1414</v>
      </c>
      <c r="F98" s="73">
        <f>HLOOKUP(A98,[1]valeurs_mensuelles!$A$1:$ZZ$1500,336,0)</f>
        <v>810</v>
      </c>
      <c r="G98" s="73">
        <f>HLOOKUP(A98,[1]valeurs_mensuelles!$A$1:$ZZ$1500,337,0)</f>
        <v>359</v>
      </c>
    </row>
    <row r="99" spans="1:7" ht="15" x14ac:dyDescent="0.25">
      <c r="A99" t="s">
        <v>655</v>
      </c>
      <c r="B99" s="73">
        <f>HLOOKUP(A99,[1]valeurs_mensuelles!$A$1:$ZZ$1500,225,0)</f>
        <v>75</v>
      </c>
      <c r="C99" s="73">
        <f>HLOOKUP(A99,[1]valeurs_mensuelles!$A$1:$ZZ$1500,276,0)</f>
        <v>72</v>
      </c>
      <c r="D99" s="73">
        <f>HLOOKUP(A99,[1]valeurs_mensuelles!$A$1:$ZZ$1500,226,0)</f>
        <v>1014</v>
      </c>
      <c r="E99" s="73">
        <f>HLOOKUP(A99,[1]valeurs_mensuelles!$A$1:$ZZ$1500,236,0)</f>
        <v>1418</v>
      </c>
      <c r="F99" s="73">
        <f>HLOOKUP(A99,[1]valeurs_mensuelles!$A$1:$ZZ$1500,336,0)</f>
        <v>751</v>
      </c>
      <c r="G99" s="73">
        <f>HLOOKUP(A99,[1]valeurs_mensuelles!$A$1:$ZZ$1500,337,0)</f>
        <v>387</v>
      </c>
    </row>
    <row r="100" spans="1:7" ht="15" x14ac:dyDescent="0.25">
      <c r="A100" t="s">
        <v>656</v>
      </c>
      <c r="B100" s="73">
        <f>HLOOKUP(A100,[1]valeurs_mensuelles!$A$1:$ZZ$1500,225,0)</f>
        <v>53</v>
      </c>
      <c r="C100" s="73">
        <f>HLOOKUP(A100,[1]valeurs_mensuelles!$A$1:$ZZ$1500,276,0)</f>
        <v>60</v>
      </c>
      <c r="D100" s="73">
        <f>HLOOKUP(A100,[1]valeurs_mensuelles!$A$1:$ZZ$1500,226,0)</f>
        <v>868</v>
      </c>
      <c r="E100" s="73">
        <f>HLOOKUP(A100,[1]valeurs_mensuelles!$A$1:$ZZ$1500,236,0)</f>
        <v>1331</v>
      </c>
      <c r="F100" s="73">
        <f>HLOOKUP(A100,[1]valeurs_mensuelles!$A$1:$ZZ$1500,336,0)</f>
        <v>652</v>
      </c>
      <c r="G100" s="73">
        <f>HLOOKUP(A100,[1]valeurs_mensuelles!$A$1:$ZZ$1500,337,0)</f>
        <v>362</v>
      </c>
    </row>
    <row r="101" spans="1:7" ht="15" x14ac:dyDescent="0.25">
      <c r="A101" t="s">
        <v>657</v>
      </c>
      <c r="B101" s="73">
        <f>HLOOKUP(A101,[1]valeurs_mensuelles!$A$1:$ZZ$1500,225,0)</f>
        <v>92</v>
      </c>
      <c r="C101" s="73">
        <f>HLOOKUP(A101,[1]valeurs_mensuelles!$A$1:$ZZ$1500,276,0)</f>
        <v>63</v>
      </c>
      <c r="D101" s="73">
        <f>HLOOKUP(A101,[1]valeurs_mensuelles!$A$1:$ZZ$1500,226,0)</f>
        <v>1087</v>
      </c>
      <c r="E101" s="73">
        <f>HLOOKUP(A101,[1]valeurs_mensuelles!$A$1:$ZZ$1500,236,0)</f>
        <v>1582</v>
      </c>
      <c r="F101" s="73">
        <f>HLOOKUP(A101,[1]valeurs_mensuelles!$A$1:$ZZ$1500,336,0)</f>
        <v>785</v>
      </c>
      <c r="G101" s="73">
        <f>HLOOKUP(A101,[1]valeurs_mensuelles!$A$1:$ZZ$1500,337,0)</f>
        <v>405</v>
      </c>
    </row>
    <row r="102" spans="1:7" ht="15" x14ac:dyDescent="0.25">
      <c r="A102" t="s">
        <v>659</v>
      </c>
      <c r="B102" s="73">
        <f>HLOOKUP(A102,[1]valeurs_mensuelles!$A$1:$ZZ$1500,225,0)</f>
        <v>134</v>
      </c>
      <c r="C102" s="73">
        <f>HLOOKUP(A102,[1]valeurs_mensuelles!$A$1:$ZZ$1500,276,0)</f>
        <v>101</v>
      </c>
      <c r="D102" s="73">
        <f>HLOOKUP(A102,[1]valeurs_mensuelles!$A$1:$ZZ$1500,226,0)</f>
        <v>1440</v>
      </c>
      <c r="E102" s="73">
        <f>HLOOKUP(A102,[1]valeurs_mensuelles!$A$1:$ZZ$1500,236,0)</f>
        <v>2096</v>
      </c>
      <c r="F102" s="73">
        <f>HLOOKUP(A102,[1]valeurs_mensuelles!$A$1:$ZZ$1500,336,0)</f>
        <v>1013</v>
      </c>
      <c r="G102" s="73">
        <f>HLOOKUP(A102,[1]valeurs_mensuelles!$A$1:$ZZ$1500,337,0)</f>
        <v>559</v>
      </c>
    </row>
    <row r="103" spans="1:7" ht="15" x14ac:dyDescent="0.25">
      <c r="A103" t="s">
        <v>660</v>
      </c>
      <c r="B103" s="73">
        <f>HLOOKUP(A103,[1]valeurs_mensuelles!$A$1:$ZZ$1500,225,0)</f>
        <v>100</v>
      </c>
      <c r="C103" s="73">
        <f>HLOOKUP(A103,[1]valeurs_mensuelles!$A$1:$ZZ$1500,276,0)</f>
        <v>90</v>
      </c>
      <c r="D103" s="73">
        <f>HLOOKUP(A103,[1]valeurs_mensuelles!$A$1:$ZZ$1500,226,0)</f>
        <v>1211</v>
      </c>
      <c r="E103" s="73">
        <f>HLOOKUP(A103,[1]valeurs_mensuelles!$A$1:$ZZ$1500,236,0)</f>
        <v>1638</v>
      </c>
      <c r="F103" s="73">
        <f>HLOOKUP(A103,[1]valeurs_mensuelles!$A$1:$ZZ$1500,336,0)</f>
        <v>816</v>
      </c>
      <c r="G103" s="73">
        <f>HLOOKUP(A103,[1]valeurs_mensuelles!$A$1:$ZZ$1500,337,0)</f>
        <v>450</v>
      </c>
    </row>
    <row r="104" spans="1:7" ht="15" x14ac:dyDescent="0.25">
      <c r="A104" t="s">
        <v>661</v>
      </c>
      <c r="B104" s="73">
        <f>HLOOKUP(A104,[1]valeurs_mensuelles!$A$1:$ZZ$1500,225,0)</f>
        <v>110</v>
      </c>
      <c r="C104" s="73">
        <f>HLOOKUP(A104,[1]valeurs_mensuelles!$A$1:$ZZ$1500,276,0)</f>
        <v>102</v>
      </c>
      <c r="D104" s="73">
        <f>HLOOKUP(A104,[1]valeurs_mensuelles!$A$1:$ZZ$1500,226,0)</f>
        <v>1120</v>
      </c>
      <c r="E104" s="73">
        <f>HLOOKUP(A104,[1]valeurs_mensuelles!$A$1:$ZZ$1500,236,0)</f>
        <v>1508</v>
      </c>
      <c r="F104" s="73">
        <f>HLOOKUP(A104,[1]valeurs_mensuelles!$A$1:$ZZ$1500,336,0)</f>
        <v>874</v>
      </c>
      <c r="G104" s="73">
        <f>HLOOKUP(A104,[1]valeurs_mensuelles!$A$1:$ZZ$1500,337,0)</f>
        <v>441</v>
      </c>
    </row>
    <row r="105" spans="1:7" ht="15" x14ac:dyDescent="0.25">
      <c r="A105" t="s">
        <v>662</v>
      </c>
      <c r="B105" s="73">
        <f>HLOOKUP(A105,[1]valeurs_mensuelles!$A$1:$ZZ$1500,225,0)</f>
        <v>132</v>
      </c>
      <c r="C105" s="73">
        <f>HLOOKUP(A105,[1]valeurs_mensuelles!$A$1:$ZZ$1500,276,0)</f>
        <v>97</v>
      </c>
      <c r="D105" s="73">
        <f>HLOOKUP(A105,[1]valeurs_mensuelles!$A$1:$ZZ$1500,226,0)</f>
        <v>1497</v>
      </c>
      <c r="E105" s="73">
        <f>HLOOKUP(A105,[1]valeurs_mensuelles!$A$1:$ZZ$1500,236,0)</f>
        <v>2109</v>
      </c>
      <c r="F105" s="73">
        <f>HLOOKUP(A105,[1]valeurs_mensuelles!$A$1:$ZZ$1500,336,0)</f>
        <v>1182</v>
      </c>
      <c r="G105" s="73">
        <f>HLOOKUP(A105,[1]valeurs_mensuelles!$A$1:$ZZ$1500,337,0)</f>
        <v>533</v>
      </c>
    </row>
    <row r="106" spans="1:7" ht="15" x14ac:dyDescent="0.25">
      <c r="A106" t="s">
        <v>663</v>
      </c>
      <c r="B106" s="73">
        <f>HLOOKUP(A106,[1]valeurs_mensuelles!$A$1:$ZZ$1500,225,0)</f>
        <v>104</v>
      </c>
      <c r="C106" s="73">
        <f>HLOOKUP(A106,[1]valeurs_mensuelles!$A$1:$ZZ$1500,276,0)</f>
        <v>94</v>
      </c>
      <c r="D106" s="73">
        <f>HLOOKUP(A106,[1]valeurs_mensuelles!$A$1:$ZZ$1500,226,0)</f>
        <v>1385</v>
      </c>
      <c r="E106" s="73">
        <f>HLOOKUP(A106,[1]valeurs_mensuelles!$A$1:$ZZ$1500,236,0)</f>
        <v>1915</v>
      </c>
      <c r="F106" s="73">
        <f>HLOOKUP(A106,[1]valeurs_mensuelles!$A$1:$ZZ$1500,336,0)</f>
        <v>1057</v>
      </c>
      <c r="G106" s="73">
        <f>HLOOKUP(A106,[1]valeurs_mensuelles!$A$1:$ZZ$1500,337,0)</f>
        <v>458</v>
      </c>
    </row>
    <row r="107" spans="1:7" ht="15" x14ac:dyDescent="0.25">
      <c r="A107" t="s">
        <v>664</v>
      </c>
      <c r="B107" s="73">
        <f>HLOOKUP(A107,[1]valeurs_mensuelles!$A$1:$ZZ$1500,225,0)</f>
        <v>68</v>
      </c>
      <c r="C107" s="73">
        <f>HLOOKUP(A107,[1]valeurs_mensuelles!$A$1:$ZZ$1500,276,0)</f>
        <v>55</v>
      </c>
      <c r="D107" s="73">
        <f>HLOOKUP(A107,[1]valeurs_mensuelles!$A$1:$ZZ$1500,226,0)</f>
        <v>868</v>
      </c>
      <c r="E107" s="73">
        <f>HLOOKUP(A107,[1]valeurs_mensuelles!$A$1:$ZZ$1500,236,0)</f>
        <v>1296</v>
      </c>
      <c r="F107" s="73">
        <f>HLOOKUP(A107,[1]valeurs_mensuelles!$A$1:$ZZ$1500,336,0)</f>
        <v>726</v>
      </c>
      <c r="G107" s="73">
        <f>HLOOKUP(A107,[1]valeurs_mensuelles!$A$1:$ZZ$1500,337,0)</f>
        <v>309</v>
      </c>
    </row>
    <row r="108" spans="1:7" ht="15" x14ac:dyDescent="0.25">
      <c r="A108" t="s">
        <v>668</v>
      </c>
      <c r="B108" s="73">
        <f>HLOOKUP(A108,[1]valeurs_mensuelles!$A$1:$ZZ$1500,225,0)</f>
        <v>70</v>
      </c>
      <c r="C108" s="73">
        <f>HLOOKUP(A108,[1]valeurs_mensuelles!$A$1:$ZZ$1500,276,0)</f>
        <v>46</v>
      </c>
      <c r="D108" s="73">
        <f>HLOOKUP(A108,[1]valeurs_mensuelles!$A$1:$ZZ$1500,226,0)</f>
        <v>750</v>
      </c>
      <c r="E108" s="73">
        <f>HLOOKUP(A108,[1]valeurs_mensuelles!$A$1:$ZZ$1500,236,0)</f>
        <v>881</v>
      </c>
      <c r="F108" s="73">
        <f>HLOOKUP(A108,[1]valeurs_mensuelles!$A$1:$ZZ$1500,336,0)</f>
        <v>585</v>
      </c>
      <c r="G108" s="73">
        <f>HLOOKUP(A108,[1]valeurs_mensuelles!$A$1:$ZZ$1500,337,0)</f>
        <v>239</v>
      </c>
    </row>
    <row r="109" spans="1:7" ht="15" x14ac:dyDescent="0.25">
      <c r="A109" t="s">
        <v>669</v>
      </c>
      <c r="B109" s="73">
        <f>HLOOKUP(A109,[1]valeurs_mensuelles!$A$1:$ZZ$1500,225,0)</f>
        <v>84</v>
      </c>
      <c r="C109" s="73">
        <f>HLOOKUP(A109,[1]valeurs_mensuelles!$A$1:$ZZ$1500,276,0)</f>
        <v>71</v>
      </c>
      <c r="D109" s="73">
        <f>HLOOKUP(A109,[1]valeurs_mensuelles!$A$1:$ZZ$1500,226,0)</f>
        <v>907</v>
      </c>
      <c r="E109" s="73">
        <f>HLOOKUP(A109,[1]valeurs_mensuelles!$A$1:$ZZ$1500,236,0)</f>
        <v>1259</v>
      </c>
      <c r="F109" s="73">
        <f>HLOOKUP(A109,[1]valeurs_mensuelles!$A$1:$ZZ$1500,336,0)</f>
        <v>669</v>
      </c>
      <c r="G109" s="73">
        <f>HLOOKUP(A109,[1]valeurs_mensuelles!$A$1:$ZZ$1500,337,0)</f>
        <v>262</v>
      </c>
    </row>
    <row r="110" spans="1:7" ht="15" x14ac:dyDescent="0.25">
      <c r="A110" t="s">
        <v>670</v>
      </c>
      <c r="B110" s="73">
        <f>HLOOKUP(A110,[1]valeurs_mensuelles!$A$1:$ZZ$1500,225,0)</f>
        <v>116</v>
      </c>
      <c r="C110" s="73">
        <f>HLOOKUP(A110,[1]valeurs_mensuelles!$A$1:$ZZ$1500,276,0)</f>
        <v>90</v>
      </c>
      <c r="D110" s="73">
        <f>HLOOKUP(A110,[1]valeurs_mensuelles!$A$1:$ZZ$1500,226,0)</f>
        <v>1255</v>
      </c>
      <c r="E110" s="73">
        <f>HLOOKUP(A110,[1]valeurs_mensuelles!$A$1:$ZZ$1500,236,0)</f>
        <v>1814</v>
      </c>
      <c r="F110" s="73">
        <f>HLOOKUP(A110,[1]valeurs_mensuelles!$A$1:$ZZ$1500,336,0)</f>
        <v>1068</v>
      </c>
      <c r="G110" s="73">
        <f>HLOOKUP(A110,[1]valeurs_mensuelles!$A$1:$ZZ$1500,337,0)</f>
        <v>523</v>
      </c>
    </row>
    <row r="111" spans="1:7" ht="15" x14ac:dyDescent="0.25">
      <c r="A111" t="s">
        <v>671</v>
      </c>
      <c r="B111" s="73">
        <f>HLOOKUP(A111,[1]valeurs_mensuelles!$A$1:$ZZ$1500,225,0)</f>
        <v>129</v>
      </c>
      <c r="C111" s="73">
        <f>HLOOKUP(A111,[1]valeurs_mensuelles!$A$1:$ZZ$1500,276,0)</f>
        <v>106</v>
      </c>
      <c r="D111" s="73">
        <f>HLOOKUP(A111,[1]valeurs_mensuelles!$A$1:$ZZ$1500,226,0)</f>
        <v>1449</v>
      </c>
      <c r="E111" s="73">
        <f>HLOOKUP(A111,[1]valeurs_mensuelles!$A$1:$ZZ$1500,236,0)</f>
        <v>1924</v>
      </c>
      <c r="F111" s="73">
        <f>HLOOKUP(A111,[1]valeurs_mensuelles!$A$1:$ZZ$1500,336,0)</f>
        <v>1029</v>
      </c>
      <c r="G111" s="73">
        <f>HLOOKUP(A111,[1]valeurs_mensuelles!$A$1:$ZZ$1500,337,0)</f>
        <v>553</v>
      </c>
    </row>
    <row r="112" spans="1:7" ht="15" x14ac:dyDescent="0.25">
      <c r="A112" t="s">
        <v>672</v>
      </c>
      <c r="B112" s="73">
        <f>HLOOKUP(A112,[1]valeurs_mensuelles!$A$1:$ZZ$1500,225,0)</f>
        <v>83</v>
      </c>
      <c r="C112" s="73">
        <f>HLOOKUP(A112,[1]valeurs_mensuelles!$A$1:$ZZ$1500,276,0)</f>
        <v>72</v>
      </c>
      <c r="D112" s="73">
        <f>HLOOKUP(A112,[1]valeurs_mensuelles!$A$1:$ZZ$1500,226,0)</f>
        <v>1047</v>
      </c>
      <c r="E112" s="73">
        <f>HLOOKUP(A112,[1]valeurs_mensuelles!$A$1:$ZZ$1500,236,0)</f>
        <v>1543</v>
      </c>
      <c r="F112" s="73">
        <f>HLOOKUP(A112,[1]valeurs_mensuelles!$A$1:$ZZ$1500,336,0)</f>
        <v>831</v>
      </c>
      <c r="G112" s="73">
        <f>HLOOKUP(A112,[1]valeurs_mensuelles!$A$1:$ZZ$1500,337,0)</f>
        <v>436</v>
      </c>
    </row>
    <row r="113" spans="1:7" ht="15" x14ac:dyDescent="0.25">
      <c r="A113" t="s">
        <v>673</v>
      </c>
      <c r="B113" s="73">
        <f>HLOOKUP(A113,[1]valeurs_mensuelles!$A$1:$ZZ$1500,225,0)</f>
        <v>98</v>
      </c>
      <c r="C113" s="73">
        <f>HLOOKUP(A113,[1]valeurs_mensuelles!$A$1:$ZZ$1500,276,0)</f>
        <v>122</v>
      </c>
      <c r="D113" s="73">
        <f>HLOOKUP(A113,[1]valeurs_mensuelles!$A$1:$ZZ$1500,226,0)</f>
        <v>1530</v>
      </c>
      <c r="E113" s="73">
        <f>HLOOKUP(A113,[1]valeurs_mensuelles!$A$1:$ZZ$1500,236,0)</f>
        <v>2423</v>
      </c>
      <c r="F113" s="73">
        <f>HLOOKUP(A113,[1]valeurs_mensuelles!$A$1:$ZZ$1500,336,0)</f>
        <v>1228</v>
      </c>
      <c r="G113" s="73">
        <f>HLOOKUP(A113,[1]valeurs_mensuelles!$A$1:$ZZ$1500,337,0)</f>
        <v>563</v>
      </c>
    </row>
    <row r="114" spans="1:7" ht="15" x14ac:dyDescent="0.25">
      <c r="A114" t="s">
        <v>674</v>
      </c>
      <c r="B114" s="73">
        <f>HLOOKUP(A114,[1]valeurs_mensuelles!$A$1:$ZZ$1500,225,0)</f>
        <v>124</v>
      </c>
      <c r="C114" s="73">
        <f>HLOOKUP(A114,[1]valeurs_mensuelles!$A$1:$ZZ$1500,276,0)</f>
        <v>117</v>
      </c>
      <c r="D114" s="73">
        <f>HLOOKUP(A114,[1]valeurs_mensuelles!$A$1:$ZZ$1500,226,0)</f>
        <v>1681</v>
      </c>
      <c r="E114" s="73">
        <f>HLOOKUP(A114,[1]valeurs_mensuelles!$A$1:$ZZ$1500,236,0)</f>
        <v>2419</v>
      </c>
      <c r="F114" s="73">
        <f>HLOOKUP(A114,[1]valeurs_mensuelles!$A$1:$ZZ$1500,336,0)</f>
        <v>1267</v>
      </c>
      <c r="G114" s="73">
        <f>HLOOKUP(A114,[1]valeurs_mensuelles!$A$1:$ZZ$1500,337,0)</f>
        <v>569</v>
      </c>
    </row>
    <row r="115" spans="1:7" ht="15" x14ac:dyDescent="0.25">
      <c r="A115" t="s">
        <v>675</v>
      </c>
      <c r="B115" s="73">
        <f>HLOOKUP(A115,[1]valeurs_mensuelles!$A$1:$ZZ$1500,225,0)</f>
        <v>131</v>
      </c>
      <c r="C115" s="73">
        <f>HLOOKUP(A115,[1]valeurs_mensuelles!$A$1:$ZZ$1500,276,0)</f>
        <v>122</v>
      </c>
      <c r="D115" s="73">
        <f>HLOOKUP(A115,[1]valeurs_mensuelles!$A$1:$ZZ$1500,226,0)</f>
        <v>1366</v>
      </c>
      <c r="E115" s="73">
        <f>HLOOKUP(A115,[1]valeurs_mensuelles!$A$1:$ZZ$1500,236,0)</f>
        <v>2134</v>
      </c>
      <c r="F115" s="73">
        <f>HLOOKUP(A115,[1]valeurs_mensuelles!$A$1:$ZZ$1500,336,0)</f>
        <v>966</v>
      </c>
      <c r="G115" s="73">
        <f>HLOOKUP(A115,[1]valeurs_mensuelles!$A$1:$ZZ$1500,337,0)</f>
        <v>431</v>
      </c>
    </row>
    <row r="116" spans="1:7" ht="15" x14ac:dyDescent="0.25">
      <c r="A116" t="s">
        <v>676</v>
      </c>
      <c r="B116" s="73">
        <f>HLOOKUP(A116,[1]valeurs_mensuelles!$A$1:$ZZ$1500,225,0)</f>
        <v>100</v>
      </c>
      <c r="C116" s="73">
        <f>HLOOKUP(A116,[1]valeurs_mensuelles!$A$1:$ZZ$1500,276,0)</f>
        <v>112</v>
      </c>
      <c r="D116" s="73">
        <f>HLOOKUP(A116,[1]valeurs_mensuelles!$A$1:$ZZ$1500,226,0)</f>
        <v>1256</v>
      </c>
      <c r="E116" s="73">
        <f>HLOOKUP(A116,[1]valeurs_mensuelles!$A$1:$ZZ$1500,236,0)</f>
        <v>1696</v>
      </c>
      <c r="F116" s="73">
        <f>HLOOKUP(A116,[1]valeurs_mensuelles!$A$1:$ZZ$1500,336,0)</f>
        <v>865</v>
      </c>
      <c r="G116" s="73">
        <f>HLOOKUP(A116,[1]valeurs_mensuelles!$A$1:$ZZ$1500,337,0)</f>
        <v>477</v>
      </c>
    </row>
    <row r="117" spans="1:7" ht="15" x14ac:dyDescent="0.25">
      <c r="A117" t="s">
        <v>680</v>
      </c>
      <c r="B117" s="73">
        <f>HLOOKUP(A117,[1]valeurs_mensuelles!$A$1:$ZZ$1500,225,0)</f>
        <v>120</v>
      </c>
      <c r="C117" s="73">
        <f>HLOOKUP(A117,[1]valeurs_mensuelles!$A$1:$ZZ$1500,276,0)</f>
        <v>105</v>
      </c>
      <c r="D117" s="73">
        <f>HLOOKUP(A117,[1]valeurs_mensuelles!$A$1:$ZZ$1500,226,0)</f>
        <v>1442</v>
      </c>
      <c r="E117" s="73">
        <f>HLOOKUP(A117,[1]valeurs_mensuelles!$A$1:$ZZ$1500,236,0)</f>
        <v>2091</v>
      </c>
      <c r="F117" s="73">
        <f>HLOOKUP(A117,[1]valeurs_mensuelles!$A$1:$ZZ$1500,336,0)</f>
        <v>1213</v>
      </c>
      <c r="G117" s="73">
        <f>HLOOKUP(A117,[1]valeurs_mensuelles!$A$1:$ZZ$1500,337,0)</f>
        <v>523</v>
      </c>
    </row>
    <row r="118" spans="1:7" ht="15" x14ac:dyDescent="0.25">
      <c r="A118" t="s">
        <v>681</v>
      </c>
      <c r="B118" s="73">
        <f>HLOOKUP(A118,[1]valeurs_mensuelles!$A$1:$ZZ$1500,225,0)</f>
        <v>122</v>
      </c>
      <c r="C118" s="73">
        <f>HLOOKUP(A118,[1]valeurs_mensuelles!$A$1:$ZZ$1500,276,0)</f>
        <v>104</v>
      </c>
      <c r="D118" s="73">
        <f>HLOOKUP(A118,[1]valeurs_mensuelles!$A$1:$ZZ$1500,226,0)</f>
        <v>1724</v>
      </c>
      <c r="E118" s="73">
        <f>HLOOKUP(A118,[1]valeurs_mensuelles!$A$1:$ZZ$1500,236,0)</f>
        <v>2447</v>
      </c>
      <c r="F118" s="73">
        <f>HLOOKUP(A118,[1]valeurs_mensuelles!$A$1:$ZZ$1500,336,0)</f>
        <v>1303</v>
      </c>
      <c r="G118" s="73">
        <f>HLOOKUP(A118,[1]valeurs_mensuelles!$A$1:$ZZ$1500,337,0)</f>
        <v>491</v>
      </c>
    </row>
    <row r="119" spans="1:7" ht="15" x14ac:dyDescent="0.25">
      <c r="A119" t="s">
        <v>682</v>
      </c>
      <c r="B119" s="73">
        <f>HLOOKUP(A119,[1]valeurs_mensuelles!$A$1:$ZZ$1500,225,0)</f>
        <v>160</v>
      </c>
      <c r="C119" s="73">
        <f>HLOOKUP(A119,[1]valeurs_mensuelles!$A$1:$ZZ$1500,276,0)</f>
        <v>123</v>
      </c>
      <c r="D119" s="73">
        <f>HLOOKUP(A119,[1]valeurs_mensuelles!$A$1:$ZZ$1500,226,0)</f>
        <v>1807</v>
      </c>
      <c r="E119" s="73">
        <f>HLOOKUP(A119,[1]valeurs_mensuelles!$A$1:$ZZ$1500,236,0)</f>
        <v>2889</v>
      </c>
      <c r="F119" s="73">
        <f>HLOOKUP(A119,[1]valeurs_mensuelles!$A$1:$ZZ$1500,336,0)</f>
        <v>1349</v>
      </c>
      <c r="G119" s="73">
        <f>HLOOKUP(A119,[1]valeurs_mensuelles!$A$1:$ZZ$1500,337,0)</f>
        <v>662</v>
      </c>
    </row>
    <row r="120" spans="1:7" ht="15" x14ac:dyDescent="0.25">
      <c r="A120" t="s">
        <v>684</v>
      </c>
      <c r="B120" s="73">
        <f>HLOOKUP(A120,[1]valeurs_mensuelles!$A$1:$ZZ$1500,225,0)</f>
        <v>174</v>
      </c>
      <c r="C120" s="73">
        <f>HLOOKUP(A120,[1]valeurs_mensuelles!$A$1:$ZZ$1500,276,0)</f>
        <v>125</v>
      </c>
      <c r="D120" s="73">
        <f>HLOOKUP(A120,[1]valeurs_mensuelles!$A$1:$ZZ$1500,226,0)</f>
        <v>1642</v>
      </c>
      <c r="E120" s="73">
        <f>HLOOKUP(A120,[1]valeurs_mensuelles!$A$1:$ZZ$1500,236,0)</f>
        <v>2691</v>
      </c>
      <c r="F120" s="73">
        <f>HLOOKUP(A120,[1]valeurs_mensuelles!$A$1:$ZZ$1500,336,0)</f>
        <v>1325</v>
      </c>
      <c r="G120" s="73">
        <f>HLOOKUP(A120,[1]valeurs_mensuelles!$A$1:$ZZ$1500,337,0)</f>
        <v>593</v>
      </c>
    </row>
    <row r="121" spans="1:7" ht="15" x14ac:dyDescent="0.25">
      <c r="A121" t="s">
        <v>685</v>
      </c>
      <c r="B121" s="73">
        <f>HLOOKUP(A121,[1]valeurs_mensuelles!$A$1:$ZZ$1500,225,0)</f>
        <v>139</v>
      </c>
      <c r="C121" s="73">
        <f>HLOOKUP(A121,[1]valeurs_mensuelles!$A$1:$ZZ$1500,276,0)</f>
        <v>110</v>
      </c>
      <c r="D121" s="73">
        <f>HLOOKUP(A121,[1]valeurs_mensuelles!$A$1:$ZZ$1500,226,0)</f>
        <v>1443</v>
      </c>
      <c r="E121" s="73">
        <f>HLOOKUP(A121,[1]valeurs_mensuelles!$A$1:$ZZ$1500,236,0)</f>
        <v>2951</v>
      </c>
      <c r="F121" s="73">
        <f>HLOOKUP(A121,[1]valeurs_mensuelles!$A$1:$ZZ$1500,336,0)</f>
        <v>1306</v>
      </c>
      <c r="G121" s="73">
        <f>HLOOKUP(A121,[1]valeurs_mensuelles!$A$1:$ZZ$1500,337,0)</f>
        <v>574</v>
      </c>
    </row>
    <row r="122" spans="1:7" ht="15" x14ac:dyDescent="0.25">
      <c r="A122" t="s">
        <v>686</v>
      </c>
      <c r="B122" s="73">
        <f>HLOOKUP(A122,[1]valeurs_mensuelles!$A$1:$ZZ$1500,225,0)</f>
        <v>173</v>
      </c>
      <c r="C122" s="73">
        <f>HLOOKUP(A122,[1]valeurs_mensuelles!$A$1:$ZZ$1500,276,0)</f>
        <v>136</v>
      </c>
      <c r="D122" s="73">
        <f>HLOOKUP(A122,[1]valeurs_mensuelles!$A$1:$ZZ$1500,226,0)</f>
        <v>1422</v>
      </c>
      <c r="E122" s="73">
        <f>HLOOKUP(A122,[1]valeurs_mensuelles!$A$1:$ZZ$1500,236,0)</f>
        <v>2497</v>
      </c>
      <c r="F122" s="73">
        <f>HLOOKUP(A122,[1]valeurs_mensuelles!$A$1:$ZZ$1500,336,0)</f>
        <v>1204</v>
      </c>
      <c r="G122" s="73">
        <f>HLOOKUP(A122,[1]valeurs_mensuelles!$A$1:$ZZ$1500,337,0)</f>
        <v>612</v>
      </c>
    </row>
    <row r="123" spans="1:7" ht="15" x14ac:dyDescent="0.25">
      <c r="A123" t="s">
        <v>701</v>
      </c>
      <c r="B123" s="73">
        <f>HLOOKUP(A123,[1]valeurs_mensuelles!$A$1:$ZZ$1500,225,0)</f>
        <v>134</v>
      </c>
      <c r="C123" s="73">
        <f>HLOOKUP(A123,[1]valeurs_mensuelles!$A$1:$ZZ$1500,276,0)</f>
        <v>109</v>
      </c>
      <c r="D123" s="73">
        <f>HLOOKUP(A123,[1]valeurs_mensuelles!$A$1:$ZZ$1500,226,0)</f>
        <v>1320</v>
      </c>
      <c r="E123" s="73">
        <f>HLOOKUP(A123,[1]valeurs_mensuelles!$A$1:$ZZ$1500,236,0)</f>
        <v>2016</v>
      </c>
      <c r="F123" s="73">
        <f>HLOOKUP(A123,[1]valeurs_mensuelles!$A$1:$ZZ$1500,336,0)</f>
        <v>1022</v>
      </c>
      <c r="G123" s="73">
        <f>HLOOKUP(A123,[1]valeurs_mensuelles!$A$1:$ZZ$1500,337,0)</f>
        <v>526</v>
      </c>
    </row>
    <row r="124" spans="1:7" ht="15" x14ac:dyDescent="0.25">
      <c r="A124" t="s">
        <v>702</v>
      </c>
      <c r="B124" s="73">
        <f>HLOOKUP(A124,[1]valeurs_mensuelles!$A$1:$ZZ$1500,225,0)</f>
        <v>70</v>
      </c>
      <c r="C124" s="73">
        <f>HLOOKUP(A124,[1]valeurs_mensuelles!$A$1:$ZZ$1500,276,0)</f>
        <v>71</v>
      </c>
      <c r="D124" s="73">
        <f>HLOOKUP(A124,[1]valeurs_mensuelles!$A$1:$ZZ$1500,226,0)</f>
        <v>1056</v>
      </c>
      <c r="E124" s="73">
        <f>HLOOKUP(A124,[1]valeurs_mensuelles!$A$1:$ZZ$1500,236,0)</f>
        <v>1713</v>
      </c>
      <c r="F124" s="73">
        <f>HLOOKUP(A124,[1]valeurs_mensuelles!$A$1:$ZZ$1500,336,0)</f>
        <v>772</v>
      </c>
      <c r="G124" s="73">
        <f>HLOOKUP(A124,[1]valeurs_mensuelles!$A$1:$ZZ$1500,337,0)</f>
        <v>452</v>
      </c>
    </row>
    <row r="125" spans="1:7" ht="15" x14ac:dyDescent="0.25">
      <c r="A125" t="s">
        <v>703</v>
      </c>
      <c r="B125" s="73">
        <f>HLOOKUP(A125,[1]valeurs_mensuelles!$A$1:$ZZ$1500,225,0)</f>
        <v>117</v>
      </c>
      <c r="C125" s="73">
        <f>HLOOKUP(A125,[1]valeurs_mensuelles!$A$1:$ZZ$1500,276,0)</f>
        <v>106</v>
      </c>
      <c r="D125" s="73">
        <f>HLOOKUP(A125,[1]valeurs_mensuelles!$A$1:$ZZ$1500,226,0)</f>
        <v>1234</v>
      </c>
      <c r="E125" s="73">
        <f>HLOOKUP(A125,[1]valeurs_mensuelles!$A$1:$ZZ$1500,236,0)</f>
        <v>1709</v>
      </c>
      <c r="F125" s="73">
        <f>HLOOKUP(A125,[1]valeurs_mensuelles!$A$1:$ZZ$1500,336,0)</f>
        <v>991</v>
      </c>
      <c r="G125" s="73">
        <f>HLOOKUP(A125,[1]valeurs_mensuelles!$A$1:$ZZ$1500,337,0)</f>
        <v>510</v>
      </c>
    </row>
    <row r="126" spans="1:7" ht="15" x14ac:dyDescent="0.25">
      <c r="A126" t="s">
        <v>704</v>
      </c>
      <c r="B126" s="73">
        <f>HLOOKUP(A126,[1]valeurs_mensuelles!$A$1:$ZZ$1500,225,0)</f>
        <v>173</v>
      </c>
      <c r="C126" s="73">
        <f>HLOOKUP(A126,[1]valeurs_mensuelles!$A$1:$ZZ$1500,276,0)</f>
        <v>124</v>
      </c>
      <c r="D126" s="73">
        <f>HLOOKUP(A126,[1]valeurs_mensuelles!$A$1:$ZZ$1500,226,0)</f>
        <v>1882</v>
      </c>
      <c r="E126" s="73">
        <f>HLOOKUP(A126,[1]valeurs_mensuelles!$A$1:$ZZ$1500,236,0)</f>
        <v>2950</v>
      </c>
      <c r="F126" s="73">
        <f>HLOOKUP(A126,[1]valeurs_mensuelles!$A$1:$ZZ$1500,336,0)</f>
        <v>1372</v>
      </c>
      <c r="G126" s="73">
        <f>HLOOKUP(A126,[1]valeurs_mensuelles!$A$1:$ZZ$1500,337,0)</f>
        <v>678</v>
      </c>
    </row>
    <row r="127" spans="1:7" ht="15" x14ac:dyDescent="0.25">
      <c r="A127" t="s">
        <v>705</v>
      </c>
      <c r="B127" s="73">
        <f>HLOOKUP(A127,[1]valeurs_mensuelles!$A$1:$ZZ$1500,225,0)</f>
        <v>136</v>
      </c>
      <c r="C127" s="73">
        <f>HLOOKUP(A127,[1]valeurs_mensuelles!$A$1:$ZZ$1500,276,0)</f>
        <v>122</v>
      </c>
      <c r="D127" s="73">
        <f>HLOOKUP(A127,[1]valeurs_mensuelles!$A$1:$ZZ$1500,226,0)</f>
        <v>1592</v>
      </c>
      <c r="E127" s="73">
        <f>HLOOKUP(A127,[1]valeurs_mensuelles!$A$1:$ZZ$1500,236,0)</f>
        <v>2389</v>
      </c>
      <c r="F127" s="73">
        <f>HLOOKUP(A127,[1]valeurs_mensuelles!$A$1:$ZZ$1500,336,0)</f>
        <v>1020</v>
      </c>
      <c r="G127" s="73">
        <f>HLOOKUP(A127,[1]valeurs_mensuelles!$A$1:$ZZ$1500,337,0)</f>
        <v>507</v>
      </c>
    </row>
    <row r="128" spans="1:7" ht="15" x14ac:dyDescent="0.25">
      <c r="A128" t="s">
        <v>706</v>
      </c>
      <c r="B128" s="73">
        <f>HLOOKUP(A128,[1]valeurs_mensuelles!$A$1:$ZZ$1500,225,0)</f>
        <v>116</v>
      </c>
      <c r="C128" s="73">
        <f>HLOOKUP(A128,[1]valeurs_mensuelles!$A$1:$ZZ$1500,276,0)</f>
        <v>123</v>
      </c>
      <c r="D128" s="73">
        <f>HLOOKUP(A128,[1]valeurs_mensuelles!$A$1:$ZZ$1500,226,0)</f>
        <v>1295</v>
      </c>
      <c r="E128" s="73">
        <f>HLOOKUP(A128,[1]valeurs_mensuelles!$A$1:$ZZ$1500,236,0)</f>
        <v>1938</v>
      </c>
      <c r="F128" s="73">
        <f>HLOOKUP(A128,[1]valeurs_mensuelles!$A$1:$ZZ$1500,336,0)</f>
        <v>1029</v>
      </c>
      <c r="G128" s="73">
        <f>HLOOKUP(A128,[1]valeurs_mensuelles!$A$1:$ZZ$1500,337,0)</f>
        <v>523</v>
      </c>
    </row>
    <row r="129" spans="1:7" ht="15" x14ac:dyDescent="0.25">
      <c r="A129" t="s">
        <v>707</v>
      </c>
      <c r="B129" s="73">
        <f>HLOOKUP(A129,[1]valeurs_mensuelles!$A$1:$ZZ$1500,225,0)</f>
        <v>156</v>
      </c>
      <c r="C129" s="73">
        <f>HLOOKUP(A129,[1]valeurs_mensuelles!$A$1:$ZZ$1500,276,0)</f>
        <v>152</v>
      </c>
      <c r="D129" s="73">
        <f>HLOOKUP(A129,[1]valeurs_mensuelles!$A$1:$ZZ$1500,226,0)</f>
        <v>1706</v>
      </c>
      <c r="E129" s="73">
        <f>HLOOKUP(A129,[1]valeurs_mensuelles!$A$1:$ZZ$1500,236,0)</f>
        <v>2610</v>
      </c>
      <c r="F129" s="73">
        <f>HLOOKUP(A129,[1]valeurs_mensuelles!$A$1:$ZZ$1500,336,0)</f>
        <v>1315</v>
      </c>
      <c r="G129" s="73">
        <f>HLOOKUP(A129,[1]valeurs_mensuelles!$A$1:$ZZ$1500,337,0)</f>
        <v>616</v>
      </c>
    </row>
    <row r="130" spans="1:7" ht="15" x14ac:dyDescent="0.25">
      <c r="A130" t="s">
        <v>708</v>
      </c>
      <c r="B130" s="73">
        <f>HLOOKUP(A130,[1]valeurs_mensuelles!$A$1:$ZZ$1500,225,0)</f>
        <v>155</v>
      </c>
      <c r="C130" s="73">
        <f>HLOOKUP(A130,[1]valeurs_mensuelles!$A$1:$ZZ$1500,276,0)</f>
        <v>119</v>
      </c>
      <c r="D130" s="73">
        <f>HLOOKUP(A130,[1]valeurs_mensuelles!$A$1:$ZZ$1500,226,0)</f>
        <v>1577</v>
      </c>
      <c r="E130" s="73">
        <f>HLOOKUP(A130,[1]valeurs_mensuelles!$A$1:$ZZ$1500,236,0)</f>
        <v>2395</v>
      </c>
      <c r="F130" s="73">
        <f>HLOOKUP(A130,[1]valeurs_mensuelles!$A$1:$ZZ$1500,336,0)</f>
        <v>1244</v>
      </c>
      <c r="G130" s="73">
        <f>HLOOKUP(A130,[1]valeurs_mensuelles!$A$1:$ZZ$1500,337,0)</f>
        <v>510</v>
      </c>
    </row>
    <row r="131" spans="1:7" ht="15" x14ac:dyDescent="0.25">
      <c r="A131" t="s">
        <v>709</v>
      </c>
      <c r="B131" s="73">
        <f>HLOOKUP(A131,[1]valeurs_mensuelles!$A$1:$ZZ$1500,225,0)</f>
        <v>179</v>
      </c>
      <c r="C131" s="73">
        <f>HLOOKUP(A131,[1]valeurs_mensuelles!$A$1:$ZZ$1500,276,0)</f>
        <v>134</v>
      </c>
      <c r="D131" s="73">
        <f>HLOOKUP(A131,[1]valeurs_mensuelles!$A$1:$ZZ$1500,226,0)</f>
        <v>1967</v>
      </c>
      <c r="E131" s="73">
        <f>HLOOKUP(A131,[1]valeurs_mensuelles!$A$1:$ZZ$1500,236,0)</f>
        <v>2945</v>
      </c>
      <c r="F131" s="73">
        <f>HLOOKUP(A131,[1]valeurs_mensuelles!$A$1:$ZZ$1500,336,0)</f>
        <v>1450</v>
      </c>
      <c r="G131" s="73">
        <f>HLOOKUP(A131,[1]valeurs_mensuelles!$A$1:$ZZ$1500,337,0)</f>
        <v>716</v>
      </c>
    </row>
    <row r="132" spans="1:7" ht="15" x14ac:dyDescent="0.25">
      <c r="A132" t="s">
        <v>725</v>
      </c>
      <c r="B132" s="73">
        <f>HLOOKUP(A132,[1]valeurs_mensuelles!$A$1:$ZZ$1500,225,0)</f>
        <v>166</v>
      </c>
      <c r="C132" s="73">
        <f>HLOOKUP(A132,[1]valeurs_mensuelles!$A$1:$ZZ$1500,276,0)</f>
        <v>135</v>
      </c>
      <c r="D132" s="73">
        <f>HLOOKUP(A132,[1]valeurs_mensuelles!$A$1:$ZZ$1500,226,0)</f>
        <v>1662</v>
      </c>
      <c r="E132" s="73">
        <f>HLOOKUP(A132,[1]valeurs_mensuelles!$A$1:$ZZ$1500,236,0)</f>
        <v>2401</v>
      </c>
      <c r="F132" s="73">
        <f>HLOOKUP(A132,[1]valeurs_mensuelles!$A$1:$ZZ$1500,336,0)</f>
        <v>1294</v>
      </c>
      <c r="G132" s="73">
        <f>HLOOKUP(A132,[1]valeurs_mensuelles!$A$1:$ZZ$1500,337,0)</f>
        <v>588</v>
      </c>
    </row>
    <row r="133" spans="1:7" ht="15" x14ac:dyDescent="0.25">
      <c r="A133" t="s">
        <v>726</v>
      </c>
      <c r="B133" s="73">
        <f>HLOOKUP(A133,[1]valeurs_mensuelles!$A$1:$ZZ$1500,225,0)</f>
        <v>142</v>
      </c>
      <c r="C133" s="73">
        <f>HLOOKUP(A133,[1]valeurs_mensuelles!$A$1:$ZZ$1500,276,0)</f>
        <v>129</v>
      </c>
      <c r="D133" s="73">
        <f>HLOOKUP(A133,[1]valeurs_mensuelles!$A$1:$ZZ$1500,226,0)</f>
        <v>1462</v>
      </c>
      <c r="E133" s="73">
        <f>HLOOKUP(A133,[1]valeurs_mensuelles!$A$1:$ZZ$1500,236,0)</f>
        <v>2220</v>
      </c>
      <c r="F133" s="73">
        <f>HLOOKUP(A133,[1]valeurs_mensuelles!$A$1:$ZZ$1500,336,0)</f>
        <v>1080</v>
      </c>
      <c r="G133" s="73">
        <f>HLOOKUP(A133,[1]valeurs_mensuelles!$A$1:$ZZ$1500,337,0)</f>
        <v>478</v>
      </c>
    </row>
    <row r="134" spans="1:7" ht="15" x14ac:dyDescent="0.25">
      <c r="A134" t="s">
        <v>727</v>
      </c>
      <c r="B134" s="73">
        <f>HLOOKUP(A134,[1]valeurs_mensuelles!$A$1:$ZZ$1500,225,0)</f>
        <v>145</v>
      </c>
      <c r="C134" s="73">
        <f>HLOOKUP(A134,[1]valeurs_mensuelles!$A$1:$ZZ$1500,276,0)</f>
        <v>156</v>
      </c>
      <c r="D134" s="73">
        <f>HLOOKUP(A134,[1]valeurs_mensuelles!$A$1:$ZZ$1500,226,0)</f>
        <v>1581</v>
      </c>
      <c r="E134" s="73">
        <f>HLOOKUP(A134,[1]valeurs_mensuelles!$A$1:$ZZ$1500,236,0)</f>
        <v>2329</v>
      </c>
      <c r="F134" s="73">
        <f>HLOOKUP(A134,[1]valeurs_mensuelles!$A$1:$ZZ$1500,336,0)</f>
        <v>1232</v>
      </c>
      <c r="G134" s="73">
        <f>HLOOKUP(A134,[1]valeurs_mensuelles!$A$1:$ZZ$1500,337,0)</f>
        <v>497</v>
      </c>
    </row>
    <row r="135" spans="1:7" ht="15" x14ac:dyDescent="0.25">
      <c r="A135" t="s">
        <v>728</v>
      </c>
      <c r="B135" s="73">
        <f>HLOOKUP(A135,[1]valeurs_mensuelles!$A$1:$ZZ$1500,225,0)</f>
        <v>120</v>
      </c>
      <c r="C135" s="73">
        <f>HLOOKUP(A135,[1]valeurs_mensuelles!$A$1:$ZZ$1500,276,0)</f>
        <v>148</v>
      </c>
      <c r="D135" s="73">
        <f>HLOOKUP(A135,[1]valeurs_mensuelles!$A$1:$ZZ$1500,226,0)</f>
        <v>1411</v>
      </c>
      <c r="E135" s="73">
        <f>HLOOKUP(A135,[1]valeurs_mensuelles!$A$1:$ZZ$1500,236,0)</f>
        <v>2292</v>
      </c>
      <c r="F135" s="73">
        <f>HLOOKUP(A135,[1]valeurs_mensuelles!$A$1:$ZZ$1500,336,0)</f>
        <v>1068</v>
      </c>
      <c r="G135" s="73">
        <f>HLOOKUP(A135,[1]valeurs_mensuelles!$A$1:$ZZ$1500,337,0)</f>
        <v>510</v>
      </c>
    </row>
    <row r="136" spans="1:7" ht="15" x14ac:dyDescent="0.25">
      <c r="A136" t="s">
        <v>729</v>
      </c>
      <c r="B136" s="73">
        <f>HLOOKUP(A136,[1]valeurs_mensuelles!$A$1:$ZZ$1500,225,0)</f>
        <v>103</v>
      </c>
      <c r="C136" s="73">
        <f>HLOOKUP(A136,[1]valeurs_mensuelles!$A$1:$ZZ$1500,276,0)</f>
        <v>105</v>
      </c>
      <c r="D136" s="73">
        <f>HLOOKUP(A136,[1]valeurs_mensuelles!$A$1:$ZZ$1500,226,0)</f>
        <v>1224</v>
      </c>
      <c r="E136" s="73">
        <f>HLOOKUP(A136,[1]valeurs_mensuelles!$A$1:$ZZ$1500,236,0)</f>
        <v>1935</v>
      </c>
      <c r="F136" s="73">
        <f>HLOOKUP(A136,[1]valeurs_mensuelles!$A$1:$ZZ$1500,336,0)</f>
        <v>961</v>
      </c>
      <c r="G136" s="73">
        <f>HLOOKUP(A136,[1]valeurs_mensuelles!$A$1:$ZZ$1500,337,0)</f>
        <v>496</v>
      </c>
    </row>
    <row r="137" spans="1:7" ht="15" x14ac:dyDescent="0.25">
      <c r="A137" t="s">
        <v>730</v>
      </c>
      <c r="B137" s="73">
        <f>HLOOKUP(A137,[1]valeurs_mensuelles!$A$1:$ZZ$1500,225,0)</f>
        <v>150</v>
      </c>
      <c r="C137" s="73">
        <f>HLOOKUP(A137,[1]valeurs_mensuelles!$A$1:$ZZ$1500,276,0)</f>
        <v>144</v>
      </c>
      <c r="D137" s="73">
        <f>HLOOKUP(A137,[1]valeurs_mensuelles!$A$1:$ZZ$1500,226,0)</f>
        <v>1704</v>
      </c>
      <c r="E137" s="73">
        <f>HLOOKUP(A137,[1]valeurs_mensuelles!$A$1:$ZZ$1500,236,0)</f>
        <v>2784</v>
      </c>
      <c r="F137" s="73">
        <f>HLOOKUP(A137,[1]valeurs_mensuelles!$A$1:$ZZ$1500,336,0)</f>
        <v>1277</v>
      </c>
      <c r="G137" s="73">
        <f>HLOOKUP(A137,[1]valeurs_mensuelles!$A$1:$ZZ$1500,337,0)</f>
        <v>621</v>
      </c>
    </row>
    <row r="138" spans="1:7" ht="15" x14ac:dyDescent="0.25">
      <c r="A138" t="s">
        <v>731</v>
      </c>
      <c r="B138" s="73">
        <f>HLOOKUP(A138,[1]valeurs_mensuelles!$A$1:$ZZ$1500,225,0)</f>
        <v>155</v>
      </c>
      <c r="C138" s="73">
        <f>HLOOKUP(A138,[1]valeurs_mensuelles!$A$1:$ZZ$1500,276,0)</f>
        <v>159</v>
      </c>
      <c r="D138" s="73">
        <f>HLOOKUP(A138,[1]valeurs_mensuelles!$A$1:$ZZ$1500,226,0)</f>
        <v>1794</v>
      </c>
      <c r="E138" s="73">
        <f>HLOOKUP(A138,[1]valeurs_mensuelles!$A$1:$ZZ$1500,236,0)</f>
        <v>2740</v>
      </c>
      <c r="F138" s="73">
        <f>HLOOKUP(A138,[1]valeurs_mensuelles!$A$1:$ZZ$1500,336,0)</f>
        <v>1371</v>
      </c>
      <c r="G138" s="73">
        <f>HLOOKUP(A138,[1]valeurs_mensuelles!$A$1:$ZZ$1500,337,0)</f>
        <v>602</v>
      </c>
    </row>
    <row r="139" spans="1:7" ht="15" x14ac:dyDescent="0.25">
      <c r="A139" t="s">
        <v>732</v>
      </c>
      <c r="B139" s="73">
        <f>HLOOKUP(A139,[1]valeurs_mensuelles!$A$1:$ZZ$1500,225,0)</f>
        <v>122</v>
      </c>
      <c r="C139" s="73">
        <f>HLOOKUP(A139,[1]valeurs_mensuelles!$A$1:$ZZ$1500,276,0)</f>
        <v>135</v>
      </c>
      <c r="D139" s="73">
        <f>HLOOKUP(A139,[1]valeurs_mensuelles!$A$1:$ZZ$1500,226,0)</f>
        <v>1544</v>
      </c>
      <c r="E139" s="73">
        <f>HLOOKUP(A139,[1]valeurs_mensuelles!$A$1:$ZZ$1500,236,0)</f>
        <v>2738</v>
      </c>
      <c r="F139" s="73">
        <f>HLOOKUP(A139,[1]valeurs_mensuelles!$A$1:$ZZ$1500,336,0)</f>
        <v>1108</v>
      </c>
      <c r="G139" s="73">
        <f>HLOOKUP(A139,[1]valeurs_mensuelles!$A$1:$ZZ$1500,337,0)</f>
        <v>568</v>
      </c>
    </row>
    <row r="140" spans="1:7" ht="15" x14ac:dyDescent="0.25">
      <c r="A140" t="s">
        <v>733</v>
      </c>
      <c r="B140" s="73">
        <f>HLOOKUP(A140,[1]valeurs_mensuelles!$A$1:$ZZ$1500,225,0)</f>
        <v>118</v>
      </c>
      <c r="C140" s="73">
        <f>HLOOKUP(A140,[1]valeurs_mensuelles!$A$1:$ZZ$1500,276,0)</f>
        <v>120</v>
      </c>
      <c r="D140" s="73">
        <f>HLOOKUP(A140,[1]valeurs_mensuelles!$A$1:$ZZ$1500,226,0)</f>
        <v>1236</v>
      </c>
      <c r="E140" s="73">
        <f>HLOOKUP(A140,[1]valeurs_mensuelles!$A$1:$ZZ$1500,236,0)</f>
        <v>2295</v>
      </c>
      <c r="F140" s="73">
        <f>HLOOKUP(A140,[1]valeurs_mensuelles!$A$1:$ZZ$1500,336,0)</f>
        <v>946</v>
      </c>
      <c r="G140" s="73">
        <f>HLOOKUP(A140,[1]valeurs_mensuelles!$A$1:$ZZ$1500,337,0)</f>
        <v>525</v>
      </c>
    </row>
    <row r="141" spans="1:7" ht="15" x14ac:dyDescent="0.25">
      <c r="A141" t="s">
        <v>734</v>
      </c>
      <c r="B141" s="73">
        <f>HLOOKUP(A141,[1]valeurs_mensuelles!$A$1:$ZZ$1500,225,0)</f>
        <v>134</v>
      </c>
      <c r="C141" s="73">
        <f>HLOOKUP(A141,[1]valeurs_mensuelles!$A$1:$ZZ$1500,276,0)</f>
        <v>100</v>
      </c>
      <c r="D141" s="73">
        <f>HLOOKUP(A141,[1]valeurs_mensuelles!$A$1:$ZZ$1500,226,0)</f>
        <v>1630</v>
      </c>
      <c r="E141" s="73">
        <f>HLOOKUP(A141,[1]valeurs_mensuelles!$A$1:$ZZ$1500,236,0)</f>
        <v>2508</v>
      </c>
      <c r="F141" s="73">
        <f>HLOOKUP(A141,[1]valeurs_mensuelles!$A$1:$ZZ$1500,336,0)</f>
        <v>1338</v>
      </c>
      <c r="G141" s="73">
        <f>HLOOKUP(A141,[1]valeurs_mensuelles!$A$1:$ZZ$1500,337,0)</f>
        <v>650</v>
      </c>
    </row>
    <row r="142" spans="1:7" ht="15" x14ac:dyDescent="0.25">
      <c r="A142" t="s">
        <v>735</v>
      </c>
      <c r="B142" s="73">
        <f>HLOOKUP(A142,[1]valeurs_mensuelles!$A$1:$ZZ$1500,225,0)</f>
        <v>153</v>
      </c>
      <c r="C142" s="73">
        <f>HLOOKUP(A142,[1]valeurs_mensuelles!$A$1:$ZZ$1500,276,0)</f>
        <v>128</v>
      </c>
      <c r="D142" s="73">
        <f>HLOOKUP(A142,[1]valeurs_mensuelles!$A$1:$ZZ$1500,226,0)</f>
        <v>1498</v>
      </c>
      <c r="E142" s="73">
        <f>HLOOKUP(A142,[1]valeurs_mensuelles!$A$1:$ZZ$1500,236,0)</f>
        <v>2234</v>
      </c>
      <c r="F142" s="73">
        <f>HLOOKUP(A142,[1]valeurs_mensuelles!$A$1:$ZZ$1500,336,0)</f>
        <v>1226</v>
      </c>
      <c r="G142" s="73">
        <f>HLOOKUP(A142,[1]valeurs_mensuelles!$A$1:$ZZ$1500,337,0)</f>
        <v>606</v>
      </c>
    </row>
    <row r="143" spans="1:7" ht="15" x14ac:dyDescent="0.25">
      <c r="A143" t="s">
        <v>736</v>
      </c>
      <c r="B143" s="73">
        <f>HLOOKUP(A143,[1]valeurs_mensuelles!$A$1:$ZZ$1500,225,0)</f>
        <v>176</v>
      </c>
      <c r="C143" s="73">
        <f>HLOOKUP(A143,[1]valeurs_mensuelles!$A$1:$ZZ$1500,276,0)</f>
        <v>158</v>
      </c>
      <c r="D143" s="73">
        <f>HLOOKUP(A143,[1]valeurs_mensuelles!$A$1:$ZZ$1500,226,0)</f>
        <v>1693</v>
      </c>
      <c r="E143" s="73">
        <f>HLOOKUP(A143,[1]valeurs_mensuelles!$A$1:$ZZ$1500,236,0)</f>
        <v>2292</v>
      </c>
      <c r="F143" s="73">
        <f>HLOOKUP(A143,[1]valeurs_mensuelles!$A$1:$ZZ$1500,336,0)</f>
        <v>1405</v>
      </c>
      <c r="G143" s="73">
        <f>HLOOKUP(A143,[1]valeurs_mensuelles!$A$1:$ZZ$1500,337,0)</f>
        <v>621</v>
      </c>
    </row>
    <row r="144" spans="1:7" ht="15" x14ac:dyDescent="0.25">
      <c r="A144" t="s">
        <v>737</v>
      </c>
      <c r="B144" s="73">
        <f>HLOOKUP(A144,[1]valeurs_mensuelles!$A$1:$ZZ$1500,225,0)</f>
        <v>152</v>
      </c>
      <c r="C144" s="73">
        <f>HLOOKUP(A144,[1]valeurs_mensuelles!$A$1:$ZZ$1500,276,0)</f>
        <v>103</v>
      </c>
      <c r="D144" s="73">
        <f>HLOOKUP(A144,[1]valeurs_mensuelles!$A$1:$ZZ$1500,226,0)</f>
        <v>1504</v>
      </c>
      <c r="E144" s="73">
        <f>HLOOKUP(A144,[1]valeurs_mensuelles!$A$1:$ZZ$1500,236,0)</f>
        <v>1978</v>
      </c>
      <c r="F144" s="73">
        <f>HLOOKUP(A144,[1]valeurs_mensuelles!$A$1:$ZZ$1500,336,0)</f>
        <v>1272</v>
      </c>
      <c r="G144" s="73">
        <f>HLOOKUP(A144,[1]valeurs_mensuelles!$A$1:$ZZ$1500,337,0)</f>
        <v>546</v>
      </c>
    </row>
    <row r="145" spans="1:7" ht="15" x14ac:dyDescent="0.25">
      <c r="A145" t="s">
        <v>738</v>
      </c>
      <c r="B145" s="73">
        <f>HLOOKUP(A145,[1]valeurs_mensuelles!$A$1:$ZZ$1500,225,0)</f>
        <v>121</v>
      </c>
      <c r="C145" s="73">
        <f>HLOOKUP(A145,[1]valeurs_mensuelles!$A$1:$ZZ$1500,276,0)</f>
        <v>103</v>
      </c>
      <c r="D145" s="73">
        <f>HLOOKUP(A145,[1]valeurs_mensuelles!$A$1:$ZZ$1500,226,0)</f>
        <v>1447</v>
      </c>
      <c r="E145" s="73">
        <f>HLOOKUP(A145,[1]valeurs_mensuelles!$A$1:$ZZ$1500,236,0)</f>
        <v>2051</v>
      </c>
      <c r="F145" s="73">
        <f>HLOOKUP(A145,[1]valeurs_mensuelles!$A$1:$ZZ$1500,336,0)</f>
        <v>1044</v>
      </c>
      <c r="G145" s="73">
        <f>HLOOKUP(A145,[1]valeurs_mensuelles!$A$1:$ZZ$1500,337,0)</f>
        <v>493</v>
      </c>
    </row>
    <row r="146" spans="1:7" ht="15" x14ac:dyDescent="0.25">
      <c r="A146" t="s">
        <v>739</v>
      </c>
      <c r="B146" s="73">
        <f>HLOOKUP(A146,[1]valeurs_mensuelles!$A$1:$ZZ$1500,225,0)</f>
        <v>159</v>
      </c>
      <c r="C146" s="73">
        <f>HLOOKUP(A146,[1]valeurs_mensuelles!$A$1:$ZZ$1500,276,0)</f>
        <v>133</v>
      </c>
      <c r="D146" s="73">
        <f>HLOOKUP(A146,[1]valeurs_mensuelles!$A$1:$ZZ$1500,226,0)</f>
        <v>1411</v>
      </c>
      <c r="E146" s="73">
        <f>HLOOKUP(A146,[1]valeurs_mensuelles!$A$1:$ZZ$1500,236,0)</f>
        <v>2011</v>
      </c>
      <c r="F146" s="73">
        <f>HLOOKUP(A146,[1]valeurs_mensuelles!$A$1:$ZZ$1500,336,0)</f>
        <v>1238</v>
      </c>
      <c r="G146" s="73">
        <f>HLOOKUP(A146,[1]valeurs_mensuelles!$A$1:$ZZ$1500,337,0)</f>
        <v>593</v>
      </c>
    </row>
    <row r="147" spans="1:7" ht="15" x14ac:dyDescent="0.25">
      <c r="A147" t="s">
        <v>740</v>
      </c>
      <c r="B147" s="73">
        <f>HLOOKUP(A147,[1]valeurs_mensuelles!$A$1:$ZZ$1500,225,0)</f>
        <v>115</v>
      </c>
      <c r="C147" s="73">
        <f>HLOOKUP(A147,[1]valeurs_mensuelles!$A$1:$ZZ$1500,276,0)</f>
        <v>113</v>
      </c>
      <c r="D147" s="73">
        <f>HLOOKUP(A147,[1]valeurs_mensuelles!$A$1:$ZZ$1500,226,0)</f>
        <v>1372</v>
      </c>
      <c r="E147" s="73">
        <f>HLOOKUP(A147,[1]valeurs_mensuelles!$A$1:$ZZ$1500,236,0)</f>
        <v>1819</v>
      </c>
      <c r="F147" s="73">
        <f>HLOOKUP(A147,[1]valeurs_mensuelles!$A$1:$ZZ$1500,336,0)</f>
        <v>1043</v>
      </c>
      <c r="G147" s="73">
        <f>HLOOKUP(A147,[1]valeurs_mensuelles!$A$1:$ZZ$1500,337,0)</f>
        <v>455</v>
      </c>
    </row>
    <row r="148" spans="1:7" ht="15" x14ac:dyDescent="0.25">
      <c r="A148" t="s">
        <v>741</v>
      </c>
      <c r="B148" s="73">
        <f>HLOOKUP(A148,[1]valeurs_mensuelles!$A$1:$ZZ$1500,225,0)</f>
        <v>90</v>
      </c>
      <c r="C148" s="73">
        <f>HLOOKUP(A148,[1]valeurs_mensuelles!$A$1:$ZZ$1500,276,0)</f>
        <v>101</v>
      </c>
      <c r="D148" s="73">
        <f>HLOOKUP(A148,[1]valeurs_mensuelles!$A$1:$ZZ$1500,226,0)</f>
        <v>1251</v>
      </c>
      <c r="E148" s="73">
        <f>HLOOKUP(A148,[1]valeurs_mensuelles!$A$1:$ZZ$1500,236,0)</f>
        <v>1885</v>
      </c>
      <c r="F148" s="73">
        <f>HLOOKUP(A148,[1]valeurs_mensuelles!$A$1:$ZZ$1500,336,0)</f>
        <v>1021</v>
      </c>
      <c r="G148" s="73">
        <f>HLOOKUP(A148,[1]valeurs_mensuelles!$A$1:$ZZ$1500,337,0)</f>
        <v>506</v>
      </c>
    </row>
    <row r="149" spans="1:7" ht="15" x14ac:dyDescent="0.25">
      <c r="A149" t="s">
        <v>742</v>
      </c>
      <c r="B149" s="73">
        <f>HLOOKUP(A149,[1]valeurs_mensuelles!$A$1:$ZZ$1500,225,0)</f>
        <v>153</v>
      </c>
      <c r="C149" s="73">
        <f>HLOOKUP(A149,[1]valeurs_mensuelles!$A$1:$ZZ$1500,276,0)</f>
        <v>136</v>
      </c>
      <c r="D149" s="73">
        <f>HLOOKUP(A149,[1]valeurs_mensuelles!$A$1:$ZZ$1500,226,0)</f>
        <v>1554</v>
      </c>
      <c r="E149" s="73">
        <f>HLOOKUP(A149,[1]valeurs_mensuelles!$A$1:$ZZ$1500,236,0)</f>
        <v>2581</v>
      </c>
      <c r="F149" s="73">
        <f>HLOOKUP(A149,[1]valeurs_mensuelles!$A$1:$ZZ$1500,336,0)</f>
        <v>1317</v>
      </c>
      <c r="G149" s="73">
        <f>HLOOKUP(A149,[1]valeurs_mensuelles!$A$1:$ZZ$1500,337,0)</f>
        <v>709</v>
      </c>
    </row>
    <row r="150" spans="1:7" ht="15" x14ac:dyDescent="0.25">
      <c r="A150" t="s">
        <v>743</v>
      </c>
      <c r="B150" s="73">
        <f>HLOOKUP(A150,[1]valeurs_mensuelles!$A$1:$ZZ$1500,225,0)</f>
        <v>161</v>
      </c>
      <c r="C150" s="73">
        <f>HLOOKUP(A150,[1]valeurs_mensuelles!$A$1:$ZZ$1500,276,0)</f>
        <v>144</v>
      </c>
      <c r="D150" s="73">
        <f>HLOOKUP(A150,[1]valeurs_mensuelles!$A$1:$ZZ$1500,226,0)</f>
        <v>1632</v>
      </c>
      <c r="E150" s="73">
        <f>HLOOKUP(A150,[1]valeurs_mensuelles!$A$1:$ZZ$1500,236,0)</f>
        <v>2590</v>
      </c>
      <c r="F150" s="73">
        <f>HLOOKUP(A150,[1]valeurs_mensuelles!$A$1:$ZZ$1500,336,0)</f>
        <v>1369</v>
      </c>
      <c r="G150" s="73">
        <f>HLOOKUP(A150,[1]valeurs_mensuelles!$A$1:$ZZ$1500,337,0)</f>
        <v>629</v>
      </c>
    </row>
    <row r="151" spans="1:7" ht="15" x14ac:dyDescent="0.25">
      <c r="A151" t="s">
        <v>744</v>
      </c>
      <c r="B151" s="73">
        <f>HLOOKUP(A151,[1]valeurs_mensuelles!$A$1:$ZZ$1500,225,0)</f>
        <v>130</v>
      </c>
      <c r="C151" s="73">
        <f>HLOOKUP(A151,[1]valeurs_mensuelles!$A$1:$ZZ$1500,276,0)</f>
        <v>114</v>
      </c>
      <c r="D151" s="73">
        <f>HLOOKUP(A151,[1]valeurs_mensuelles!$A$1:$ZZ$1500,226,0)</f>
        <v>1465</v>
      </c>
      <c r="E151" s="73">
        <f>HLOOKUP(A151,[1]valeurs_mensuelles!$A$1:$ZZ$1500,236,0)</f>
        <v>2305</v>
      </c>
      <c r="F151" s="73">
        <f>HLOOKUP(A151,[1]valeurs_mensuelles!$A$1:$ZZ$1500,336,0)</f>
        <v>1064</v>
      </c>
      <c r="G151" s="73">
        <f>HLOOKUP(A151,[1]valeurs_mensuelles!$A$1:$ZZ$1500,337,0)</f>
        <v>590</v>
      </c>
    </row>
    <row r="152" spans="1:7" ht="15" x14ac:dyDescent="0.25">
      <c r="A152" t="s">
        <v>752</v>
      </c>
      <c r="B152" s="73">
        <f>HLOOKUP(A152,[1]valeurs_mensuelles!$A$1:$ZZ$1500,225,0)</f>
        <v>99</v>
      </c>
      <c r="C152" s="73">
        <f>HLOOKUP(A152,[1]valeurs_mensuelles!$A$1:$ZZ$1500,276,0)</f>
        <v>139</v>
      </c>
      <c r="D152" s="73">
        <f>HLOOKUP(A152,[1]valeurs_mensuelles!$A$1:$ZZ$1500,226,0)</f>
        <v>1204</v>
      </c>
      <c r="E152" s="73">
        <f>HLOOKUP(A152,[1]valeurs_mensuelles!$A$1:$ZZ$1500,236,0)</f>
        <v>1680</v>
      </c>
      <c r="F152" s="73">
        <f>HLOOKUP(A152,[1]valeurs_mensuelles!$A$1:$ZZ$1500,336,0)</f>
        <v>900</v>
      </c>
      <c r="G152" s="73">
        <f>HLOOKUP(A152,[1]valeurs_mensuelles!$A$1:$ZZ$1500,337,0)</f>
        <v>435</v>
      </c>
    </row>
    <row r="153" spans="1:7" ht="15" x14ac:dyDescent="0.25">
      <c r="A153" t="s">
        <v>753</v>
      </c>
      <c r="B153" s="73" t="e">
        <f>HLOOKUP(A153,[1]valeurs_mensuelles!$A$1:$ZZ$1500,225,0)</f>
        <v>#N/A</v>
      </c>
      <c r="C153" s="73" t="e">
        <f>HLOOKUP(A153,[1]valeurs_mensuelles!$A$1:$ZZ$1500,276,0)</f>
        <v>#N/A</v>
      </c>
      <c r="D153" s="73" t="e">
        <f>HLOOKUP(A153,[1]valeurs_mensuelles!$A$1:$ZZ$1500,226,0)</f>
        <v>#N/A</v>
      </c>
      <c r="E153" s="73" t="e">
        <f>HLOOKUP(A153,[1]valeurs_mensuelles!$A$1:$ZZ$1500,236,0)</f>
        <v>#N/A</v>
      </c>
      <c r="F153" s="73" t="e">
        <f>HLOOKUP(A153,[1]valeurs_mensuelles!$A$1:$ZZ$1500,336,0)</f>
        <v>#N/A</v>
      </c>
      <c r="G153" s="73" t="e">
        <f>HLOOKUP(A153,[1]valeurs_mensuelles!$A$1:$ZZ$1500,337,0)</f>
        <v>#N/A</v>
      </c>
    </row>
    <row r="154" spans="1:7" ht="15" x14ac:dyDescent="0.25">
      <c r="A154" t="s">
        <v>754</v>
      </c>
      <c r="B154" s="73" t="e">
        <f>HLOOKUP(A154,[1]valeurs_mensuelles!$A$1:$ZZ$1500,225,0)</f>
        <v>#N/A</v>
      </c>
      <c r="C154" s="73" t="e">
        <f>HLOOKUP(A154,[1]valeurs_mensuelles!$A$1:$ZZ$1500,276,0)</f>
        <v>#N/A</v>
      </c>
      <c r="D154" s="73" t="e">
        <f>HLOOKUP(A154,[1]valeurs_mensuelles!$A$1:$ZZ$1500,226,0)</f>
        <v>#N/A</v>
      </c>
      <c r="E154" s="73" t="e">
        <f>HLOOKUP(A154,[1]valeurs_mensuelles!$A$1:$ZZ$1500,236,0)</f>
        <v>#N/A</v>
      </c>
      <c r="F154" s="73" t="e">
        <f>HLOOKUP(A154,[1]valeurs_mensuelles!$A$1:$ZZ$1500,336,0)</f>
        <v>#N/A</v>
      </c>
      <c r="G154" s="73" t="e">
        <f>HLOOKUP(A154,[1]valeurs_mensuelles!$A$1:$ZZ$1500,337,0)</f>
        <v>#N/A</v>
      </c>
    </row>
    <row r="155" spans="1:7" ht="15" x14ac:dyDescent="0.25">
      <c r="A155" t="s">
        <v>755</v>
      </c>
      <c r="B155" s="73" t="e">
        <f>HLOOKUP(A155,[1]valeurs_mensuelles!$A$1:$ZZ$1500,225,0)</f>
        <v>#N/A</v>
      </c>
      <c r="C155" s="73" t="e">
        <f>HLOOKUP(A155,[1]valeurs_mensuelles!$A$1:$ZZ$1500,276,0)</f>
        <v>#N/A</v>
      </c>
      <c r="D155" s="73" t="e">
        <f>HLOOKUP(A155,[1]valeurs_mensuelles!$A$1:$ZZ$1500,226,0)</f>
        <v>#N/A</v>
      </c>
      <c r="E155" s="73" t="e">
        <f>HLOOKUP(A155,[1]valeurs_mensuelles!$A$1:$ZZ$1500,236,0)</f>
        <v>#N/A</v>
      </c>
      <c r="F155" s="73" t="e">
        <f>HLOOKUP(A155,[1]valeurs_mensuelles!$A$1:$ZZ$1500,336,0)</f>
        <v>#N/A</v>
      </c>
      <c r="G155" s="73" t="e">
        <f>HLOOKUP(A155,[1]valeurs_mensuelles!$A$1:$ZZ$1500,337,0)</f>
        <v>#N/A</v>
      </c>
    </row>
    <row r="156" spans="1:7" ht="15" x14ac:dyDescent="0.25">
      <c r="A156" t="s">
        <v>756</v>
      </c>
      <c r="B156" s="73" t="e">
        <f>HLOOKUP(A156,[1]valeurs_mensuelles!$A$1:$ZZ$1500,225,0)</f>
        <v>#N/A</v>
      </c>
      <c r="C156" s="73" t="e">
        <f>HLOOKUP(A156,[1]valeurs_mensuelles!$A$1:$ZZ$1500,276,0)</f>
        <v>#N/A</v>
      </c>
      <c r="D156" s="73" t="e">
        <f>HLOOKUP(A156,[1]valeurs_mensuelles!$A$1:$ZZ$1500,226,0)</f>
        <v>#N/A</v>
      </c>
      <c r="E156" s="73" t="e">
        <f>HLOOKUP(A156,[1]valeurs_mensuelles!$A$1:$ZZ$1500,236,0)</f>
        <v>#N/A</v>
      </c>
      <c r="F156" s="73" t="e">
        <f>HLOOKUP(A156,[1]valeurs_mensuelles!$A$1:$ZZ$1500,336,0)</f>
        <v>#N/A</v>
      </c>
      <c r="G156" s="73" t="e">
        <f>HLOOKUP(A156,[1]valeurs_mensuelles!$A$1:$ZZ$1500,337,0)</f>
        <v>#N/A</v>
      </c>
    </row>
  </sheetData>
  <phoneticPr fontId="8" type="noConversion"/>
  <pageMargins left="0.78740157499999996" right="0.78740157499999996" top="0.984251969" bottom="0.984251969" header="0.4921259845" footer="0.492125984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HM152"/>
  <sheetViews>
    <sheetView workbookViewId="0">
      <pane xSplit="1" ySplit="8" topLeftCell="B143"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1.42578125" style="40"/>
    <col min="2" max="7" width="18.7109375" style="41" customWidth="1"/>
    <col min="8" max="16384" width="11.42578125" style="40"/>
  </cols>
  <sheetData>
    <row r="1" spans="1:221" x14ac:dyDescent="0.2">
      <c r="A1" s="40" t="s">
        <v>165</v>
      </c>
    </row>
    <row r="2" spans="1:221" x14ac:dyDescent="0.2">
      <c r="A2" s="40" t="s">
        <v>50</v>
      </c>
    </row>
    <row r="3" spans="1:221" x14ac:dyDescent="0.2">
      <c r="A3" s="40" t="s">
        <v>51</v>
      </c>
    </row>
    <row r="4" spans="1:221" x14ac:dyDescent="0.2">
      <c r="A4" s="40" t="s">
        <v>52</v>
      </c>
    </row>
    <row r="5" spans="1:221" x14ac:dyDescent="0.2">
      <c r="A5" s="40" t="s">
        <v>53</v>
      </c>
    </row>
    <row r="8" spans="1:221" ht="25.5" x14ac:dyDescent="0.2">
      <c r="A8" s="40" t="s">
        <v>2</v>
      </c>
      <c r="B8" s="51" t="s">
        <v>4</v>
      </c>
      <c r="C8" s="51" t="s">
        <v>5</v>
      </c>
      <c r="D8" s="51" t="s">
        <v>6</v>
      </c>
      <c r="E8" s="51" t="s">
        <v>7</v>
      </c>
      <c r="F8" s="51" t="s">
        <v>9</v>
      </c>
      <c r="G8" s="51" t="s">
        <v>8</v>
      </c>
    </row>
    <row r="9" spans="1:221" ht="15" x14ac:dyDescent="0.25">
      <c r="A9" t="s">
        <v>621</v>
      </c>
      <c r="B9" s="73">
        <f>HLOOKUP(A9,[1]valeurs_mensuelles!$A$1:$ZZ$1500,13,0)</f>
        <v>148</v>
      </c>
      <c r="C9" s="73">
        <f>HLOOKUP(A9,[1]valeurs_mensuelles!$A$1:$ZZ$715,166,0)</f>
        <v>126</v>
      </c>
      <c r="D9" s="73">
        <f>HLOOKUP(A9,[1]valeurs_mensuelles!$A$1:$ZZ$715,14,0)</f>
        <v>1708</v>
      </c>
      <c r="E9" s="73">
        <f>HLOOKUP(A9,[1]valeurs_mensuelles!$A$1:$ZZ$715,24,0)</f>
        <v>2317</v>
      </c>
      <c r="F9" s="73">
        <f>HLOOKUP(A9,[1]valeurs_mensuelles!$A$1:$ZZ$715,471,0)</f>
        <v>1269</v>
      </c>
      <c r="G9" s="73">
        <f>HLOOKUP(A9,[1]valeurs_mensuelles!$A$1:$ZZ$715,472,0)</f>
        <v>648</v>
      </c>
      <c r="J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row>
    <row r="10" spans="1:221" ht="15" x14ac:dyDescent="0.25">
      <c r="A10" t="s">
        <v>620</v>
      </c>
      <c r="B10" s="73">
        <f>HLOOKUP(A10,[1]valeurs_mensuelles!$A$1:$ZZ$1500,13,0)</f>
        <v>130</v>
      </c>
      <c r="C10" s="73">
        <f>HLOOKUP(A10,[1]valeurs_mensuelles!$A$1:$ZZ$715,166,0)</f>
        <v>156</v>
      </c>
      <c r="D10" s="73">
        <f>HLOOKUP(A10,[1]valeurs_mensuelles!$A$1:$ZZ$715,14,0)</f>
        <v>1649</v>
      </c>
      <c r="E10" s="73">
        <f>HLOOKUP(A10,[1]valeurs_mensuelles!$A$1:$ZZ$715,24,0)</f>
        <v>1898</v>
      </c>
      <c r="F10" s="73">
        <f>HLOOKUP(A10,[1]valeurs_mensuelles!$A$1:$ZZ$715,471,0)</f>
        <v>1302</v>
      </c>
      <c r="G10" s="73">
        <f>HLOOKUP(A10,[1]valeurs_mensuelles!$A$1:$ZZ$715,472,0)</f>
        <v>586</v>
      </c>
      <c r="J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row>
    <row r="11" spans="1:221" ht="15" x14ac:dyDescent="0.25">
      <c r="A11" t="s">
        <v>619</v>
      </c>
      <c r="B11" s="73">
        <f>HLOOKUP(A11,[1]valeurs_mensuelles!$A$1:$ZZ$1500,13,0)</f>
        <v>168</v>
      </c>
      <c r="C11" s="73">
        <f>HLOOKUP(A11,[1]valeurs_mensuelles!$A$1:$ZZ$715,166,0)</f>
        <v>123</v>
      </c>
      <c r="D11" s="73">
        <f>HLOOKUP(A11,[1]valeurs_mensuelles!$A$1:$ZZ$715,14,0)</f>
        <v>1742</v>
      </c>
      <c r="E11" s="73">
        <f>HLOOKUP(A11,[1]valeurs_mensuelles!$A$1:$ZZ$715,24,0)</f>
        <v>1918</v>
      </c>
      <c r="F11" s="73">
        <f>HLOOKUP(A11,[1]valeurs_mensuelles!$A$1:$ZZ$715,471,0)</f>
        <v>1467</v>
      </c>
      <c r="G11" s="73">
        <f>HLOOKUP(A11,[1]valeurs_mensuelles!$A$1:$ZZ$715,472,0)</f>
        <v>665</v>
      </c>
      <c r="J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row>
    <row r="12" spans="1:221" ht="15" x14ac:dyDescent="0.25">
      <c r="A12" t="s">
        <v>618</v>
      </c>
      <c r="B12" s="73">
        <f>HLOOKUP(A12,[1]valeurs_mensuelles!$A$1:$ZZ$1500,13,0)</f>
        <v>151</v>
      </c>
      <c r="C12" s="73">
        <f>HLOOKUP(A12,[1]valeurs_mensuelles!$A$1:$ZZ$715,166,0)</f>
        <v>109</v>
      </c>
      <c r="D12" s="73">
        <f>HLOOKUP(A12,[1]valeurs_mensuelles!$A$1:$ZZ$715,14,0)</f>
        <v>1368</v>
      </c>
      <c r="E12" s="73">
        <f>HLOOKUP(A12,[1]valeurs_mensuelles!$A$1:$ZZ$715,24,0)</f>
        <v>1927</v>
      </c>
      <c r="F12" s="73">
        <f>HLOOKUP(A12,[1]valeurs_mensuelles!$A$1:$ZZ$715,471,0)</f>
        <v>1158</v>
      </c>
      <c r="G12" s="73">
        <f>HLOOKUP(A12,[1]valeurs_mensuelles!$A$1:$ZZ$715,472,0)</f>
        <v>559</v>
      </c>
      <c r="J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row>
    <row r="13" spans="1:221" ht="15" x14ac:dyDescent="0.25">
      <c r="A13" t="s">
        <v>617</v>
      </c>
      <c r="B13" s="73">
        <f>HLOOKUP(A13,[1]valeurs_mensuelles!$A$1:$ZZ$1500,13,0)</f>
        <v>144</v>
      </c>
      <c r="C13" s="73">
        <f>HLOOKUP(A13,[1]valeurs_mensuelles!$A$1:$ZZ$715,166,0)</f>
        <v>128</v>
      </c>
      <c r="D13" s="73">
        <f>HLOOKUP(A13,[1]valeurs_mensuelles!$A$1:$ZZ$715,14,0)</f>
        <v>1376</v>
      </c>
      <c r="E13" s="73">
        <f>HLOOKUP(A13,[1]valeurs_mensuelles!$A$1:$ZZ$715,24,0)</f>
        <v>1613</v>
      </c>
      <c r="F13" s="73">
        <f>HLOOKUP(A13,[1]valeurs_mensuelles!$A$1:$ZZ$715,471,0)</f>
        <v>1102</v>
      </c>
      <c r="G13" s="73">
        <f>HLOOKUP(A13,[1]valeurs_mensuelles!$A$1:$ZZ$715,472,0)</f>
        <v>481</v>
      </c>
      <c r="J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row>
    <row r="14" spans="1:221" ht="15" x14ac:dyDescent="0.25">
      <c r="A14" t="s">
        <v>616</v>
      </c>
      <c r="B14" s="73">
        <f>HLOOKUP(A14,[1]valeurs_mensuelles!$A$1:$ZZ$1500,13,0)</f>
        <v>179</v>
      </c>
      <c r="C14" s="73">
        <f>HLOOKUP(A14,[1]valeurs_mensuelles!$A$1:$ZZ$715,166,0)</f>
        <v>177</v>
      </c>
      <c r="D14" s="73">
        <f>HLOOKUP(A14,[1]valeurs_mensuelles!$A$1:$ZZ$715,14,0)</f>
        <v>1478</v>
      </c>
      <c r="E14" s="73">
        <f>HLOOKUP(A14,[1]valeurs_mensuelles!$A$1:$ZZ$715,24,0)</f>
        <v>2135</v>
      </c>
      <c r="F14" s="73">
        <f>HLOOKUP(A14,[1]valeurs_mensuelles!$A$1:$ZZ$715,471,0)</f>
        <v>1200</v>
      </c>
      <c r="G14" s="73">
        <f>HLOOKUP(A14,[1]valeurs_mensuelles!$A$1:$ZZ$715,472,0)</f>
        <v>570</v>
      </c>
      <c r="J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row>
    <row r="15" spans="1:221" ht="15" x14ac:dyDescent="0.25">
      <c r="A15" t="s">
        <v>615</v>
      </c>
      <c r="B15" s="73">
        <f>HLOOKUP(A15,[1]valeurs_mensuelles!$A$1:$ZZ$1500,13,0)</f>
        <v>161</v>
      </c>
      <c r="C15" s="73">
        <f>HLOOKUP(A15,[1]valeurs_mensuelles!$A$1:$ZZ$715,166,0)</f>
        <v>170</v>
      </c>
      <c r="D15" s="73">
        <f>HLOOKUP(A15,[1]valeurs_mensuelles!$A$1:$ZZ$715,14,0)</f>
        <v>1306</v>
      </c>
      <c r="E15" s="73">
        <f>HLOOKUP(A15,[1]valeurs_mensuelles!$A$1:$ZZ$715,24,0)</f>
        <v>1881</v>
      </c>
      <c r="F15" s="73">
        <f>HLOOKUP(A15,[1]valeurs_mensuelles!$A$1:$ZZ$715,471,0)</f>
        <v>965</v>
      </c>
      <c r="G15" s="73">
        <f>HLOOKUP(A15,[1]valeurs_mensuelles!$A$1:$ZZ$715,472,0)</f>
        <v>482</v>
      </c>
      <c r="J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row>
    <row r="16" spans="1:221" ht="15" x14ac:dyDescent="0.25">
      <c r="A16" t="s">
        <v>614</v>
      </c>
      <c r="B16" s="73">
        <f>HLOOKUP(A16,[1]valeurs_mensuelles!$A$1:$ZZ$1500,13,0)</f>
        <v>68</v>
      </c>
      <c r="C16" s="73">
        <f>HLOOKUP(A16,[1]valeurs_mensuelles!$A$1:$ZZ$715,166,0)</f>
        <v>86</v>
      </c>
      <c r="D16" s="73">
        <f>HLOOKUP(A16,[1]valeurs_mensuelles!$A$1:$ZZ$715,14,0)</f>
        <v>1115</v>
      </c>
      <c r="E16" s="73">
        <f>HLOOKUP(A16,[1]valeurs_mensuelles!$A$1:$ZZ$715,24,0)</f>
        <v>1374</v>
      </c>
      <c r="F16" s="73">
        <f>HLOOKUP(A16,[1]valeurs_mensuelles!$A$1:$ZZ$715,471,0)</f>
        <v>831</v>
      </c>
      <c r="G16" s="73">
        <f>HLOOKUP(A16,[1]valeurs_mensuelles!$A$1:$ZZ$715,472,0)</f>
        <v>419</v>
      </c>
      <c r="J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row>
    <row r="17" spans="1:221" ht="15" x14ac:dyDescent="0.25">
      <c r="A17" t="s">
        <v>613</v>
      </c>
      <c r="B17" s="73">
        <f>HLOOKUP(A17,[1]valeurs_mensuelles!$A$1:$ZZ$1500,13,0)</f>
        <v>184</v>
      </c>
      <c r="C17" s="73">
        <f>HLOOKUP(A17,[1]valeurs_mensuelles!$A$1:$ZZ$715,166,0)</f>
        <v>100</v>
      </c>
      <c r="D17" s="73">
        <f>HLOOKUP(A17,[1]valeurs_mensuelles!$A$1:$ZZ$715,14,0)</f>
        <v>1377</v>
      </c>
      <c r="E17" s="73">
        <f>HLOOKUP(A17,[1]valeurs_mensuelles!$A$1:$ZZ$715,24,0)</f>
        <v>2014</v>
      </c>
      <c r="F17" s="73">
        <f>HLOOKUP(A17,[1]valeurs_mensuelles!$A$1:$ZZ$715,471,0)</f>
        <v>1063</v>
      </c>
      <c r="G17" s="73">
        <f>HLOOKUP(A17,[1]valeurs_mensuelles!$A$1:$ZZ$715,472,0)</f>
        <v>507</v>
      </c>
      <c r="J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row>
    <row r="18" spans="1:221" ht="15" x14ac:dyDescent="0.25">
      <c r="A18" t="s">
        <v>612</v>
      </c>
      <c r="B18" s="73">
        <f>HLOOKUP(A18,[1]valeurs_mensuelles!$A$1:$ZZ$1500,13,0)</f>
        <v>143</v>
      </c>
      <c r="C18" s="73">
        <f>HLOOKUP(A18,[1]valeurs_mensuelles!$A$1:$ZZ$715,166,0)</f>
        <v>138</v>
      </c>
      <c r="D18" s="73">
        <f>HLOOKUP(A18,[1]valeurs_mensuelles!$A$1:$ZZ$715,14,0)</f>
        <v>1529</v>
      </c>
      <c r="E18" s="73">
        <f>HLOOKUP(A18,[1]valeurs_mensuelles!$A$1:$ZZ$715,24,0)</f>
        <v>2070</v>
      </c>
      <c r="F18" s="73">
        <f>HLOOKUP(A18,[1]valeurs_mensuelles!$A$1:$ZZ$715,471,0)</f>
        <v>1186</v>
      </c>
      <c r="G18" s="73">
        <f>HLOOKUP(A18,[1]valeurs_mensuelles!$A$1:$ZZ$715,472,0)</f>
        <v>560</v>
      </c>
      <c r="J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row>
    <row r="19" spans="1:221" ht="15" x14ac:dyDescent="0.25">
      <c r="A19" t="s">
        <v>611</v>
      </c>
      <c r="B19" s="73">
        <f>HLOOKUP(A19,[1]valeurs_mensuelles!$A$1:$ZZ$1500,13,0)</f>
        <v>134</v>
      </c>
      <c r="C19" s="73">
        <f>HLOOKUP(A19,[1]valeurs_mensuelles!$A$1:$ZZ$715,166,0)</f>
        <v>109</v>
      </c>
      <c r="D19" s="73">
        <f>HLOOKUP(A19,[1]valeurs_mensuelles!$A$1:$ZZ$715,14,0)</f>
        <v>1270</v>
      </c>
      <c r="E19" s="73">
        <f>HLOOKUP(A19,[1]valeurs_mensuelles!$A$1:$ZZ$715,24,0)</f>
        <v>1703</v>
      </c>
      <c r="F19" s="73">
        <f>HLOOKUP(A19,[1]valeurs_mensuelles!$A$1:$ZZ$715,471,0)</f>
        <v>973</v>
      </c>
      <c r="G19" s="73">
        <f>HLOOKUP(A19,[1]valeurs_mensuelles!$A$1:$ZZ$715,472,0)</f>
        <v>480</v>
      </c>
      <c r="J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row>
    <row r="20" spans="1:221" ht="15" x14ac:dyDescent="0.25">
      <c r="A20" t="s">
        <v>610</v>
      </c>
      <c r="B20" s="73">
        <f>HLOOKUP(A20,[1]valeurs_mensuelles!$A$1:$ZZ$1500,13,0)</f>
        <v>103</v>
      </c>
      <c r="C20" s="73">
        <f>HLOOKUP(A20,[1]valeurs_mensuelles!$A$1:$ZZ$715,166,0)</f>
        <v>108</v>
      </c>
      <c r="D20" s="73">
        <f>HLOOKUP(A20,[1]valeurs_mensuelles!$A$1:$ZZ$715,14,0)</f>
        <v>1051</v>
      </c>
      <c r="E20" s="73">
        <f>HLOOKUP(A20,[1]valeurs_mensuelles!$A$1:$ZZ$715,24,0)</f>
        <v>1457</v>
      </c>
      <c r="F20" s="73">
        <f>HLOOKUP(A20,[1]valeurs_mensuelles!$A$1:$ZZ$715,471,0)</f>
        <v>864</v>
      </c>
      <c r="G20" s="73">
        <f>HLOOKUP(A20,[1]valeurs_mensuelles!$A$1:$ZZ$715,472,0)</f>
        <v>406</v>
      </c>
      <c r="J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row>
    <row r="21" spans="1:221" ht="15" x14ac:dyDescent="0.25">
      <c r="A21" t="s">
        <v>609</v>
      </c>
      <c r="B21" s="73">
        <f>HLOOKUP(A21,[1]valeurs_mensuelles!$A$1:$ZZ$1500,13,0)</f>
        <v>166</v>
      </c>
      <c r="C21" s="73">
        <f>HLOOKUP(A21,[1]valeurs_mensuelles!$A$1:$ZZ$715,166,0)</f>
        <v>164</v>
      </c>
      <c r="D21" s="73">
        <f>HLOOKUP(A21,[1]valeurs_mensuelles!$A$1:$ZZ$715,14,0)</f>
        <v>1560</v>
      </c>
      <c r="E21" s="73">
        <f>HLOOKUP(A21,[1]valeurs_mensuelles!$A$1:$ZZ$715,24,0)</f>
        <v>2180</v>
      </c>
      <c r="F21" s="73">
        <f>HLOOKUP(A21,[1]valeurs_mensuelles!$A$1:$ZZ$715,471,0)</f>
        <v>1226</v>
      </c>
      <c r="G21" s="73">
        <f>HLOOKUP(A21,[1]valeurs_mensuelles!$A$1:$ZZ$715,472,0)</f>
        <v>554</v>
      </c>
      <c r="J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row>
    <row r="22" spans="1:221" ht="15" x14ac:dyDescent="0.25">
      <c r="A22" t="s">
        <v>608</v>
      </c>
      <c r="B22" s="73">
        <f>HLOOKUP(A22,[1]valeurs_mensuelles!$A$1:$ZZ$1500,13,0)</f>
        <v>137</v>
      </c>
      <c r="C22" s="73">
        <f>HLOOKUP(A22,[1]valeurs_mensuelles!$A$1:$ZZ$715,166,0)</f>
        <v>118</v>
      </c>
      <c r="D22" s="73">
        <f>HLOOKUP(A22,[1]valeurs_mensuelles!$A$1:$ZZ$715,14,0)</f>
        <v>1372</v>
      </c>
      <c r="E22" s="73">
        <f>HLOOKUP(A22,[1]valeurs_mensuelles!$A$1:$ZZ$715,24,0)</f>
        <v>1792</v>
      </c>
      <c r="F22" s="73">
        <f>HLOOKUP(A22,[1]valeurs_mensuelles!$A$1:$ZZ$715,471,0)</f>
        <v>1207</v>
      </c>
      <c r="G22" s="73">
        <f>HLOOKUP(A22,[1]valeurs_mensuelles!$A$1:$ZZ$715,472,0)</f>
        <v>563</v>
      </c>
      <c r="J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row>
    <row r="23" spans="1:221" ht="15" x14ac:dyDescent="0.25">
      <c r="A23" t="s">
        <v>607</v>
      </c>
      <c r="B23" s="73">
        <f>HLOOKUP(A23,[1]valeurs_mensuelles!$A$1:$ZZ$1500,13,0)</f>
        <v>183</v>
      </c>
      <c r="C23" s="73">
        <f>HLOOKUP(A23,[1]valeurs_mensuelles!$A$1:$ZZ$715,166,0)</f>
        <v>133</v>
      </c>
      <c r="D23" s="73">
        <f>HLOOKUP(A23,[1]valeurs_mensuelles!$A$1:$ZZ$715,14,0)</f>
        <v>1574</v>
      </c>
      <c r="E23" s="73">
        <f>HLOOKUP(A23,[1]valeurs_mensuelles!$A$1:$ZZ$715,24,0)</f>
        <v>2305</v>
      </c>
      <c r="F23" s="73">
        <f>HLOOKUP(A23,[1]valeurs_mensuelles!$A$1:$ZZ$715,471,0)</f>
        <v>1240</v>
      </c>
      <c r="G23" s="73">
        <f>HLOOKUP(A23,[1]valeurs_mensuelles!$A$1:$ZZ$715,472,0)</f>
        <v>679</v>
      </c>
      <c r="J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row>
    <row r="24" spans="1:221" ht="15" x14ac:dyDescent="0.25">
      <c r="A24" t="s">
        <v>606</v>
      </c>
      <c r="B24" s="73">
        <f>HLOOKUP(A24,[1]valeurs_mensuelles!$A$1:$ZZ$1500,13,0)</f>
        <v>151</v>
      </c>
      <c r="C24" s="73">
        <f>HLOOKUP(A24,[1]valeurs_mensuelles!$A$1:$ZZ$715,166,0)</f>
        <v>130</v>
      </c>
      <c r="D24" s="73">
        <f>HLOOKUP(A24,[1]valeurs_mensuelles!$A$1:$ZZ$715,14,0)</f>
        <v>1337</v>
      </c>
      <c r="E24" s="73">
        <f>HLOOKUP(A24,[1]valeurs_mensuelles!$A$1:$ZZ$715,24,0)</f>
        <v>1890</v>
      </c>
      <c r="F24" s="73">
        <f>HLOOKUP(A24,[1]valeurs_mensuelles!$A$1:$ZZ$715,471,0)</f>
        <v>1241</v>
      </c>
      <c r="G24" s="73">
        <f>HLOOKUP(A24,[1]valeurs_mensuelles!$A$1:$ZZ$715,472,0)</f>
        <v>539</v>
      </c>
      <c r="J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row>
    <row r="25" spans="1:221" ht="15" x14ac:dyDescent="0.25">
      <c r="A25" t="s">
        <v>605</v>
      </c>
      <c r="B25" s="73">
        <f>HLOOKUP(A25,[1]valeurs_mensuelles!$A$1:$ZZ$1500,13,0)</f>
        <v>112</v>
      </c>
      <c r="C25" s="73">
        <f>HLOOKUP(A25,[1]valeurs_mensuelles!$A$1:$ZZ$715,166,0)</f>
        <v>114</v>
      </c>
      <c r="D25" s="73">
        <f>HLOOKUP(A25,[1]valeurs_mensuelles!$A$1:$ZZ$715,14,0)</f>
        <v>1249</v>
      </c>
      <c r="E25" s="73">
        <f>HLOOKUP(A25,[1]valeurs_mensuelles!$A$1:$ZZ$715,24,0)</f>
        <v>1874</v>
      </c>
      <c r="F25" s="73">
        <f>HLOOKUP(A25,[1]valeurs_mensuelles!$A$1:$ZZ$715,471,0)</f>
        <v>1060</v>
      </c>
      <c r="G25" s="73">
        <f>HLOOKUP(A25,[1]valeurs_mensuelles!$A$1:$ZZ$715,472,0)</f>
        <v>544</v>
      </c>
      <c r="J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row>
    <row r="26" spans="1:221" ht="15" x14ac:dyDescent="0.25">
      <c r="A26" t="s">
        <v>604</v>
      </c>
      <c r="B26" s="73">
        <f>HLOOKUP(A26,[1]valeurs_mensuelles!$A$1:$ZZ$1500,13,0)</f>
        <v>147</v>
      </c>
      <c r="C26" s="73">
        <f>HLOOKUP(A26,[1]valeurs_mensuelles!$A$1:$ZZ$715,166,0)</f>
        <v>137</v>
      </c>
      <c r="D26" s="73">
        <f>HLOOKUP(A26,[1]valeurs_mensuelles!$A$1:$ZZ$715,14,0)</f>
        <v>1356</v>
      </c>
      <c r="E26" s="73">
        <f>HLOOKUP(A26,[1]valeurs_mensuelles!$A$1:$ZZ$715,24,0)</f>
        <v>1683</v>
      </c>
      <c r="F26" s="73">
        <f>HLOOKUP(A26,[1]valeurs_mensuelles!$A$1:$ZZ$715,471,0)</f>
        <v>1159</v>
      </c>
      <c r="G26" s="73">
        <f>HLOOKUP(A26,[1]valeurs_mensuelles!$A$1:$ZZ$715,472,0)</f>
        <v>498</v>
      </c>
      <c r="J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row>
    <row r="27" spans="1:221" ht="15" x14ac:dyDescent="0.25">
      <c r="A27" t="s">
        <v>603</v>
      </c>
      <c r="B27" s="73">
        <f>HLOOKUP(A27,[1]valeurs_mensuelles!$A$1:$ZZ$1500,13,0)</f>
        <v>146</v>
      </c>
      <c r="C27" s="73">
        <f>HLOOKUP(A27,[1]valeurs_mensuelles!$A$1:$ZZ$715,166,0)</f>
        <v>139</v>
      </c>
      <c r="D27" s="73">
        <f>HLOOKUP(A27,[1]valeurs_mensuelles!$A$1:$ZZ$715,14,0)</f>
        <v>1294</v>
      </c>
      <c r="E27" s="73">
        <f>HLOOKUP(A27,[1]valeurs_mensuelles!$A$1:$ZZ$715,24,0)</f>
        <v>1680</v>
      </c>
      <c r="F27" s="73">
        <f>HLOOKUP(A27,[1]valeurs_mensuelles!$A$1:$ZZ$715,471,0)</f>
        <v>974</v>
      </c>
      <c r="G27" s="73">
        <f>HLOOKUP(A27,[1]valeurs_mensuelles!$A$1:$ZZ$715,472,0)</f>
        <v>465</v>
      </c>
      <c r="J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row>
    <row r="28" spans="1:221" ht="15" x14ac:dyDescent="0.25">
      <c r="A28" t="s">
        <v>602</v>
      </c>
      <c r="B28" s="73">
        <f>HLOOKUP(A28,[1]valeurs_mensuelles!$A$1:$ZZ$1500,13,0)</f>
        <v>96</v>
      </c>
      <c r="C28" s="73">
        <f>HLOOKUP(A28,[1]valeurs_mensuelles!$A$1:$ZZ$715,166,0)</f>
        <v>109</v>
      </c>
      <c r="D28" s="73">
        <f>HLOOKUP(A28,[1]valeurs_mensuelles!$A$1:$ZZ$715,14,0)</f>
        <v>1078</v>
      </c>
      <c r="E28" s="73">
        <f>HLOOKUP(A28,[1]valeurs_mensuelles!$A$1:$ZZ$715,24,0)</f>
        <v>1207</v>
      </c>
      <c r="F28" s="73">
        <f>HLOOKUP(A28,[1]valeurs_mensuelles!$A$1:$ZZ$715,471,0)</f>
        <v>713</v>
      </c>
      <c r="G28" s="73">
        <f>HLOOKUP(A28,[1]valeurs_mensuelles!$A$1:$ZZ$715,472,0)</f>
        <v>376</v>
      </c>
      <c r="J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row>
    <row r="29" spans="1:221" ht="15" x14ac:dyDescent="0.25">
      <c r="A29" t="s">
        <v>601</v>
      </c>
      <c r="B29" s="73">
        <f>HLOOKUP(A29,[1]valeurs_mensuelles!$A$1:$ZZ$1500,13,0)</f>
        <v>92</v>
      </c>
      <c r="C29" s="73">
        <f>HLOOKUP(A29,[1]valeurs_mensuelles!$A$1:$ZZ$715,166,0)</f>
        <v>117</v>
      </c>
      <c r="D29" s="73">
        <f>HLOOKUP(A29,[1]valeurs_mensuelles!$A$1:$ZZ$715,14,0)</f>
        <v>1255</v>
      </c>
      <c r="E29" s="73">
        <f>HLOOKUP(A29,[1]valeurs_mensuelles!$A$1:$ZZ$715,24,0)</f>
        <v>1920</v>
      </c>
      <c r="F29" s="73">
        <f>HLOOKUP(A29,[1]valeurs_mensuelles!$A$1:$ZZ$715,471,0)</f>
        <v>1088</v>
      </c>
      <c r="G29" s="73">
        <f>HLOOKUP(A29,[1]valeurs_mensuelles!$A$1:$ZZ$715,472,0)</f>
        <v>487</v>
      </c>
      <c r="J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row>
    <row r="30" spans="1:221" ht="15" x14ac:dyDescent="0.25">
      <c r="A30" t="s">
        <v>600</v>
      </c>
      <c r="B30" s="73">
        <f>HLOOKUP(A30,[1]valeurs_mensuelles!$A$1:$ZZ$1500,13,0)</f>
        <v>194</v>
      </c>
      <c r="C30" s="73">
        <f>HLOOKUP(A30,[1]valeurs_mensuelles!$A$1:$ZZ$715,166,0)</f>
        <v>146</v>
      </c>
      <c r="D30" s="73">
        <f>HLOOKUP(A30,[1]valeurs_mensuelles!$A$1:$ZZ$715,14,0)</f>
        <v>1650</v>
      </c>
      <c r="E30" s="73">
        <f>HLOOKUP(A30,[1]valeurs_mensuelles!$A$1:$ZZ$715,24,0)</f>
        <v>2139</v>
      </c>
      <c r="F30" s="73">
        <f>HLOOKUP(A30,[1]valeurs_mensuelles!$A$1:$ZZ$715,471,0)</f>
        <v>1209</v>
      </c>
      <c r="G30" s="73">
        <f>HLOOKUP(A30,[1]valeurs_mensuelles!$A$1:$ZZ$715,472,0)</f>
        <v>606</v>
      </c>
      <c r="J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row>
    <row r="31" spans="1:221" ht="15" x14ac:dyDescent="0.25">
      <c r="A31" t="s">
        <v>599</v>
      </c>
      <c r="B31" s="73">
        <f>HLOOKUP(A31,[1]valeurs_mensuelles!$A$1:$ZZ$1500,13,0)</f>
        <v>114</v>
      </c>
      <c r="C31" s="73">
        <f>HLOOKUP(A31,[1]valeurs_mensuelles!$A$1:$ZZ$715,166,0)</f>
        <v>138</v>
      </c>
      <c r="D31" s="73">
        <f>HLOOKUP(A31,[1]valeurs_mensuelles!$A$1:$ZZ$715,14,0)</f>
        <v>1231</v>
      </c>
      <c r="E31" s="73">
        <f>HLOOKUP(A31,[1]valeurs_mensuelles!$A$1:$ZZ$715,24,0)</f>
        <v>1751</v>
      </c>
      <c r="F31" s="73">
        <f>HLOOKUP(A31,[1]valeurs_mensuelles!$A$1:$ZZ$715,471,0)</f>
        <v>968</v>
      </c>
      <c r="G31" s="73">
        <f>HLOOKUP(A31,[1]valeurs_mensuelles!$A$1:$ZZ$715,472,0)</f>
        <v>468</v>
      </c>
      <c r="J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row>
    <row r="32" spans="1:221" ht="15" x14ac:dyDescent="0.25">
      <c r="A32" t="s">
        <v>598</v>
      </c>
      <c r="B32" s="73">
        <f>HLOOKUP(A32,[1]valeurs_mensuelles!$A$1:$ZZ$1500,13,0)</f>
        <v>100</v>
      </c>
      <c r="C32" s="73">
        <f>HLOOKUP(A32,[1]valeurs_mensuelles!$A$1:$ZZ$715,166,0)</f>
        <v>123</v>
      </c>
      <c r="D32" s="73">
        <f>HLOOKUP(A32,[1]valeurs_mensuelles!$A$1:$ZZ$715,14,0)</f>
        <v>1036</v>
      </c>
      <c r="E32" s="73">
        <f>HLOOKUP(A32,[1]valeurs_mensuelles!$A$1:$ZZ$715,24,0)</f>
        <v>1460</v>
      </c>
      <c r="F32" s="73">
        <f>HLOOKUP(A32,[1]valeurs_mensuelles!$A$1:$ZZ$715,471,0)</f>
        <v>866</v>
      </c>
      <c r="G32" s="73">
        <f>HLOOKUP(A32,[1]valeurs_mensuelles!$A$1:$ZZ$715,472,0)</f>
        <v>411</v>
      </c>
      <c r="J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row>
    <row r="33" spans="1:221" ht="15" x14ac:dyDescent="0.25">
      <c r="A33" t="s">
        <v>597</v>
      </c>
      <c r="B33" s="73">
        <f>HLOOKUP(A33,[1]valeurs_mensuelles!$A$1:$ZZ$1500,13,0)</f>
        <v>168</v>
      </c>
      <c r="C33" s="73">
        <f>HLOOKUP(A33,[1]valeurs_mensuelles!$A$1:$ZZ$715,166,0)</f>
        <v>149</v>
      </c>
      <c r="D33" s="73">
        <f>HLOOKUP(A33,[1]valeurs_mensuelles!$A$1:$ZZ$715,14,0)</f>
        <v>1511</v>
      </c>
      <c r="E33" s="73">
        <f>HLOOKUP(A33,[1]valeurs_mensuelles!$A$1:$ZZ$715,24,0)</f>
        <v>2075</v>
      </c>
      <c r="F33" s="73">
        <f>HLOOKUP(A33,[1]valeurs_mensuelles!$A$1:$ZZ$715,471,0)</f>
        <v>1354</v>
      </c>
      <c r="G33" s="73">
        <f>HLOOKUP(A33,[1]valeurs_mensuelles!$A$1:$ZZ$715,472,0)</f>
        <v>726</v>
      </c>
      <c r="J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row>
    <row r="34" spans="1:221" ht="15" x14ac:dyDescent="0.25">
      <c r="A34" t="s">
        <v>596</v>
      </c>
      <c r="B34" s="73">
        <f>HLOOKUP(A34,[1]valeurs_mensuelles!$A$1:$ZZ$1500,13,0)</f>
        <v>122</v>
      </c>
      <c r="C34" s="73">
        <f>HLOOKUP(A34,[1]valeurs_mensuelles!$A$1:$ZZ$715,166,0)</f>
        <v>132</v>
      </c>
      <c r="D34" s="73">
        <f>HLOOKUP(A34,[1]valeurs_mensuelles!$A$1:$ZZ$715,14,0)</f>
        <v>1465</v>
      </c>
      <c r="E34" s="73">
        <f>HLOOKUP(A34,[1]valeurs_mensuelles!$A$1:$ZZ$715,24,0)</f>
        <v>1934</v>
      </c>
      <c r="F34" s="73">
        <f>HLOOKUP(A34,[1]valeurs_mensuelles!$A$1:$ZZ$715,471,0)</f>
        <v>1157</v>
      </c>
      <c r="G34" s="73">
        <f>HLOOKUP(A34,[1]valeurs_mensuelles!$A$1:$ZZ$715,472,0)</f>
        <v>592</v>
      </c>
      <c r="J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row>
    <row r="35" spans="1:221" ht="15" x14ac:dyDescent="0.25">
      <c r="A35" t="s">
        <v>595</v>
      </c>
      <c r="B35" s="73">
        <f>HLOOKUP(A35,[1]valeurs_mensuelles!$A$1:$ZZ$1500,13,0)</f>
        <v>184</v>
      </c>
      <c r="C35" s="73">
        <f>HLOOKUP(A35,[1]valeurs_mensuelles!$A$1:$ZZ$715,166,0)</f>
        <v>126</v>
      </c>
      <c r="D35" s="73">
        <f>HLOOKUP(A35,[1]valeurs_mensuelles!$A$1:$ZZ$715,14,0)</f>
        <v>1378</v>
      </c>
      <c r="E35" s="73">
        <f>HLOOKUP(A35,[1]valeurs_mensuelles!$A$1:$ZZ$715,24,0)</f>
        <v>1926</v>
      </c>
      <c r="F35" s="73">
        <f>HLOOKUP(A35,[1]valeurs_mensuelles!$A$1:$ZZ$715,471,0)</f>
        <v>1220</v>
      </c>
      <c r="G35" s="73">
        <f>HLOOKUP(A35,[1]valeurs_mensuelles!$A$1:$ZZ$715,472,0)</f>
        <v>573</v>
      </c>
      <c r="J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row>
    <row r="36" spans="1:221" ht="15" x14ac:dyDescent="0.25">
      <c r="A36" t="s">
        <v>594</v>
      </c>
      <c r="B36" s="73">
        <f>HLOOKUP(A36,[1]valeurs_mensuelles!$A$1:$ZZ$1500,13,0)</f>
        <v>168</v>
      </c>
      <c r="C36" s="73">
        <f>HLOOKUP(A36,[1]valeurs_mensuelles!$A$1:$ZZ$715,166,0)</f>
        <v>129</v>
      </c>
      <c r="D36" s="73">
        <f>HLOOKUP(A36,[1]valeurs_mensuelles!$A$1:$ZZ$715,14,0)</f>
        <v>1466</v>
      </c>
      <c r="E36" s="73">
        <f>HLOOKUP(A36,[1]valeurs_mensuelles!$A$1:$ZZ$715,24,0)</f>
        <v>1922</v>
      </c>
      <c r="F36" s="73">
        <f>HLOOKUP(A36,[1]valeurs_mensuelles!$A$1:$ZZ$715,471,0)</f>
        <v>1243</v>
      </c>
      <c r="G36" s="73">
        <f>HLOOKUP(A36,[1]valeurs_mensuelles!$A$1:$ZZ$715,472,0)</f>
        <v>567</v>
      </c>
      <c r="J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row>
    <row r="37" spans="1:221" ht="15" x14ac:dyDescent="0.25">
      <c r="A37" t="s">
        <v>593</v>
      </c>
      <c r="B37" s="73">
        <f>HLOOKUP(A37,[1]valeurs_mensuelles!$A$1:$ZZ$1500,13,0)</f>
        <v>148</v>
      </c>
      <c r="C37" s="73">
        <f>HLOOKUP(A37,[1]valeurs_mensuelles!$A$1:$ZZ$715,166,0)</f>
        <v>152</v>
      </c>
      <c r="D37" s="73">
        <f>HLOOKUP(A37,[1]valeurs_mensuelles!$A$1:$ZZ$715,14,0)</f>
        <v>1364</v>
      </c>
      <c r="E37" s="73">
        <f>HLOOKUP(A37,[1]valeurs_mensuelles!$A$1:$ZZ$715,24,0)</f>
        <v>1804</v>
      </c>
      <c r="F37" s="73">
        <f>HLOOKUP(A37,[1]valeurs_mensuelles!$A$1:$ZZ$715,471,0)</f>
        <v>1039</v>
      </c>
      <c r="G37" s="73">
        <f>HLOOKUP(A37,[1]valeurs_mensuelles!$A$1:$ZZ$715,472,0)</f>
        <v>559</v>
      </c>
      <c r="J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row>
    <row r="38" spans="1:221" ht="15" x14ac:dyDescent="0.25">
      <c r="A38" t="s">
        <v>592</v>
      </c>
      <c r="B38" s="73">
        <f>HLOOKUP(A38,[1]valeurs_mensuelles!$A$1:$ZZ$1500,13,0)</f>
        <v>134</v>
      </c>
      <c r="C38" s="73">
        <f>HLOOKUP(A38,[1]valeurs_mensuelles!$A$1:$ZZ$715,166,0)</f>
        <v>139</v>
      </c>
      <c r="D38" s="73">
        <f>HLOOKUP(A38,[1]valeurs_mensuelles!$A$1:$ZZ$715,14,0)</f>
        <v>1282</v>
      </c>
      <c r="E38" s="73">
        <f>HLOOKUP(A38,[1]valeurs_mensuelles!$A$1:$ZZ$715,24,0)</f>
        <v>1627</v>
      </c>
      <c r="F38" s="73">
        <f>HLOOKUP(A38,[1]valeurs_mensuelles!$A$1:$ZZ$715,471,0)</f>
        <v>1017</v>
      </c>
      <c r="G38" s="73">
        <f>HLOOKUP(A38,[1]valeurs_mensuelles!$A$1:$ZZ$715,472,0)</f>
        <v>490</v>
      </c>
      <c r="J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row>
    <row r="39" spans="1:221" ht="15" x14ac:dyDescent="0.25">
      <c r="A39" t="s">
        <v>591</v>
      </c>
      <c r="B39" s="73">
        <f>HLOOKUP(A39,[1]valeurs_mensuelles!$A$1:$ZZ$1500,13,0)</f>
        <v>160</v>
      </c>
      <c r="C39" s="73">
        <f>HLOOKUP(A39,[1]valeurs_mensuelles!$A$1:$ZZ$715,166,0)</f>
        <v>146</v>
      </c>
      <c r="D39" s="73">
        <f>HLOOKUP(A39,[1]valeurs_mensuelles!$A$1:$ZZ$715,14,0)</f>
        <v>1324</v>
      </c>
      <c r="E39" s="73">
        <f>HLOOKUP(A39,[1]valeurs_mensuelles!$A$1:$ZZ$715,24,0)</f>
        <v>1726</v>
      </c>
      <c r="F39" s="73">
        <f>HLOOKUP(A39,[1]valeurs_mensuelles!$A$1:$ZZ$715,471,0)</f>
        <v>1079</v>
      </c>
      <c r="G39" s="73">
        <f>HLOOKUP(A39,[1]valeurs_mensuelles!$A$1:$ZZ$715,472,0)</f>
        <v>507</v>
      </c>
      <c r="J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row>
    <row r="40" spans="1:221" ht="15" x14ac:dyDescent="0.25">
      <c r="A40" t="s">
        <v>590</v>
      </c>
      <c r="B40" s="73">
        <f>HLOOKUP(A40,[1]valeurs_mensuelles!$A$1:$ZZ$1500,13,0)</f>
        <v>88</v>
      </c>
      <c r="C40" s="73">
        <f>HLOOKUP(A40,[1]valeurs_mensuelles!$A$1:$ZZ$715,166,0)</f>
        <v>82</v>
      </c>
      <c r="D40" s="73">
        <f>HLOOKUP(A40,[1]valeurs_mensuelles!$A$1:$ZZ$715,14,0)</f>
        <v>939</v>
      </c>
      <c r="E40" s="73">
        <f>HLOOKUP(A40,[1]valeurs_mensuelles!$A$1:$ZZ$715,24,0)</f>
        <v>1328</v>
      </c>
      <c r="F40" s="73">
        <f>HLOOKUP(A40,[1]valeurs_mensuelles!$A$1:$ZZ$715,471,0)</f>
        <v>801</v>
      </c>
      <c r="G40" s="73">
        <f>HLOOKUP(A40,[1]valeurs_mensuelles!$A$1:$ZZ$715,472,0)</f>
        <v>382</v>
      </c>
      <c r="J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row>
    <row r="41" spans="1:221" ht="15" x14ac:dyDescent="0.25">
      <c r="A41" t="s">
        <v>589</v>
      </c>
      <c r="B41" s="73">
        <f>HLOOKUP(A41,[1]valeurs_mensuelles!$A$1:$ZZ$1500,13,0)</f>
        <v>121</v>
      </c>
      <c r="C41" s="73">
        <f>HLOOKUP(A41,[1]valeurs_mensuelles!$A$1:$ZZ$715,166,0)</f>
        <v>113</v>
      </c>
      <c r="D41" s="73">
        <f>HLOOKUP(A41,[1]valeurs_mensuelles!$A$1:$ZZ$715,14,0)</f>
        <v>1264</v>
      </c>
      <c r="E41" s="73">
        <f>HLOOKUP(A41,[1]valeurs_mensuelles!$A$1:$ZZ$715,24,0)</f>
        <v>1801</v>
      </c>
      <c r="F41" s="73">
        <f>HLOOKUP(A41,[1]valeurs_mensuelles!$A$1:$ZZ$715,471,0)</f>
        <v>1024</v>
      </c>
      <c r="G41" s="73">
        <f>HLOOKUP(A41,[1]valeurs_mensuelles!$A$1:$ZZ$715,472,0)</f>
        <v>525</v>
      </c>
      <c r="J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row>
    <row r="42" spans="1:221" ht="15" x14ac:dyDescent="0.25">
      <c r="A42" t="s">
        <v>588</v>
      </c>
      <c r="B42" s="73">
        <f>HLOOKUP(A42,[1]valeurs_mensuelles!$A$1:$ZZ$1500,13,0)</f>
        <v>157</v>
      </c>
      <c r="C42" s="73">
        <f>HLOOKUP(A42,[1]valeurs_mensuelles!$A$1:$ZZ$715,166,0)</f>
        <v>132</v>
      </c>
      <c r="D42" s="73">
        <f>HLOOKUP(A42,[1]valeurs_mensuelles!$A$1:$ZZ$715,14,0)</f>
        <v>1528</v>
      </c>
      <c r="E42" s="73">
        <f>HLOOKUP(A42,[1]valeurs_mensuelles!$A$1:$ZZ$715,24,0)</f>
        <v>2080</v>
      </c>
      <c r="F42" s="73">
        <f>HLOOKUP(A42,[1]valeurs_mensuelles!$A$1:$ZZ$715,471,0)</f>
        <v>1125</v>
      </c>
      <c r="G42" s="73">
        <f>HLOOKUP(A42,[1]valeurs_mensuelles!$A$1:$ZZ$715,472,0)</f>
        <v>578</v>
      </c>
      <c r="J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row>
    <row r="43" spans="1:221" ht="15" x14ac:dyDescent="0.25">
      <c r="A43" t="s">
        <v>587</v>
      </c>
      <c r="B43" s="73">
        <f>HLOOKUP(A43,[1]valeurs_mensuelles!$A$1:$ZZ$1500,13,0)</f>
        <v>103</v>
      </c>
      <c r="C43" s="73">
        <f>HLOOKUP(A43,[1]valeurs_mensuelles!$A$1:$ZZ$715,166,0)</f>
        <v>110</v>
      </c>
      <c r="D43" s="73">
        <f>HLOOKUP(A43,[1]valeurs_mensuelles!$A$1:$ZZ$715,14,0)</f>
        <v>1113</v>
      </c>
      <c r="E43" s="73">
        <f>HLOOKUP(A43,[1]valeurs_mensuelles!$A$1:$ZZ$715,24,0)</f>
        <v>1722</v>
      </c>
      <c r="F43" s="73">
        <f>HLOOKUP(A43,[1]valeurs_mensuelles!$A$1:$ZZ$715,471,0)</f>
        <v>919</v>
      </c>
      <c r="G43" s="73">
        <f>HLOOKUP(A43,[1]valeurs_mensuelles!$A$1:$ZZ$715,472,0)</f>
        <v>489</v>
      </c>
      <c r="J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row>
    <row r="44" spans="1:221" ht="15" x14ac:dyDescent="0.25">
      <c r="A44" t="s">
        <v>586</v>
      </c>
      <c r="B44" s="73">
        <f>HLOOKUP(A44,[1]valeurs_mensuelles!$A$1:$ZZ$1500,13,0)</f>
        <v>118</v>
      </c>
      <c r="C44" s="73">
        <f>HLOOKUP(A44,[1]valeurs_mensuelles!$A$1:$ZZ$715,166,0)</f>
        <v>159</v>
      </c>
      <c r="D44" s="73">
        <f>HLOOKUP(A44,[1]valeurs_mensuelles!$A$1:$ZZ$715,14,0)</f>
        <v>1142</v>
      </c>
      <c r="E44" s="73">
        <f>HLOOKUP(A44,[1]valeurs_mensuelles!$A$1:$ZZ$715,24,0)</f>
        <v>1563</v>
      </c>
      <c r="F44" s="73">
        <f>HLOOKUP(A44,[1]valeurs_mensuelles!$A$1:$ZZ$715,471,0)</f>
        <v>929</v>
      </c>
      <c r="G44" s="73">
        <f>HLOOKUP(A44,[1]valeurs_mensuelles!$A$1:$ZZ$715,472,0)</f>
        <v>433</v>
      </c>
      <c r="J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row>
    <row r="45" spans="1:221" ht="15" x14ac:dyDescent="0.25">
      <c r="A45" t="s">
        <v>585</v>
      </c>
      <c r="B45" s="73">
        <f>HLOOKUP(A45,[1]valeurs_mensuelles!$A$1:$ZZ$1500,13,0)</f>
        <v>135</v>
      </c>
      <c r="C45" s="73">
        <f>HLOOKUP(A45,[1]valeurs_mensuelles!$A$1:$ZZ$715,166,0)</f>
        <v>130</v>
      </c>
      <c r="D45" s="73">
        <f>HLOOKUP(A45,[1]valeurs_mensuelles!$A$1:$ZZ$715,14,0)</f>
        <v>1471</v>
      </c>
      <c r="E45" s="73">
        <f>HLOOKUP(A45,[1]valeurs_mensuelles!$A$1:$ZZ$715,24,0)</f>
        <v>2015</v>
      </c>
      <c r="F45" s="73">
        <f>HLOOKUP(A45,[1]valeurs_mensuelles!$A$1:$ZZ$715,471,0)</f>
        <v>1218</v>
      </c>
      <c r="G45" s="73">
        <f>HLOOKUP(A45,[1]valeurs_mensuelles!$A$1:$ZZ$715,472,0)</f>
        <v>496</v>
      </c>
      <c r="J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row>
    <row r="46" spans="1:221" ht="15" x14ac:dyDescent="0.25">
      <c r="A46" t="s">
        <v>584</v>
      </c>
      <c r="B46" s="73">
        <f>HLOOKUP(A46,[1]valeurs_mensuelles!$A$1:$ZZ$1500,13,0)</f>
        <v>117</v>
      </c>
      <c r="C46" s="73">
        <f>HLOOKUP(A46,[1]valeurs_mensuelles!$A$1:$ZZ$715,166,0)</f>
        <v>123</v>
      </c>
      <c r="D46" s="73">
        <f>HLOOKUP(A46,[1]valeurs_mensuelles!$A$1:$ZZ$715,14,0)</f>
        <v>1340</v>
      </c>
      <c r="E46" s="73">
        <f>HLOOKUP(A46,[1]valeurs_mensuelles!$A$1:$ZZ$715,24,0)</f>
        <v>1884</v>
      </c>
      <c r="F46" s="73">
        <f>HLOOKUP(A46,[1]valeurs_mensuelles!$A$1:$ZZ$715,471,0)</f>
        <v>1067</v>
      </c>
      <c r="G46" s="73">
        <f>HLOOKUP(A46,[1]valeurs_mensuelles!$A$1:$ZZ$715,472,0)</f>
        <v>487</v>
      </c>
      <c r="J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row>
    <row r="47" spans="1:221" ht="15" x14ac:dyDescent="0.25">
      <c r="A47" t="s">
        <v>583</v>
      </c>
      <c r="B47" s="73">
        <f>HLOOKUP(A47,[1]valeurs_mensuelles!$A$1:$ZZ$1500,13,0)</f>
        <v>162</v>
      </c>
      <c r="C47" s="73">
        <f>HLOOKUP(A47,[1]valeurs_mensuelles!$A$1:$ZZ$715,166,0)</f>
        <v>97</v>
      </c>
      <c r="D47" s="73">
        <f>HLOOKUP(A47,[1]valeurs_mensuelles!$A$1:$ZZ$715,14,0)</f>
        <v>1427</v>
      </c>
      <c r="E47" s="73">
        <f>HLOOKUP(A47,[1]valeurs_mensuelles!$A$1:$ZZ$715,24,0)</f>
        <v>1865</v>
      </c>
      <c r="F47" s="73">
        <f>HLOOKUP(A47,[1]valeurs_mensuelles!$A$1:$ZZ$715,471,0)</f>
        <v>1193</v>
      </c>
      <c r="G47" s="73">
        <f>HLOOKUP(A47,[1]valeurs_mensuelles!$A$1:$ZZ$715,472,0)</f>
        <v>574</v>
      </c>
      <c r="J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row>
    <row r="48" spans="1:221" ht="15" x14ac:dyDescent="0.25">
      <c r="A48" t="s">
        <v>582</v>
      </c>
      <c r="B48" s="73">
        <f>HLOOKUP(A48,[1]valeurs_mensuelles!$A$1:$ZZ$1500,13,0)</f>
        <v>144</v>
      </c>
      <c r="C48" s="73">
        <f>HLOOKUP(A48,[1]valeurs_mensuelles!$A$1:$ZZ$715,166,0)</f>
        <v>140</v>
      </c>
      <c r="D48" s="73">
        <f>HLOOKUP(A48,[1]valeurs_mensuelles!$A$1:$ZZ$715,14,0)</f>
        <v>1596</v>
      </c>
      <c r="E48" s="73">
        <f>HLOOKUP(A48,[1]valeurs_mensuelles!$A$1:$ZZ$715,24,0)</f>
        <v>1973</v>
      </c>
      <c r="F48" s="73">
        <f>HLOOKUP(A48,[1]valeurs_mensuelles!$A$1:$ZZ$715,471,0)</f>
        <v>1253</v>
      </c>
      <c r="G48" s="73">
        <f>HLOOKUP(A48,[1]valeurs_mensuelles!$A$1:$ZZ$715,472,0)</f>
        <v>542</v>
      </c>
      <c r="J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row>
    <row r="49" spans="1:221" ht="15" x14ac:dyDescent="0.25">
      <c r="A49" t="s">
        <v>581</v>
      </c>
      <c r="B49" s="73">
        <f>HLOOKUP(A49,[1]valeurs_mensuelles!$A$1:$ZZ$1500,13,0)</f>
        <v>156</v>
      </c>
      <c r="C49" s="73">
        <f>HLOOKUP(A49,[1]valeurs_mensuelles!$A$1:$ZZ$715,166,0)</f>
        <v>111</v>
      </c>
      <c r="D49" s="73">
        <f>HLOOKUP(A49,[1]valeurs_mensuelles!$A$1:$ZZ$715,14,0)</f>
        <v>1109</v>
      </c>
      <c r="E49" s="73">
        <f>HLOOKUP(A49,[1]valeurs_mensuelles!$A$1:$ZZ$715,24,0)</f>
        <v>1488</v>
      </c>
      <c r="F49" s="73">
        <f>HLOOKUP(A49,[1]valeurs_mensuelles!$A$1:$ZZ$715,471,0)</f>
        <v>897</v>
      </c>
      <c r="G49" s="73">
        <f>HLOOKUP(A49,[1]valeurs_mensuelles!$A$1:$ZZ$715,472,0)</f>
        <v>441</v>
      </c>
      <c r="J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row>
    <row r="50" spans="1:221" ht="15" x14ac:dyDescent="0.25">
      <c r="A50" t="s">
        <v>580</v>
      </c>
      <c r="B50" s="73">
        <f>HLOOKUP(A50,[1]valeurs_mensuelles!$A$1:$ZZ$1500,13,0)</f>
        <v>149</v>
      </c>
      <c r="C50" s="73">
        <f>HLOOKUP(A50,[1]valeurs_mensuelles!$A$1:$ZZ$715,166,0)</f>
        <v>156</v>
      </c>
      <c r="D50" s="73">
        <f>HLOOKUP(A50,[1]valeurs_mensuelles!$A$1:$ZZ$715,14,0)</f>
        <v>1299</v>
      </c>
      <c r="E50" s="73">
        <f>HLOOKUP(A50,[1]valeurs_mensuelles!$A$1:$ZZ$715,24,0)</f>
        <v>1712</v>
      </c>
      <c r="F50" s="73">
        <f>HLOOKUP(A50,[1]valeurs_mensuelles!$A$1:$ZZ$715,471,0)</f>
        <v>1008</v>
      </c>
      <c r="G50" s="73">
        <f>HLOOKUP(A50,[1]valeurs_mensuelles!$A$1:$ZZ$715,472,0)</f>
        <v>452</v>
      </c>
      <c r="J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row>
    <row r="51" spans="1:221" ht="15" x14ac:dyDescent="0.25">
      <c r="A51" t="s">
        <v>579</v>
      </c>
      <c r="B51" s="73">
        <f>HLOOKUP(A51,[1]valeurs_mensuelles!$A$1:$ZZ$1500,13,0)</f>
        <v>136</v>
      </c>
      <c r="C51" s="73">
        <f>HLOOKUP(A51,[1]valeurs_mensuelles!$A$1:$ZZ$715,166,0)</f>
        <v>143</v>
      </c>
      <c r="D51" s="73">
        <f>HLOOKUP(A51,[1]valeurs_mensuelles!$A$1:$ZZ$715,14,0)</f>
        <v>1283</v>
      </c>
      <c r="E51" s="73">
        <f>HLOOKUP(A51,[1]valeurs_mensuelles!$A$1:$ZZ$715,24,0)</f>
        <v>1642</v>
      </c>
      <c r="F51" s="73">
        <f>HLOOKUP(A51,[1]valeurs_mensuelles!$A$1:$ZZ$715,471,0)</f>
        <v>1020</v>
      </c>
      <c r="G51" s="73">
        <f>HLOOKUP(A51,[1]valeurs_mensuelles!$A$1:$ZZ$715,472,0)</f>
        <v>468</v>
      </c>
      <c r="J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row>
    <row r="52" spans="1:221" ht="15" x14ac:dyDescent="0.25">
      <c r="A52" t="s">
        <v>578</v>
      </c>
      <c r="B52" s="73">
        <f>HLOOKUP(A52,[1]valeurs_mensuelles!$A$1:$ZZ$1500,13,0)</f>
        <v>106</v>
      </c>
      <c r="C52" s="73">
        <f>HLOOKUP(A52,[1]valeurs_mensuelles!$A$1:$ZZ$715,166,0)</f>
        <v>89</v>
      </c>
      <c r="D52" s="73">
        <f>HLOOKUP(A52,[1]valeurs_mensuelles!$A$1:$ZZ$715,14,0)</f>
        <v>910</v>
      </c>
      <c r="E52" s="73">
        <f>HLOOKUP(A52,[1]valeurs_mensuelles!$A$1:$ZZ$715,24,0)</f>
        <v>1333</v>
      </c>
      <c r="F52" s="73">
        <f>HLOOKUP(A52,[1]valeurs_mensuelles!$A$1:$ZZ$715,471,0)</f>
        <v>761</v>
      </c>
      <c r="G52" s="73">
        <f>HLOOKUP(A52,[1]valeurs_mensuelles!$A$1:$ZZ$715,472,0)</f>
        <v>317</v>
      </c>
      <c r="J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row>
    <row r="53" spans="1:221" ht="15" x14ac:dyDescent="0.25">
      <c r="A53" t="s">
        <v>577</v>
      </c>
      <c r="B53" s="73">
        <f>HLOOKUP(A53,[1]valeurs_mensuelles!$A$1:$ZZ$1500,13,0)</f>
        <v>139</v>
      </c>
      <c r="C53" s="73">
        <f>HLOOKUP(A53,[1]valeurs_mensuelles!$A$1:$ZZ$715,166,0)</f>
        <v>112</v>
      </c>
      <c r="D53" s="73">
        <f>HLOOKUP(A53,[1]valeurs_mensuelles!$A$1:$ZZ$715,14,0)</f>
        <v>1256</v>
      </c>
      <c r="E53" s="73">
        <f>HLOOKUP(A53,[1]valeurs_mensuelles!$A$1:$ZZ$715,24,0)</f>
        <v>1841</v>
      </c>
      <c r="F53" s="73">
        <f>HLOOKUP(A53,[1]valeurs_mensuelles!$A$1:$ZZ$715,471,0)</f>
        <v>1063</v>
      </c>
      <c r="G53" s="73">
        <f>HLOOKUP(A53,[1]valeurs_mensuelles!$A$1:$ZZ$715,472,0)</f>
        <v>534</v>
      </c>
      <c r="J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row>
    <row r="54" spans="1:221" ht="15" x14ac:dyDescent="0.25">
      <c r="A54" t="s">
        <v>576</v>
      </c>
      <c r="B54" s="73">
        <f>HLOOKUP(A54,[1]valeurs_mensuelles!$A$1:$ZZ$1500,13,0)</f>
        <v>134</v>
      </c>
      <c r="C54" s="73">
        <f>HLOOKUP(A54,[1]valeurs_mensuelles!$A$1:$ZZ$715,166,0)</f>
        <v>114</v>
      </c>
      <c r="D54" s="73">
        <f>HLOOKUP(A54,[1]valeurs_mensuelles!$A$1:$ZZ$715,14,0)</f>
        <v>1481</v>
      </c>
      <c r="E54" s="73">
        <f>HLOOKUP(A54,[1]valeurs_mensuelles!$A$1:$ZZ$715,24,0)</f>
        <v>2031</v>
      </c>
      <c r="F54" s="73">
        <f>HLOOKUP(A54,[1]valeurs_mensuelles!$A$1:$ZZ$715,471,0)</f>
        <v>1137</v>
      </c>
      <c r="G54" s="73">
        <f>HLOOKUP(A54,[1]valeurs_mensuelles!$A$1:$ZZ$715,472,0)</f>
        <v>545</v>
      </c>
      <c r="J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row>
    <row r="55" spans="1:221" ht="15" x14ac:dyDescent="0.25">
      <c r="A55" t="s">
        <v>575</v>
      </c>
      <c r="B55" s="73">
        <f>HLOOKUP(A55,[1]valeurs_mensuelles!$A$1:$ZZ$1500,13,0)</f>
        <v>109</v>
      </c>
      <c r="C55" s="73">
        <f>HLOOKUP(A55,[1]valeurs_mensuelles!$A$1:$ZZ$715,166,0)</f>
        <v>92</v>
      </c>
      <c r="D55" s="73">
        <f>HLOOKUP(A55,[1]valeurs_mensuelles!$A$1:$ZZ$715,14,0)</f>
        <v>1119</v>
      </c>
      <c r="E55" s="73">
        <f>HLOOKUP(A55,[1]valeurs_mensuelles!$A$1:$ZZ$715,24,0)</f>
        <v>1469</v>
      </c>
      <c r="F55" s="73">
        <f>HLOOKUP(A55,[1]valeurs_mensuelles!$A$1:$ZZ$715,471,0)</f>
        <v>851</v>
      </c>
      <c r="G55" s="73">
        <f>HLOOKUP(A55,[1]valeurs_mensuelles!$A$1:$ZZ$715,472,0)</f>
        <v>404</v>
      </c>
      <c r="J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row>
    <row r="56" spans="1:221" ht="15" x14ac:dyDescent="0.25">
      <c r="A56" t="s">
        <v>574</v>
      </c>
      <c r="B56" s="73">
        <f>HLOOKUP(A56,[1]valeurs_mensuelles!$A$1:$ZZ$1500,13,0)</f>
        <v>145</v>
      </c>
      <c r="C56" s="73">
        <f>HLOOKUP(A56,[1]valeurs_mensuelles!$A$1:$ZZ$715,166,0)</f>
        <v>147</v>
      </c>
      <c r="D56" s="73">
        <f>HLOOKUP(A56,[1]valeurs_mensuelles!$A$1:$ZZ$715,14,0)</f>
        <v>1192</v>
      </c>
      <c r="E56" s="73">
        <f>HLOOKUP(A56,[1]valeurs_mensuelles!$A$1:$ZZ$715,24,0)</f>
        <v>1717</v>
      </c>
      <c r="F56" s="73">
        <f>HLOOKUP(A56,[1]valeurs_mensuelles!$A$1:$ZZ$715,471,0)</f>
        <v>918</v>
      </c>
      <c r="G56" s="73">
        <f>HLOOKUP(A56,[1]valeurs_mensuelles!$A$1:$ZZ$715,472,0)</f>
        <v>469</v>
      </c>
      <c r="J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row>
    <row r="57" spans="1:221" ht="15" x14ac:dyDescent="0.25">
      <c r="A57" t="s">
        <v>573</v>
      </c>
      <c r="B57" s="73">
        <f>HLOOKUP(A57,[1]valeurs_mensuelles!$A$1:$ZZ$1500,13,0)</f>
        <v>136</v>
      </c>
      <c r="C57" s="73">
        <f>HLOOKUP(A57,[1]valeurs_mensuelles!$A$1:$ZZ$715,166,0)</f>
        <v>125</v>
      </c>
      <c r="D57" s="73">
        <f>HLOOKUP(A57,[1]valeurs_mensuelles!$A$1:$ZZ$715,14,0)</f>
        <v>1390</v>
      </c>
      <c r="E57" s="73">
        <f>HLOOKUP(A57,[1]valeurs_mensuelles!$A$1:$ZZ$715,24,0)</f>
        <v>1989</v>
      </c>
      <c r="F57" s="73">
        <f>HLOOKUP(A57,[1]valeurs_mensuelles!$A$1:$ZZ$715,471,0)</f>
        <v>1229</v>
      </c>
      <c r="G57" s="73">
        <f>HLOOKUP(A57,[1]valeurs_mensuelles!$A$1:$ZZ$715,472,0)</f>
        <v>472</v>
      </c>
      <c r="J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row>
    <row r="58" spans="1:221" ht="15" x14ac:dyDescent="0.25">
      <c r="A58" t="s">
        <v>572</v>
      </c>
      <c r="B58" s="73">
        <f>HLOOKUP(A58,[1]valeurs_mensuelles!$A$1:$ZZ$1500,13,0)</f>
        <v>122</v>
      </c>
      <c r="C58" s="73">
        <f>HLOOKUP(A58,[1]valeurs_mensuelles!$A$1:$ZZ$715,166,0)</f>
        <v>135</v>
      </c>
      <c r="D58" s="73">
        <f>HLOOKUP(A58,[1]valeurs_mensuelles!$A$1:$ZZ$715,14,0)</f>
        <v>1480</v>
      </c>
      <c r="E58" s="73">
        <f>HLOOKUP(A58,[1]valeurs_mensuelles!$A$1:$ZZ$715,24,0)</f>
        <v>2042</v>
      </c>
      <c r="F58" s="73">
        <f>HLOOKUP(A58,[1]valeurs_mensuelles!$A$1:$ZZ$715,471,0)</f>
        <v>1197</v>
      </c>
      <c r="G58" s="73">
        <f>HLOOKUP(A58,[1]valeurs_mensuelles!$A$1:$ZZ$715,472,0)</f>
        <v>576</v>
      </c>
      <c r="J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row>
    <row r="59" spans="1:221" ht="15" x14ac:dyDescent="0.25">
      <c r="A59" t="s">
        <v>571</v>
      </c>
      <c r="B59" s="73">
        <f>HLOOKUP(A59,[1]valeurs_mensuelles!$A$1:$ZZ$1500,13,0)</f>
        <v>173</v>
      </c>
      <c r="C59" s="73">
        <f>HLOOKUP(A59,[1]valeurs_mensuelles!$A$1:$ZZ$715,166,0)</f>
        <v>130</v>
      </c>
      <c r="D59" s="73">
        <f>HLOOKUP(A59,[1]valeurs_mensuelles!$A$1:$ZZ$715,14,0)</f>
        <v>1621</v>
      </c>
      <c r="E59" s="73">
        <f>HLOOKUP(A59,[1]valeurs_mensuelles!$A$1:$ZZ$715,24,0)</f>
        <v>2073</v>
      </c>
      <c r="F59" s="73">
        <f>HLOOKUP(A59,[1]valeurs_mensuelles!$A$1:$ZZ$715,471,0)</f>
        <v>1274</v>
      </c>
      <c r="G59" s="73">
        <f>HLOOKUP(A59,[1]valeurs_mensuelles!$A$1:$ZZ$715,472,0)</f>
        <v>585</v>
      </c>
      <c r="J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row>
    <row r="60" spans="1:221" ht="15" x14ac:dyDescent="0.25">
      <c r="A60" t="s">
        <v>570</v>
      </c>
      <c r="B60" s="73">
        <f>HLOOKUP(A60,[1]valeurs_mensuelles!$A$1:$ZZ$1500,13,0)</f>
        <v>151</v>
      </c>
      <c r="C60" s="73">
        <f>HLOOKUP(A60,[1]valeurs_mensuelles!$A$1:$ZZ$715,166,0)</f>
        <v>123</v>
      </c>
      <c r="D60" s="73">
        <f>HLOOKUP(A60,[1]valeurs_mensuelles!$A$1:$ZZ$715,14,0)</f>
        <v>1531</v>
      </c>
      <c r="E60" s="73">
        <f>HLOOKUP(A60,[1]valeurs_mensuelles!$A$1:$ZZ$715,24,0)</f>
        <v>2098</v>
      </c>
      <c r="F60" s="73">
        <f>HLOOKUP(A60,[1]valeurs_mensuelles!$A$1:$ZZ$715,471,0)</f>
        <v>1258</v>
      </c>
      <c r="G60" s="73">
        <f>HLOOKUP(A60,[1]valeurs_mensuelles!$A$1:$ZZ$715,472,0)</f>
        <v>626</v>
      </c>
      <c r="J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row>
    <row r="61" spans="1:221" ht="15" x14ac:dyDescent="0.25">
      <c r="A61" t="s">
        <v>569</v>
      </c>
      <c r="B61" s="73">
        <f>HLOOKUP(A61,[1]valeurs_mensuelles!$A$1:$ZZ$1500,13,0)</f>
        <v>118</v>
      </c>
      <c r="C61" s="73">
        <f>HLOOKUP(A61,[1]valeurs_mensuelles!$A$1:$ZZ$715,166,0)</f>
        <v>122</v>
      </c>
      <c r="D61" s="73">
        <f>HLOOKUP(A61,[1]valeurs_mensuelles!$A$1:$ZZ$715,14,0)</f>
        <v>1290</v>
      </c>
      <c r="E61" s="73">
        <f>HLOOKUP(A61,[1]valeurs_mensuelles!$A$1:$ZZ$715,24,0)</f>
        <v>1624</v>
      </c>
      <c r="F61" s="73">
        <f>HLOOKUP(A61,[1]valeurs_mensuelles!$A$1:$ZZ$715,471,0)</f>
        <v>1046</v>
      </c>
      <c r="G61" s="73">
        <f>HLOOKUP(A61,[1]valeurs_mensuelles!$A$1:$ZZ$715,472,0)</f>
        <v>455</v>
      </c>
      <c r="J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row>
    <row r="62" spans="1:221" ht="15" x14ac:dyDescent="0.25">
      <c r="A62" t="s">
        <v>568</v>
      </c>
      <c r="B62" s="73">
        <f>HLOOKUP(A62,[1]valeurs_mensuelles!$A$1:$ZZ$1500,13,0)</f>
        <v>148</v>
      </c>
      <c r="C62" s="73">
        <f>HLOOKUP(A62,[1]valeurs_mensuelles!$A$1:$ZZ$715,166,0)</f>
        <v>143</v>
      </c>
      <c r="D62" s="73">
        <f>HLOOKUP(A62,[1]valeurs_mensuelles!$A$1:$ZZ$715,14,0)</f>
        <v>1416</v>
      </c>
      <c r="E62" s="73">
        <f>HLOOKUP(A62,[1]valeurs_mensuelles!$A$1:$ZZ$715,24,0)</f>
        <v>1928</v>
      </c>
      <c r="F62" s="73">
        <f>HLOOKUP(A62,[1]valeurs_mensuelles!$A$1:$ZZ$715,471,0)</f>
        <v>1174</v>
      </c>
      <c r="G62" s="73">
        <f>HLOOKUP(A62,[1]valeurs_mensuelles!$A$1:$ZZ$715,472,0)</f>
        <v>505</v>
      </c>
      <c r="J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row>
    <row r="63" spans="1:221" ht="15" x14ac:dyDescent="0.25">
      <c r="A63" t="s">
        <v>567</v>
      </c>
      <c r="B63" s="73">
        <f>HLOOKUP(A63,[1]valeurs_mensuelles!$A$1:$ZZ$1500,13,0)</f>
        <v>116</v>
      </c>
      <c r="C63" s="73">
        <f>HLOOKUP(A63,[1]valeurs_mensuelles!$A$1:$ZZ$715,166,0)</f>
        <v>122</v>
      </c>
      <c r="D63" s="73">
        <f>HLOOKUP(A63,[1]valeurs_mensuelles!$A$1:$ZZ$715,14,0)</f>
        <v>1132</v>
      </c>
      <c r="E63" s="73">
        <f>HLOOKUP(A63,[1]valeurs_mensuelles!$A$1:$ZZ$715,24,0)</f>
        <v>1593</v>
      </c>
      <c r="F63" s="73">
        <f>HLOOKUP(A63,[1]valeurs_mensuelles!$A$1:$ZZ$715,471,0)</f>
        <v>948</v>
      </c>
      <c r="G63" s="73">
        <f>HLOOKUP(A63,[1]valeurs_mensuelles!$A$1:$ZZ$715,472,0)</f>
        <v>421</v>
      </c>
      <c r="J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row>
    <row r="64" spans="1:221" ht="15" x14ac:dyDescent="0.25">
      <c r="A64" t="s">
        <v>566</v>
      </c>
      <c r="B64" s="73">
        <f>HLOOKUP(A64,[1]valeurs_mensuelles!$A$1:$ZZ$1500,13,0)</f>
        <v>90</v>
      </c>
      <c r="C64" s="73">
        <f>HLOOKUP(A64,[1]valeurs_mensuelles!$A$1:$ZZ$715,166,0)</f>
        <v>98</v>
      </c>
      <c r="D64" s="73">
        <f>HLOOKUP(A64,[1]valeurs_mensuelles!$A$1:$ZZ$715,14,0)</f>
        <v>1048</v>
      </c>
      <c r="E64" s="73">
        <f>HLOOKUP(A64,[1]valeurs_mensuelles!$A$1:$ZZ$715,24,0)</f>
        <v>1442</v>
      </c>
      <c r="F64" s="73">
        <f>HLOOKUP(A64,[1]valeurs_mensuelles!$A$1:$ZZ$715,471,0)</f>
        <v>711</v>
      </c>
      <c r="G64" s="73">
        <f>HLOOKUP(A64,[1]valeurs_mensuelles!$A$1:$ZZ$715,472,0)</f>
        <v>339</v>
      </c>
      <c r="J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row>
    <row r="65" spans="1:221" ht="15" x14ac:dyDescent="0.25">
      <c r="A65" t="s">
        <v>565</v>
      </c>
      <c r="B65" s="73">
        <f>HLOOKUP(A65,[1]valeurs_mensuelles!$A$1:$ZZ$1500,13,0)</f>
        <v>126</v>
      </c>
      <c r="C65" s="73">
        <f>HLOOKUP(A65,[1]valeurs_mensuelles!$A$1:$ZZ$715,166,0)</f>
        <v>131</v>
      </c>
      <c r="D65" s="73">
        <f>HLOOKUP(A65,[1]valeurs_mensuelles!$A$1:$ZZ$715,14,0)</f>
        <v>1317</v>
      </c>
      <c r="E65" s="73">
        <f>HLOOKUP(A65,[1]valeurs_mensuelles!$A$1:$ZZ$715,24,0)</f>
        <v>1931</v>
      </c>
      <c r="F65" s="73">
        <f>HLOOKUP(A65,[1]valeurs_mensuelles!$A$1:$ZZ$715,471,0)</f>
        <v>1053</v>
      </c>
      <c r="G65" s="73">
        <f>HLOOKUP(A65,[1]valeurs_mensuelles!$A$1:$ZZ$715,472,0)</f>
        <v>500</v>
      </c>
      <c r="J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row>
    <row r="66" spans="1:221" ht="15" x14ac:dyDescent="0.25">
      <c r="A66" t="s">
        <v>564</v>
      </c>
      <c r="B66" s="73">
        <f>HLOOKUP(A66,[1]valeurs_mensuelles!$A$1:$ZZ$1500,13,0)</f>
        <v>123</v>
      </c>
      <c r="C66" s="73">
        <f>HLOOKUP(A66,[1]valeurs_mensuelles!$A$1:$ZZ$715,166,0)</f>
        <v>105</v>
      </c>
      <c r="D66" s="73">
        <f>HLOOKUP(A66,[1]valeurs_mensuelles!$A$1:$ZZ$715,14,0)</f>
        <v>1377</v>
      </c>
      <c r="E66" s="73">
        <f>HLOOKUP(A66,[1]valeurs_mensuelles!$A$1:$ZZ$715,24,0)</f>
        <v>1909</v>
      </c>
      <c r="F66" s="73">
        <f>HLOOKUP(A66,[1]valeurs_mensuelles!$A$1:$ZZ$715,471,0)</f>
        <v>1019</v>
      </c>
      <c r="G66" s="73">
        <f>HLOOKUP(A66,[1]valeurs_mensuelles!$A$1:$ZZ$715,472,0)</f>
        <v>491</v>
      </c>
      <c r="J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row>
    <row r="67" spans="1:221" ht="15" x14ac:dyDescent="0.25">
      <c r="A67" t="s">
        <v>563</v>
      </c>
      <c r="B67" s="73">
        <f>HLOOKUP(A67,[1]valeurs_mensuelles!$A$1:$ZZ$1500,13,0)</f>
        <v>97</v>
      </c>
      <c r="C67" s="73">
        <f>HLOOKUP(A67,[1]valeurs_mensuelles!$A$1:$ZZ$715,166,0)</f>
        <v>86</v>
      </c>
      <c r="D67" s="73">
        <f>HLOOKUP(A67,[1]valeurs_mensuelles!$A$1:$ZZ$715,14,0)</f>
        <v>1289</v>
      </c>
      <c r="E67" s="73">
        <f>HLOOKUP(A67,[1]valeurs_mensuelles!$A$1:$ZZ$715,24,0)</f>
        <v>1698</v>
      </c>
      <c r="F67" s="73">
        <f>HLOOKUP(A67,[1]valeurs_mensuelles!$A$1:$ZZ$715,471,0)</f>
        <v>915</v>
      </c>
      <c r="G67" s="73">
        <f>HLOOKUP(A67,[1]valeurs_mensuelles!$A$1:$ZZ$715,472,0)</f>
        <v>417</v>
      </c>
      <c r="J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row>
    <row r="68" spans="1:221" ht="15" x14ac:dyDescent="0.25">
      <c r="A68" t="s">
        <v>562</v>
      </c>
      <c r="B68" s="73">
        <f>HLOOKUP(A68,[1]valeurs_mensuelles!$A$1:$ZZ$1500,13,0)</f>
        <v>124</v>
      </c>
      <c r="C68" s="73">
        <f>HLOOKUP(A68,[1]valeurs_mensuelles!$A$1:$ZZ$715,166,0)</f>
        <v>134</v>
      </c>
      <c r="D68" s="73">
        <f>HLOOKUP(A68,[1]valeurs_mensuelles!$A$1:$ZZ$715,14,0)</f>
        <v>1214</v>
      </c>
      <c r="E68" s="73">
        <f>HLOOKUP(A68,[1]valeurs_mensuelles!$A$1:$ZZ$715,24,0)</f>
        <v>1863</v>
      </c>
      <c r="F68" s="73">
        <f>HLOOKUP(A68,[1]valeurs_mensuelles!$A$1:$ZZ$715,471,0)</f>
        <v>1001</v>
      </c>
      <c r="G68" s="73">
        <f>HLOOKUP(A68,[1]valeurs_mensuelles!$A$1:$ZZ$715,472,0)</f>
        <v>476</v>
      </c>
      <c r="J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row>
    <row r="69" spans="1:221" ht="15" x14ac:dyDescent="0.25">
      <c r="A69" t="s">
        <v>561</v>
      </c>
      <c r="B69" s="73">
        <f>HLOOKUP(A69,[1]valeurs_mensuelles!$A$1:$ZZ$1500,13,0)</f>
        <v>130</v>
      </c>
      <c r="C69" s="73">
        <f>HLOOKUP(A69,[1]valeurs_mensuelles!$A$1:$ZZ$715,166,0)</f>
        <v>120</v>
      </c>
      <c r="D69" s="73">
        <f>HLOOKUP(A69,[1]valeurs_mensuelles!$A$1:$ZZ$715,14,0)</f>
        <v>1525</v>
      </c>
      <c r="E69" s="73">
        <f>HLOOKUP(A69,[1]valeurs_mensuelles!$A$1:$ZZ$715,24,0)</f>
        <v>2153</v>
      </c>
      <c r="F69" s="73">
        <f>HLOOKUP(A69,[1]valeurs_mensuelles!$A$1:$ZZ$715,471,0)</f>
        <v>1187</v>
      </c>
      <c r="G69" s="73">
        <f>HLOOKUP(A69,[1]valeurs_mensuelles!$A$1:$ZZ$715,472,0)</f>
        <v>527</v>
      </c>
      <c r="J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row>
    <row r="70" spans="1:221" ht="15" x14ac:dyDescent="0.25">
      <c r="A70" t="s">
        <v>560</v>
      </c>
      <c r="B70" s="73">
        <f>HLOOKUP(A70,[1]valeurs_mensuelles!$A$1:$ZZ$1500,13,0)</f>
        <v>146</v>
      </c>
      <c r="C70" s="73">
        <f>HLOOKUP(A70,[1]valeurs_mensuelles!$A$1:$ZZ$715,166,0)</f>
        <v>123</v>
      </c>
      <c r="D70" s="73">
        <f>HLOOKUP(A70,[1]valeurs_mensuelles!$A$1:$ZZ$715,14,0)</f>
        <v>1426</v>
      </c>
      <c r="E70" s="73">
        <f>HLOOKUP(A70,[1]valeurs_mensuelles!$A$1:$ZZ$715,24,0)</f>
        <v>2099</v>
      </c>
      <c r="F70" s="73">
        <f>HLOOKUP(A70,[1]valeurs_mensuelles!$A$1:$ZZ$715,471,0)</f>
        <v>1069</v>
      </c>
      <c r="G70" s="73">
        <f>HLOOKUP(A70,[1]valeurs_mensuelles!$A$1:$ZZ$715,472,0)</f>
        <v>594</v>
      </c>
      <c r="J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row>
    <row r="71" spans="1:221" ht="15" x14ac:dyDescent="0.25">
      <c r="A71" t="s">
        <v>559</v>
      </c>
      <c r="B71" s="73">
        <f>HLOOKUP(A71,[1]valeurs_mensuelles!$A$1:$ZZ$1500,13,0)</f>
        <v>153</v>
      </c>
      <c r="C71" s="73">
        <f>HLOOKUP(A71,[1]valeurs_mensuelles!$A$1:$ZZ$715,166,0)</f>
        <v>120</v>
      </c>
      <c r="D71" s="73">
        <f>HLOOKUP(A71,[1]valeurs_mensuelles!$A$1:$ZZ$715,14,0)</f>
        <v>1588</v>
      </c>
      <c r="E71" s="73">
        <f>HLOOKUP(A71,[1]valeurs_mensuelles!$A$1:$ZZ$715,24,0)</f>
        <v>2238</v>
      </c>
      <c r="F71" s="73">
        <f>HLOOKUP(A71,[1]valeurs_mensuelles!$A$1:$ZZ$715,471,0)</f>
        <v>1348</v>
      </c>
      <c r="G71" s="73">
        <f>HLOOKUP(A71,[1]valeurs_mensuelles!$A$1:$ZZ$715,472,0)</f>
        <v>640</v>
      </c>
      <c r="J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row>
    <row r="72" spans="1:221" ht="15" x14ac:dyDescent="0.25">
      <c r="A72" t="s">
        <v>558</v>
      </c>
      <c r="B72" s="73">
        <f>HLOOKUP(A72,[1]valeurs_mensuelles!$A$1:$ZZ$1500,13,0)</f>
        <v>144</v>
      </c>
      <c r="C72" s="73">
        <f>HLOOKUP(A72,[1]valeurs_mensuelles!$A$1:$ZZ$715,166,0)</f>
        <v>103</v>
      </c>
      <c r="D72" s="73">
        <f>HLOOKUP(A72,[1]valeurs_mensuelles!$A$1:$ZZ$715,14,0)</f>
        <v>1420</v>
      </c>
      <c r="E72" s="73">
        <f>HLOOKUP(A72,[1]valeurs_mensuelles!$A$1:$ZZ$715,24,0)</f>
        <v>1985</v>
      </c>
      <c r="F72" s="73">
        <f>HLOOKUP(A72,[1]valeurs_mensuelles!$A$1:$ZZ$715,471,0)</f>
        <v>1240</v>
      </c>
      <c r="G72" s="73">
        <f>HLOOKUP(A72,[1]valeurs_mensuelles!$A$1:$ZZ$715,472,0)</f>
        <v>574</v>
      </c>
      <c r="J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row>
    <row r="73" spans="1:221" ht="15" x14ac:dyDescent="0.25">
      <c r="A73" t="s">
        <v>557</v>
      </c>
      <c r="B73" s="73">
        <f>HLOOKUP(A73,[1]valeurs_mensuelles!$A$1:$ZZ$1500,13,0)</f>
        <v>137</v>
      </c>
      <c r="C73" s="73">
        <f>HLOOKUP(A73,[1]valeurs_mensuelles!$A$1:$ZZ$715,166,0)</f>
        <v>137</v>
      </c>
      <c r="D73" s="73">
        <f>HLOOKUP(A73,[1]valeurs_mensuelles!$A$1:$ZZ$715,14,0)</f>
        <v>1346</v>
      </c>
      <c r="E73" s="73">
        <f>HLOOKUP(A73,[1]valeurs_mensuelles!$A$1:$ZZ$715,24,0)</f>
        <v>1770</v>
      </c>
      <c r="F73" s="73">
        <f>HLOOKUP(A73,[1]valeurs_mensuelles!$A$1:$ZZ$715,471,0)</f>
        <v>1045</v>
      </c>
      <c r="G73" s="73">
        <f>HLOOKUP(A73,[1]valeurs_mensuelles!$A$1:$ZZ$715,472,0)</f>
        <v>498</v>
      </c>
      <c r="J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row>
    <row r="74" spans="1:221" ht="15" x14ac:dyDescent="0.25">
      <c r="A74" t="s">
        <v>556</v>
      </c>
      <c r="B74" s="73">
        <f>HLOOKUP(A74,[1]valeurs_mensuelles!$A$1:$ZZ$1500,13,0)</f>
        <v>144</v>
      </c>
      <c r="C74" s="73">
        <f>HLOOKUP(A74,[1]valeurs_mensuelles!$A$1:$ZZ$715,166,0)</f>
        <v>134</v>
      </c>
      <c r="D74" s="73">
        <f>HLOOKUP(A74,[1]valeurs_mensuelles!$A$1:$ZZ$715,14,0)</f>
        <v>1449</v>
      </c>
      <c r="E74" s="73">
        <f>HLOOKUP(A74,[1]valeurs_mensuelles!$A$1:$ZZ$715,24,0)</f>
        <v>1970</v>
      </c>
      <c r="F74" s="73">
        <f>HLOOKUP(A74,[1]valeurs_mensuelles!$A$1:$ZZ$715,471,0)</f>
        <v>1173</v>
      </c>
      <c r="G74" s="73">
        <f>HLOOKUP(A74,[1]valeurs_mensuelles!$A$1:$ZZ$715,472,0)</f>
        <v>527</v>
      </c>
      <c r="J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row>
    <row r="75" spans="1:221" ht="15" x14ac:dyDescent="0.25">
      <c r="A75" t="s">
        <v>622</v>
      </c>
      <c r="B75" s="73">
        <f>HLOOKUP(A75,[1]valeurs_mensuelles!$A$1:$ZZ$1500,13,0)</f>
        <v>126</v>
      </c>
      <c r="C75" s="73">
        <f>HLOOKUP(A75,[1]valeurs_mensuelles!$A$1:$ZZ$715,166,0)</f>
        <v>138</v>
      </c>
      <c r="D75" s="73">
        <f>HLOOKUP(A75,[1]valeurs_mensuelles!$A$1:$ZZ$715,14,0)</f>
        <v>1217</v>
      </c>
      <c r="E75" s="73">
        <f>HLOOKUP(A75,[1]valeurs_mensuelles!$A$1:$ZZ$715,24,0)</f>
        <v>1737</v>
      </c>
      <c r="F75" s="73">
        <f>HLOOKUP(A75,[1]valeurs_mensuelles!$A$1:$ZZ$715,471,0)</f>
        <v>1070</v>
      </c>
      <c r="G75" s="73">
        <f>HLOOKUP(A75,[1]valeurs_mensuelles!$A$1:$ZZ$715,472,0)</f>
        <v>445</v>
      </c>
      <c r="J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row>
    <row r="76" spans="1:221" ht="15" x14ac:dyDescent="0.25">
      <c r="A76" t="s">
        <v>623</v>
      </c>
      <c r="B76" s="73">
        <f>HLOOKUP(A76,[1]valeurs_mensuelles!$A$1:$ZZ$1500,13,0)</f>
        <v>102</v>
      </c>
      <c r="C76" s="73">
        <f>HLOOKUP(A76,[1]valeurs_mensuelles!$A$1:$ZZ$715,166,0)</f>
        <v>109</v>
      </c>
      <c r="D76" s="73">
        <f>HLOOKUP(A76,[1]valeurs_mensuelles!$A$1:$ZZ$715,14,0)</f>
        <v>1048</v>
      </c>
      <c r="E76" s="73">
        <f>HLOOKUP(A76,[1]valeurs_mensuelles!$A$1:$ZZ$715,24,0)</f>
        <v>1757</v>
      </c>
      <c r="F76" s="73">
        <f>HLOOKUP(A76,[1]valeurs_mensuelles!$A$1:$ZZ$715,471,0)</f>
        <v>832</v>
      </c>
      <c r="G76" s="73">
        <f>HLOOKUP(A76,[1]valeurs_mensuelles!$A$1:$ZZ$715,472,0)</f>
        <v>435</v>
      </c>
      <c r="J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row>
    <row r="77" spans="1:221" ht="15" x14ac:dyDescent="0.25">
      <c r="A77" t="s">
        <v>624</v>
      </c>
      <c r="B77" s="73">
        <f>HLOOKUP(A77,[1]valeurs_mensuelles!$A$1:$ZZ$1500,13,0)</f>
        <v>125</v>
      </c>
      <c r="C77" s="73">
        <f>HLOOKUP(A77,[1]valeurs_mensuelles!$A$1:$ZZ$715,166,0)</f>
        <v>105</v>
      </c>
      <c r="D77" s="73">
        <f>HLOOKUP(A77,[1]valeurs_mensuelles!$A$1:$ZZ$715,14,0)</f>
        <v>1402</v>
      </c>
      <c r="E77" s="73">
        <f>HLOOKUP(A77,[1]valeurs_mensuelles!$A$1:$ZZ$715,24,0)</f>
        <v>2225</v>
      </c>
      <c r="F77" s="73">
        <f>HLOOKUP(A77,[1]valeurs_mensuelles!$A$1:$ZZ$715,471,0)</f>
        <v>1088</v>
      </c>
      <c r="G77" s="73">
        <f>HLOOKUP(A77,[1]valeurs_mensuelles!$A$1:$ZZ$715,472,0)</f>
        <v>549</v>
      </c>
      <c r="J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row>
    <row r="78" spans="1:221" ht="15" x14ac:dyDescent="0.25">
      <c r="A78" t="s">
        <v>627</v>
      </c>
      <c r="B78" s="73">
        <f>HLOOKUP(A78,[1]valeurs_mensuelles!$A$1:$ZZ$1500,13,0)</f>
        <v>120</v>
      </c>
      <c r="C78" s="73">
        <f>HLOOKUP(A78,[1]valeurs_mensuelles!$A$1:$ZZ$715,166,0)</f>
        <v>132</v>
      </c>
      <c r="D78" s="73">
        <f>HLOOKUP(A78,[1]valeurs_mensuelles!$A$1:$ZZ$715,14,0)</f>
        <v>1532</v>
      </c>
      <c r="E78" s="73">
        <f>HLOOKUP(A78,[1]valeurs_mensuelles!$A$1:$ZZ$715,24,0)</f>
        <v>2341</v>
      </c>
      <c r="F78" s="73">
        <f>HLOOKUP(A78,[1]valeurs_mensuelles!$A$1:$ZZ$715,471,0)</f>
        <v>1191</v>
      </c>
      <c r="G78" s="73">
        <f>HLOOKUP(A78,[1]valeurs_mensuelles!$A$1:$ZZ$715,472,0)</f>
        <v>534</v>
      </c>
      <c r="J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row>
    <row r="79" spans="1:221" ht="15" x14ac:dyDescent="0.25">
      <c r="A79" t="s">
        <v>628</v>
      </c>
      <c r="B79" s="73">
        <f>HLOOKUP(A79,[1]valeurs_mensuelles!$A$1:$ZZ$1500,13,0)</f>
        <v>135</v>
      </c>
      <c r="C79" s="73">
        <f>HLOOKUP(A79,[1]valeurs_mensuelles!$A$1:$ZZ$715,166,0)</f>
        <v>137</v>
      </c>
      <c r="D79" s="73">
        <f>HLOOKUP(A79,[1]valeurs_mensuelles!$A$1:$ZZ$715,14,0)</f>
        <v>1461</v>
      </c>
      <c r="E79" s="73">
        <f>HLOOKUP(A79,[1]valeurs_mensuelles!$A$1:$ZZ$715,24,0)</f>
        <v>2118</v>
      </c>
      <c r="F79" s="73">
        <f>HLOOKUP(A79,[1]valeurs_mensuelles!$A$1:$ZZ$715,471,0)</f>
        <v>1101</v>
      </c>
      <c r="G79" s="73">
        <f>HLOOKUP(A79,[1]valeurs_mensuelles!$A$1:$ZZ$715,472,0)</f>
        <v>499</v>
      </c>
      <c r="J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row>
    <row r="80" spans="1:221" ht="15" x14ac:dyDescent="0.25">
      <c r="A80" t="s">
        <v>629</v>
      </c>
      <c r="B80" s="73">
        <f>HLOOKUP(A80,[1]valeurs_mensuelles!$A$1:$ZZ$1500,13,0)</f>
        <v>128</v>
      </c>
      <c r="C80" s="73">
        <f>HLOOKUP(A80,[1]valeurs_mensuelles!$A$1:$ZZ$715,166,0)</f>
        <v>159</v>
      </c>
      <c r="D80" s="73">
        <f>HLOOKUP(A80,[1]valeurs_mensuelles!$A$1:$ZZ$715,14,0)</f>
        <v>1404</v>
      </c>
      <c r="E80" s="73">
        <f>HLOOKUP(A80,[1]valeurs_mensuelles!$A$1:$ZZ$715,24,0)</f>
        <v>2014</v>
      </c>
      <c r="F80" s="73">
        <f>HLOOKUP(A80,[1]valeurs_mensuelles!$A$1:$ZZ$715,471,0)</f>
        <v>1038</v>
      </c>
      <c r="G80" s="73">
        <f>HLOOKUP(A80,[1]valeurs_mensuelles!$A$1:$ZZ$715,472,0)</f>
        <v>458</v>
      </c>
      <c r="J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row>
    <row r="81" spans="1:221" ht="15" x14ac:dyDescent="0.25">
      <c r="A81" s="40" t="s">
        <v>632</v>
      </c>
      <c r="B81" s="73">
        <f>HLOOKUP(A81,[1]valeurs_mensuelles!$A$1:$ZZ$1500,13,0)</f>
        <v>161</v>
      </c>
      <c r="C81" s="73">
        <f>HLOOKUP(A81,[1]valeurs_mensuelles!$A$1:$ZZ$715,166,0)</f>
        <v>156</v>
      </c>
      <c r="D81" s="73">
        <f>HLOOKUP(A81,[1]valeurs_mensuelles!$A$1:$ZZ$715,14,0)</f>
        <v>1794</v>
      </c>
      <c r="E81" s="73">
        <f>HLOOKUP(A81,[1]valeurs_mensuelles!$A$1:$ZZ$715,24,0)</f>
        <v>2633</v>
      </c>
      <c r="F81" s="73">
        <f>HLOOKUP(A81,[1]valeurs_mensuelles!$A$1:$ZZ$715,471,0)</f>
        <v>1314</v>
      </c>
      <c r="G81" s="73">
        <f>HLOOKUP(A81,[1]valeurs_mensuelles!$A$1:$ZZ$715,472,0)</f>
        <v>561</v>
      </c>
      <c r="J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row>
    <row r="82" spans="1:221" ht="15" x14ac:dyDescent="0.25">
      <c r="A82" s="40" t="s">
        <v>633</v>
      </c>
      <c r="B82" s="73">
        <f>HLOOKUP(A82,[1]valeurs_mensuelles!$A$1:$ZZ$1500,13,0)</f>
        <v>139</v>
      </c>
      <c r="C82" s="73">
        <f>HLOOKUP(A82,[1]valeurs_mensuelles!$A$1:$ZZ$715,166,0)</f>
        <v>156</v>
      </c>
      <c r="D82" s="73">
        <f>HLOOKUP(A82,[1]valeurs_mensuelles!$A$1:$ZZ$715,14,0)</f>
        <v>1705</v>
      </c>
      <c r="E82" s="73">
        <f>HLOOKUP(A82,[1]valeurs_mensuelles!$A$1:$ZZ$715,24,0)</f>
        <v>2467</v>
      </c>
      <c r="F82" s="73">
        <f>HLOOKUP(A82,[1]valeurs_mensuelles!$A$1:$ZZ$715,471,0)</f>
        <v>1295</v>
      </c>
      <c r="G82" s="73">
        <f>HLOOKUP(A82,[1]valeurs_mensuelles!$A$1:$ZZ$715,472,0)</f>
        <v>653</v>
      </c>
      <c r="J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row>
    <row r="83" spans="1:221" ht="15" x14ac:dyDescent="0.25">
      <c r="A83" s="40" t="s">
        <v>634</v>
      </c>
      <c r="B83" s="73">
        <f>HLOOKUP(A83,[1]valeurs_mensuelles!$A$1:$ZZ$1500,13,0)</f>
        <v>187</v>
      </c>
      <c r="C83" s="73">
        <f>HLOOKUP(A83,[1]valeurs_mensuelles!$A$1:$ZZ$715,166,0)</f>
        <v>146</v>
      </c>
      <c r="D83" s="73">
        <f>HLOOKUP(A83,[1]valeurs_mensuelles!$A$1:$ZZ$715,14,0)</f>
        <v>1842</v>
      </c>
      <c r="E83" s="73">
        <f>HLOOKUP(A83,[1]valeurs_mensuelles!$A$1:$ZZ$715,24,0)</f>
        <v>2735</v>
      </c>
      <c r="F83" s="73">
        <f>HLOOKUP(A83,[1]valeurs_mensuelles!$A$1:$ZZ$715,471,0)</f>
        <v>1558</v>
      </c>
      <c r="G83" s="73">
        <f>HLOOKUP(A83,[1]valeurs_mensuelles!$A$1:$ZZ$715,472,0)</f>
        <v>756</v>
      </c>
      <c r="J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row>
    <row r="84" spans="1:221" ht="15" x14ac:dyDescent="0.25">
      <c r="A84" s="40" t="s">
        <v>636</v>
      </c>
      <c r="B84" s="73">
        <f>HLOOKUP(A84,[1]valeurs_mensuelles!$A$1:$ZZ$1500,13,0)</f>
        <v>137</v>
      </c>
      <c r="C84" s="73">
        <f>HLOOKUP(A84,[1]valeurs_mensuelles!$A$1:$ZZ$715,166,0)</f>
        <v>122</v>
      </c>
      <c r="D84" s="73">
        <f>HLOOKUP(A84,[1]valeurs_mensuelles!$A$1:$ZZ$715,14,0)</f>
        <v>1687</v>
      </c>
      <c r="E84" s="73">
        <f>HLOOKUP(A84,[1]valeurs_mensuelles!$A$1:$ZZ$715,24,0)</f>
        <v>2441</v>
      </c>
      <c r="F84" s="73">
        <f>HLOOKUP(A84,[1]valeurs_mensuelles!$A$1:$ZZ$715,471,0)</f>
        <v>1333</v>
      </c>
      <c r="G84" s="73">
        <f>HLOOKUP(A84,[1]valeurs_mensuelles!$A$1:$ZZ$715,472,0)</f>
        <v>602</v>
      </c>
      <c r="J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row>
    <row r="85" spans="1:221" ht="15" x14ac:dyDescent="0.25">
      <c r="A85" s="40" t="s">
        <v>637</v>
      </c>
      <c r="B85" s="73">
        <f>HLOOKUP(A85,[1]valeurs_mensuelles!$A$1:$ZZ$1500,13,0)</f>
        <v>170</v>
      </c>
      <c r="C85" s="73">
        <f>HLOOKUP(A85,[1]valeurs_mensuelles!$A$1:$ZZ$715,166,0)</f>
        <v>145</v>
      </c>
      <c r="D85" s="73">
        <f>HLOOKUP(A85,[1]valeurs_mensuelles!$A$1:$ZZ$715,14,0)</f>
        <v>1524</v>
      </c>
      <c r="E85" s="73">
        <f>HLOOKUP(A85,[1]valeurs_mensuelles!$A$1:$ZZ$715,24,0)</f>
        <v>2293</v>
      </c>
      <c r="F85" s="73">
        <f>HLOOKUP(A85,[1]valeurs_mensuelles!$A$1:$ZZ$715,471,0)</f>
        <v>1166</v>
      </c>
      <c r="G85" s="73">
        <f>HLOOKUP(A85,[1]valeurs_mensuelles!$A$1:$ZZ$715,472,0)</f>
        <v>558</v>
      </c>
      <c r="J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row>
    <row r="86" spans="1:221" ht="15" x14ac:dyDescent="0.25">
      <c r="A86" s="40" t="s">
        <v>638</v>
      </c>
      <c r="B86" s="73">
        <f>HLOOKUP(A86,[1]valeurs_mensuelles!$A$1:$ZZ$1500,13,0)</f>
        <v>154</v>
      </c>
      <c r="C86" s="73">
        <f>HLOOKUP(A86,[1]valeurs_mensuelles!$A$1:$ZZ$715,166,0)</f>
        <v>166</v>
      </c>
      <c r="D86" s="73">
        <f>HLOOKUP(A86,[1]valeurs_mensuelles!$A$1:$ZZ$715,14,0)</f>
        <v>1674</v>
      </c>
      <c r="E86" s="73">
        <f>HLOOKUP(A86,[1]valeurs_mensuelles!$A$1:$ZZ$715,24,0)</f>
        <v>2561</v>
      </c>
      <c r="F86" s="73">
        <f>HLOOKUP(A86,[1]valeurs_mensuelles!$A$1:$ZZ$715,471,0)</f>
        <v>1508</v>
      </c>
      <c r="G86" s="73">
        <f>HLOOKUP(A86,[1]valeurs_mensuelles!$A$1:$ZZ$715,472,0)</f>
        <v>683</v>
      </c>
      <c r="J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row>
    <row r="87" spans="1:221" ht="15" x14ac:dyDescent="0.25">
      <c r="A87" s="40" t="s">
        <v>639</v>
      </c>
      <c r="B87" s="73">
        <f>HLOOKUP(A87,[1]valeurs_mensuelles!$A$1:$ZZ$1500,13,0)</f>
        <v>150</v>
      </c>
      <c r="C87" s="73">
        <f>HLOOKUP(A87,[1]valeurs_mensuelles!$A$1:$ZZ$715,166,0)</f>
        <v>124</v>
      </c>
      <c r="D87" s="73">
        <f>HLOOKUP(A87,[1]valeurs_mensuelles!$A$1:$ZZ$715,14,0)</f>
        <v>1400</v>
      </c>
      <c r="E87" s="73">
        <f>HLOOKUP(A87,[1]valeurs_mensuelles!$A$1:$ZZ$715,24,0)</f>
        <v>2092</v>
      </c>
      <c r="F87" s="73">
        <f>HLOOKUP(A87,[1]valeurs_mensuelles!$A$1:$ZZ$715,471,0)</f>
        <v>1100</v>
      </c>
      <c r="G87" s="73">
        <f>HLOOKUP(A87,[1]valeurs_mensuelles!$A$1:$ZZ$715,472,0)</f>
        <v>504</v>
      </c>
      <c r="J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row>
    <row r="88" spans="1:221" ht="15" x14ac:dyDescent="0.25">
      <c r="A88" s="40" t="s">
        <v>640</v>
      </c>
      <c r="B88" s="73">
        <f>HLOOKUP(A88,[1]valeurs_mensuelles!$A$1:$ZZ$1500,13,0)</f>
        <v>107</v>
      </c>
      <c r="C88" s="73">
        <f>HLOOKUP(A88,[1]valeurs_mensuelles!$A$1:$ZZ$715,166,0)</f>
        <v>107</v>
      </c>
      <c r="D88" s="73">
        <f>HLOOKUP(A88,[1]valeurs_mensuelles!$A$1:$ZZ$715,14,0)</f>
        <v>1358</v>
      </c>
      <c r="E88" s="73">
        <f>HLOOKUP(A88,[1]valeurs_mensuelles!$A$1:$ZZ$715,24,0)</f>
        <v>1959</v>
      </c>
      <c r="F88" s="73">
        <f>HLOOKUP(A88,[1]valeurs_mensuelles!$A$1:$ZZ$715,471,0)</f>
        <v>979</v>
      </c>
      <c r="G88" s="73">
        <f>HLOOKUP(A88,[1]valeurs_mensuelles!$A$1:$ZZ$715,472,0)</f>
        <v>436</v>
      </c>
      <c r="J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row>
    <row r="89" spans="1:221" ht="15" x14ac:dyDescent="0.25">
      <c r="A89" s="40" t="s">
        <v>641</v>
      </c>
      <c r="B89" s="73">
        <f>HLOOKUP(A89,[1]valeurs_mensuelles!$A$1:$ZZ$1500,13,0)</f>
        <v>139</v>
      </c>
      <c r="C89" s="73">
        <f>HLOOKUP(A89,[1]valeurs_mensuelles!$A$1:$ZZ$715,166,0)</f>
        <v>124</v>
      </c>
      <c r="D89" s="73">
        <f>HLOOKUP(A89,[1]valeurs_mensuelles!$A$1:$ZZ$715,14,0)</f>
        <v>1576</v>
      </c>
      <c r="E89" s="73">
        <f>HLOOKUP(A89,[1]valeurs_mensuelles!$A$1:$ZZ$715,24,0)</f>
        <v>2508</v>
      </c>
      <c r="F89" s="73">
        <f>HLOOKUP(A89,[1]valeurs_mensuelles!$A$1:$ZZ$715,471,0)</f>
        <v>1189</v>
      </c>
      <c r="G89" s="73">
        <f>HLOOKUP(A89,[1]valeurs_mensuelles!$A$1:$ZZ$715,472,0)</f>
        <v>581</v>
      </c>
      <c r="J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row>
    <row r="90" spans="1:221" ht="15" x14ac:dyDescent="0.25">
      <c r="A90" s="40" t="s">
        <v>644</v>
      </c>
      <c r="B90" s="73">
        <f>HLOOKUP(A90,[1]valeurs_mensuelles!$A$1:$ZZ$1500,13,0)</f>
        <v>146</v>
      </c>
      <c r="C90" s="73">
        <f>HLOOKUP(A90,[1]valeurs_mensuelles!$A$1:$ZZ$715,166,0)</f>
        <v>152</v>
      </c>
      <c r="D90" s="73">
        <f>HLOOKUP(A90,[1]valeurs_mensuelles!$A$1:$ZZ$715,14,0)</f>
        <v>1758</v>
      </c>
      <c r="E90" s="73">
        <f>HLOOKUP(A90,[1]valeurs_mensuelles!$A$1:$ZZ$715,24,0)</f>
        <v>2808</v>
      </c>
      <c r="F90" s="73">
        <f>HLOOKUP(A90,[1]valeurs_mensuelles!$A$1:$ZZ$715,471,0)</f>
        <v>1492</v>
      </c>
      <c r="G90" s="73">
        <f>HLOOKUP(A90,[1]valeurs_mensuelles!$A$1:$ZZ$715,472,0)</f>
        <v>716</v>
      </c>
      <c r="J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row>
    <row r="91" spans="1:221" ht="15" x14ac:dyDescent="0.25">
      <c r="A91" s="40" t="s">
        <v>645</v>
      </c>
      <c r="B91" s="73">
        <f>HLOOKUP(A91,[1]valeurs_mensuelles!$A$1:$ZZ$1500,13,0)</f>
        <v>145</v>
      </c>
      <c r="C91" s="73">
        <f>HLOOKUP(A91,[1]valeurs_mensuelles!$A$1:$ZZ$715,166,0)</f>
        <v>141</v>
      </c>
      <c r="D91" s="73">
        <f>HLOOKUP(A91,[1]valeurs_mensuelles!$A$1:$ZZ$715,14,0)</f>
        <v>1500</v>
      </c>
      <c r="E91" s="73">
        <f>HLOOKUP(A91,[1]valeurs_mensuelles!$A$1:$ZZ$715,24,0)</f>
        <v>2358</v>
      </c>
      <c r="F91" s="73">
        <f>HLOOKUP(A91,[1]valeurs_mensuelles!$A$1:$ZZ$715,471,0)</f>
        <v>1122</v>
      </c>
      <c r="G91" s="73">
        <f>HLOOKUP(A91,[1]valeurs_mensuelles!$A$1:$ZZ$715,472,0)</f>
        <v>607</v>
      </c>
      <c r="J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row>
    <row r="92" spans="1:221" ht="15" x14ac:dyDescent="0.25">
      <c r="A92" s="40" t="s">
        <v>646</v>
      </c>
      <c r="B92" s="73">
        <f>HLOOKUP(A92,[1]valeurs_mensuelles!$A$1:$ZZ$1500,13,0)</f>
        <v>116</v>
      </c>
      <c r="C92" s="73">
        <f>HLOOKUP(A92,[1]valeurs_mensuelles!$A$1:$ZZ$715,166,0)</f>
        <v>144</v>
      </c>
      <c r="D92" s="73">
        <f>HLOOKUP(A92,[1]valeurs_mensuelles!$A$1:$ZZ$715,14,0)</f>
        <v>1231</v>
      </c>
      <c r="E92" s="73">
        <f>HLOOKUP(A92,[1]valeurs_mensuelles!$A$1:$ZZ$715,24,0)</f>
        <v>2068</v>
      </c>
      <c r="F92" s="73">
        <f>HLOOKUP(A92,[1]valeurs_mensuelles!$A$1:$ZZ$715,471,0)</f>
        <v>969</v>
      </c>
      <c r="G92" s="73">
        <f>HLOOKUP(A92,[1]valeurs_mensuelles!$A$1:$ZZ$715,472,0)</f>
        <v>547</v>
      </c>
      <c r="J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row>
    <row r="93" spans="1:221" ht="15" x14ac:dyDescent="0.25">
      <c r="A93" s="40" t="s">
        <v>648</v>
      </c>
      <c r="B93" s="73">
        <f>HLOOKUP(A93,[1]valeurs_mensuelles!$A$1:$ZZ$1500,13,0)</f>
        <v>185</v>
      </c>
      <c r="C93" s="73">
        <f>HLOOKUP(A93,[1]valeurs_mensuelles!$A$1:$ZZ$715,166,0)</f>
        <v>207</v>
      </c>
      <c r="D93" s="73">
        <f>HLOOKUP(A93,[1]valeurs_mensuelles!$A$1:$ZZ$715,14,0)</f>
        <v>2071</v>
      </c>
      <c r="E93" s="73">
        <f>HLOOKUP(A93,[1]valeurs_mensuelles!$A$1:$ZZ$715,24,0)</f>
        <v>3049</v>
      </c>
      <c r="F93" s="73">
        <f>HLOOKUP(A93,[1]valeurs_mensuelles!$A$1:$ZZ$715,471,0)</f>
        <v>1534</v>
      </c>
      <c r="G93" s="73">
        <f>HLOOKUP(A93,[1]valeurs_mensuelles!$A$1:$ZZ$715,472,0)</f>
        <v>750</v>
      </c>
      <c r="J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row>
    <row r="94" spans="1:221" ht="15" x14ac:dyDescent="0.25">
      <c r="A94" s="40" t="s">
        <v>649</v>
      </c>
      <c r="B94" s="73">
        <f>HLOOKUP(A94,[1]valeurs_mensuelles!$A$1:$ZZ$1500,13,0)</f>
        <v>163</v>
      </c>
      <c r="C94" s="73">
        <f>HLOOKUP(A94,[1]valeurs_mensuelles!$A$1:$ZZ$715,166,0)</f>
        <v>140</v>
      </c>
      <c r="D94" s="73">
        <f>HLOOKUP(A94,[1]valeurs_mensuelles!$A$1:$ZZ$715,14,0)</f>
        <v>1949</v>
      </c>
      <c r="E94" s="73">
        <f>HLOOKUP(A94,[1]valeurs_mensuelles!$A$1:$ZZ$715,24,0)</f>
        <v>2982</v>
      </c>
      <c r="F94" s="73">
        <f>HLOOKUP(A94,[1]valeurs_mensuelles!$A$1:$ZZ$715,471,0)</f>
        <v>1480</v>
      </c>
      <c r="G94" s="73">
        <f>HLOOKUP(A94,[1]valeurs_mensuelles!$A$1:$ZZ$715,472,0)</f>
        <v>691</v>
      </c>
      <c r="J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row>
    <row r="95" spans="1:221" ht="15" x14ac:dyDescent="0.25">
      <c r="A95" s="40" t="s">
        <v>650</v>
      </c>
      <c r="B95" s="73">
        <f>HLOOKUP(A95,[1]valeurs_mensuelles!$A$1:$ZZ$1500,13,0)</f>
        <v>188</v>
      </c>
      <c r="C95" s="73">
        <f>HLOOKUP(A95,[1]valeurs_mensuelles!$A$1:$ZZ$715,166,0)</f>
        <v>163</v>
      </c>
      <c r="D95" s="73">
        <f>HLOOKUP(A95,[1]valeurs_mensuelles!$A$1:$ZZ$715,14,0)</f>
        <v>1964</v>
      </c>
      <c r="E95" s="73">
        <f>HLOOKUP(A95,[1]valeurs_mensuelles!$A$1:$ZZ$715,24,0)</f>
        <v>3135</v>
      </c>
      <c r="F95" s="73">
        <f>HLOOKUP(A95,[1]valeurs_mensuelles!$A$1:$ZZ$715,471,0)</f>
        <v>1647</v>
      </c>
      <c r="G95" s="73">
        <f>HLOOKUP(A95,[1]valeurs_mensuelles!$A$1:$ZZ$715,472,0)</f>
        <v>782</v>
      </c>
      <c r="J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row>
    <row r="96" spans="1:221" ht="15" x14ac:dyDescent="0.25">
      <c r="A96" s="40" t="s">
        <v>651</v>
      </c>
      <c r="B96" s="73">
        <f>HLOOKUP(A96,[1]valeurs_mensuelles!$A$1:$ZZ$1500,13,0)</f>
        <v>188</v>
      </c>
      <c r="C96" s="73">
        <f>HLOOKUP(A96,[1]valeurs_mensuelles!$A$1:$ZZ$715,166,0)</f>
        <v>133</v>
      </c>
      <c r="D96" s="73">
        <f>HLOOKUP(A96,[1]valeurs_mensuelles!$A$1:$ZZ$715,14,0)</f>
        <v>1757</v>
      </c>
      <c r="E96" s="73">
        <f>HLOOKUP(A96,[1]valeurs_mensuelles!$A$1:$ZZ$715,24,0)</f>
        <v>2763</v>
      </c>
      <c r="F96" s="73">
        <f>HLOOKUP(A96,[1]valeurs_mensuelles!$A$1:$ZZ$715,471,0)</f>
        <v>1503</v>
      </c>
      <c r="G96" s="73">
        <f>HLOOKUP(A96,[1]valeurs_mensuelles!$A$1:$ZZ$715,472,0)</f>
        <v>691</v>
      </c>
      <c r="J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row>
    <row r="97" spans="1:221" ht="15" x14ac:dyDescent="0.25">
      <c r="A97" s="40" t="s">
        <v>652</v>
      </c>
      <c r="B97" s="73">
        <f>HLOOKUP(A97,[1]valeurs_mensuelles!$A$1:$ZZ$1500,13,0)</f>
        <v>180</v>
      </c>
      <c r="C97" s="73">
        <f>HLOOKUP(A97,[1]valeurs_mensuelles!$A$1:$ZZ$715,166,0)</f>
        <v>179</v>
      </c>
      <c r="D97" s="73">
        <f>HLOOKUP(A97,[1]valeurs_mensuelles!$A$1:$ZZ$715,14,0)</f>
        <v>1896</v>
      </c>
      <c r="E97" s="73">
        <f>HLOOKUP(A97,[1]valeurs_mensuelles!$A$1:$ZZ$715,24,0)</f>
        <v>2865</v>
      </c>
      <c r="F97" s="73">
        <f>HLOOKUP(A97,[1]valeurs_mensuelles!$A$1:$ZZ$715,471,0)</f>
        <v>1414</v>
      </c>
      <c r="G97" s="73">
        <f>HLOOKUP(A97,[1]valeurs_mensuelles!$A$1:$ZZ$715,472,0)</f>
        <v>691</v>
      </c>
      <c r="J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row>
    <row r="98" spans="1:221" ht="15" x14ac:dyDescent="0.25">
      <c r="A98" s="40" t="s">
        <v>653</v>
      </c>
      <c r="B98" s="73">
        <f>HLOOKUP(A98,[1]valeurs_mensuelles!$A$1:$ZZ$1500,13,0)</f>
        <v>152</v>
      </c>
      <c r="C98" s="73">
        <f>HLOOKUP(A98,[1]valeurs_mensuelles!$A$1:$ZZ$715,166,0)</f>
        <v>181</v>
      </c>
      <c r="D98" s="73">
        <f>HLOOKUP(A98,[1]valeurs_mensuelles!$A$1:$ZZ$715,14,0)</f>
        <v>1606</v>
      </c>
      <c r="E98" s="73">
        <f>HLOOKUP(A98,[1]valeurs_mensuelles!$A$1:$ZZ$715,24,0)</f>
        <v>2607</v>
      </c>
      <c r="F98" s="73">
        <f>HLOOKUP(A98,[1]valeurs_mensuelles!$A$1:$ZZ$715,471,0)</f>
        <v>1394</v>
      </c>
      <c r="G98" s="73">
        <f>HLOOKUP(A98,[1]valeurs_mensuelles!$A$1:$ZZ$715,472,0)</f>
        <v>621</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row>
    <row r="99" spans="1:221" x14ac:dyDescent="0.2">
      <c r="A99" s="40" t="s">
        <v>655</v>
      </c>
      <c r="B99" s="73">
        <f>HLOOKUP(A99,[1]valeurs_mensuelles!$A$1:$ZZ$1500,13,0)</f>
        <v>178</v>
      </c>
      <c r="C99" s="73">
        <f>HLOOKUP(A99,[1]valeurs_mensuelles!$A$1:$ZZ$715,166,0)</f>
        <v>161</v>
      </c>
      <c r="D99" s="73">
        <f>HLOOKUP(A99,[1]valeurs_mensuelles!$A$1:$ZZ$715,14,0)</f>
        <v>1750</v>
      </c>
      <c r="E99" s="73">
        <f>HLOOKUP(A99,[1]valeurs_mensuelles!$A$1:$ZZ$715,24,0)</f>
        <v>2598</v>
      </c>
      <c r="F99" s="73">
        <f>HLOOKUP(A99,[1]valeurs_mensuelles!$A$1:$ZZ$715,471,0)</f>
        <v>1317</v>
      </c>
      <c r="G99" s="73">
        <f>HLOOKUP(A99,[1]valeurs_mensuelles!$A$1:$ZZ$715,472,0)</f>
        <v>649</v>
      </c>
    </row>
    <row r="100" spans="1:221" x14ac:dyDescent="0.2">
      <c r="A100" s="40" t="s">
        <v>656</v>
      </c>
      <c r="B100" s="73">
        <f>HLOOKUP(A100,[1]valeurs_mensuelles!$A$1:$ZZ$1500,13,0)</f>
        <v>128</v>
      </c>
      <c r="C100" s="73">
        <f>HLOOKUP(A100,[1]valeurs_mensuelles!$A$1:$ZZ$715,166,0)</f>
        <v>131</v>
      </c>
      <c r="D100" s="73">
        <f>HLOOKUP(A100,[1]valeurs_mensuelles!$A$1:$ZZ$715,14,0)</f>
        <v>1377</v>
      </c>
      <c r="E100" s="73">
        <f>HLOOKUP(A100,[1]valeurs_mensuelles!$A$1:$ZZ$715,24,0)</f>
        <v>2329</v>
      </c>
      <c r="F100" s="73">
        <f>HLOOKUP(A100,[1]valeurs_mensuelles!$A$1:$ZZ$715,471,0)</f>
        <v>1096</v>
      </c>
      <c r="G100" s="73">
        <f>HLOOKUP(A100,[1]valeurs_mensuelles!$A$1:$ZZ$715,472,0)</f>
        <v>562</v>
      </c>
    </row>
    <row r="101" spans="1:221" x14ac:dyDescent="0.2">
      <c r="A101" s="40" t="s">
        <v>657</v>
      </c>
      <c r="B101" s="73">
        <f>HLOOKUP(A101,[1]valeurs_mensuelles!$A$1:$ZZ$1500,13,0)</f>
        <v>158</v>
      </c>
      <c r="C101" s="73">
        <f>HLOOKUP(A101,[1]valeurs_mensuelles!$A$1:$ZZ$715,166,0)</f>
        <v>133</v>
      </c>
      <c r="D101" s="73">
        <f>HLOOKUP(A101,[1]valeurs_mensuelles!$A$1:$ZZ$715,14,0)</f>
        <v>1619</v>
      </c>
      <c r="E101" s="73">
        <f>HLOOKUP(A101,[1]valeurs_mensuelles!$A$1:$ZZ$715,24,0)</f>
        <v>2547</v>
      </c>
      <c r="F101" s="73">
        <f>HLOOKUP(A101,[1]valeurs_mensuelles!$A$1:$ZZ$715,471,0)</f>
        <v>1276</v>
      </c>
      <c r="G101" s="73">
        <f>HLOOKUP(A101,[1]valeurs_mensuelles!$A$1:$ZZ$715,472,0)</f>
        <v>623</v>
      </c>
    </row>
    <row r="102" spans="1:221" x14ac:dyDescent="0.2">
      <c r="A102" s="40" t="s">
        <v>659</v>
      </c>
      <c r="B102" s="73">
        <f>HLOOKUP(A102,[1]valeurs_mensuelles!$A$1:$ZZ$1500,13,0)</f>
        <v>211</v>
      </c>
      <c r="C102" s="73">
        <f>HLOOKUP(A102,[1]valeurs_mensuelles!$A$1:$ZZ$715,166,0)</f>
        <v>164</v>
      </c>
      <c r="D102" s="73">
        <f>HLOOKUP(A102,[1]valeurs_mensuelles!$A$1:$ZZ$715,14,0)</f>
        <v>2125</v>
      </c>
      <c r="E102" s="73">
        <f>HLOOKUP(A102,[1]valeurs_mensuelles!$A$1:$ZZ$715,24,0)</f>
        <v>3313</v>
      </c>
      <c r="F102" s="73">
        <f>HLOOKUP(A102,[1]valeurs_mensuelles!$A$1:$ZZ$715,471,0)</f>
        <v>1629</v>
      </c>
      <c r="G102" s="73">
        <f>HLOOKUP(A102,[1]valeurs_mensuelles!$A$1:$ZZ$715,472,0)</f>
        <v>846</v>
      </c>
    </row>
    <row r="103" spans="1:221" x14ac:dyDescent="0.2">
      <c r="A103" s="40" t="s">
        <v>660</v>
      </c>
      <c r="B103" s="73">
        <f>HLOOKUP(A103,[1]valeurs_mensuelles!$A$1:$ZZ$1500,13,0)</f>
        <v>165</v>
      </c>
      <c r="C103" s="73">
        <f>HLOOKUP(A103,[1]valeurs_mensuelles!$A$1:$ZZ$715,166,0)</f>
        <v>139</v>
      </c>
      <c r="D103" s="73">
        <f>HLOOKUP(A103,[1]valeurs_mensuelles!$A$1:$ZZ$715,14,0)</f>
        <v>1823</v>
      </c>
      <c r="E103" s="73">
        <f>HLOOKUP(A103,[1]valeurs_mensuelles!$A$1:$ZZ$715,24,0)</f>
        <v>2650</v>
      </c>
      <c r="F103" s="73">
        <f>HLOOKUP(A103,[1]valeurs_mensuelles!$A$1:$ZZ$715,471,0)</f>
        <v>1309</v>
      </c>
      <c r="G103" s="73">
        <f>HLOOKUP(A103,[1]valeurs_mensuelles!$A$1:$ZZ$715,472,0)</f>
        <v>665</v>
      </c>
    </row>
    <row r="104" spans="1:221" x14ac:dyDescent="0.2">
      <c r="A104" s="40" t="s">
        <v>661</v>
      </c>
      <c r="B104" s="73">
        <f>HLOOKUP(A104,[1]valeurs_mensuelles!$A$1:$ZZ$1500,13,0)</f>
        <v>168</v>
      </c>
      <c r="C104" s="73">
        <f>HLOOKUP(A104,[1]valeurs_mensuelles!$A$1:$ZZ$715,166,0)</f>
        <v>165</v>
      </c>
      <c r="D104" s="73">
        <f>HLOOKUP(A104,[1]valeurs_mensuelles!$A$1:$ZZ$715,14,0)</f>
        <v>1671</v>
      </c>
      <c r="E104" s="73">
        <f>HLOOKUP(A104,[1]valeurs_mensuelles!$A$1:$ZZ$715,24,0)</f>
        <v>2516</v>
      </c>
      <c r="F104" s="73">
        <f>HLOOKUP(A104,[1]valeurs_mensuelles!$A$1:$ZZ$715,471,0)</f>
        <v>1332</v>
      </c>
      <c r="G104" s="73">
        <f>HLOOKUP(A104,[1]valeurs_mensuelles!$A$1:$ZZ$715,472,0)</f>
        <v>675</v>
      </c>
    </row>
    <row r="105" spans="1:221" x14ac:dyDescent="0.2">
      <c r="A105" s="40" t="s">
        <v>662</v>
      </c>
      <c r="B105" s="73">
        <f>HLOOKUP(A105,[1]valeurs_mensuelles!$A$1:$ZZ$1500,13,0)</f>
        <v>201</v>
      </c>
      <c r="C105" s="73">
        <f>HLOOKUP(A105,[1]valeurs_mensuelles!$A$1:$ZZ$715,166,0)</f>
        <v>173</v>
      </c>
      <c r="D105" s="73">
        <f>HLOOKUP(A105,[1]valeurs_mensuelles!$A$1:$ZZ$715,14,0)</f>
        <v>2253</v>
      </c>
      <c r="E105" s="73">
        <f>HLOOKUP(A105,[1]valeurs_mensuelles!$A$1:$ZZ$715,24,0)</f>
        <v>3484</v>
      </c>
      <c r="F105" s="73">
        <f>HLOOKUP(A105,[1]valeurs_mensuelles!$A$1:$ZZ$715,471,0)</f>
        <v>1780</v>
      </c>
      <c r="G105" s="73">
        <f>HLOOKUP(A105,[1]valeurs_mensuelles!$A$1:$ZZ$715,472,0)</f>
        <v>764</v>
      </c>
    </row>
    <row r="106" spans="1:221" x14ac:dyDescent="0.2">
      <c r="A106" s="40" t="s">
        <v>663</v>
      </c>
      <c r="B106" s="73">
        <f>HLOOKUP(A106,[1]valeurs_mensuelles!$A$1:$ZZ$1500,13,0)</f>
        <v>182</v>
      </c>
      <c r="C106" s="73">
        <f>HLOOKUP(A106,[1]valeurs_mensuelles!$A$1:$ZZ$715,166,0)</f>
        <v>163</v>
      </c>
      <c r="D106" s="73">
        <f>HLOOKUP(A106,[1]valeurs_mensuelles!$A$1:$ZZ$715,14,0)</f>
        <v>2139</v>
      </c>
      <c r="E106" s="73">
        <f>HLOOKUP(A106,[1]valeurs_mensuelles!$A$1:$ZZ$715,24,0)</f>
        <v>3178</v>
      </c>
      <c r="F106" s="73">
        <f>HLOOKUP(A106,[1]valeurs_mensuelles!$A$1:$ZZ$715,471,0)</f>
        <v>1665</v>
      </c>
      <c r="G106" s="73">
        <f>HLOOKUP(A106,[1]valeurs_mensuelles!$A$1:$ZZ$715,472,0)</f>
        <v>733</v>
      </c>
    </row>
    <row r="107" spans="1:221" x14ac:dyDescent="0.2">
      <c r="A107" s="40" t="s">
        <v>664</v>
      </c>
      <c r="B107" s="73">
        <f>HLOOKUP(A107,[1]valeurs_mensuelles!$A$1:$ZZ$1500,13,0)</f>
        <v>128</v>
      </c>
      <c r="C107" s="73">
        <f>HLOOKUP(A107,[1]valeurs_mensuelles!$A$1:$ZZ$715,166,0)</f>
        <v>106</v>
      </c>
      <c r="D107" s="73">
        <f>HLOOKUP(A107,[1]valeurs_mensuelles!$A$1:$ZZ$715,14,0)</f>
        <v>1460</v>
      </c>
      <c r="E107" s="73">
        <f>HLOOKUP(A107,[1]valeurs_mensuelles!$A$1:$ZZ$715,24,0)</f>
        <v>2276</v>
      </c>
      <c r="F107" s="73">
        <f>HLOOKUP(A107,[1]valeurs_mensuelles!$A$1:$ZZ$715,471,0)</f>
        <v>1113</v>
      </c>
      <c r="G107" s="73">
        <f>HLOOKUP(A107,[1]valeurs_mensuelles!$A$1:$ZZ$715,472,0)</f>
        <v>525</v>
      </c>
    </row>
    <row r="108" spans="1:221" x14ac:dyDescent="0.2">
      <c r="A108" s="40" t="s">
        <v>668</v>
      </c>
      <c r="B108" s="73">
        <f>HLOOKUP(A108,[1]valeurs_mensuelles!$A$1:$ZZ$1500,13,0)</f>
        <v>124</v>
      </c>
      <c r="C108" s="73">
        <f>HLOOKUP(A108,[1]valeurs_mensuelles!$A$1:$ZZ$715,166,0)</f>
        <v>89</v>
      </c>
      <c r="D108" s="73">
        <f>HLOOKUP(A108,[1]valeurs_mensuelles!$A$1:$ZZ$715,14,0)</f>
        <v>1054</v>
      </c>
      <c r="E108" s="73">
        <f>HLOOKUP(A108,[1]valeurs_mensuelles!$A$1:$ZZ$715,24,0)</f>
        <v>1429</v>
      </c>
      <c r="F108" s="73">
        <f>HLOOKUP(A108,[1]valeurs_mensuelles!$A$1:$ZZ$715,471,0)</f>
        <v>870</v>
      </c>
      <c r="G108" s="73">
        <f>HLOOKUP(A108,[1]valeurs_mensuelles!$A$1:$ZZ$715,472,0)</f>
        <v>383</v>
      </c>
    </row>
    <row r="109" spans="1:221" x14ac:dyDescent="0.2">
      <c r="A109" s="40" t="s">
        <v>669</v>
      </c>
      <c r="B109" s="73">
        <f>HLOOKUP(A109,[1]valeurs_mensuelles!$A$1:$ZZ$1500,13,0)</f>
        <v>133</v>
      </c>
      <c r="C109" s="73">
        <f>HLOOKUP(A109,[1]valeurs_mensuelles!$A$1:$ZZ$715,166,0)</f>
        <v>143</v>
      </c>
      <c r="D109" s="73">
        <f>HLOOKUP(A109,[1]valeurs_mensuelles!$A$1:$ZZ$715,14,0)</f>
        <v>1298</v>
      </c>
      <c r="E109" s="73">
        <f>HLOOKUP(A109,[1]valeurs_mensuelles!$A$1:$ZZ$715,24,0)</f>
        <v>2031</v>
      </c>
      <c r="F109" s="73">
        <f>HLOOKUP(A109,[1]valeurs_mensuelles!$A$1:$ZZ$715,471,0)</f>
        <v>1065</v>
      </c>
      <c r="G109" s="73">
        <f>HLOOKUP(A109,[1]valeurs_mensuelles!$A$1:$ZZ$715,472,0)</f>
        <v>401</v>
      </c>
    </row>
    <row r="110" spans="1:221" x14ac:dyDescent="0.2">
      <c r="A110" s="40" t="s">
        <v>670</v>
      </c>
      <c r="B110" s="73">
        <f>HLOOKUP(A110,[1]valeurs_mensuelles!$A$1:$ZZ$1500,13,0)</f>
        <v>167</v>
      </c>
      <c r="C110" s="73">
        <f>HLOOKUP(A110,[1]valeurs_mensuelles!$A$1:$ZZ$715,166,0)</f>
        <v>165</v>
      </c>
      <c r="D110" s="73">
        <f>HLOOKUP(A110,[1]valeurs_mensuelles!$A$1:$ZZ$715,14,0)</f>
        <v>1839</v>
      </c>
      <c r="E110" s="73">
        <f>HLOOKUP(A110,[1]valeurs_mensuelles!$A$1:$ZZ$715,24,0)</f>
        <v>2885</v>
      </c>
      <c r="F110" s="73">
        <f>HLOOKUP(A110,[1]valeurs_mensuelles!$A$1:$ZZ$715,471,0)</f>
        <v>1582</v>
      </c>
      <c r="G110" s="73">
        <f>HLOOKUP(A110,[1]valeurs_mensuelles!$A$1:$ZZ$715,472,0)</f>
        <v>771</v>
      </c>
    </row>
    <row r="111" spans="1:221" x14ac:dyDescent="0.2">
      <c r="A111" s="40" t="s">
        <v>671</v>
      </c>
      <c r="B111" s="73">
        <f>HLOOKUP(A111,[1]valeurs_mensuelles!$A$1:$ZZ$1500,13,0)</f>
        <v>204</v>
      </c>
      <c r="C111" s="73">
        <f>HLOOKUP(A111,[1]valeurs_mensuelles!$A$1:$ZZ$715,166,0)</f>
        <v>186</v>
      </c>
      <c r="D111" s="73">
        <f>HLOOKUP(A111,[1]valeurs_mensuelles!$A$1:$ZZ$715,14,0)</f>
        <v>2171</v>
      </c>
      <c r="E111" s="73">
        <f>HLOOKUP(A111,[1]valeurs_mensuelles!$A$1:$ZZ$715,24,0)</f>
        <v>3016</v>
      </c>
      <c r="F111" s="73">
        <f>HLOOKUP(A111,[1]valeurs_mensuelles!$A$1:$ZZ$715,471,0)</f>
        <v>1601</v>
      </c>
      <c r="G111" s="73">
        <f>HLOOKUP(A111,[1]valeurs_mensuelles!$A$1:$ZZ$715,472,0)</f>
        <v>826</v>
      </c>
    </row>
    <row r="112" spans="1:221" x14ac:dyDescent="0.2">
      <c r="A112" s="40" t="s">
        <v>672</v>
      </c>
      <c r="B112" s="73">
        <f>HLOOKUP(A112,[1]valeurs_mensuelles!$A$1:$ZZ$1500,13,0)</f>
        <v>125</v>
      </c>
      <c r="C112" s="73">
        <f>HLOOKUP(A112,[1]valeurs_mensuelles!$A$1:$ZZ$715,166,0)</f>
        <v>129</v>
      </c>
      <c r="D112" s="73">
        <f>HLOOKUP(A112,[1]valeurs_mensuelles!$A$1:$ZZ$715,14,0)</f>
        <v>1652</v>
      </c>
      <c r="E112" s="73">
        <f>HLOOKUP(A112,[1]valeurs_mensuelles!$A$1:$ZZ$715,24,0)</f>
        <v>2439</v>
      </c>
      <c r="F112" s="73">
        <f>HLOOKUP(A112,[1]valeurs_mensuelles!$A$1:$ZZ$715,471,0)</f>
        <v>1242</v>
      </c>
      <c r="G112" s="73">
        <f>HLOOKUP(A112,[1]valeurs_mensuelles!$A$1:$ZZ$715,472,0)</f>
        <v>668</v>
      </c>
    </row>
    <row r="113" spans="1:7" x14ac:dyDescent="0.2">
      <c r="A113" s="40" t="s">
        <v>673</v>
      </c>
      <c r="B113" s="73">
        <f>HLOOKUP(A113,[1]valeurs_mensuelles!$A$1:$ZZ$1500,13,0)</f>
        <v>162</v>
      </c>
      <c r="C113" s="73">
        <f>HLOOKUP(A113,[1]valeurs_mensuelles!$A$1:$ZZ$715,166,0)</f>
        <v>184</v>
      </c>
      <c r="D113" s="73">
        <f>HLOOKUP(A113,[1]valeurs_mensuelles!$A$1:$ZZ$715,14,0)</f>
        <v>2201</v>
      </c>
      <c r="E113" s="73">
        <f>HLOOKUP(A113,[1]valeurs_mensuelles!$A$1:$ZZ$715,24,0)</f>
        <v>3651</v>
      </c>
      <c r="F113" s="73">
        <f>HLOOKUP(A113,[1]valeurs_mensuelles!$A$1:$ZZ$715,471,0)</f>
        <v>1757</v>
      </c>
      <c r="G113" s="73">
        <f>HLOOKUP(A113,[1]valeurs_mensuelles!$A$1:$ZZ$715,472,0)</f>
        <v>848</v>
      </c>
    </row>
    <row r="114" spans="1:7" x14ac:dyDescent="0.2">
      <c r="A114" s="40" t="s">
        <v>674</v>
      </c>
      <c r="B114" s="73">
        <f>HLOOKUP(A114,[1]valeurs_mensuelles!$A$1:$ZZ$1500,13,0)</f>
        <v>196</v>
      </c>
      <c r="C114" s="73">
        <f>HLOOKUP(A114,[1]valeurs_mensuelles!$A$1:$ZZ$715,166,0)</f>
        <v>192</v>
      </c>
      <c r="D114" s="73">
        <f>HLOOKUP(A114,[1]valeurs_mensuelles!$A$1:$ZZ$715,14,0)</f>
        <v>2411</v>
      </c>
      <c r="E114" s="73">
        <f>HLOOKUP(A114,[1]valeurs_mensuelles!$A$1:$ZZ$715,24,0)</f>
        <v>3713</v>
      </c>
      <c r="F114" s="73">
        <f>HLOOKUP(A114,[1]valeurs_mensuelles!$A$1:$ZZ$715,471,0)</f>
        <v>1917</v>
      </c>
      <c r="G114" s="73">
        <f>HLOOKUP(A114,[1]valeurs_mensuelles!$A$1:$ZZ$715,472,0)</f>
        <v>865</v>
      </c>
    </row>
    <row r="115" spans="1:7" x14ac:dyDescent="0.2">
      <c r="A115" s="40" t="s">
        <v>675</v>
      </c>
      <c r="B115" s="73">
        <f>HLOOKUP(A115,[1]valeurs_mensuelles!$A$1:$ZZ$1500,13,0)</f>
        <v>213</v>
      </c>
      <c r="C115" s="73">
        <f>HLOOKUP(A115,[1]valeurs_mensuelles!$A$1:$ZZ$715,166,0)</f>
        <v>181</v>
      </c>
      <c r="D115" s="73">
        <f>HLOOKUP(A115,[1]valeurs_mensuelles!$A$1:$ZZ$715,14,0)</f>
        <v>2029</v>
      </c>
      <c r="E115" s="73">
        <f>HLOOKUP(A115,[1]valeurs_mensuelles!$A$1:$ZZ$715,24,0)</f>
        <v>3270</v>
      </c>
      <c r="F115" s="73">
        <f>HLOOKUP(A115,[1]valeurs_mensuelles!$A$1:$ZZ$715,471,0)</f>
        <v>1524</v>
      </c>
      <c r="G115" s="73">
        <f>HLOOKUP(A115,[1]valeurs_mensuelles!$A$1:$ZZ$715,472,0)</f>
        <v>638</v>
      </c>
    </row>
    <row r="116" spans="1:7" x14ac:dyDescent="0.2">
      <c r="A116" s="40" t="s">
        <v>676</v>
      </c>
      <c r="B116" s="73">
        <f>HLOOKUP(A116,[1]valeurs_mensuelles!$A$1:$ZZ$1500,13,0)</f>
        <v>179</v>
      </c>
      <c r="C116" s="73">
        <f>HLOOKUP(A116,[1]valeurs_mensuelles!$A$1:$ZZ$715,166,0)</f>
        <v>200</v>
      </c>
      <c r="D116" s="73">
        <f>HLOOKUP(A116,[1]valeurs_mensuelles!$A$1:$ZZ$715,14,0)</f>
        <v>2037</v>
      </c>
      <c r="E116" s="73">
        <f>HLOOKUP(A116,[1]valeurs_mensuelles!$A$1:$ZZ$715,24,0)</f>
        <v>2998</v>
      </c>
      <c r="F116" s="73">
        <f>HLOOKUP(A116,[1]valeurs_mensuelles!$A$1:$ZZ$715,471,0)</f>
        <v>1426</v>
      </c>
      <c r="G116" s="73">
        <f>HLOOKUP(A116,[1]valeurs_mensuelles!$A$1:$ZZ$715,472,0)</f>
        <v>771</v>
      </c>
    </row>
    <row r="117" spans="1:7" x14ac:dyDescent="0.2">
      <c r="A117" s="40" t="s">
        <v>680</v>
      </c>
      <c r="B117" s="73">
        <f>HLOOKUP(A117,[1]valeurs_mensuelles!$A$1:$ZZ$1500,13,0)</f>
        <v>191</v>
      </c>
      <c r="C117" s="73">
        <f>HLOOKUP(A117,[1]valeurs_mensuelles!$A$1:$ZZ$715,166,0)</f>
        <v>167</v>
      </c>
      <c r="D117" s="73">
        <f>HLOOKUP(A117,[1]valeurs_mensuelles!$A$1:$ZZ$715,14,0)</f>
        <v>2231</v>
      </c>
      <c r="E117" s="73">
        <f>HLOOKUP(A117,[1]valeurs_mensuelles!$A$1:$ZZ$715,24,0)</f>
        <v>3480</v>
      </c>
      <c r="F117" s="73">
        <f>HLOOKUP(A117,[1]valeurs_mensuelles!$A$1:$ZZ$715,471,0)</f>
        <v>1830</v>
      </c>
      <c r="G117" s="73">
        <f>HLOOKUP(A117,[1]valeurs_mensuelles!$A$1:$ZZ$715,472,0)</f>
        <v>796</v>
      </c>
    </row>
    <row r="118" spans="1:7" x14ac:dyDescent="0.2">
      <c r="A118" s="40" t="s">
        <v>681</v>
      </c>
      <c r="B118" s="73">
        <f>HLOOKUP(A118,[1]valeurs_mensuelles!$A$1:$ZZ$1500,13,0)</f>
        <v>183</v>
      </c>
      <c r="C118" s="73">
        <f>HLOOKUP(A118,[1]valeurs_mensuelles!$A$1:$ZZ$715,166,0)</f>
        <v>168</v>
      </c>
      <c r="D118" s="73">
        <f>HLOOKUP(A118,[1]valeurs_mensuelles!$A$1:$ZZ$715,14,0)</f>
        <v>2540</v>
      </c>
      <c r="E118" s="73">
        <f>HLOOKUP(A118,[1]valeurs_mensuelles!$A$1:$ZZ$715,24,0)</f>
        <v>3850</v>
      </c>
      <c r="F118" s="73">
        <f>HLOOKUP(A118,[1]valeurs_mensuelles!$A$1:$ZZ$715,471,0)</f>
        <v>1911</v>
      </c>
      <c r="G118" s="73">
        <f>HLOOKUP(A118,[1]valeurs_mensuelles!$A$1:$ZZ$715,472,0)</f>
        <v>805</v>
      </c>
    </row>
    <row r="119" spans="1:7" x14ac:dyDescent="0.2">
      <c r="A119" s="40" t="s">
        <v>682</v>
      </c>
      <c r="B119" s="73">
        <f>HLOOKUP(A119,[1]valeurs_mensuelles!$A$1:$ZZ$1500,13,0)</f>
        <v>243</v>
      </c>
      <c r="C119" s="73">
        <f>HLOOKUP(A119,[1]valeurs_mensuelles!$A$1:$ZZ$715,166,0)</f>
        <v>193</v>
      </c>
      <c r="D119" s="73">
        <f>HLOOKUP(A119,[1]valeurs_mensuelles!$A$1:$ZZ$715,14,0)</f>
        <v>2614</v>
      </c>
      <c r="E119" s="73">
        <f>HLOOKUP(A119,[1]valeurs_mensuelles!$A$1:$ZZ$715,24,0)</f>
        <v>4494</v>
      </c>
      <c r="F119" s="73">
        <f>HLOOKUP(A119,[1]valeurs_mensuelles!$A$1:$ZZ$715,471,0)</f>
        <v>1990</v>
      </c>
      <c r="G119" s="73">
        <f>HLOOKUP(A119,[1]valeurs_mensuelles!$A$1:$ZZ$715,472,0)</f>
        <v>977</v>
      </c>
    </row>
    <row r="120" spans="1:7" x14ac:dyDescent="0.2">
      <c r="A120" s="40" t="s">
        <v>684</v>
      </c>
      <c r="B120" s="73">
        <f>HLOOKUP(A120,[1]valeurs_mensuelles!$A$1:$ZZ$1500,13,0)</f>
        <v>264</v>
      </c>
      <c r="C120" s="73">
        <f>HLOOKUP(A120,[1]valeurs_mensuelles!$A$1:$ZZ$715,166,0)</f>
        <v>218</v>
      </c>
      <c r="D120" s="73">
        <f>HLOOKUP(A120,[1]valeurs_mensuelles!$A$1:$ZZ$715,14,0)</f>
        <v>2485</v>
      </c>
      <c r="E120" s="73">
        <f>HLOOKUP(A120,[1]valeurs_mensuelles!$A$1:$ZZ$715,24,0)</f>
        <v>4045</v>
      </c>
      <c r="F120" s="73">
        <f>HLOOKUP(A120,[1]valeurs_mensuelles!$A$1:$ZZ$715,471,0)</f>
        <v>2036</v>
      </c>
      <c r="G120" s="73">
        <f>HLOOKUP(A120,[1]valeurs_mensuelles!$A$1:$ZZ$715,472,0)</f>
        <v>907</v>
      </c>
    </row>
    <row r="121" spans="1:7" x14ac:dyDescent="0.2">
      <c r="A121" s="40" t="s">
        <v>685</v>
      </c>
      <c r="B121" s="73">
        <f>HLOOKUP(A121,[1]valeurs_mensuelles!$A$1:$ZZ$1500,13,0)</f>
        <v>219</v>
      </c>
      <c r="C121" s="73">
        <f>HLOOKUP(A121,[1]valeurs_mensuelles!$A$1:$ZZ$715,166,0)</f>
        <v>184</v>
      </c>
      <c r="D121" s="73">
        <f>HLOOKUP(A121,[1]valeurs_mensuelles!$A$1:$ZZ$715,14,0)</f>
        <v>2136</v>
      </c>
      <c r="E121" s="73">
        <f>HLOOKUP(A121,[1]valeurs_mensuelles!$A$1:$ZZ$715,24,0)</f>
        <v>4232</v>
      </c>
      <c r="F121" s="73">
        <f>HLOOKUP(A121,[1]valeurs_mensuelles!$A$1:$ZZ$715,471,0)</f>
        <v>1954</v>
      </c>
      <c r="G121" s="73">
        <f>HLOOKUP(A121,[1]valeurs_mensuelles!$A$1:$ZZ$715,472,0)</f>
        <v>841</v>
      </c>
    </row>
    <row r="122" spans="1:7" x14ac:dyDescent="0.2">
      <c r="A122" s="40" t="s">
        <v>686</v>
      </c>
      <c r="B122" s="73">
        <f>HLOOKUP(A122,[1]valeurs_mensuelles!$A$1:$ZZ$1500,13,0)</f>
        <v>267</v>
      </c>
      <c r="C122" s="73">
        <f>HLOOKUP(A122,[1]valeurs_mensuelles!$A$1:$ZZ$715,166,0)</f>
        <v>238</v>
      </c>
      <c r="D122" s="73">
        <f>HLOOKUP(A122,[1]valeurs_mensuelles!$A$1:$ZZ$715,14,0)</f>
        <v>2262</v>
      </c>
      <c r="E122" s="73">
        <f>HLOOKUP(A122,[1]valeurs_mensuelles!$A$1:$ZZ$715,24,0)</f>
        <v>4009</v>
      </c>
      <c r="F122" s="73">
        <f>HLOOKUP(A122,[1]valeurs_mensuelles!$A$1:$ZZ$715,471,0)</f>
        <v>1936</v>
      </c>
      <c r="G122" s="73">
        <f>HLOOKUP(A122,[1]valeurs_mensuelles!$A$1:$ZZ$715,472,0)</f>
        <v>908</v>
      </c>
    </row>
    <row r="123" spans="1:7" x14ac:dyDescent="0.2">
      <c r="A123" s="40" t="s">
        <v>701</v>
      </c>
      <c r="B123" s="73">
        <f>HLOOKUP(A123,[1]valeurs_mensuelles!$A$1:$ZZ$1500,13,0)</f>
        <v>208</v>
      </c>
      <c r="C123" s="73">
        <f>HLOOKUP(A123,[1]valeurs_mensuelles!$A$1:$ZZ$715,166,0)</f>
        <v>179</v>
      </c>
      <c r="D123" s="73">
        <f>HLOOKUP(A123,[1]valeurs_mensuelles!$A$1:$ZZ$715,14,0)</f>
        <v>2121</v>
      </c>
      <c r="E123" s="73">
        <f>HLOOKUP(A123,[1]valeurs_mensuelles!$A$1:$ZZ$715,24,0)</f>
        <v>3317</v>
      </c>
      <c r="F123" s="73">
        <f>HLOOKUP(A123,[1]valeurs_mensuelles!$A$1:$ZZ$715,471,0)</f>
        <v>1649</v>
      </c>
      <c r="G123" s="73">
        <f>HLOOKUP(A123,[1]valeurs_mensuelles!$A$1:$ZZ$715,472,0)</f>
        <v>834</v>
      </c>
    </row>
    <row r="124" spans="1:7" x14ac:dyDescent="0.2">
      <c r="A124" s="40" t="s">
        <v>702</v>
      </c>
      <c r="B124" s="73">
        <f>HLOOKUP(A124,[1]valeurs_mensuelles!$A$1:$ZZ$1500,13,0)</f>
        <v>109</v>
      </c>
      <c r="C124" s="73">
        <f>HLOOKUP(A124,[1]valeurs_mensuelles!$A$1:$ZZ$715,166,0)</f>
        <v>120</v>
      </c>
      <c r="D124" s="73">
        <f>HLOOKUP(A124,[1]valeurs_mensuelles!$A$1:$ZZ$715,14,0)</f>
        <v>1595</v>
      </c>
      <c r="E124" s="73">
        <f>HLOOKUP(A124,[1]valeurs_mensuelles!$A$1:$ZZ$715,24,0)</f>
        <v>2632</v>
      </c>
      <c r="F124" s="73">
        <f>HLOOKUP(A124,[1]valeurs_mensuelles!$A$1:$ZZ$715,471,0)</f>
        <v>1232</v>
      </c>
      <c r="G124" s="73">
        <f>HLOOKUP(A124,[1]valeurs_mensuelles!$A$1:$ZZ$715,472,0)</f>
        <v>654</v>
      </c>
    </row>
    <row r="125" spans="1:7" x14ac:dyDescent="0.2">
      <c r="A125" s="40" t="s">
        <v>703</v>
      </c>
      <c r="B125" s="73">
        <f>HLOOKUP(A125,[1]valeurs_mensuelles!$A$1:$ZZ$1500,13,0)</f>
        <v>175</v>
      </c>
      <c r="C125" s="73">
        <f>HLOOKUP(A125,[1]valeurs_mensuelles!$A$1:$ZZ$715,166,0)</f>
        <v>168</v>
      </c>
      <c r="D125" s="73">
        <f>HLOOKUP(A125,[1]valeurs_mensuelles!$A$1:$ZZ$715,14,0)</f>
        <v>1892</v>
      </c>
      <c r="E125" s="73">
        <f>HLOOKUP(A125,[1]valeurs_mensuelles!$A$1:$ZZ$715,24,0)</f>
        <v>2914</v>
      </c>
      <c r="F125" s="73">
        <f>HLOOKUP(A125,[1]valeurs_mensuelles!$A$1:$ZZ$715,471,0)</f>
        <v>1539</v>
      </c>
      <c r="G125" s="73">
        <f>HLOOKUP(A125,[1]valeurs_mensuelles!$A$1:$ZZ$715,472,0)</f>
        <v>775</v>
      </c>
    </row>
    <row r="126" spans="1:7" x14ac:dyDescent="0.2">
      <c r="A126" s="40" t="s">
        <v>704</v>
      </c>
      <c r="B126" s="73">
        <f>HLOOKUP(A126,[1]valeurs_mensuelles!$A$1:$ZZ$1500,13,0)</f>
        <v>246</v>
      </c>
      <c r="C126" s="73">
        <f>HLOOKUP(A126,[1]valeurs_mensuelles!$A$1:$ZZ$715,166,0)</f>
        <v>211</v>
      </c>
      <c r="D126" s="73">
        <f>HLOOKUP(A126,[1]valeurs_mensuelles!$A$1:$ZZ$715,14,0)</f>
        <v>2602</v>
      </c>
      <c r="E126" s="73">
        <f>HLOOKUP(A126,[1]valeurs_mensuelles!$A$1:$ZZ$715,24,0)</f>
        <v>4177</v>
      </c>
      <c r="F126" s="73">
        <f>HLOOKUP(A126,[1]valeurs_mensuelles!$A$1:$ZZ$715,471,0)</f>
        <v>1958</v>
      </c>
      <c r="G126" s="73">
        <f>HLOOKUP(A126,[1]valeurs_mensuelles!$A$1:$ZZ$715,472,0)</f>
        <v>980</v>
      </c>
    </row>
    <row r="127" spans="1:7" x14ac:dyDescent="0.2">
      <c r="A127" s="40" t="s">
        <v>705</v>
      </c>
      <c r="B127" s="73">
        <f>HLOOKUP(A127,[1]valeurs_mensuelles!$A$1:$ZZ$1500,13,0)</f>
        <v>197</v>
      </c>
      <c r="C127" s="73">
        <f>HLOOKUP(A127,[1]valeurs_mensuelles!$A$1:$ZZ$715,166,0)</f>
        <v>191</v>
      </c>
      <c r="D127" s="73">
        <f>HLOOKUP(A127,[1]valeurs_mensuelles!$A$1:$ZZ$715,14,0)</f>
        <v>2285</v>
      </c>
      <c r="E127" s="73">
        <f>HLOOKUP(A127,[1]valeurs_mensuelles!$A$1:$ZZ$715,24,0)</f>
        <v>3648</v>
      </c>
      <c r="F127" s="73">
        <f>HLOOKUP(A127,[1]valeurs_mensuelles!$A$1:$ZZ$715,471,0)</f>
        <v>1527</v>
      </c>
      <c r="G127" s="73">
        <f>HLOOKUP(A127,[1]valeurs_mensuelles!$A$1:$ZZ$715,472,0)</f>
        <v>740</v>
      </c>
    </row>
    <row r="128" spans="1:7" x14ac:dyDescent="0.2">
      <c r="A128" s="40" t="s">
        <v>706</v>
      </c>
      <c r="B128" s="73">
        <f>HLOOKUP(A128,[1]valeurs_mensuelles!$A$1:$ZZ$1500,13,0)</f>
        <v>196</v>
      </c>
      <c r="C128" s="73">
        <f>HLOOKUP(A128,[1]valeurs_mensuelles!$A$1:$ZZ$715,166,0)</f>
        <v>205</v>
      </c>
      <c r="D128" s="73">
        <f>HLOOKUP(A128,[1]valeurs_mensuelles!$A$1:$ZZ$715,14,0)</f>
        <v>2008</v>
      </c>
      <c r="E128" s="73">
        <f>HLOOKUP(A128,[1]valeurs_mensuelles!$A$1:$ZZ$715,24,0)</f>
        <v>3309</v>
      </c>
      <c r="F128" s="73">
        <f>HLOOKUP(A128,[1]valeurs_mensuelles!$A$1:$ZZ$715,471,0)</f>
        <v>1658</v>
      </c>
      <c r="G128" s="73">
        <f>HLOOKUP(A128,[1]valeurs_mensuelles!$A$1:$ZZ$715,472,0)</f>
        <v>814</v>
      </c>
    </row>
    <row r="129" spans="1:7" x14ac:dyDescent="0.2">
      <c r="A129" s="40" t="s">
        <v>707</v>
      </c>
      <c r="B129" s="73">
        <f>HLOOKUP(A129,[1]valeurs_mensuelles!$A$1:$ZZ$1500,13,0)</f>
        <v>241</v>
      </c>
      <c r="C129" s="73">
        <f>HLOOKUP(A129,[1]valeurs_mensuelles!$A$1:$ZZ$715,166,0)</f>
        <v>216</v>
      </c>
      <c r="D129" s="73">
        <f>HLOOKUP(A129,[1]valeurs_mensuelles!$A$1:$ZZ$715,14,0)</f>
        <v>2494</v>
      </c>
      <c r="E129" s="73">
        <f>HLOOKUP(A129,[1]valeurs_mensuelles!$A$1:$ZZ$715,24,0)</f>
        <v>4019</v>
      </c>
      <c r="F129" s="73">
        <f>HLOOKUP(A129,[1]valeurs_mensuelles!$A$1:$ZZ$715,471,0)</f>
        <v>1899</v>
      </c>
      <c r="G129" s="73">
        <f>HLOOKUP(A129,[1]valeurs_mensuelles!$A$1:$ZZ$715,472,0)</f>
        <v>878</v>
      </c>
    </row>
    <row r="130" spans="1:7" x14ac:dyDescent="0.2">
      <c r="A130" s="40" t="s">
        <v>708</v>
      </c>
      <c r="B130" s="73">
        <f>HLOOKUP(A130,[1]valeurs_mensuelles!$A$1:$ZZ$1500,13,0)</f>
        <v>223</v>
      </c>
      <c r="C130" s="73">
        <f>HLOOKUP(A130,[1]valeurs_mensuelles!$A$1:$ZZ$715,166,0)</f>
        <v>197</v>
      </c>
      <c r="D130" s="73">
        <f>HLOOKUP(A130,[1]valeurs_mensuelles!$A$1:$ZZ$715,14,0)</f>
        <v>2444</v>
      </c>
      <c r="E130" s="73">
        <f>HLOOKUP(A130,[1]valeurs_mensuelles!$A$1:$ZZ$715,24,0)</f>
        <v>3619</v>
      </c>
      <c r="F130" s="73">
        <f>HLOOKUP(A130,[1]valeurs_mensuelles!$A$1:$ZZ$715,471,0)</f>
        <v>1853</v>
      </c>
      <c r="G130" s="73">
        <f>HLOOKUP(A130,[1]valeurs_mensuelles!$A$1:$ZZ$715,472,0)</f>
        <v>788</v>
      </c>
    </row>
    <row r="131" spans="1:7" x14ac:dyDescent="0.2">
      <c r="A131" s="40" t="s">
        <v>709</v>
      </c>
      <c r="B131" s="73">
        <f>HLOOKUP(A131,[1]valeurs_mensuelles!$A$1:$ZZ$1500,13,0)</f>
        <v>251</v>
      </c>
      <c r="C131" s="73">
        <f>HLOOKUP(A131,[1]valeurs_mensuelles!$A$1:$ZZ$715,166,0)</f>
        <v>213</v>
      </c>
      <c r="D131" s="73">
        <f>HLOOKUP(A131,[1]valeurs_mensuelles!$A$1:$ZZ$715,14,0)</f>
        <v>2936</v>
      </c>
      <c r="E131" s="73">
        <f>HLOOKUP(A131,[1]valeurs_mensuelles!$A$1:$ZZ$715,24,0)</f>
        <v>4434</v>
      </c>
      <c r="F131" s="73">
        <f>HLOOKUP(A131,[1]valeurs_mensuelles!$A$1:$ZZ$715,471,0)</f>
        <v>2232</v>
      </c>
      <c r="G131" s="73">
        <f>HLOOKUP(A131,[1]valeurs_mensuelles!$A$1:$ZZ$715,472,0)</f>
        <v>1057</v>
      </c>
    </row>
    <row r="132" spans="1:7" x14ac:dyDescent="0.2">
      <c r="A132" s="40" t="s">
        <v>725</v>
      </c>
      <c r="B132" s="73">
        <f>HLOOKUP(A132,[1]valeurs_mensuelles!$A$1:$ZZ$1500,13,0)</f>
        <v>251</v>
      </c>
      <c r="C132" s="73">
        <f>HLOOKUP(A132,[1]valeurs_mensuelles!$A$1:$ZZ$715,166,0)</f>
        <v>214</v>
      </c>
      <c r="D132" s="73">
        <f>HLOOKUP(A132,[1]valeurs_mensuelles!$A$1:$ZZ$715,14,0)</f>
        <v>2529</v>
      </c>
      <c r="E132" s="73">
        <f>HLOOKUP(A132,[1]valeurs_mensuelles!$A$1:$ZZ$715,24,0)</f>
        <v>3730</v>
      </c>
      <c r="F132" s="73">
        <f>HLOOKUP(A132,[1]valeurs_mensuelles!$A$1:$ZZ$715,471,0)</f>
        <v>1967</v>
      </c>
      <c r="G132" s="73">
        <f>HLOOKUP(A132,[1]valeurs_mensuelles!$A$1:$ZZ$715,472,0)</f>
        <v>856</v>
      </c>
    </row>
    <row r="133" spans="1:7" x14ac:dyDescent="0.2">
      <c r="A133" s="40" t="s">
        <v>726</v>
      </c>
      <c r="B133" s="73">
        <f>HLOOKUP(A133,[1]valeurs_mensuelles!$A$1:$ZZ$1500,13,0)</f>
        <v>215</v>
      </c>
      <c r="C133" s="73">
        <f>HLOOKUP(A133,[1]valeurs_mensuelles!$A$1:$ZZ$715,166,0)</f>
        <v>188</v>
      </c>
      <c r="D133" s="73">
        <f>HLOOKUP(A133,[1]valeurs_mensuelles!$A$1:$ZZ$715,14,0)</f>
        <v>2127</v>
      </c>
      <c r="E133" s="73">
        <f>HLOOKUP(A133,[1]valeurs_mensuelles!$A$1:$ZZ$715,24,0)</f>
        <v>3470</v>
      </c>
      <c r="F133" s="73">
        <f>HLOOKUP(A133,[1]valeurs_mensuelles!$A$1:$ZZ$715,471,0)</f>
        <v>1658</v>
      </c>
      <c r="G133" s="73">
        <f>HLOOKUP(A133,[1]valeurs_mensuelles!$A$1:$ZZ$715,472,0)</f>
        <v>748</v>
      </c>
    </row>
    <row r="134" spans="1:7" x14ac:dyDescent="0.2">
      <c r="A134" s="40" t="s">
        <v>727</v>
      </c>
      <c r="B134" s="73">
        <f>HLOOKUP(A134,[1]valeurs_mensuelles!$A$1:$ZZ$1500,13,0)</f>
        <v>246</v>
      </c>
      <c r="C134" s="73">
        <f>HLOOKUP(A134,[1]valeurs_mensuelles!$A$1:$ZZ$715,166,0)</f>
        <v>224</v>
      </c>
      <c r="D134" s="73">
        <f>HLOOKUP(A134,[1]valeurs_mensuelles!$A$1:$ZZ$715,14,0)</f>
        <v>2423</v>
      </c>
      <c r="E134" s="73">
        <f>HLOOKUP(A134,[1]valeurs_mensuelles!$A$1:$ZZ$715,24,0)</f>
        <v>3740</v>
      </c>
      <c r="F134" s="73">
        <f>HLOOKUP(A134,[1]valeurs_mensuelles!$A$1:$ZZ$715,471,0)</f>
        <v>1891</v>
      </c>
      <c r="G134" s="73">
        <f>HLOOKUP(A134,[1]valeurs_mensuelles!$A$1:$ZZ$715,472,0)</f>
        <v>779</v>
      </c>
    </row>
    <row r="135" spans="1:7" x14ac:dyDescent="0.2">
      <c r="A135" s="40" t="s">
        <v>728</v>
      </c>
      <c r="B135" s="73">
        <f>HLOOKUP(A135,[1]valeurs_mensuelles!$A$1:$ZZ$1500,13,0)</f>
        <v>195</v>
      </c>
      <c r="C135" s="73">
        <f>HLOOKUP(A135,[1]valeurs_mensuelles!$A$1:$ZZ$715,166,0)</f>
        <v>229</v>
      </c>
      <c r="D135" s="73">
        <f>HLOOKUP(A135,[1]valeurs_mensuelles!$A$1:$ZZ$715,14,0)</f>
        <v>2124</v>
      </c>
      <c r="E135" s="73">
        <f>HLOOKUP(A135,[1]valeurs_mensuelles!$A$1:$ZZ$715,24,0)</f>
        <v>3605</v>
      </c>
      <c r="F135" s="73">
        <f>HLOOKUP(A135,[1]valeurs_mensuelles!$A$1:$ZZ$715,471,0)</f>
        <v>1693</v>
      </c>
      <c r="G135" s="73">
        <f>HLOOKUP(A135,[1]valeurs_mensuelles!$A$1:$ZZ$715,472,0)</f>
        <v>790</v>
      </c>
    </row>
    <row r="136" spans="1:7" x14ac:dyDescent="0.2">
      <c r="A136" s="40" t="s">
        <v>729</v>
      </c>
      <c r="B136" s="73">
        <f>HLOOKUP(A136,[1]valeurs_mensuelles!$A$1:$ZZ$1500,13,0)</f>
        <v>154</v>
      </c>
      <c r="C136" s="73">
        <f>HLOOKUP(A136,[1]valeurs_mensuelles!$A$1:$ZZ$715,166,0)</f>
        <v>160</v>
      </c>
      <c r="D136" s="73">
        <f>HLOOKUP(A136,[1]valeurs_mensuelles!$A$1:$ZZ$715,14,0)</f>
        <v>1822</v>
      </c>
      <c r="E136" s="73">
        <f>HLOOKUP(A136,[1]valeurs_mensuelles!$A$1:$ZZ$715,24,0)</f>
        <v>2956</v>
      </c>
      <c r="F136" s="73">
        <f>HLOOKUP(A136,[1]valeurs_mensuelles!$A$1:$ZZ$715,471,0)</f>
        <v>1392</v>
      </c>
      <c r="G136" s="73">
        <f>HLOOKUP(A136,[1]valeurs_mensuelles!$A$1:$ZZ$715,472,0)</f>
        <v>698</v>
      </c>
    </row>
    <row r="137" spans="1:7" x14ac:dyDescent="0.2">
      <c r="A137" s="40" t="s">
        <v>730</v>
      </c>
      <c r="B137" s="73">
        <f>HLOOKUP(A137,[1]valeurs_mensuelles!$A$1:$ZZ$1500,13,0)</f>
        <v>215</v>
      </c>
      <c r="C137" s="73">
        <f>HLOOKUP(A137,[1]valeurs_mensuelles!$A$1:$ZZ$715,166,0)</f>
        <v>190</v>
      </c>
      <c r="D137" s="73">
        <f>HLOOKUP(A137,[1]valeurs_mensuelles!$A$1:$ZZ$715,14,0)</f>
        <v>2455</v>
      </c>
      <c r="E137" s="73">
        <f>HLOOKUP(A137,[1]valeurs_mensuelles!$A$1:$ZZ$715,24,0)</f>
        <v>4030</v>
      </c>
      <c r="F137" s="73">
        <f>HLOOKUP(A137,[1]valeurs_mensuelles!$A$1:$ZZ$715,471,0)</f>
        <v>1843</v>
      </c>
      <c r="G137" s="73">
        <f>HLOOKUP(A137,[1]valeurs_mensuelles!$A$1:$ZZ$715,472,0)</f>
        <v>877</v>
      </c>
    </row>
    <row r="138" spans="1:7" x14ac:dyDescent="0.2">
      <c r="A138" s="40" t="s">
        <v>731</v>
      </c>
      <c r="B138" s="73">
        <f>HLOOKUP(A138,[1]valeurs_mensuelles!$A$1:$ZZ$1500,13,0)</f>
        <v>234</v>
      </c>
      <c r="C138" s="73">
        <f>HLOOKUP(A138,[1]valeurs_mensuelles!$A$1:$ZZ$715,166,0)</f>
        <v>232</v>
      </c>
      <c r="D138" s="73">
        <f>HLOOKUP(A138,[1]valeurs_mensuelles!$A$1:$ZZ$715,14,0)</f>
        <v>2570</v>
      </c>
      <c r="E138" s="73">
        <f>HLOOKUP(A138,[1]valeurs_mensuelles!$A$1:$ZZ$715,24,0)</f>
        <v>4039</v>
      </c>
      <c r="F138" s="73">
        <f>HLOOKUP(A138,[1]valeurs_mensuelles!$A$1:$ZZ$715,471,0)</f>
        <v>1975</v>
      </c>
      <c r="G138" s="73">
        <f>HLOOKUP(A138,[1]valeurs_mensuelles!$A$1:$ZZ$715,472,0)</f>
        <v>849</v>
      </c>
    </row>
    <row r="139" spans="1:7" x14ac:dyDescent="0.2">
      <c r="A139" s="40" t="s">
        <v>732</v>
      </c>
      <c r="B139" s="73">
        <f>HLOOKUP(A139,[1]valeurs_mensuelles!$A$1:$ZZ$1500,13,0)</f>
        <v>187</v>
      </c>
      <c r="C139" s="73">
        <f>HLOOKUP(A139,[1]valeurs_mensuelles!$A$1:$ZZ$715,166,0)</f>
        <v>198</v>
      </c>
      <c r="D139" s="73">
        <f>HLOOKUP(A139,[1]valeurs_mensuelles!$A$1:$ZZ$715,14,0)</f>
        <v>2286</v>
      </c>
      <c r="E139" s="73">
        <f>HLOOKUP(A139,[1]valeurs_mensuelles!$A$1:$ZZ$715,24,0)</f>
        <v>4053</v>
      </c>
      <c r="F139" s="73">
        <f>HLOOKUP(A139,[1]valeurs_mensuelles!$A$1:$ZZ$715,471,0)</f>
        <v>1642</v>
      </c>
      <c r="G139" s="73">
        <f>HLOOKUP(A139,[1]valeurs_mensuelles!$A$1:$ZZ$715,472,0)</f>
        <v>775</v>
      </c>
    </row>
    <row r="140" spans="1:7" x14ac:dyDescent="0.2">
      <c r="A140" s="40" t="s">
        <v>733</v>
      </c>
      <c r="B140" s="73">
        <f>HLOOKUP(A140,[1]valeurs_mensuelles!$A$1:$ZZ$1500,13,0)</f>
        <v>217</v>
      </c>
      <c r="C140" s="73">
        <f>HLOOKUP(A140,[1]valeurs_mensuelles!$A$1:$ZZ$715,166,0)</f>
        <v>223</v>
      </c>
      <c r="D140" s="73">
        <f>HLOOKUP(A140,[1]valeurs_mensuelles!$A$1:$ZZ$715,14,0)</f>
        <v>2063</v>
      </c>
      <c r="E140" s="73">
        <f>HLOOKUP(A140,[1]valeurs_mensuelles!$A$1:$ZZ$715,24,0)</f>
        <v>3801</v>
      </c>
      <c r="F140" s="73">
        <f>HLOOKUP(A140,[1]valeurs_mensuelles!$A$1:$ZZ$715,471,0)</f>
        <v>1615</v>
      </c>
      <c r="G140" s="73">
        <f>HLOOKUP(A140,[1]valeurs_mensuelles!$A$1:$ZZ$715,472,0)</f>
        <v>838</v>
      </c>
    </row>
    <row r="141" spans="1:7" ht="15" x14ac:dyDescent="0.25">
      <c r="A141" t="s">
        <v>734</v>
      </c>
      <c r="B141" s="73">
        <f>HLOOKUP(A141,[1]valeurs_mensuelles!$A$1:$ZZ$1500,13,0)</f>
        <v>209</v>
      </c>
      <c r="C141" s="73">
        <f>HLOOKUP(A141,[1]valeurs_mensuelles!$A$1:$ZZ$715,166,0)</f>
        <v>160</v>
      </c>
      <c r="D141" s="73">
        <f>HLOOKUP(A141,[1]valeurs_mensuelles!$A$1:$ZZ$715,14,0)</f>
        <v>2366</v>
      </c>
      <c r="E141" s="73">
        <f>HLOOKUP(A141,[1]valeurs_mensuelles!$A$1:$ZZ$715,24,0)</f>
        <v>3744</v>
      </c>
      <c r="F141" s="73">
        <f>HLOOKUP(A141,[1]valeurs_mensuelles!$A$1:$ZZ$715,471,0)</f>
        <v>1936</v>
      </c>
      <c r="G141" s="73">
        <f>HLOOKUP(A141,[1]valeurs_mensuelles!$A$1:$ZZ$715,472,0)</f>
        <v>879</v>
      </c>
    </row>
    <row r="142" spans="1:7" ht="15" x14ac:dyDescent="0.25">
      <c r="A142" t="s">
        <v>735</v>
      </c>
      <c r="B142" s="73">
        <f>HLOOKUP(A142,[1]valeurs_mensuelles!$A$1:$ZZ$1500,13,0)</f>
        <v>236</v>
      </c>
      <c r="C142" s="73">
        <f>HLOOKUP(A142,[1]valeurs_mensuelles!$A$1:$ZZ$715,166,0)</f>
        <v>193</v>
      </c>
      <c r="D142" s="73">
        <f>HLOOKUP(A142,[1]valeurs_mensuelles!$A$1:$ZZ$715,14,0)</f>
        <v>2229</v>
      </c>
      <c r="E142" s="73">
        <f>HLOOKUP(A142,[1]valeurs_mensuelles!$A$1:$ZZ$715,24,0)</f>
        <v>3404</v>
      </c>
      <c r="F142" s="73">
        <f>HLOOKUP(A142,[1]valeurs_mensuelles!$A$1:$ZZ$715,471,0)</f>
        <v>1808</v>
      </c>
      <c r="G142" s="73">
        <f>HLOOKUP(A142,[1]valeurs_mensuelles!$A$1:$ZZ$715,472,0)</f>
        <v>870</v>
      </c>
    </row>
    <row r="143" spans="1:7" ht="15" x14ac:dyDescent="0.25">
      <c r="A143" t="s">
        <v>736</v>
      </c>
      <c r="B143" s="73">
        <f>HLOOKUP(A143,[1]valeurs_mensuelles!$A$1:$ZZ$1500,13,0)</f>
        <v>256</v>
      </c>
      <c r="C143" s="73">
        <f>HLOOKUP(A143,[1]valeurs_mensuelles!$A$1:$ZZ$715,166,0)</f>
        <v>232</v>
      </c>
      <c r="D143" s="73">
        <f>HLOOKUP(A143,[1]valeurs_mensuelles!$A$1:$ZZ$715,14,0)</f>
        <v>2649</v>
      </c>
      <c r="E143" s="73">
        <f>HLOOKUP(A143,[1]valeurs_mensuelles!$A$1:$ZZ$715,24,0)</f>
        <v>3643</v>
      </c>
      <c r="F143" s="73">
        <f>HLOOKUP(A143,[1]valeurs_mensuelles!$A$1:$ZZ$715,471,0)</f>
        <v>2107</v>
      </c>
      <c r="G143" s="73">
        <f>HLOOKUP(A143,[1]valeurs_mensuelles!$A$1:$ZZ$715,472,0)</f>
        <v>941</v>
      </c>
    </row>
    <row r="144" spans="1:7" ht="15" x14ac:dyDescent="0.25">
      <c r="A144" t="s">
        <v>737</v>
      </c>
      <c r="B144" s="73">
        <f>HLOOKUP(A144,[1]valeurs_mensuelles!$A$1:$ZZ$1500,13,0)</f>
        <v>228</v>
      </c>
      <c r="C144" s="73">
        <f>HLOOKUP(A144,[1]valeurs_mensuelles!$A$1:$ZZ$715,166,0)</f>
        <v>156</v>
      </c>
      <c r="D144" s="73">
        <f>HLOOKUP(A144,[1]valeurs_mensuelles!$A$1:$ZZ$715,14,0)</f>
        <v>2271</v>
      </c>
      <c r="E144" s="73">
        <f>HLOOKUP(A144,[1]valeurs_mensuelles!$A$1:$ZZ$715,24,0)</f>
        <v>3203</v>
      </c>
      <c r="F144" s="73">
        <f>HLOOKUP(A144,[1]valeurs_mensuelles!$A$1:$ZZ$715,471,0)</f>
        <v>1864</v>
      </c>
      <c r="G144" s="73">
        <f>HLOOKUP(A144,[1]valeurs_mensuelles!$A$1:$ZZ$715,472,0)</f>
        <v>783</v>
      </c>
    </row>
    <row r="145" spans="1:7" ht="15" x14ac:dyDescent="0.25">
      <c r="A145" t="s">
        <v>738</v>
      </c>
      <c r="B145" s="73">
        <f>HLOOKUP(A145,[1]valeurs_mensuelles!$A$1:$ZZ$1500,13,0)</f>
        <v>176</v>
      </c>
      <c r="C145" s="73">
        <f>HLOOKUP(A145,[1]valeurs_mensuelles!$A$1:$ZZ$715,166,0)</f>
        <v>155</v>
      </c>
      <c r="D145" s="73">
        <f>HLOOKUP(A145,[1]valeurs_mensuelles!$A$1:$ZZ$715,14,0)</f>
        <v>2178</v>
      </c>
      <c r="E145" s="73">
        <f>HLOOKUP(A145,[1]valeurs_mensuelles!$A$1:$ZZ$715,24,0)</f>
        <v>3100</v>
      </c>
      <c r="F145" s="73">
        <f>HLOOKUP(A145,[1]valeurs_mensuelles!$A$1:$ZZ$715,471,0)</f>
        <v>1587</v>
      </c>
      <c r="G145" s="73">
        <f>HLOOKUP(A145,[1]valeurs_mensuelles!$A$1:$ZZ$715,472,0)</f>
        <v>709</v>
      </c>
    </row>
    <row r="146" spans="1:7" ht="15" x14ac:dyDescent="0.25">
      <c r="A146" t="s">
        <v>739</v>
      </c>
      <c r="B146" s="73">
        <f>HLOOKUP(A146,[1]valeurs_mensuelles!$A$1:$ZZ$1500,13,0)</f>
        <v>239</v>
      </c>
      <c r="C146" s="73">
        <f>HLOOKUP(A146,[1]valeurs_mensuelles!$A$1:$ZZ$715,166,0)</f>
        <v>193</v>
      </c>
      <c r="D146" s="73">
        <f>HLOOKUP(A146,[1]valeurs_mensuelles!$A$1:$ZZ$715,14,0)</f>
        <v>2258</v>
      </c>
      <c r="E146" s="73">
        <f>HLOOKUP(A146,[1]valeurs_mensuelles!$A$1:$ZZ$715,24,0)</f>
        <v>3351</v>
      </c>
      <c r="F146" s="73">
        <f>HLOOKUP(A146,[1]valeurs_mensuelles!$A$1:$ZZ$715,471,0)</f>
        <v>1824</v>
      </c>
      <c r="G146" s="73">
        <f>HLOOKUP(A146,[1]valeurs_mensuelles!$A$1:$ZZ$715,472,0)</f>
        <v>856</v>
      </c>
    </row>
    <row r="147" spans="1:7" ht="15" x14ac:dyDescent="0.25">
      <c r="A147" t="s">
        <v>740</v>
      </c>
      <c r="B147" s="73">
        <f>HLOOKUP(A147,[1]valeurs_mensuelles!$A$1:$ZZ$1500,13,0)</f>
        <v>185</v>
      </c>
      <c r="C147" s="73">
        <f>HLOOKUP(A147,[1]valeurs_mensuelles!$A$1:$ZZ$715,166,0)</f>
        <v>179</v>
      </c>
      <c r="D147" s="73">
        <f>HLOOKUP(A147,[1]valeurs_mensuelles!$A$1:$ZZ$715,14,0)</f>
        <v>2078</v>
      </c>
      <c r="E147" s="73">
        <f>HLOOKUP(A147,[1]valeurs_mensuelles!$A$1:$ZZ$715,24,0)</f>
        <v>2978</v>
      </c>
      <c r="F147" s="73">
        <f>HLOOKUP(A147,[1]valeurs_mensuelles!$A$1:$ZZ$715,471,0)</f>
        <v>1606</v>
      </c>
      <c r="G147" s="73">
        <f>HLOOKUP(A147,[1]valeurs_mensuelles!$A$1:$ZZ$715,472,0)</f>
        <v>675</v>
      </c>
    </row>
    <row r="148" spans="1:7" ht="15" x14ac:dyDescent="0.25">
      <c r="A148" t="s">
        <v>741</v>
      </c>
      <c r="B148" s="73">
        <f>HLOOKUP(A148,[1]valeurs_mensuelles!$A$1:$ZZ$1500,13,0)</f>
        <v>140</v>
      </c>
      <c r="C148" s="73">
        <f>HLOOKUP(A148,[1]valeurs_mensuelles!$A$1:$ZZ$715,166,0)</f>
        <v>152</v>
      </c>
      <c r="D148" s="73">
        <f>HLOOKUP(A148,[1]valeurs_mensuelles!$A$1:$ZZ$715,14,0)</f>
        <v>1849</v>
      </c>
      <c r="E148" s="73">
        <f>HLOOKUP(A148,[1]valeurs_mensuelles!$A$1:$ZZ$715,24,0)</f>
        <v>2918</v>
      </c>
      <c r="F148" s="73">
        <f>HLOOKUP(A148,[1]valeurs_mensuelles!$A$1:$ZZ$715,471,0)</f>
        <v>1449</v>
      </c>
      <c r="G148" s="73">
        <f>HLOOKUP(A148,[1]valeurs_mensuelles!$A$1:$ZZ$715,472,0)</f>
        <v>699</v>
      </c>
    </row>
    <row r="149" spans="1:7" ht="15" x14ac:dyDescent="0.25">
      <c r="A149" t="s">
        <v>742</v>
      </c>
      <c r="B149" s="73">
        <f>HLOOKUP(A149,[1]valeurs_mensuelles!$A$1:$ZZ$1500,13,0)</f>
        <v>215</v>
      </c>
      <c r="C149" s="73">
        <f>HLOOKUP(A149,[1]valeurs_mensuelles!$A$1:$ZZ$715,166,0)</f>
        <v>211</v>
      </c>
      <c r="D149" s="73">
        <f>HLOOKUP(A149,[1]valeurs_mensuelles!$A$1:$ZZ$715,14,0)</f>
        <v>2310</v>
      </c>
      <c r="E149" s="73">
        <f>HLOOKUP(A149,[1]valeurs_mensuelles!$A$1:$ZZ$715,24,0)</f>
        <v>3830</v>
      </c>
      <c r="F149" s="73">
        <f>HLOOKUP(A149,[1]valeurs_mensuelles!$A$1:$ZZ$715,471,0)</f>
        <v>1895</v>
      </c>
      <c r="G149" s="73">
        <f>HLOOKUP(A149,[1]valeurs_mensuelles!$A$1:$ZZ$715,472,0)</f>
        <v>1009</v>
      </c>
    </row>
    <row r="150" spans="1:7" ht="15" x14ac:dyDescent="0.25">
      <c r="A150" t="s">
        <v>743</v>
      </c>
      <c r="B150" s="73">
        <f>HLOOKUP(A150,[1]valeurs_mensuelles!$A$1:$ZZ$1500,13,0)</f>
        <v>232</v>
      </c>
      <c r="C150" s="73">
        <f>HLOOKUP(A150,[1]valeurs_mensuelles!$A$1:$ZZ$715,166,0)</f>
        <v>206</v>
      </c>
      <c r="D150" s="73">
        <f>HLOOKUP(A150,[1]valeurs_mensuelles!$A$1:$ZZ$715,14,0)</f>
        <v>2401</v>
      </c>
      <c r="E150" s="73">
        <f>HLOOKUP(A150,[1]valeurs_mensuelles!$A$1:$ZZ$715,24,0)</f>
        <v>3912</v>
      </c>
      <c r="F150" s="73">
        <f>HLOOKUP(A150,[1]valeurs_mensuelles!$A$1:$ZZ$715,471,0)</f>
        <v>1969</v>
      </c>
      <c r="G150" s="73">
        <f>HLOOKUP(A150,[1]valeurs_mensuelles!$A$1:$ZZ$715,472,0)</f>
        <v>863</v>
      </c>
    </row>
    <row r="151" spans="1:7" ht="15" x14ac:dyDescent="0.25">
      <c r="A151" t="s">
        <v>744</v>
      </c>
      <c r="B151" s="73">
        <f>HLOOKUP(A151,[1]valeurs_mensuelles!$A$1:$ZZ$1500,13,0)</f>
        <v>202</v>
      </c>
      <c r="C151" s="73">
        <f>HLOOKUP(A151,[1]valeurs_mensuelles!$A$1:$ZZ$715,166,0)</f>
        <v>165</v>
      </c>
      <c r="D151" s="73">
        <f>HLOOKUP(A151,[1]valeurs_mensuelles!$A$1:$ZZ$715,14,0)</f>
        <v>2302</v>
      </c>
      <c r="E151" s="73">
        <f>HLOOKUP(A151,[1]valeurs_mensuelles!$A$1:$ZZ$715,24,0)</f>
        <v>3696</v>
      </c>
      <c r="F151" s="73">
        <f>HLOOKUP(A151,[1]valeurs_mensuelles!$A$1:$ZZ$715,471,0)</f>
        <v>1673</v>
      </c>
      <c r="G151" s="73">
        <f>HLOOKUP(A151,[1]valeurs_mensuelles!$A$1:$ZZ$715,472,0)</f>
        <v>848</v>
      </c>
    </row>
    <row r="152" spans="1:7" ht="15" x14ac:dyDescent="0.25">
      <c r="A152" t="s">
        <v>752</v>
      </c>
      <c r="B152" s="73">
        <f>HLOOKUP(A152,[1]valeurs_mensuelles!$A$1:$ZZ$1500,13,0)</f>
        <v>187</v>
      </c>
      <c r="C152" s="73">
        <f>HLOOKUP(A152,[1]valeurs_mensuelles!$A$1:$ZZ$715,166,0)</f>
        <v>222</v>
      </c>
      <c r="D152" s="73">
        <f>HLOOKUP(A152,[1]valeurs_mensuelles!$A$1:$ZZ$715,14,0)</f>
        <v>1925</v>
      </c>
      <c r="E152" s="73">
        <f>HLOOKUP(A152,[1]valeurs_mensuelles!$A$1:$ZZ$715,24,0)</f>
        <v>2853</v>
      </c>
      <c r="F152" s="73">
        <f>HLOOKUP(A152,[1]valeurs_mensuelles!$A$1:$ZZ$715,471,0)</f>
        <v>1444</v>
      </c>
      <c r="G152" s="73">
        <f>HLOOKUP(A152,[1]valeurs_mensuelles!$A$1:$ZZ$715,472,0)</f>
        <v>676</v>
      </c>
    </row>
  </sheetData>
  <sortState xmlns:xlrd2="http://schemas.microsoft.com/office/spreadsheetml/2017/richdata2" ref="J33:J242">
    <sortCondition ref="J33"/>
  </sortState>
  <phoneticPr fontId="8"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C300"/>
  <sheetViews>
    <sheetView topLeftCell="B1" workbookViewId="0">
      <selection activeCell="L18" sqref="L18"/>
    </sheetView>
  </sheetViews>
  <sheetFormatPr baseColWidth="10" defaultRowHeight="15" x14ac:dyDescent="0.25"/>
  <sheetData>
    <row r="1" spans="1:3" x14ac:dyDescent="0.25">
      <c r="A1" s="1" t="s">
        <v>69</v>
      </c>
      <c r="B1" s="40" t="s">
        <v>166</v>
      </c>
      <c r="C1" t="s">
        <v>486</v>
      </c>
    </row>
    <row r="2" spans="1:3" x14ac:dyDescent="0.25">
      <c r="A2" s="1" t="s">
        <v>70</v>
      </c>
      <c r="B2" s="40" t="s">
        <v>167</v>
      </c>
      <c r="C2" t="s">
        <v>487</v>
      </c>
    </row>
    <row r="3" spans="1:3" x14ac:dyDescent="0.25">
      <c r="A3" s="1" t="s">
        <v>71</v>
      </c>
      <c r="B3" s="40" t="s">
        <v>168</v>
      </c>
      <c r="C3" t="s">
        <v>488</v>
      </c>
    </row>
    <row r="4" spans="1:3" x14ac:dyDescent="0.25">
      <c r="A4" s="1" t="s">
        <v>72</v>
      </c>
      <c r="B4" s="40" t="s">
        <v>169</v>
      </c>
      <c r="C4" t="s">
        <v>489</v>
      </c>
    </row>
    <row r="5" spans="1:3" x14ac:dyDescent="0.25">
      <c r="A5" s="1" t="s">
        <v>73</v>
      </c>
      <c r="B5" s="40" t="s">
        <v>170</v>
      </c>
      <c r="C5" t="s">
        <v>490</v>
      </c>
    </row>
    <row r="6" spans="1:3" x14ac:dyDescent="0.25">
      <c r="A6" s="1" t="s">
        <v>74</v>
      </c>
      <c r="B6" s="40" t="s">
        <v>171</v>
      </c>
      <c r="C6" t="s">
        <v>491</v>
      </c>
    </row>
    <row r="7" spans="1:3" x14ac:dyDescent="0.25">
      <c r="A7" s="1" t="s">
        <v>75</v>
      </c>
      <c r="B7" s="40" t="s">
        <v>172</v>
      </c>
      <c r="C7" t="s">
        <v>492</v>
      </c>
    </row>
    <row r="8" spans="1:3" x14ac:dyDescent="0.25">
      <c r="A8" s="1" t="s">
        <v>76</v>
      </c>
      <c r="B8" s="40" t="s">
        <v>173</v>
      </c>
      <c r="C8" t="s">
        <v>493</v>
      </c>
    </row>
    <row r="9" spans="1:3" x14ac:dyDescent="0.25">
      <c r="A9" s="1" t="s">
        <v>77</v>
      </c>
      <c r="B9" s="40" t="s">
        <v>174</v>
      </c>
      <c r="C9" t="s">
        <v>494</v>
      </c>
    </row>
    <row r="10" spans="1:3" x14ac:dyDescent="0.25">
      <c r="A10" s="1" t="s">
        <v>78</v>
      </c>
      <c r="B10" s="40" t="s">
        <v>175</v>
      </c>
      <c r="C10" t="s">
        <v>495</v>
      </c>
    </row>
    <row r="11" spans="1:3" x14ac:dyDescent="0.25">
      <c r="A11" s="1" t="s">
        <v>79</v>
      </c>
      <c r="B11" s="40" t="s">
        <v>176</v>
      </c>
      <c r="C11" t="s">
        <v>496</v>
      </c>
    </row>
    <row r="12" spans="1:3" x14ac:dyDescent="0.25">
      <c r="A12" s="1" t="s">
        <v>80</v>
      </c>
      <c r="B12" s="40" t="s">
        <v>177</v>
      </c>
      <c r="C12" t="s">
        <v>497</v>
      </c>
    </row>
    <row r="13" spans="1:3" x14ac:dyDescent="0.25">
      <c r="A13" s="1" t="s">
        <v>81</v>
      </c>
      <c r="B13" s="40" t="s">
        <v>178</v>
      </c>
      <c r="C13" t="s">
        <v>498</v>
      </c>
    </row>
    <row r="14" spans="1:3" x14ac:dyDescent="0.25">
      <c r="A14" s="1" t="s">
        <v>82</v>
      </c>
      <c r="B14" s="40" t="s">
        <v>179</v>
      </c>
      <c r="C14" t="s">
        <v>499</v>
      </c>
    </row>
    <row r="15" spans="1:3" x14ac:dyDescent="0.25">
      <c r="A15" s="1" t="s">
        <v>83</v>
      </c>
      <c r="B15" s="40" t="s">
        <v>180</v>
      </c>
      <c r="C15" t="s">
        <v>500</v>
      </c>
    </row>
    <row r="16" spans="1:3" x14ac:dyDescent="0.25">
      <c r="A16" s="1" t="s">
        <v>84</v>
      </c>
      <c r="B16" s="40" t="s">
        <v>181</v>
      </c>
      <c r="C16" t="s">
        <v>501</v>
      </c>
    </row>
    <row r="17" spans="1:3" x14ac:dyDescent="0.25">
      <c r="A17" s="1" t="s">
        <v>85</v>
      </c>
      <c r="B17" s="40" t="s">
        <v>182</v>
      </c>
      <c r="C17" t="s">
        <v>502</v>
      </c>
    </row>
    <row r="18" spans="1:3" x14ac:dyDescent="0.25">
      <c r="A18" s="1" t="s">
        <v>86</v>
      </c>
      <c r="B18" s="40" t="s">
        <v>183</v>
      </c>
      <c r="C18" t="s">
        <v>503</v>
      </c>
    </row>
    <row r="19" spans="1:3" x14ac:dyDescent="0.25">
      <c r="A19" s="1" t="s">
        <v>87</v>
      </c>
      <c r="B19" s="40" t="s">
        <v>184</v>
      </c>
      <c r="C19" t="s">
        <v>504</v>
      </c>
    </row>
    <row r="20" spans="1:3" x14ac:dyDescent="0.25">
      <c r="A20" s="1" t="s">
        <v>88</v>
      </c>
      <c r="B20" s="40" t="s">
        <v>185</v>
      </c>
      <c r="C20" t="s">
        <v>505</v>
      </c>
    </row>
    <row r="21" spans="1:3" x14ac:dyDescent="0.25">
      <c r="A21" s="1" t="s">
        <v>89</v>
      </c>
      <c r="B21" s="40" t="s">
        <v>186</v>
      </c>
      <c r="C21" t="s">
        <v>506</v>
      </c>
    </row>
    <row r="22" spans="1:3" x14ac:dyDescent="0.25">
      <c r="A22" s="1" t="s">
        <v>90</v>
      </c>
      <c r="B22" s="40" t="s">
        <v>187</v>
      </c>
      <c r="C22" t="s">
        <v>507</v>
      </c>
    </row>
    <row r="23" spans="1:3" x14ac:dyDescent="0.25">
      <c r="A23" s="1" t="s">
        <v>91</v>
      </c>
      <c r="B23" s="40" t="s">
        <v>188</v>
      </c>
      <c r="C23" t="s">
        <v>508</v>
      </c>
    </row>
    <row r="24" spans="1:3" x14ac:dyDescent="0.25">
      <c r="A24" s="1" t="s">
        <v>92</v>
      </c>
      <c r="B24" s="40" t="s">
        <v>189</v>
      </c>
      <c r="C24" t="s">
        <v>509</v>
      </c>
    </row>
    <row r="25" spans="1:3" x14ac:dyDescent="0.25">
      <c r="A25" s="1" t="s">
        <v>93</v>
      </c>
      <c r="B25" s="40" t="s">
        <v>190</v>
      </c>
      <c r="C25" t="s">
        <v>510</v>
      </c>
    </row>
    <row r="26" spans="1:3" x14ac:dyDescent="0.25">
      <c r="A26" s="1" t="s">
        <v>94</v>
      </c>
      <c r="B26" s="40" t="s">
        <v>191</v>
      </c>
      <c r="C26" t="s">
        <v>511</v>
      </c>
    </row>
    <row r="27" spans="1:3" x14ac:dyDescent="0.25">
      <c r="A27" s="1" t="s">
        <v>95</v>
      </c>
      <c r="B27" s="40" t="s">
        <v>192</v>
      </c>
      <c r="C27" t="s">
        <v>512</v>
      </c>
    </row>
    <row r="28" spans="1:3" x14ac:dyDescent="0.25">
      <c r="A28" s="1" t="s">
        <v>96</v>
      </c>
      <c r="B28" s="40" t="s">
        <v>193</v>
      </c>
      <c r="C28" t="s">
        <v>513</v>
      </c>
    </row>
    <row r="29" spans="1:3" x14ac:dyDescent="0.25">
      <c r="A29" s="1" t="s">
        <v>97</v>
      </c>
      <c r="B29" s="40" t="s">
        <v>194</v>
      </c>
      <c r="C29" t="s">
        <v>514</v>
      </c>
    </row>
    <row r="30" spans="1:3" x14ac:dyDescent="0.25">
      <c r="A30" s="1" t="s">
        <v>98</v>
      </c>
      <c r="B30" s="40" t="s">
        <v>195</v>
      </c>
      <c r="C30" t="s">
        <v>515</v>
      </c>
    </row>
    <row r="31" spans="1:3" x14ac:dyDescent="0.25">
      <c r="A31" s="1" t="s">
        <v>99</v>
      </c>
      <c r="B31" s="40" t="s">
        <v>196</v>
      </c>
      <c r="C31" t="s">
        <v>516</v>
      </c>
    </row>
    <row r="32" spans="1:3" x14ac:dyDescent="0.25">
      <c r="A32" s="1" t="s">
        <v>100</v>
      </c>
      <c r="B32" s="40" t="s">
        <v>197</v>
      </c>
      <c r="C32" t="s">
        <v>517</v>
      </c>
    </row>
    <row r="33" spans="1:3" x14ac:dyDescent="0.25">
      <c r="A33" s="1" t="s">
        <v>101</v>
      </c>
      <c r="B33" s="40" t="s">
        <v>198</v>
      </c>
      <c r="C33" t="s">
        <v>518</v>
      </c>
    </row>
    <row r="34" spans="1:3" x14ac:dyDescent="0.25">
      <c r="A34" s="1" t="s">
        <v>102</v>
      </c>
      <c r="B34" s="40" t="s">
        <v>199</v>
      </c>
      <c r="C34" t="s">
        <v>519</v>
      </c>
    </row>
    <row r="35" spans="1:3" x14ac:dyDescent="0.25">
      <c r="A35" s="1" t="s">
        <v>103</v>
      </c>
      <c r="B35" s="40" t="s">
        <v>200</v>
      </c>
      <c r="C35" t="s">
        <v>520</v>
      </c>
    </row>
    <row r="36" spans="1:3" x14ac:dyDescent="0.25">
      <c r="A36" s="1" t="s">
        <v>104</v>
      </c>
      <c r="B36" s="40" t="s">
        <v>201</v>
      </c>
      <c r="C36" t="s">
        <v>521</v>
      </c>
    </row>
    <row r="37" spans="1:3" x14ac:dyDescent="0.25">
      <c r="A37" s="1" t="s">
        <v>105</v>
      </c>
      <c r="B37" s="40" t="s">
        <v>202</v>
      </c>
      <c r="C37" t="s">
        <v>522</v>
      </c>
    </row>
    <row r="38" spans="1:3" x14ac:dyDescent="0.25">
      <c r="A38" s="1" t="s">
        <v>106</v>
      </c>
      <c r="B38" s="40" t="s">
        <v>203</v>
      </c>
      <c r="C38" t="s">
        <v>523</v>
      </c>
    </row>
    <row r="39" spans="1:3" x14ac:dyDescent="0.25">
      <c r="A39" s="1" t="s">
        <v>107</v>
      </c>
      <c r="B39" s="40" t="s">
        <v>204</v>
      </c>
      <c r="C39" t="s">
        <v>524</v>
      </c>
    </row>
    <row r="40" spans="1:3" x14ac:dyDescent="0.25">
      <c r="A40" s="1" t="s">
        <v>108</v>
      </c>
      <c r="B40" s="40" t="s">
        <v>205</v>
      </c>
      <c r="C40" t="s">
        <v>525</v>
      </c>
    </row>
    <row r="41" spans="1:3" x14ac:dyDescent="0.25">
      <c r="A41" s="1" t="s">
        <v>109</v>
      </c>
      <c r="B41" s="40" t="s">
        <v>206</v>
      </c>
      <c r="C41" t="s">
        <v>526</v>
      </c>
    </row>
    <row r="42" spans="1:3" x14ac:dyDescent="0.25">
      <c r="A42" s="1" t="s">
        <v>110</v>
      </c>
      <c r="B42" s="40" t="s">
        <v>207</v>
      </c>
      <c r="C42" t="s">
        <v>527</v>
      </c>
    </row>
    <row r="43" spans="1:3" x14ac:dyDescent="0.25">
      <c r="A43" s="1" t="s">
        <v>111</v>
      </c>
      <c r="B43" s="40" t="s">
        <v>208</v>
      </c>
      <c r="C43" t="s">
        <v>528</v>
      </c>
    </row>
    <row r="44" spans="1:3" x14ac:dyDescent="0.25">
      <c r="A44" s="1" t="s">
        <v>112</v>
      </c>
      <c r="B44" s="40" t="s">
        <v>209</v>
      </c>
      <c r="C44" t="s">
        <v>529</v>
      </c>
    </row>
    <row r="45" spans="1:3" x14ac:dyDescent="0.25">
      <c r="A45" s="1" t="s">
        <v>113</v>
      </c>
      <c r="B45" s="40" t="s">
        <v>210</v>
      </c>
      <c r="C45" t="s">
        <v>530</v>
      </c>
    </row>
    <row r="46" spans="1:3" x14ac:dyDescent="0.25">
      <c r="A46" s="1" t="s">
        <v>114</v>
      </c>
      <c r="B46" s="40" t="s">
        <v>211</v>
      </c>
      <c r="C46" t="s">
        <v>531</v>
      </c>
    </row>
    <row r="47" spans="1:3" x14ac:dyDescent="0.25">
      <c r="A47" s="1" t="s">
        <v>115</v>
      </c>
      <c r="B47" s="40" t="s">
        <v>212</v>
      </c>
      <c r="C47" t="s">
        <v>532</v>
      </c>
    </row>
    <row r="48" spans="1:3" x14ac:dyDescent="0.25">
      <c r="A48" s="1" t="s">
        <v>116</v>
      </c>
      <c r="B48" s="40" t="s">
        <v>213</v>
      </c>
      <c r="C48" t="s">
        <v>533</v>
      </c>
    </row>
    <row r="49" spans="1:3" x14ac:dyDescent="0.25">
      <c r="A49" s="1" t="s">
        <v>117</v>
      </c>
      <c r="B49" s="40" t="s">
        <v>214</v>
      </c>
      <c r="C49" t="s">
        <v>534</v>
      </c>
    </row>
    <row r="50" spans="1:3" x14ac:dyDescent="0.25">
      <c r="A50" s="1" t="s">
        <v>118</v>
      </c>
      <c r="B50" s="40" t="s">
        <v>215</v>
      </c>
      <c r="C50" t="s">
        <v>535</v>
      </c>
    </row>
    <row r="51" spans="1:3" x14ac:dyDescent="0.25">
      <c r="A51" s="1" t="s">
        <v>119</v>
      </c>
      <c r="B51" s="40" t="s">
        <v>216</v>
      </c>
      <c r="C51" t="s">
        <v>536</v>
      </c>
    </row>
    <row r="52" spans="1:3" x14ac:dyDescent="0.25">
      <c r="A52" s="1" t="s">
        <v>120</v>
      </c>
      <c r="B52" s="40" t="s">
        <v>217</v>
      </c>
      <c r="C52" t="s">
        <v>537</v>
      </c>
    </row>
    <row r="53" spans="1:3" x14ac:dyDescent="0.25">
      <c r="A53" s="1" t="s">
        <v>121</v>
      </c>
      <c r="B53" s="40" t="s">
        <v>218</v>
      </c>
      <c r="C53" t="s">
        <v>538</v>
      </c>
    </row>
    <row r="54" spans="1:3" x14ac:dyDescent="0.25">
      <c r="A54" s="1" t="s">
        <v>122</v>
      </c>
      <c r="B54" s="40" t="s">
        <v>219</v>
      </c>
      <c r="C54" t="s">
        <v>539</v>
      </c>
    </row>
    <row r="55" spans="1:3" x14ac:dyDescent="0.25">
      <c r="A55" s="1" t="s">
        <v>123</v>
      </c>
      <c r="B55" s="40" t="s">
        <v>220</v>
      </c>
      <c r="C55" t="s">
        <v>540</v>
      </c>
    </row>
    <row r="56" spans="1:3" x14ac:dyDescent="0.25">
      <c r="A56" s="1" t="s">
        <v>124</v>
      </c>
      <c r="B56" s="40" t="s">
        <v>221</v>
      </c>
      <c r="C56" t="s">
        <v>541</v>
      </c>
    </row>
    <row r="57" spans="1:3" x14ac:dyDescent="0.25">
      <c r="A57" s="2" t="s">
        <v>125</v>
      </c>
      <c r="B57" s="40" t="s">
        <v>222</v>
      </c>
      <c r="C57" t="s">
        <v>542</v>
      </c>
    </row>
    <row r="58" spans="1:3" x14ac:dyDescent="0.25">
      <c r="A58" s="2" t="s">
        <v>126</v>
      </c>
      <c r="B58" s="40" t="s">
        <v>223</v>
      </c>
      <c r="C58" t="s">
        <v>543</v>
      </c>
    </row>
    <row r="59" spans="1:3" x14ac:dyDescent="0.25">
      <c r="A59" s="2" t="s">
        <v>127</v>
      </c>
      <c r="B59" s="40" t="s">
        <v>224</v>
      </c>
      <c r="C59" t="s">
        <v>544</v>
      </c>
    </row>
    <row r="60" spans="1:3" x14ac:dyDescent="0.25">
      <c r="A60" s="2" t="s">
        <v>128</v>
      </c>
      <c r="B60" s="40" t="s">
        <v>225</v>
      </c>
      <c r="C60" t="s">
        <v>545</v>
      </c>
    </row>
    <row r="61" spans="1:3" x14ac:dyDescent="0.25">
      <c r="A61" s="2" t="s">
        <v>129</v>
      </c>
      <c r="B61" s="40" t="s">
        <v>226</v>
      </c>
      <c r="C61" t="s">
        <v>546</v>
      </c>
    </row>
    <row r="62" spans="1:3" x14ac:dyDescent="0.25">
      <c r="A62" s="2" t="s">
        <v>130</v>
      </c>
      <c r="B62" s="40" t="s">
        <v>227</v>
      </c>
      <c r="C62" t="s">
        <v>547</v>
      </c>
    </row>
    <row r="63" spans="1:3" x14ac:dyDescent="0.25">
      <c r="A63" s="2" t="s">
        <v>131</v>
      </c>
      <c r="B63" s="40" t="s">
        <v>228</v>
      </c>
      <c r="C63" t="s">
        <v>548</v>
      </c>
    </row>
    <row r="64" spans="1:3" x14ac:dyDescent="0.25">
      <c r="A64" s="2" t="s">
        <v>132</v>
      </c>
      <c r="B64" s="40" t="s">
        <v>229</v>
      </c>
      <c r="C64" t="s">
        <v>549</v>
      </c>
    </row>
    <row r="65" spans="1:3" x14ac:dyDescent="0.25">
      <c r="A65" s="2" t="s">
        <v>133</v>
      </c>
      <c r="B65" s="40" t="s">
        <v>230</v>
      </c>
      <c r="C65" t="s">
        <v>550</v>
      </c>
    </row>
    <row r="66" spans="1:3" x14ac:dyDescent="0.25">
      <c r="A66" s="2" t="s">
        <v>134</v>
      </c>
      <c r="B66" s="40" t="s">
        <v>231</v>
      </c>
      <c r="C66" t="s">
        <v>551</v>
      </c>
    </row>
    <row r="67" spans="1:3" x14ac:dyDescent="0.25">
      <c r="A67" s="2" t="s">
        <v>135</v>
      </c>
      <c r="B67" s="40" t="s">
        <v>232</v>
      </c>
      <c r="C67" t="s">
        <v>552</v>
      </c>
    </row>
    <row r="68" spans="1:3" x14ac:dyDescent="0.25">
      <c r="A68" s="2" t="s">
        <v>136</v>
      </c>
      <c r="B68" s="40" t="s">
        <v>233</v>
      </c>
      <c r="C68" t="s">
        <v>553</v>
      </c>
    </row>
    <row r="69" spans="1:3" x14ac:dyDescent="0.25">
      <c r="A69" s="2" t="s">
        <v>137</v>
      </c>
      <c r="B69" s="40" t="s">
        <v>234</v>
      </c>
      <c r="C69" t="s">
        <v>554</v>
      </c>
    </row>
    <row r="70" spans="1:3" x14ac:dyDescent="0.25">
      <c r="A70" s="2" t="s">
        <v>138</v>
      </c>
      <c r="B70" s="40" t="s">
        <v>235</v>
      </c>
      <c r="C70" t="s">
        <v>555</v>
      </c>
    </row>
    <row r="71" spans="1:3" x14ac:dyDescent="0.25">
      <c r="A71" s="2" t="s">
        <v>139</v>
      </c>
      <c r="B71" s="40" t="s">
        <v>236</v>
      </c>
      <c r="C71" t="s">
        <v>625</v>
      </c>
    </row>
    <row r="72" spans="1:3" x14ac:dyDescent="0.25">
      <c r="A72" s="2" t="s">
        <v>140</v>
      </c>
      <c r="B72" s="40" t="s">
        <v>237</v>
      </c>
      <c r="C72" t="s">
        <v>626</v>
      </c>
    </row>
    <row r="73" spans="1:3" x14ac:dyDescent="0.25">
      <c r="A73" s="2" t="s">
        <v>141</v>
      </c>
      <c r="B73" s="40" t="s">
        <v>238</v>
      </c>
      <c r="C73" t="s">
        <v>631</v>
      </c>
    </row>
    <row r="74" spans="1:3" x14ac:dyDescent="0.25">
      <c r="A74" s="2" t="s">
        <v>142</v>
      </c>
      <c r="B74" s="40" t="s">
        <v>239</v>
      </c>
      <c r="C74" t="s">
        <v>635</v>
      </c>
    </row>
    <row r="75" spans="1:3" x14ac:dyDescent="0.25">
      <c r="A75" s="2" t="s">
        <v>143</v>
      </c>
      <c r="B75" s="40" t="s">
        <v>240</v>
      </c>
      <c r="C75" t="s">
        <v>642</v>
      </c>
    </row>
    <row r="76" spans="1:3" x14ac:dyDescent="0.25">
      <c r="A76" s="2" t="s">
        <v>144</v>
      </c>
      <c r="B76" s="40" t="s">
        <v>241</v>
      </c>
      <c r="C76" t="s">
        <v>643</v>
      </c>
    </row>
    <row r="77" spans="1:3" x14ac:dyDescent="0.25">
      <c r="A77" s="2" t="s">
        <v>145</v>
      </c>
      <c r="B77" s="40" t="s">
        <v>242</v>
      </c>
      <c r="C77" t="s">
        <v>647</v>
      </c>
    </row>
    <row r="78" spans="1:3" x14ac:dyDescent="0.25">
      <c r="A78" s="2" t="s">
        <v>146</v>
      </c>
      <c r="B78" s="40" t="s">
        <v>243</v>
      </c>
      <c r="C78" t="s">
        <v>654</v>
      </c>
    </row>
    <row r="79" spans="1:3" x14ac:dyDescent="0.25">
      <c r="A79" s="2" t="s">
        <v>147</v>
      </c>
      <c r="B79" s="40" t="s">
        <v>244</v>
      </c>
      <c r="C79" t="s">
        <v>658</v>
      </c>
    </row>
    <row r="80" spans="1:3" x14ac:dyDescent="0.25">
      <c r="A80" s="2" t="s">
        <v>148</v>
      </c>
      <c r="B80" s="40" t="s">
        <v>245</v>
      </c>
      <c r="C80" t="s">
        <v>665</v>
      </c>
    </row>
    <row r="81" spans="1:3" x14ac:dyDescent="0.25">
      <c r="A81" s="2" t="s">
        <v>149</v>
      </c>
      <c r="B81" s="40" t="s">
        <v>246</v>
      </c>
      <c r="C81" t="s">
        <v>666</v>
      </c>
    </row>
    <row r="82" spans="1:3" x14ac:dyDescent="0.25">
      <c r="A82" s="2" t="s">
        <v>150</v>
      </c>
      <c r="B82" s="40" t="s">
        <v>247</v>
      </c>
      <c r="C82" t="s">
        <v>667</v>
      </c>
    </row>
    <row r="83" spans="1:3" x14ac:dyDescent="0.25">
      <c r="A83" s="2" t="s">
        <v>151</v>
      </c>
      <c r="B83" s="40" t="s">
        <v>248</v>
      </c>
      <c r="C83" t="s">
        <v>677</v>
      </c>
    </row>
    <row r="84" spans="1:3" x14ac:dyDescent="0.25">
      <c r="A84" s="2" t="s">
        <v>152</v>
      </c>
      <c r="B84" s="40" t="s">
        <v>249</v>
      </c>
      <c r="C84" t="s">
        <v>678</v>
      </c>
    </row>
    <row r="85" spans="1:3" x14ac:dyDescent="0.25">
      <c r="A85" s="2" t="s">
        <v>153</v>
      </c>
      <c r="B85" s="40" t="s">
        <v>250</v>
      </c>
      <c r="C85" t="s">
        <v>679</v>
      </c>
    </row>
    <row r="86" spans="1:3" x14ac:dyDescent="0.25">
      <c r="A86" s="2" t="s">
        <v>154</v>
      </c>
      <c r="B86" s="40" t="s">
        <v>251</v>
      </c>
      <c r="C86" t="s">
        <v>683</v>
      </c>
    </row>
    <row r="87" spans="1:3" x14ac:dyDescent="0.25">
      <c r="A87" s="2" t="s">
        <v>155</v>
      </c>
      <c r="B87" s="40" t="s">
        <v>252</v>
      </c>
      <c r="C87" t="s">
        <v>687</v>
      </c>
    </row>
    <row r="88" spans="1:3" x14ac:dyDescent="0.25">
      <c r="A88" s="2" t="s">
        <v>156</v>
      </c>
      <c r="B88" s="40" t="s">
        <v>253</v>
      </c>
      <c r="C88" t="s">
        <v>688</v>
      </c>
    </row>
    <row r="89" spans="1:3" x14ac:dyDescent="0.25">
      <c r="A89" s="2" t="s">
        <v>157</v>
      </c>
      <c r="B89" s="40" t="s">
        <v>254</v>
      </c>
      <c r="C89" t="s">
        <v>689</v>
      </c>
    </row>
    <row r="90" spans="1:3" x14ac:dyDescent="0.25">
      <c r="A90" s="2" t="s">
        <v>158</v>
      </c>
      <c r="B90" s="40" t="s">
        <v>255</v>
      </c>
      <c r="C90" t="s">
        <v>690</v>
      </c>
    </row>
    <row r="91" spans="1:3" x14ac:dyDescent="0.25">
      <c r="A91" s="2" t="s">
        <v>159</v>
      </c>
      <c r="B91" s="40" t="s">
        <v>256</v>
      </c>
      <c r="C91" t="s">
        <v>691</v>
      </c>
    </row>
    <row r="92" spans="1:3" x14ac:dyDescent="0.25">
      <c r="A92" s="2" t="s">
        <v>160</v>
      </c>
      <c r="B92" s="40" t="s">
        <v>257</v>
      </c>
      <c r="C92" t="s">
        <v>692</v>
      </c>
    </row>
    <row r="93" spans="1:3" x14ac:dyDescent="0.25">
      <c r="A93" s="2" t="s">
        <v>161</v>
      </c>
      <c r="B93" s="40" t="s">
        <v>258</v>
      </c>
      <c r="C93" t="s">
        <v>693</v>
      </c>
    </row>
    <row r="94" spans="1:3" x14ac:dyDescent="0.25">
      <c r="A94" s="2" t="s">
        <v>162</v>
      </c>
      <c r="B94" s="40" t="s">
        <v>259</v>
      </c>
      <c r="C94" t="s">
        <v>694</v>
      </c>
    </row>
    <row r="95" spans="1:3" x14ac:dyDescent="0.25">
      <c r="A95" s="2" t="s">
        <v>163</v>
      </c>
      <c r="B95" s="40" t="s">
        <v>260</v>
      </c>
      <c r="C95" t="s">
        <v>695</v>
      </c>
    </row>
    <row r="96" spans="1:3" x14ac:dyDescent="0.25">
      <c r="A96" s="2" t="s">
        <v>164</v>
      </c>
      <c r="B96" s="40" t="s">
        <v>261</v>
      </c>
      <c r="C96" t="s">
        <v>696</v>
      </c>
    </row>
    <row r="97" spans="2:3" x14ac:dyDescent="0.25">
      <c r="B97" s="40" t="s">
        <v>262</v>
      </c>
      <c r="C97" t="s">
        <v>697</v>
      </c>
    </row>
    <row r="98" spans="2:3" x14ac:dyDescent="0.25">
      <c r="B98" s="40" t="s">
        <v>263</v>
      </c>
      <c r="C98" t="s">
        <v>698</v>
      </c>
    </row>
    <row r="99" spans="2:3" x14ac:dyDescent="0.25">
      <c r="B99" s="40" t="s">
        <v>264</v>
      </c>
      <c r="C99" t="s">
        <v>699</v>
      </c>
    </row>
    <row r="100" spans="2:3" x14ac:dyDescent="0.25">
      <c r="B100" s="40" t="s">
        <v>265</v>
      </c>
      <c r="C100" t="s">
        <v>700</v>
      </c>
    </row>
    <row r="101" spans="2:3" x14ac:dyDescent="0.25">
      <c r="B101" s="40" t="s">
        <v>266</v>
      </c>
    </row>
    <row r="102" spans="2:3" x14ac:dyDescent="0.25">
      <c r="B102" s="40" t="s">
        <v>267</v>
      </c>
    </row>
    <row r="103" spans="2:3" x14ac:dyDescent="0.25">
      <c r="B103" s="40" t="s">
        <v>268</v>
      </c>
    </row>
    <row r="104" spans="2:3" x14ac:dyDescent="0.25">
      <c r="B104" s="40" t="s">
        <v>269</v>
      </c>
    </row>
    <row r="105" spans="2:3" x14ac:dyDescent="0.25">
      <c r="B105" s="40" t="s">
        <v>270</v>
      </c>
    </row>
    <row r="106" spans="2:3" x14ac:dyDescent="0.25">
      <c r="B106" s="40" t="s">
        <v>271</v>
      </c>
    </row>
    <row r="107" spans="2:3" x14ac:dyDescent="0.25">
      <c r="B107" s="40" t="s">
        <v>272</v>
      </c>
    </row>
    <row r="108" spans="2:3" x14ac:dyDescent="0.25">
      <c r="B108" s="40" t="s">
        <v>273</v>
      </c>
    </row>
    <row r="109" spans="2:3" x14ac:dyDescent="0.25">
      <c r="B109" s="40" t="s">
        <v>274</v>
      </c>
    </row>
    <row r="110" spans="2:3" x14ac:dyDescent="0.25">
      <c r="B110" s="40" t="s">
        <v>275</v>
      </c>
    </row>
    <row r="111" spans="2:3" x14ac:dyDescent="0.25">
      <c r="B111" s="40" t="s">
        <v>276</v>
      </c>
    </row>
    <row r="112" spans="2:3" x14ac:dyDescent="0.25">
      <c r="B112" s="40" t="s">
        <v>277</v>
      </c>
    </row>
    <row r="113" spans="2:2" x14ac:dyDescent="0.25">
      <c r="B113" s="40" t="s">
        <v>278</v>
      </c>
    </row>
    <row r="114" spans="2:2" x14ac:dyDescent="0.25">
      <c r="B114" s="40" t="s">
        <v>279</v>
      </c>
    </row>
    <row r="115" spans="2:2" x14ac:dyDescent="0.25">
      <c r="B115" s="40" t="s">
        <v>280</v>
      </c>
    </row>
    <row r="116" spans="2:2" x14ac:dyDescent="0.25">
      <c r="B116" s="40" t="s">
        <v>281</v>
      </c>
    </row>
    <row r="117" spans="2:2" x14ac:dyDescent="0.25">
      <c r="B117" s="40" t="s">
        <v>282</v>
      </c>
    </row>
    <row r="118" spans="2:2" x14ac:dyDescent="0.25">
      <c r="B118" s="40" t="s">
        <v>283</v>
      </c>
    </row>
    <row r="119" spans="2:2" x14ac:dyDescent="0.25">
      <c r="B119" s="40" t="s">
        <v>284</v>
      </c>
    </row>
    <row r="120" spans="2:2" x14ac:dyDescent="0.25">
      <c r="B120" s="40" t="s">
        <v>285</v>
      </c>
    </row>
    <row r="121" spans="2:2" x14ac:dyDescent="0.25">
      <c r="B121" s="40" t="s">
        <v>286</v>
      </c>
    </row>
    <row r="122" spans="2:2" x14ac:dyDescent="0.25">
      <c r="B122" s="40" t="s">
        <v>287</v>
      </c>
    </row>
    <row r="123" spans="2:2" x14ac:dyDescent="0.25">
      <c r="B123" s="40" t="s">
        <v>288</v>
      </c>
    </row>
    <row r="124" spans="2:2" x14ac:dyDescent="0.25">
      <c r="B124" s="40" t="s">
        <v>289</v>
      </c>
    </row>
    <row r="125" spans="2:2" x14ac:dyDescent="0.25">
      <c r="B125" s="40" t="s">
        <v>290</v>
      </c>
    </row>
    <row r="126" spans="2:2" x14ac:dyDescent="0.25">
      <c r="B126" s="40" t="s">
        <v>291</v>
      </c>
    </row>
    <row r="127" spans="2:2" x14ac:dyDescent="0.25">
      <c r="B127" s="40" t="s">
        <v>292</v>
      </c>
    </row>
    <row r="128" spans="2:2" x14ac:dyDescent="0.25">
      <c r="B128" s="40" t="s">
        <v>293</v>
      </c>
    </row>
    <row r="129" spans="2:2" x14ac:dyDescent="0.25">
      <c r="B129" s="40" t="s">
        <v>294</v>
      </c>
    </row>
    <row r="130" spans="2:2" x14ac:dyDescent="0.25">
      <c r="B130" s="40" t="s">
        <v>295</v>
      </c>
    </row>
    <row r="131" spans="2:2" x14ac:dyDescent="0.25">
      <c r="B131" s="40" t="s">
        <v>296</v>
      </c>
    </row>
    <row r="132" spans="2:2" x14ac:dyDescent="0.25">
      <c r="B132" s="40" t="s">
        <v>297</v>
      </c>
    </row>
    <row r="133" spans="2:2" x14ac:dyDescent="0.25">
      <c r="B133" s="40" t="s">
        <v>298</v>
      </c>
    </row>
    <row r="134" spans="2:2" x14ac:dyDescent="0.25">
      <c r="B134" s="40" t="s">
        <v>299</v>
      </c>
    </row>
    <row r="135" spans="2:2" x14ac:dyDescent="0.25">
      <c r="B135" s="40" t="s">
        <v>300</v>
      </c>
    </row>
    <row r="136" spans="2:2" x14ac:dyDescent="0.25">
      <c r="B136" s="40" t="s">
        <v>301</v>
      </c>
    </row>
    <row r="137" spans="2:2" x14ac:dyDescent="0.25">
      <c r="B137" s="40" t="s">
        <v>302</v>
      </c>
    </row>
    <row r="138" spans="2:2" x14ac:dyDescent="0.25">
      <c r="B138" s="40" t="s">
        <v>303</v>
      </c>
    </row>
    <row r="139" spans="2:2" x14ac:dyDescent="0.25">
      <c r="B139" s="40" t="s">
        <v>304</v>
      </c>
    </row>
    <row r="140" spans="2:2" x14ac:dyDescent="0.25">
      <c r="B140" s="40" t="s">
        <v>305</v>
      </c>
    </row>
    <row r="141" spans="2:2" x14ac:dyDescent="0.25">
      <c r="B141" s="40" t="s">
        <v>306</v>
      </c>
    </row>
    <row r="142" spans="2:2" x14ac:dyDescent="0.25">
      <c r="B142" s="40" t="s">
        <v>307</v>
      </c>
    </row>
    <row r="143" spans="2:2" x14ac:dyDescent="0.25">
      <c r="B143" s="40" t="s">
        <v>308</v>
      </c>
    </row>
    <row r="144" spans="2:2" x14ac:dyDescent="0.25">
      <c r="B144" s="40" t="s">
        <v>309</v>
      </c>
    </row>
    <row r="145" spans="2:2" x14ac:dyDescent="0.25">
      <c r="B145" s="40" t="s">
        <v>310</v>
      </c>
    </row>
    <row r="146" spans="2:2" x14ac:dyDescent="0.25">
      <c r="B146" s="40" t="s">
        <v>311</v>
      </c>
    </row>
    <row r="147" spans="2:2" x14ac:dyDescent="0.25">
      <c r="B147" s="40" t="s">
        <v>312</v>
      </c>
    </row>
    <row r="148" spans="2:2" x14ac:dyDescent="0.25">
      <c r="B148" s="40" t="s">
        <v>313</v>
      </c>
    </row>
    <row r="149" spans="2:2" x14ac:dyDescent="0.25">
      <c r="B149" s="40" t="s">
        <v>314</v>
      </c>
    </row>
    <row r="150" spans="2:2" x14ac:dyDescent="0.25">
      <c r="B150" s="40" t="s">
        <v>315</v>
      </c>
    </row>
    <row r="151" spans="2:2" x14ac:dyDescent="0.25">
      <c r="B151" s="40" t="s">
        <v>316</v>
      </c>
    </row>
    <row r="152" spans="2:2" x14ac:dyDescent="0.25">
      <c r="B152" s="40" t="s">
        <v>317</v>
      </c>
    </row>
    <row r="153" spans="2:2" x14ac:dyDescent="0.25">
      <c r="B153" s="40" t="s">
        <v>318</v>
      </c>
    </row>
    <row r="154" spans="2:2" x14ac:dyDescent="0.25">
      <c r="B154" s="40" t="s">
        <v>319</v>
      </c>
    </row>
    <row r="155" spans="2:2" x14ac:dyDescent="0.25">
      <c r="B155" s="40" t="s">
        <v>320</v>
      </c>
    </row>
    <row r="156" spans="2:2" x14ac:dyDescent="0.25">
      <c r="B156" s="40" t="s">
        <v>321</v>
      </c>
    </row>
    <row r="157" spans="2:2" x14ac:dyDescent="0.25">
      <c r="B157" s="40" t="s">
        <v>322</v>
      </c>
    </row>
    <row r="158" spans="2:2" x14ac:dyDescent="0.25">
      <c r="B158" s="40" t="s">
        <v>323</v>
      </c>
    </row>
    <row r="159" spans="2:2" x14ac:dyDescent="0.25">
      <c r="B159" s="40" t="s">
        <v>324</v>
      </c>
    </row>
    <row r="160" spans="2:2" x14ac:dyDescent="0.25">
      <c r="B160" s="40" t="s">
        <v>325</v>
      </c>
    </row>
    <row r="161" spans="2:2" x14ac:dyDescent="0.25">
      <c r="B161" s="40" t="s">
        <v>326</v>
      </c>
    </row>
    <row r="162" spans="2:2" x14ac:dyDescent="0.25">
      <c r="B162" s="40" t="s">
        <v>327</v>
      </c>
    </row>
    <row r="163" spans="2:2" x14ac:dyDescent="0.25">
      <c r="B163" s="40" t="s">
        <v>328</v>
      </c>
    </row>
    <row r="164" spans="2:2" x14ac:dyDescent="0.25">
      <c r="B164" s="40" t="s">
        <v>329</v>
      </c>
    </row>
    <row r="165" spans="2:2" x14ac:dyDescent="0.25">
      <c r="B165" s="40" t="s">
        <v>330</v>
      </c>
    </row>
    <row r="166" spans="2:2" x14ac:dyDescent="0.25">
      <c r="B166" s="40" t="s">
        <v>331</v>
      </c>
    </row>
    <row r="167" spans="2:2" x14ac:dyDescent="0.25">
      <c r="B167" s="40" t="s">
        <v>332</v>
      </c>
    </row>
    <row r="168" spans="2:2" x14ac:dyDescent="0.25">
      <c r="B168" s="40" t="s">
        <v>333</v>
      </c>
    </row>
    <row r="169" spans="2:2" x14ac:dyDescent="0.25">
      <c r="B169" s="40" t="s">
        <v>334</v>
      </c>
    </row>
    <row r="170" spans="2:2" x14ac:dyDescent="0.25">
      <c r="B170" s="40" t="s">
        <v>335</v>
      </c>
    </row>
    <row r="171" spans="2:2" x14ac:dyDescent="0.25">
      <c r="B171" s="40" t="s">
        <v>336</v>
      </c>
    </row>
    <row r="172" spans="2:2" x14ac:dyDescent="0.25">
      <c r="B172" s="40" t="s">
        <v>337</v>
      </c>
    </row>
    <row r="173" spans="2:2" x14ac:dyDescent="0.25">
      <c r="B173" s="40" t="s">
        <v>338</v>
      </c>
    </row>
    <row r="174" spans="2:2" x14ac:dyDescent="0.25">
      <c r="B174" s="40" t="s">
        <v>339</v>
      </c>
    </row>
    <row r="175" spans="2:2" x14ac:dyDescent="0.25">
      <c r="B175" s="40" t="s">
        <v>340</v>
      </c>
    </row>
    <row r="176" spans="2:2" x14ac:dyDescent="0.25">
      <c r="B176" s="40" t="s">
        <v>341</v>
      </c>
    </row>
    <row r="177" spans="2:2" x14ac:dyDescent="0.25">
      <c r="B177" s="40" t="s">
        <v>342</v>
      </c>
    </row>
    <row r="178" spans="2:2" x14ac:dyDescent="0.25">
      <c r="B178" s="40" t="s">
        <v>343</v>
      </c>
    </row>
    <row r="179" spans="2:2" x14ac:dyDescent="0.25">
      <c r="B179" s="40" t="s">
        <v>344</v>
      </c>
    </row>
    <row r="180" spans="2:2" x14ac:dyDescent="0.25">
      <c r="B180" s="40" t="s">
        <v>345</v>
      </c>
    </row>
    <row r="181" spans="2:2" x14ac:dyDescent="0.25">
      <c r="B181" s="40" t="s">
        <v>346</v>
      </c>
    </row>
    <row r="182" spans="2:2" x14ac:dyDescent="0.25">
      <c r="B182" s="40" t="s">
        <v>347</v>
      </c>
    </row>
    <row r="183" spans="2:2" x14ac:dyDescent="0.25">
      <c r="B183" s="40" t="s">
        <v>348</v>
      </c>
    </row>
    <row r="184" spans="2:2" x14ac:dyDescent="0.25">
      <c r="B184" s="40" t="s">
        <v>349</v>
      </c>
    </row>
    <row r="185" spans="2:2" x14ac:dyDescent="0.25">
      <c r="B185" s="40" t="s">
        <v>350</v>
      </c>
    </row>
    <row r="186" spans="2:2" x14ac:dyDescent="0.25">
      <c r="B186" s="40" t="s">
        <v>351</v>
      </c>
    </row>
    <row r="187" spans="2:2" x14ac:dyDescent="0.25">
      <c r="B187" s="40" t="s">
        <v>352</v>
      </c>
    </row>
    <row r="188" spans="2:2" x14ac:dyDescent="0.25">
      <c r="B188" s="40" t="s">
        <v>353</v>
      </c>
    </row>
    <row r="189" spans="2:2" x14ac:dyDescent="0.25">
      <c r="B189" s="40" t="s">
        <v>354</v>
      </c>
    </row>
    <row r="190" spans="2:2" x14ac:dyDescent="0.25">
      <c r="B190" s="40" t="s">
        <v>355</v>
      </c>
    </row>
    <row r="191" spans="2:2" x14ac:dyDescent="0.25">
      <c r="B191" s="40" t="s">
        <v>356</v>
      </c>
    </row>
    <row r="192" spans="2:2" x14ac:dyDescent="0.25">
      <c r="B192" s="40" t="s">
        <v>357</v>
      </c>
    </row>
    <row r="193" spans="2:2" x14ac:dyDescent="0.25">
      <c r="B193" s="40" t="s">
        <v>358</v>
      </c>
    </row>
    <row r="194" spans="2:2" x14ac:dyDescent="0.25">
      <c r="B194" s="40" t="s">
        <v>359</v>
      </c>
    </row>
    <row r="195" spans="2:2" x14ac:dyDescent="0.25">
      <c r="B195" s="40" t="s">
        <v>360</v>
      </c>
    </row>
    <row r="196" spans="2:2" x14ac:dyDescent="0.25">
      <c r="B196" s="40" t="s">
        <v>361</v>
      </c>
    </row>
    <row r="197" spans="2:2" x14ac:dyDescent="0.25">
      <c r="B197" s="40" t="s">
        <v>362</v>
      </c>
    </row>
    <row r="198" spans="2:2" x14ac:dyDescent="0.25">
      <c r="B198" s="40" t="s">
        <v>363</v>
      </c>
    </row>
    <row r="199" spans="2:2" x14ac:dyDescent="0.25">
      <c r="B199" s="40" t="s">
        <v>364</v>
      </c>
    </row>
    <row r="200" spans="2:2" x14ac:dyDescent="0.25">
      <c r="B200" s="40" t="s">
        <v>365</v>
      </c>
    </row>
    <row r="201" spans="2:2" x14ac:dyDescent="0.25">
      <c r="B201" s="40" t="s">
        <v>366</v>
      </c>
    </row>
    <row r="202" spans="2:2" x14ac:dyDescent="0.25">
      <c r="B202" s="40" t="s">
        <v>367</v>
      </c>
    </row>
    <row r="203" spans="2:2" x14ac:dyDescent="0.25">
      <c r="B203" s="40" t="s">
        <v>368</v>
      </c>
    </row>
    <row r="204" spans="2:2" x14ac:dyDescent="0.25">
      <c r="B204" s="40" t="s">
        <v>369</v>
      </c>
    </row>
    <row r="205" spans="2:2" x14ac:dyDescent="0.25">
      <c r="B205" s="40" t="s">
        <v>370</v>
      </c>
    </row>
    <row r="206" spans="2:2" x14ac:dyDescent="0.25">
      <c r="B206" s="40" t="s">
        <v>371</v>
      </c>
    </row>
    <row r="207" spans="2:2" x14ac:dyDescent="0.25">
      <c r="B207" s="40" t="s">
        <v>372</v>
      </c>
    </row>
    <row r="208" spans="2:2" x14ac:dyDescent="0.25">
      <c r="B208" s="40" t="s">
        <v>373</v>
      </c>
    </row>
    <row r="209" spans="2:2" x14ac:dyDescent="0.25">
      <c r="B209" s="40" t="s">
        <v>374</v>
      </c>
    </row>
    <row r="210" spans="2:2" x14ac:dyDescent="0.25">
      <c r="B210" s="40" t="s">
        <v>375</v>
      </c>
    </row>
    <row r="211" spans="2:2" x14ac:dyDescent="0.25">
      <c r="B211" s="40" t="s">
        <v>376</v>
      </c>
    </row>
    <row r="212" spans="2:2" x14ac:dyDescent="0.25">
      <c r="B212" s="40" t="s">
        <v>377</v>
      </c>
    </row>
    <row r="213" spans="2:2" x14ac:dyDescent="0.25">
      <c r="B213" s="40" t="s">
        <v>378</v>
      </c>
    </row>
    <row r="214" spans="2:2" x14ac:dyDescent="0.25">
      <c r="B214" s="40" t="s">
        <v>379</v>
      </c>
    </row>
    <row r="215" spans="2:2" x14ac:dyDescent="0.25">
      <c r="B215" s="40" t="s">
        <v>380</v>
      </c>
    </row>
    <row r="216" spans="2:2" x14ac:dyDescent="0.25">
      <c r="B216" s="40" t="s">
        <v>381</v>
      </c>
    </row>
    <row r="217" spans="2:2" x14ac:dyDescent="0.25">
      <c r="B217" s="40" t="s">
        <v>382</v>
      </c>
    </row>
    <row r="218" spans="2:2" x14ac:dyDescent="0.25">
      <c r="B218" s="40" t="s">
        <v>383</v>
      </c>
    </row>
    <row r="219" spans="2:2" x14ac:dyDescent="0.25">
      <c r="B219" s="40" t="s">
        <v>384</v>
      </c>
    </row>
    <row r="220" spans="2:2" x14ac:dyDescent="0.25">
      <c r="B220" s="40" t="s">
        <v>385</v>
      </c>
    </row>
    <row r="221" spans="2:2" x14ac:dyDescent="0.25">
      <c r="B221" s="40" t="s">
        <v>386</v>
      </c>
    </row>
    <row r="222" spans="2:2" x14ac:dyDescent="0.25">
      <c r="B222" s="40" t="s">
        <v>387</v>
      </c>
    </row>
    <row r="223" spans="2:2" x14ac:dyDescent="0.25">
      <c r="B223" s="40" t="s">
        <v>388</v>
      </c>
    </row>
    <row r="224" spans="2:2" x14ac:dyDescent="0.25">
      <c r="B224" s="40" t="s">
        <v>389</v>
      </c>
    </row>
    <row r="225" spans="2:2" x14ac:dyDescent="0.25">
      <c r="B225" s="40" t="s">
        <v>390</v>
      </c>
    </row>
    <row r="226" spans="2:2" x14ac:dyDescent="0.25">
      <c r="B226" s="40" t="s">
        <v>391</v>
      </c>
    </row>
    <row r="227" spans="2:2" x14ac:dyDescent="0.25">
      <c r="B227" s="40" t="s">
        <v>392</v>
      </c>
    </row>
    <row r="228" spans="2:2" x14ac:dyDescent="0.25">
      <c r="B228" s="40" t="s">
        <v>393</v>
      </c>
    </row>
    <row r="229" spans="2:2" x14ac:dyDescent="0.25">
      <c r="B229" s="40" t="s">
        <v>394</v>
      </c>
    </row>
    <row r="230" spans="2:2" x14ac:dyDescent="0.25">
      <c r="B230" s="40" t="s">
        <v>395</v>
      </c>
    </row>
    <row r="231" spans="2:2" x14ac:dyDescent="0.25">
      <c r="B231" s="40" t="s">
        <v>396</v>
      </c>
    </row>
    <row r="232" spans="2:2" x14ac:dyDescent="0.25">
      <c r="B232" s="40" t="s">
        <v>397</v>
      </c>
    </row>
    <row r="233" spans="2:2" x14ac:dyDescent="0.25">
      <c r="B233" s="40" t="s">
        <v>398</v>
      </c>
    </row>
    <row r="234" spans="2:2" x14ac:dyDescent="0.25">
      <c r="B234" s="40" t="s">
        <v>399</v>
      </c>
    </row>
    <row r="235" spans="2:2" x14ac:dyDescent="0.25">
      <c r="B235" s="40" t="s">
        <v>400</v>
      </c>
    </row>
    <row r="236" spans="2:2" x14ac:dyDescent="0.25">
      <c r="B236" s="40" t="s">
        <v>401</v>
      </c>
    </row>
    <row r="237" spans="2:2" x14ac:dyDescent="0.25">
      <c r="B237" s="40" t="s">
        <v>402</v>
      </c>
    </row>
    <row r="238" spans="2:2" x14ac:dyDescent="0.25">
      <c r="B238" s="40" t="s">
        <v>403</v>
      </c>
    </row>
    <row r="239" spans="2:2" x14ac:dyDescent="0.25">
      <c r="B239" s="40" t="s">
        <v>404</v>
      </c>
    </row>
    <row r="240" spans="2:2" x14ac:dyDescent="0.25">
      <c r="B240" s="40" t="s">
        <v>405</v>
      </c>
    </row>
    <row r="241" spans="2:2" x14ac:dyDescent="0.25">
      <c r="B241" s="40" t="s">
        <v>406</v>
      </c>
    </row>
    <row r="242" spans="2:2" x14ac:dyDescent="0.25">
      <c r="B242" s="40" t="s">
        <v>407</v>
      </c>
    </row>
    <row r="243" spans="2:2" x14ac:dyDescent="0.25">
      <c r="B243" s="40" t="s">
        <v>408</v>
      </c>
    </row>
    <row r="244" spans="2:2" x14ac:dyDescent="0.25">
      <c r="B244" s="40" t="s">
        <v>409</v>
      </c>
    </row>
    <row r="245" spans="2:2" x14ac:dyDescent="0.25">
      <c r="B245" s="40" t="s">
        <v>410</v>
      </c>
    </row>
    <row r="246" spans="2:2" x14ac:dyDescent="0.25">
      <c r="B246" s="40" t="s">
        <v>411</v>
      </c>
    </row>
    <row r="247" spans="2:2" x14ac:dyDescent="0.25">
      <c r="B247" s="40" t="s">
        <v>412</v>
      </c>
    </row>
    <row r="248" spans="2:2" x14ac:dyDescent="0.25">
      <c r="B248" s="40" t="s">
        <v>413</v>
      </c>
    </row>
    <row r="249" spans="2:2" x14ac:dyDescent="0.25">
      <c r="B249" s="40" t="s">
        <v>414</v>
      </c>
    </row>
    <row r="250" spans="2:2" x14ac:dyDescent="0.25">
      <c r="B250" s="40" t="s">
        <v>415</v>
      </c>
    </row>
    <row r="251" spans="2:2" x14ac:dyDescent="0.25">
      <c r="B251" s="40" t="s">
        <v>416</v>
      </c>
    </row>
    <row r="252" spans="2:2" x14ac:dyDescent="0.25">
      <c r="B252" s="40" t="s">
        <v>417</v>
      </c>
    </row>
    <row r="253" spans="2:2" x14ac:dyDescent="0.25">
      <c r="B253" s="40" t="s">
        <v>418</v>
      </c>
    </row>
    <row r="254" spans="2:2" x14ac:dyDescent="0.25">
      <c r="B254" s="40" t="s">
        <v>419</v>
      </c>
    </row>
    <row r="255" spans="2:2" x14ac:dyDescent="0.25">
      <c r="B255" s="40" t="s">
        <v>420</v>
      </c>
    </row>
    <row r="256" spans="2:2" x14ac:dyDescent="0.25">
      <c r="B256" s="40" t="s">
        <v>421</v>
      </c>
    </row>
    <row r="257" spans="2:2" x14ac:dyDescent="0.25">
      <c r="B257" s="40" t="s">
        <v>422</v>
      </c>
    </row>
    <row r="258" spans="2:2" x14ac:dyDescent="0.25">
      <c r="B258" s="40" t="s">
        <v>423</v>
      </c>
    </row>
    <row r="259" spans="2:2" x14ac:dyDescent="0.25">
      <c r="B259" s="40" t="s">
        <v>424</v>
      </c>
    </row>
    <row r="260" spans="2:2" x14ac:dyDescent="0.25">
      <c r="B260" s="40" t="s">
        <v>425</v>
      </c>
    </row>
    <row r="261" spans="2:2" x14ac:dyDescent="0.25">
      <c r="B261" s="40" t="s">
        <v>426</v>
      </c>
    </row>
    <row r="262" spans="2:2" x14ac:dyDescent="0.25">
      <c r="B262" s="40" t="s">
        <v>427</v>
      </c>
    </row>
    <row r="263" spans="2:2" x14ac:dyDescent="0.25">
      <c r="B263" s="40" t="s">
        <v>428</v>
      </c>
    </row>
    <row r="264" spans="2:2" x14ac:dyDescent="0.25">
      <c r="B264" s="40" t="s">
        <v>429</v>
      </c>
    </row>
    <row r="265" spans="2:2" x14ac:dyDescent="0.25">
      <c r="B265" s="40" t="s">
        <v>430</v>
      </c>
    </row>
    <row r="266" spans="2:2" x14ac:dyDescent="0.25">
      <c r="B266" s="40" t="s">
        <v>431</v>
      </c>
    </row>
    <row r="267" spans="2:2" x14ac:dyDescent="0.25">
      <c r="B267" s="40" t="s">
        <v>432</v>
      </c>
    </row>
    <row r="268" spans="2:2" x14ac:dyDescent="0.25">
      <c r="B268" s="40" t="s">
        <v>433</v>
      </c>
    </row>
    <row r="269" spans="2:2" x14ac:dyDescent="0.25">
      <c r="B269" s="40" t="s">
        <v>434</v>
      </c>
    </row>
    <row r="270" spans="2:2" x14ac:dyDescent="0.25">
      <c r="B270" s="40" t="s">
        <v>435</v>
      </c>
    </row>
    <row r="271" spans="2:2" x14ac:dyDescent="0.25">
      <c r="B271" s="40" t="s">
        <v>436</v>
      </c>
    </row>
    <row r="272" spans="2:2" x14ac:dyDescent="0.25">
      <c r="B272" s="40" t="s">
        <v>437</v>
      </c>
    </row>
    <row r="273" spans="2:2" x14ac:dyDescent="0.25">
      <c r="B273" s="40" t="s">
        <v>438</v>
      </c>
    </row>
    <row r="274" spans="2:2" x14ac:dyDescent="0.25">
      <c r="B274" s="40" t="s">
        <v>439</v>
      </c>
    </row>
    <row r="275" spans="2:2" x14ac:dyDescent="0.25">
      <c r="B275" s="40" t="s">
        <v>440</v>
      </c>
    </row>
    <row r="276" spans="2:2" x14ac:dyDescent="0.25">
      <c r="B276" s="40" t="s">
        <v>441</v>
      </c>
    </row>
    <row r="277" spans="2:2" x14ac:dyDescent="0.25">
      <c r="B277" s="40" t="s">
        <v>442</v>
      </c>
    </row>
    <row r="278" spans="2:2" x14ac:dyDescent="0.25">
      <c r="B278" s="40" t="s">
        <v>443</v>
      </c>
    </row>
    <row r="279" spans="2:2" x14ac:dyDescent="0.25">
      <c r="B279" s="40" t="s">
        <v>444</v>
      </c>
    </row>
    <row r="280" spans="2:2" x14ac:dyDescent="0.25">
      <c r="B280" s="40" t="s">
        <v>445</v>
      </c>
    </row>
    <row r="281" spans="2:2" x14ac:dyDescent="0.25">
      <c r="B281" s="40" t="s">
        <v>446</v>
      </c>
    </row>
    <row r="282" spans="2:2" x14ac:dyDescent="0.25">
      <c r="B282" s="40" t="s">
        <v>447</v>
      </c>
    </row>
    <row r="283" spans="2:2" x14ac:dyDescent="0.25">
      <c r="B283" s="40" t="s">
        <v>448</v>
      </c>
    </row>
    <row r="284" spans="2:2" x14ac:dyDescent="0.25">
      <c r="B284" s="40" t="s">
        <v>449</v>
      </c>
    </row>
    <row r="285" spans="2:2" x14ac:dyDescent="0.25">
      <c r="B285" s="40" t="s">
        <v>450</v>
      </c>
    </row>
    <row r="286" spans="2:2" x14ac:dyDescent="0.25">
      <c r="B286" s="40" t="s">
        <v>451</v>
      </c>
    </row>
    <row r="287" spans="2:2" x14ac:dyDescent="0.25">
      <c r="B287" s="40" t="s">
        <v>452</v>
      </c>
    </row>
    <row r="288" spans="2:2" x14ac:dyDescent="0.25">
      <c r="B288" s="40" t="s">
        <v>453</v>
      </c>
    </row>
    <row r="289" spans="2:2" x14ac:dyDescent="0.25">
      <c r="B289" s="40"/>
    </row>
    <row r="290" spans="2:2" x14ac:dyDescent="0.25">
      <c r="B290" s="40"/>
    </row>
    <row r="291" spans="2:2" x14ac:dyDescent="0.25">
      <c r="B291" s="40"/>
    </row>
    <row r="292" spans="2:2" x14ac:dyDescent="0.25">
      <c r="B292" s="40"/>
    </row>
    <row r="293" spans="2:2" x14ac:dyDescent="0.25">
      <c r="B293" s="40"/>
    </row>
    <row r="294" spans="2:2" x14ac:dyDescent="0.25">
      <c r="B294" s="40"/>
    </row>
    <row r="295" spans="2:2" x14ac:dyDescent="0.25">
      <c r="B295" s="40"/>
    </row>
    <row r="296" spans="2:2" x14ac:dyDescent="0.25">
      <c r="B296" s="40"/>
    </row>
    <row r="297" spans="2:2" x14ac:dyDescent="0.25">
      <c r="B297" s="40"/>
    </row>
    <row r="298" spans="2:2" x14ac:dyDescent="0.25">
      <c r="B298" s="40"/>
    </row>
    <row r="299" spans="2:2" x14ac:dyDescent="0.25">
      <c r="B299" s="40"/>
    </row>
    <row r="300" spans="2:2" x14ac:dyDescent="0.25">
      <c r="B300" s="4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D54"/>
  <sheetViews>
    <sheetView topLeftCell="A26" workbookViewId="0">
      <selection activeCell="L18" sqref="L18"/>
    </sheetView>
  </sheetViews>
  <sheetFormatPr baseColWidth="10" defaultRowHeight="15" x14ac:dyDescent="0.25"/>
  <sheetData>
    <row r="1" spans="1:4" x14ac:dyDescent="0.25">
      <c r="B1" t="s">
        <v>724</v>
      </c>
    </row>
    <row r="2" spans="1:4" ht="45" x14ac:dyDescent="0.25">
      <c r="B2" s="90" t="s">
        <v>66</v>
      </c>
      <c r="C2" s="90" t="s">
        <v>65</v>
      </c>
      <c r="D2" s="90" t="s">
        <v>42</v>
      </c>
    </row>
    <row r="3" spans="1:4" x14ac:dyDescent="0.25">
      <c r="A3" t="s">
        <v>534</v>
      </c>
      <c r="B3" s="91">
        <f ca="1">'dep04'!B13+'dep05'!B13+'dep06'!B13+'dep13'!B13+'dep83'!B13+'dep84'!B13-'Secteurs Paca'!B14</f>
        <v>0</v>
      </c>
      <c r="C3" s="91">
        <f ca="1">'dep04'!C13+'dep05'!C13+'dep06'!C13+'dep13'!C13+'dep83'!C13+'dep84'!C13-'Secteurs Paca'!O14</f>
        <v>0</v>
      </c>
      <c r="D3" s="91">
        <f ca="1">'dep04'!D13+'dep05'!D13+'dep06'!D13+'dep13'!D13+'dep83'!D13+'dep84'!D13-'Secteurs Paca'!AB14</f>
        <v>0</v>
      </c>
    </row>
    <row r="4" spans="1:4" x14ac:dyDescent="0.25">
      <c r="A4" t="s">
        <v>535</v>
      </c>
      <c r="B4" s="91">
        <f ca="1">'dep04'!B14+'dep05'!B14+'dep06'!B14+'dep13'!B14+'dep83'!B14+'dep84'!B14-'Secteurs Paca'!B15</f>
        <v>0</v>
      </c>
      <c r="C4" s="91">
        <f ca="1">'dep04'!C14+'dep05'!C14+'dep06'!C14+'dep13'!C14+'dep83'!C14+'dep84'!C14-'Secteurs Paca'!O15</f>
        <v>0</v>
      </c>
      <c r="D4" s="91">
        <f ca="1">'dep04'!D14+'dep05'!D14+'dep06'!D14+'dep13'!D14+'dep83'!D14+'dep84'!D14-'Secteurs Paca'!AB15</f>
        <v>0</v>
      </c>
    </row>
    <row r="5" spans="1:4" x14ac:dyDescent="0.25">
      <c r="A5" t="s">
        <v>536</v>
      </c>
      <c r="B5" s="91">
        <f ca="1">'dep04'!B15+'dep05'!B15+'dep06'!B15+'dep13'!B15+'dep83'!B15+'dep84'!B15-'Secteurs Paca'!B16</f>
        <v>0</v>
      </c>
      <c r="C5" s="91">
        <f ca="1">'dep04'!C15+'dep05'!C15+'dep06'!C15+'dep13'!C15+'dep83'!C15+'dep84'!C15-'Secteurs Paca'!O16</f>
        <v>0</v>
      </c>
      <c r="D5" s="91">
        <f ca="1">'dep04'!D15+'dep05'!D15+'dep06'!D15+'dep13'!D15+'dep83'!D15+'dep84'!D15-'Secteurs Paca'!AB16</f>
        <v>0</v>
      </c>
    </row>
    <row r="6" spans="1:4" x14ac:dyDescent="0.25">
      <c r="A6" t="s">
        <v>537</v>
      </c>
      <c r="B6" s="91">
        <f ca="1">'dep04'!B16+'dep05'!B16+'dep06'!B16+'dep13'!B16+'dep83'!B16+'dep84'!B16-'Secteurs Paca'!B17</f>
        <v>0</v>
      </c>
      <c r="C6" s="91">
        <f ca="1">'dep04'!C16+'dep05'!C16+'dep06'!C16+'dep13'!C16+'dep83'!C16+'dep84'!C16-'Secteurs Paca'!O17</f>
        <v>0</v>
      </c>
      <c r="D6" s="91">
        <f ca="1">'dep04'!D16+'dep05'!D16+'dep06'!D16+'dep13'!D16+'dep83'!D16+'dep84'!D16-'Secteurs Paca'!AB17</f>
        <v>0</v>
      </c>
    </row>
    <row r="7" spans="1:4" x14ac:dyDescent="0.25">
      <c r="A7" t="s">
        <v>538</v>
      </c>
      <c r="B7" s="91">
        <f ca="1">'dep04'!B17+'dep05'!B17+'dep06'!B17+'dep13'!B17+'dep83'!B17+'dep84'!B17-'Secteurs Paca'!B18</f>
        <v>0</v>
      </c>
      <c r="C7" s="91">
        <f ca="1">'dep04'!C17+'dep05'!C17+'dep06'!C17+'dep13'!C17+'dep83'!C17+'dep84'!C17-'Secteurs Paca'!O18</f>
        <v>0</v>
      </c>
      <c r="D7" s="91">
        <f ca="1">'dep04'!D17+'dep05'!D17+'dep06'!D17+'dep13'!D17+'dep83'!D17+'dep84'!D17-'Secteurs Paca'!AB18</f>
        <v>0</v>
      </c>
    </row>
    <row r="8" spans="1:4" x14ac:dyDescent="0.25">
      <c r="A8" t="s">
        <v>539</v>
      </c>
      <c r="B8" s="91">
        <f ca="1">'dep04'!B18+'dep05'!B18+'dep06'!B18+'dep13'!B18+'dep83'!B18+'dep84'!B18-'Secteurs Paca'!B19</f>
        <v>0</v>
      </c>
      <c r="C8" s="91">
        <f ca="1">'dep04'!C18+'dep05'!C18+'dep06'!C18+'dep13'!C18+'dep83'!C18+'dep84'!C18-'Secteurs Paca'!O19</f>
        <v>0</v>
      </c>
      <c r="D8" s="91">
        <f ca="1">'dep04'!D18+'dep05'!D18+'dep06'!D18+'dep13'!D18+'dep83'!D18+'dep84'!D18-'Secteurs Paca'!AB19</f>
        <v>0</v>
      </c>
    </row>
    <row r="9" spans="1:4" x14ac:dyDescent="0.25">
      <c r="A9" t="s">
        <v>540</v>
      </c>
      <c r="B9" s="91">
        <f ca="1">'dep04'!B19+'dep05'!B19+'dep06'!B19+'dep13'!B19+'dep83'!B19+'dep84'!B19-'Secteurs Paca'!B20</f>
        <v>0</v>
      </c>
      <c r="C9" s="91">
        <f ca="1">'dep04'!C19+'dep05'!C19+'dep06'!C19+'dep13'!C19+'dep83'!C19+'dep84'!C19-'Secteurs Paca'!O20</f>
        <v>0</v>
      </c>
      <c r="D9" s="91">
        <f ca="1">'dep04'!D19+'dep05'!D19+'dep06'!D19+'dep13'!D19+'dep83'!D19+'dep84'!D19-'Secteurs Paca'!AB20</f>
        <v>0</v>
      </c>
    </row>
    <row r="10" spans="1:4" x14ac:dyDescent="0.25">
      <c r="A10" t="s">
        <v>541</v>
      </c>
      <c r="B10" s="91">
        <f ca="1">'dep04'!B20+'dep05'!B20+'dep06'!B20+'dep13'!B20+'dep83'!B20+'dep84'!B20-'Secteurs Paca'!B21</f>
        <v>0</v>
      </c>
      <c r="C10" s="91">
        <f ca="1">'dep04'!C20+'dep05'!C20+'dep06'!C20+'dep13'!C20+'dep83'!C20+'dep84'!C20-'Secteurs Paca'!O21</f>
        <v>0</v>
      </c>
      <c r="D10" s="91">
        <f ca="1">'dep04'!D20+'dep05'!D20+'dep06'!D20+'dep13'!D20+'dep83'!D20+'dep84'!D20-'Secteurs Paca'!AB21</f>
        <v>0</v>
      </c>
    </row>
    <row r="11" spans="1:4" x14ac:dyDescent="0.25">
      <c r="A11" t="s">
        <v>542</v>
      </c>
      <c r="B11" s="91">
        <f ca="1">'dep04'!B21+'dep05'!B21+'dep06'!B21+'dep13'!B21+'dep83'!B21+'dep84'!B21-'Secteurs Paca'!B22</f>
        <v>0</v>
      </c>
      <c r="C11" s="91">
        <f ca="1">'dep04'!C21+'dep05'!C21+'dep06'!C21+'dep13'!C21+'dep83'!C21+'dep84'!C21-'Secteurs Paca'!O22</f>
        <v>0</v>
      </c>
      <c r="D11" s="91">
        <f ca="1">'dep04'!D21+'dep05'!D21+'dep06'!D21+'dep13'!D21+'dep83'!D21+'dep84'!D21-'Secteurs Paca'!AB22</f>
        <v>0</v>
      </c>
    </row>
    <row r="12" spans="1:4" x14ac:dyDescent="0.25">
      <c r="A12" t="s">
        <v>543</v>
      </c>
      <c r="B12" s="91">
        <f ca="1">'dep04'!B22+'dep05'!B22+'dep06'!B22+'dep13'!B22+'dep83'!B22+'dep84'!B22-'Secteurs Paca'!B23</f>
        <v>0</v>
      </c>
      <c r="C12" s="91">
        <f ca="1">'dep04'!C22+'dep05'!C22+'dep06'!C22+'dep13'!C22+'dep83'!C22+'dep84'!C22-'Secteurs Paca'!O23</f>
        <v>0</v>
      </c>
      <c r="D12" s="91">
        <f ca="1">'dep04'!D22+'dep05'!D22+'dep06'!D22+'dep13'!D22+'dep83'!D22+'dep84'!D22-'Secteurs Paca'!AB23</f>
        <v>0</v>
      </c>
    </row>
    <row r="13" spans="1:4" x14ac:dyDescent="0.25">
      <c r="A13" t="s">
        <v>544</v>
      </c>
      <c r="B13" s="91">
        <f ca="1">'dep04'!B23+'dep05'!B23+'dep06'!B23+'dep13'!B23+'dep83'!B23+'dep84'!B23-'Secteurs Paca'!B24</f>
        <v>0</v>
      </c>
      <c r="C13" s="91">
        <f ca="1">'dep04'!C23+'dep05'!C23+'dep06'!C23+'dep13'!C23+'dep83'!C23+'dep84'!C23-'Secteurs Paca'!O24</f>
        <v>0</v>
      </c>
      <c r="D13" s="91">
        <f ca="1">'dep04'!D23+'dep05'!D23+'dep06'!D23+'dep13'!D23+'dep83'!D23+'dep84'!D23-'Secteurs Paca'!AB24</f>
        <v>0</v>
      </c>
    </row>
    <row r="14" spans="1:4" x14ac:dyDescent="0.25">
      <c r="A14" t="s">
        <v>545</v>
      </c>
      <c r="B14" s="91">
        <f ca="1">'dep04'!B24+'dep05'!B24+'dep06'!B24+'dep13'!B24+'dep83'!B24+'dep84'!B24-'Secteurs Paca'!B25</f>
        <v>0</v>
      </c>
      <c r="C14" s="91">
        <f ca="1">'dep04'!C24+'dep05'!C24+'dep06'!C24+'dep13'!C24+'dep83'!C24+'dep84'!C24-'Secteurs Paca'!O25</f>
        <v>0</v>
      </c>
      <c r="D14" s="91">
        <f ca="1">'dep04'!D24+'dep05'!D24+'dep06'!D24+'dep13'!D24+'dep83'!D24+'dep84'!D24-'Secteurs Paca'!AB25</f>
        <v>0</v>
      </c>
    </row>
    <row r="15" spans="1:4" x14ac:dyDescent="0.25">
      <c r="A15" t="s">
        <v>546</v>
      </c>
      <c r="B15" s="91">
        <f ca="1">'dep04'!B25+'dep05'!B25+'dep06'!B25+'dep13'!B25+'dep83'!B25+'dep84'!B25-'Secteurs Paca'!B26</f>
        <v>0</v>
      </c>
      <c r="C15" s="91">
        <f ca="1">'dep04'!C25+'dep05'!C25+'dep06'!C25+'dep13'!C25+'dep83'!C25+'dep84'!C25-'Secteurs Paca'!O26</f>
        <v>0</v>
      </c>
      <c r="D15" s="91">
        <f ca="1">'dep04'!D25+'dep05'!D25+'dep06'!D25+'dep13'!D25+'dep83'!D25+'dep84'!D25-'Secteurs Paca'!AB26</f>
        <v>0</v>
      </c>
    </row>
    <row r="16" spans="1:4" x14ac:dyDescent="0.25">
      <c r="A16" t="s">
        <v>547</v>
      </c>
      <c r="B16" s="91">
        <f ca="1">'dep04'!B26+'dep05'!B26+'dep06'!B26+'dep13'!B26+'dep83'!B26+'dep84'!B26-'Secteurs Paca'!B27</f>
        <v>0</v>
      </c>
      <c r="C16" s="91">
        <f ca="1">'dep04'!C26+'dep05'!C26+'dep06'!C26+'dep13'!C26+'dep83'!C26+'dep84'!C26-'Secteurs Paca'!O27</f>
        <v>0</v>
      </c>
      <c r="D16" s="91">
        <f ca="1">'dep04'!D26+'dep05'!D26+'dep06'!D26+'dep13'!D26+'dep83'!D26+'dep84'!D26-'Secteurs Paca'!AB27</f>
        <v>0</v>
      </c>
    </row>
    <row r="17" spans="1:4" x14ac:dyDescent="0.25">
      <c r="A17" t="s">
        <v>548</v>
      </c>
      <c r="B17" s="91">
        <f ca="1">'dep04'!B27+'dep05'!B27+'dep06'!B27+'dep13'!B27+'dep83'!B27+'dep84'!B27-'Secteurs Paca'!B28</f>
        <v>0</v>
      </c>
      <c r="C17" s="91">
        <f ca="1">'dep04'!C27+'dep05'!C27+'dep06'!C27+'dep13'!C27+'dep83'!C27+'dep84'!C27-'Secteurs Paca'!O28</f>
        <v>0</v>
      </c>
      <c r="D17" s="91">
        <f ca="1">'dep04'!D27+'dep05'!D27+'dep06'!D27+'dep13'!D27+'dep83'!D27+'dep84'!D27-'Secteurs Paca'!AB28</f>
        <v>0</v>
      </c>
    </row>
    <row r="18" spans="1:4" x14ac:dyDescent="0.25">
      <c r="A18" t="s">
        <v>549</v>
      </c>
      <c r="B18" s="91">
        <f ca="1">'dep04'!B28+'dep05'!B28+'dep06'!B28+'dep13'!B28+'dep83'!B28+'dep84'!B28-'Secteurs Paca'!B29</f>
        <v>0</v>
      </c>
      <c r="C18" s="91">
        <f ca="1">'dep04'!C28+'dep05'!C28+'dep06'!C28+'dep13'!C28+'dep83'!C28+'dep84'!C28-'Secteurs Paca'!O29</f>
        <v>0</v>
      </c>
      <c r="D18" s="91">
        <f ca="1">'dep04'!D28+'dep05'!D28+'dep06'!D28+'dep13'!D28+'dep83'!D28+'dep84'!D28-'Secteurs Paca'!AB29</f>
        <v>0</v>
      </c>
    </row>
    <row r="19" spans="1:4" x14ac:dyDescent="0.25">
      <c r="A19" t="s">
        <v>550</v>
      </c>
      <c r="B19" s="91">
        <f ca="1">'dep04'!B29+'dep05'!B29+'dep06'!B29+'dep13'!B29+'dep83'!B29+'dep84'!B29-'Secteurs Paca'!B30</f>
        <v>0</v>
      </c>
      <c r="C19" s="91">
        <f ca="1">'dep04'!C29+'dep05'!C29+'dep06'!C29+'dep13'!C29+'dep83'!C29+'dep84'!C29-'Secteurs Paca'!O30</f>
        <v>0</v>
      </c>
      <c r="D19" s="91">
        <f ca="1">'dep04'!D29+'dep05'!D29+'dep06'!D29+'dep13'!D29+'dep83'!D29+'dep84'!D29-'Secteurs Paca'!AB30</f>
        <v>0</v>
      </c>
    </row>
    <row r="20" spans="1:4" x14ac:dyDescent="0.25">
      <c r="A20" t="s">
        <v>551</v>
      </c>
      <c r="B20" s="91">
        <f ca="1">'dep04'!B30+'dep05'!B30+'dep06'!B30+'dep13'!B30+'dep83'!B30+'dep84'!B30-'Secteurs Paca'!B31</f>
        <v>0</v>
      </c>
      <c r="C20" s="91">
        <f ca="1">'dep04'!C30+'dep05'!C30+'dep06'!C30+'dep13'!C30+'dep83'!C30+'dep84'!C30-'Secteurs Paca'!O31</f>
        <v>0</v>
      </c>
      <c r="D20" s="91">
        <f ca="1">'dep04'!D30+'dep05'!D30+'dep06'!D30+'dep13'!D30+'dep83'!D30+'dep84'!D30-'Secteurs Paca'!AB31</f>
        <v>0</v>
      </c>
    </row>
    <row r="21" spans="1:4" x14ac:dyDescent="0.25">
      <c r="A21" t="s">
        <v>552</v>
      </c>
      <c r="B21" s="91">
        <f ca="1">'dep04'!B31+'dep05'!B31+'dep06'!B31+'dep13'!B31+'dep83'!B31+'dep84'!B31-'Secteurs Paca'!B32</f>
        <v>0</v>
      </c>
      <c r="C21" s="91">
        <f ca="1">'dep04'!C31+'dep05'!C31+'dep06'!C31+'dep13'!C31+'dep83'!C31+'dep84'!C31-'Secteurs Paca'!O32</f>
        <v>0</v>
      </c>
      <c r="D21" s="91">
        <f ca="1">'dep04'!D31+'dep05'!D31+'dep06'!D31+'dep13'!D31+'dep83'!D31+'dep84'!D31-'Secteurs Paca'!AB32</f>
        <v>0</v>
      </c>
    </row>
    <row r="22" spans="1:4" x14ac:dyDescent="0.25">
      <c r="A22" t="s">
        <v>553</v>
      </c>
      <c r="B22" s="91">
        <f ca="1">'dep04'!B32+'dep05'!B32+'dep06'!B32+'dep13'!B32+'dep83'!B32+'dep84'!B32-'Secteurs Paca'!B33</f>
        <v>0</v>
      </c>
      <c r="C22" s="91">
        <f ca="1">'dep04'!C32+'dep05'!C32+'dep06'!C32+'dep13'!C32+'dep83'!C32+'dep84'!C32-'Secteurs Paca'!O33</f>
        <v>0</v>
      </c>
      <c r="D22" s="91">
        <f ca="1">'dep04'!D32+'dep05'!D32+'dep06'!D32+'dep13'!D32+'dep83'!D32+'dep84'!D32-'Secteurs Paca'!AB33</f>
        <v>0</v>
      </c>
    </row>
    <row r="23" spans="1:4" x14ac:dyDescent="0.25">
      <c r="A23" t="s">
        <v>554</v>
      </c>
      <c r="B23" s="91">
        <f ca="1">'dep04'!B33+'dep05'!B33+'dep06'!B33+'dep13'!B33+'dep83'!B33+'dep84'!B33-'Secteurs Paca'!B34</f>
        <v>0</v>
      </c>
      <c r="C23" s="91">
        <f ca="1">'dep04'!C33+'dep05'!C33+'dep06'!C33+'dep13'!C33+'dep83'!C33+'dep84'!C33-'Secteurs Paca'!O34</f>
        <v>0</v>
      </c>
      <c r="D23" s="91">
        <f ca="1">'dep04'!D33+'dep05'!D33+'dep06'!D33+'dep13'!D33+'dep83'!D33+'dep84'!D33-'Secteurs Paca'!AB34</f>
        <v>0</v>
      </c>
    </row>
    <row r="24" spans="1:4" x14ac:dyDescent="0.25">
      <c r="A24" t="s">
        <v>555</v>
      </c>
      <c r="B24" s="91">
        <f ca="1">'dep04'!B34+'dep05'!B34+'dep06'!B34+'dep13'!B34+'dep83'!B34+'dep84'!B34-'Secteurs Paca'!B35</f>
        <v>0</v>
      </c>
      <c r="C24" s="91">
        <f ca="1">'dep04'!C34+'dep05'!C34+'dep06'!C34+'dep13'!C34+'dep83'!C34+'dep84'!C34-'Secteurs Paca'!O35</f>
        <v>0</v>
      </c>
      <c r="D24" s="91">
        <f ca="1">'dep04'!D34+'dep05'!D34+'dep06'!D34+'dep13'!D34+'dep83'!D34+'dep84'!D34-'Secteurs Paca'!AB35</f>
        <v>0</v>
      </c>
    </row>
    <row r="25" spans="1:4" x14ac:dyDescent="0.25">
      <c r="A25" t="s">
        <v>625</v>
      </c>
      <c r="B25" s="91">
        <f ca="1">'dep04'!B35+'dep05'!B35+'dep06'!B35+'dep13'!B35+'dep83'!B35+'dep84'!B35-'Secteurs Paca'!B36</f>
        <v>0</v>
      </c>
      <c r="C25" s="91">
        <f ca="1">'dep04'!C35+'dep05'!C35+'dep06'!C35+'dep13'!C35+'dep83'!C35+'dep84'!C35-'Secteurs Paca'!O36</f>
        <v>0</v>
      </c>
      <c r="D25" s="91">
        <f ca="1">'dep04'!D35+'dep05'!D35+'dep06'!D35+'dep13'!D35+'dep83'!D35+'dep84'!D35-'Secteurs Paca'!AB36</f>
        <v>0</v>
      </c>
    </row>
    <row r="26" spans="1:4" x14ac:dyDescent="0.25">
      <c r="A26" t="s">
        <v>626</v>
      </c>
      <c r="B26" s="91">
        <f ca="1">'dep04'!B36+'dep05'!B36+'dep06'!B36+'dep13'!B36+'dep83'!B36+'dep84'!B36-'Secteurs Paca'!B37</f>
        <v>0</v>
      </c>
      <c r="C26" s="91">
        <f ca="1">'dep04'!C36+'dep05'!C36+'dep06'!C36+'dep13'!C36+'dep83'!C36+'dep84'!C36-'Secteurs Paca'!O37</f>
        <v>0</v>
      </c>
      <c r="D26" s="91">
        <f ca="1">'dep04'!D36+'dep05'!D36+'dep06'!D36+'dep13'!D36+'dep83'!D36+'dep84'!D36-'Secteurs Paca'!AB37</f>
        <v>0</v>
      </c>
    </row>
    <row r="27" spans="1:4" x14ac:dyDescent="0.25">
      <c r="A27" t="s">
        <v>631</v>
      </c>
      <c r="B27" s="91">
        <f ca="1">'dep04'!B37+'dep05'!B37+'dep06'!B37+'dep13'!B37+'dep83'!B37+'dep84'!B37-'Secteurs Paca'!B38</f>
        <v>0</v>
      </c>
      <c r="C27" s="91">
        <f ca="1">'dep04'!C37+'dep05'!C37+'dep06'!C37+'dep13'!C37+'dep83'!C37+'dep84'!C37-'Secteurs Paca'!O38</f>
        <v>0</v>
      </c>
      <c r="D27" s="91">
        <f ca="1">'dep04'!D37+'dep05'!D37+'dep06'!D37+'dep13'!D37+'dep83'!D37+'dep84'!D37-'Secteurs Paca'!AB38</f>
        <v>0</v>
      </c>
    </row>
    <row r="28" spans="1:4" x14ac:dyDescent="0.25">
      <c r="A28" t="s">
        <v>635</v>
      </c>
      <c r="B28" s="91">
        <f ca="1">'dep04'!B38+'dep05'!B38+'dep06'!B38+'dep13'!B38+'dep83'!B38+'dep84'!B38-'Secteurs Paca'!B39</f>
        <v>0</v>
      </c>
      <c r="C28" s="91">
        <f ca="1">'dep04'!C38+'dep05'!C38+'dep06'!C38+'dep13'!C38+'dep83'!C38+'dep84'!C38-'Secteurs Paca'!O39</f>
        <v>0</v>
      </c>
      <c r="D28" s="91">
        <f ca="1">'dep04'!D38+'dep05'!D38+'dep06'!D38+'dep13'!D38+'dep83'!D38+'dep84'!D38-'Secteurs Paca'!AB39</f>
        <v>0</v>
      </c>
    </row>
    <row r="29" spans="1:4" x14ac:dyDescent="0.25">
      <c r="A29" t="s">
        <v>642</v>
      </c>
      <c r="B29" s="91">
        <f ca="1">'dep04'!B39+'dep05'!B39+'dep06'!B39+'dep13'!B39+'dep83'!B39+'dep84'!B39-'Secteurs Paca'!B40</f>
        <v>0</v>
      </c>
      <c r="C29" s="91">
        <f ca="1">'dep04'!C39+'dep05'!C39+'dep06'!C39+'dep13'!C39+'dep83'!C39+'dep84'!C39-'Secteurs Paca'!O40</f>
        <v>0</v>
      </c>
      <c r="D29" s="91">
        <f ca="1">'dep04'!D39+'dep05'!D39+'dep06'!D39+'dep13'!D39+'dep83'!D39+'dep84'!D39-'Secteurs Paca'!AB40</f>
        <v>0</v>
      </c>
    </row>
    <row r="30" spans="1:4" x14ac:dyDescent="0.25">
      <c r="A30" t="s">
        <v>643</v>
      </c>
      <c r="B30" s="91">
        <f ca="1">'dep04'!B40+'dep05'!B40+'dep06'!B40+'dep13'!B40+'dep83'!B40+'dep84'!B40-'Secteurs Paca'!B41</f>
        <v>0</v>
      </c>
      <c r="C30" s="91">
        <f ca="1">'dep04'!C40+'dep05'!C40+'dep06'!C40+'dep13'!C40+'dep83'!C40+'dep84'!C40-'Secteurs Paca'!O41</f>
        <v>0</v>
      </c>
      <c r="D30" s="91">
        <f ca="1">'dep04'!D40+'dep05'!D40+'dep06'!D40+'dep13'!D40+'dep83'!D40+'dep84'!D40-'Secteurs Paca'!AB41</f>
        <v>0</v>
      </c>
    </row>
    <row r="31" spans="1:4" x14ac:dyDescent="0.25">
      <c r="A31" t="s">
        <v>647</v>
      </c>
      <c r="B31" s="91">
        <f ca="1">'dep04'!B41+'dep05'!B41+'dep06'!B41+'dep13'!B41+'dep83'!B41+'dep84'!B41-'Secteurs Paca'!B42</f>
        <v>0</v>
      </c>
      <c r="C31" s="91">
        <f ca="1">'dep04'!C41+'dep05'!C41+'dep06'!C41+'dep13'!C41+'dep83'!C41+'dep84'!C41-'Secteurs Paca'!O42</f>
        <v>0</v>
      </c>
      <c r="D31" s="91">
        <f ca="1">'dep04'!D41+'dep05'!D41+'dep06'!D41+'dep13'!D41+'dep83'!D41+'dep84'!D41-'Secteurs Paca'!AB42</f>
        <v>0</v>
      </c>
    </row>
    <row r="32" spans="1:4" x14ac:dyDescent="0.25">
      <c r="A32" t="s">
        <v>654</v>
      </c>
      <c r="B32" s="91">
        <f ca="1">'dep04'!B42+'dep05'!B42+'dep06'!B42+'dep13'!B42+'dep83'!B42+'dep84'!B42-'Secteurs Paca'!B43</f>
        <v>0</v>
      </c>
      <c r="C32" s="91">
        <f ca="1">'dep04'!C42+'dep05'!C42+'dep06'!C42+'dep13'!C42+'dep83'!C42+'dep84'!C42-'Secteurs Paca'!O43</f>
        <v>0</v>
      </c>
      <c r="D32" s="91">
        <f ca="1">'dep04'!D42+'dep05'!D42+'dep06'!D42+'dep13'!D42+'dep83'!D42+'dep84'!D42-'Secteurs Paca'!AB43</f>
        <v>0</v>
      </c>
    </row>
    <row r="33" spans="1:4" x14ac:dyDescent="0.25">
      <c r="A33" t="s">
        <v>658</v>
      </c>
      <c r="B33" s="91">
        <f ca="1">'dep04'!B43+'dep05'!B43+'dep06'!B43+'dep13'!B43+'dep83'!B43+'dep84'!B43-'Secteurs Paca'!B44</f>
        <v>0</v>
      </c>
      <c r="C33" s="91">
        <f ca="1">'dep04'!C43+'dep05'!C43+'dep06'!C43+'dep13'!C43+'dep83'!C43+'dep84'!C43-'Secteurs Paca'!O44</f>
        <v>0</v>
      </c>
      <c r="D33" s="91">
        <f ca="1">'dep04'!D43+'dep05'!D43+'dep06'!D43+'dep13'!D43+'dep83'!D43+'dep84'!D43-'Secteurs Paca'!AB44</f>
        <v>0</v>
      </c>
    </row>
    <row r="34" spans="1:4" x14ac:dyDescent="0.25">
      <c r="A34" t="s">
        <v>665</v>
      </c>
      <c r="B34" s="91">
        <f ca="1">'dep04'!B44+'dep05'!B44+'dep06'!B44+'dep13'!B44+'dep83'!B44+'dep84'!B44-'Secteurs Paca'!B45</f>
        <v>0</v>
      </c>
      <c r="C34" s="91">
        <f ca="1">'dep04'!C44+'dep05'!C44+'dep06'!C44+'dep13'!C44+'dep83'!C44+'dep84'!C44-'Secteurs Paca'!O45</f>
        <v>0</v>
      </c>
      <c r="D34" s="91">
        <f ca="1">'dep04'!D44+'dep05'!D44+'dep06'!D44+'dep13'!D44+'dep83'!D44+'dep84'!D44-'Secteurs Paca'!AB45</f>
        <v>0</v>
      </c>
    </row>
    <row r="35" spans="1:4" x14ac:dyDescent="0.25">
      <c r="A35" t="s">
        <v>666</v>
      </c>
      <c r="B35" s="91">
        <f ca="1">'dep04'!B45+'dep05'!B45+'dep06'!B45+'dep13'!B45+'dep83'!B45+'dep84'!B45-'Secteurs Paca'!B46</f>
        <v>0</v>
      </c>
      <c r="C35" s="91">
        <f ca="1">'dep04'!C45+'dep05'!C45+'dep06'!C45+'dep13'!C45+'dep83'!C45+'dep84'!C45-'Secteurs Paca'!O46</f>
        <v>0</v>
      </c>
      <c r="D35" s="91">
        <f ca="1">'dep04'!D45+'dep05'!D45+'dep06'!D45+'dep13'!D45+'dep83'!D45+'dep84'!D45-'Secteurs Paca'!AB46</f>
        <v>0</v>
      </c>
    </row>
    <row r="36" spans="1:4" x14ac:dyDescent="0.25">
      <c r="A36" t="s">
        <v>667</v>
      </c>
      <c r="B36" s="91">
        <f ca="1">'dep04'!B46+'dep05'!B46+'dep06'!B46+'dep13'!B46+'dep83'!B46+'dep84'!B46-'Secteurs Paca'!B47</f>
        <v>0</v>
      </c>
      <c r="C36" s="91">
        <f ca="1">'dep04'!C46+'dep05'!C46+'dep06'!C46+'dep13'!C46+'dep83'!C46+'dep84'!C46-'Secteurs Paca'!O47</f>
        <v>0</v>
      </c>
      <c r="D36" s="91">
        <f ca="1">'dep04'!D46+'dep05'!D46+'dep06'!D46+'dep13'!D46+'dep83'!D46+'dep84'!D46-'Secteurs Paca'!AB47</f>
        <v>0</v>
      </c>
    </row>
    <row r="37" spans="1:4" x14ac:dyDescent="0.25">
      <c r="A37" t="s">
        <v>677</v>
      </c>
      <c r="B37" s="91">
        <f ca="1">'dep04'!B47+'dep05'!B47+'dep06'!B47+'dep13'!B47+'dep83'!B47+'dep84'!B47-'Secteurs Paca'!B48</f>
        <v>0</v>
      </c>
      <c r="C37" s="91">
        <f ca="1">'dep04'!C47+'dep05'!C47+'dep06'!C47+'dep13'!C47+'dep83'!C47+'dep84'!C47-'Secteurs Paca'!O48</f>
        <v>0</v>
      </c>
      <c r="D37" s="91">
        <f ca="1">'dep04'!D47+'dep05'!D47+'dep06'!D47+'dep13'!D47+'dep83'!D47+'dep84'!D47-'Secteurs Paca'!AB48</f>
        <v>0</v>
      </c>
    </row>
    <row r="38" spans="1:4" x14ac:dyDescent="0.25">
      <c r="A38" t="s">
        <v>678</v>
      </c>
      <c r="B38" s="91">
        <f ca="1">'dep04'!B48+'dep05'!B48+'dep06'!B48+'dep13'!B48+'dep83'!B48+'dep84'!B48-'Secteurs Paca'!B49</f>
        <v>0</v>
      </c>
      <c r="C38" s="91">
        <f ca="1">'dep04'!C48+'dep05'!C48+'dep06'!C48+'dep13'!C48+'dep83'!C48+'dep84'!C48-'Secteurs Paca'!O49</f>
        <v>0</v>
      </c>
      <c r="D38" s="91">
        <f ca="1">'dep04'!D48+'dep05'!D48+'dep06'!D48+'dep13'!D48+'dep83'!D48+'dep84'!D48-'Secteurs Paca'!AB49</f>
        <v>0</v>
      </c>
    </row>
    <row r="39" spans="1:4" x14ac:dyDescent="0.25">
      <c r="A39" t="s">
        <v>679</v>
      </c>
      <c r="B39" s="91">
        <f ca="1">'dep04'!B49+'dep05'!B49+'dep06'!B49+'dep13'!B49+'dep83'!B49+'dep84'!B49-'Secteurs Paca'!B50</f>
        <v>0</v>
      </c>
      <c r="C39" s="91">
        <f ca="1">'dep04'!C49+'dep05'!C49+'dep06'!C49+'dep13'!C49+'dep83'!C49+'dep84'!C49-'Secteurs Paca'!O50</f>
        <v>0</v>
      </c>
      <c r="D39" s="91">
        <f ca="1">'dep04'!D49+'dep05'!D49+'dep06'!D49+'dep13'!D49+'dep83'!D49+'dep84'!D49-'Secteurs Paca'!AB50</f>
        <v>0</v>
      </c>
    </row>
    <row r="40" spans="1:4" x14ac:dyDescent="0.25">
      <c r="A40" t="s">
        <v>683</v>
      </c>
      <c r="B40" s="91">
        <f ca="1">'dep04'!B50+'dep05'!B50+'dep06'!B50+'dep13'!B50+'dep83'!B50+'dep84'!B50-'Secteurs Paca'!B51</f>
        <v>0</v>
      </c>
      <c r="C40" s="91">
        <f ca="1">'dep04'!C50+'dep05'!C50+'dep06'!C50+'dep13'!C50+'dep83'!C50+'dep84'!C50-'Secteurs Paca'!O51</f>
        <v>0</v>
      </c>
      <c r="D40" s="91">
        <f ca="1">'dep04'!D50+'dep05'!D50+'dep06'!D50+'dep13'!D50+'dep83'!D50+'dep84'!D50-'Secteurs Paca'!AB51</f>
        <v>0</v>
      </c>
    </row>
    <row r="41" spans="1:4" x14ac:dyDescent="0.25">
      <c r="A41" t="s">
        <v>687</v>
      </c>
      <c r="B41" s="91">
        <f ca="1">'dep04'!B51+'dep05'!B51+'dep06'!B51+'dep13'!B51+'dep83'!B51+'dep84'!B51-'Secteurs Paca'!B52</f>
        <v>0</v>
      </c>
      <c r="C41" s="91">
        <f ca="1">'dep04'!C51+'dep05'!C51+'dep06'!C51+'dep13'!C51+'dep83'!C51+'dep84'!C51-'Secteurs Paca'!O52</f>
        <v>0</v>
      </c>
      <c r="D41" s="91">
        <f ca="1">'dep04'!D51+'dep05'!D51+'dep06'!D51+'dep13'!D51+'dep83'!D51+'dep84'!D51-'Secteurs Paca'!AB52</f>
        <v>0</v>
      </c>
    </row>
    <row r="42" spans="1:4" x14ac:dyDescent="0.25">
      <c r="A42" t="s">
        <v>688</v>
      </c>
      <c r="B42" s="91">
        <f ca="1">'dep04'!B52+'dep05'!B52+'dep06'!B52+'dep13'!B52+'dep83'!B52+'dep84'!B52-'Secteurs Paca'!B53</f>
        <v>0</v>
      </c>
      <c r="C42" s="91">
        <f ca="1">'dep04'!C52+'dep05'!C52+'dep06'!C52+'dep13'!C52+'dep83'!C52+'dep84'!C52-'Secteurs Paca'!O53</f>
        <v>0</v>
      </c>
      <c r="D42" s="91">
        <f ca="1">'dep04'!D52+'dep05'!D52+'dep06'!D52+'dep13'!D52+'dep83'!D52+'dep84'!D52-'Secteurs Paca'!AB53</f>
        <v>0</v>
      </c>
    </row>
    <row r="43" spans="1:4" x14ac:dyDescent="0.25">
      <c r="A43" t="s">
        <v>689</v>
      </c>
      <c r="B43" s="91">
        <f ca="1">'dep04'!B53+'dep05'!B53+'dep06'!B53+'dep13'!B53+'dep83'!B53+'dep84'!B53-'Secteurs Paca'!B54</f>
        <v>0</v>
      </c>
      <c r="C43" s="91">
        <f ca="1">'dep04'!C53+'dep05'!C53+'dep06'!C53+'dep13'!C53+'dep83'!C53+'dep84'!C53-'Secteurs Paca'!O54</f>
        <v>0</v>
      </c>
      <c r="D43" s="91">
        <f ca="1">'dep04'!D53+'dep05'!D53+'dep06'!D53+'dep13'!D53+'dep83'!D53+'dep84'!D53-'Secteurs Paca'!AB54</f>
        <v>0</v>
      </c>
    </row>
    <row r="44" spans="1:4" x14ac:dyDescent="0.25">
      <c r="A44" t="s">
        <v>690</v>
      </c>
      <c r="B44" s="91">
        <f ca="1">'dep04'!B54+'dep05'!B54+'dep06'!B54+'dep13'!B54+'dep83'!B54+'dep84'!B54-'Secteurs Paca'!B55</f>
        <v>0</v>
      </c>
      <c r="C44" s="91">
        <f ca="1">'dep04'!C54+'dep05'!C54+'dep06'!C54+'dep13'!C54+'dep83'!C54+'dep84'!C54-'Secteurs Paca'!O55</f>
        <v>0</v>
      </c>
      <c r="D44" s="91">
        <f ca="1">'dep04'!D54+'dep05'!D54+'dep06'!D54+'dep13'!D54+'dep83'!D54+'dep84'!D54-'Secteurs Paca'!AB55</f>
        <v>0</v>
      </c>
    </row>
    <row r="45" spans="1:4" x14ac:dyDescent="0.25">
      <c r="A45" t="s">
        <v>691</v>
      </c>
      <c r="B45" s="91">
        <f ca="1">'dep04'!B55+'dep05'!B55+'dep06'!B55+'dep13'!B55+'dep83'!B55+'dep84'!B55-'Secteurs Paca'!B56</f>
        <v>0</v>
      </c>
      <c r="C45" s="91">
        <f ca="1">'dep04'!C55+'dep05'!C55+'dep06'!C55+'dep13'!C55+'dep83'!C55+'dep84'!C55-'Secteurs Paca'!O56</f>
        <v>0</v>
      </c>
      <c r="D45" s="91">
        <f ca="1">'dep04'!D55+'dep05'!D55+'dep06'!D55+'dep13'!D55+'dep83'!D55+'dep84'!D55-'Secteurs Paca'!AB56</f>
        <v>0</v>
      </c>
    </row>
    <row r="46" spans="1:4" x14ac:dyDescent="0.25">
      <c r="A46" t="s">
        <v>692</v>
      </c>
      <c r="B46" s="91">
        <f ca="1">'dep04'!B56+'dep05'!B56+'dep06'!B56+'dep13'!B56+'dep83'!B56+'dep84'!B56-'Secteurs Paca'!B57</f>
        <v>0</v>
      </c>
      <c r="C46" s="91">
        <f ca="1">'dep04'!C56+'dep05'!C56+'dep06'!C56+'dep13'!C56+'dep83'!C56+'dep84'!C56-'Secteurs Paca'!O57</f>
        <v>0</v>
      </c>
      <c r="D46" s="91">
        <f ca="1">'dep04'!D56+'dep05'!D56+'dep06'!D56+'dep13'!D56+'dep83'!D56+'dep84'!D56-'Secteurs Paca'!AB57</f>
        <v>0</v>
      </c>
    </row>
    <row r="47" spans="1:4" x14ac:dyDescent="0.25">
      <c r="A47" t="s">
        <v>693</v>
      </c>
      <c r="B47" s="91">
        <f ca="1">'dep04'!B57+'dep05'!B57+'dep06'!B57+'dep13'!B57+'dep83'!B57+'dep84'!B57-'Secteurs Paca'!B58</f>
        <v>0</v>
      </c>
      <c r="C47" s="91">
        <f ca="1">'dep04'!C57+'dep05'!C57+'dep06'!C57+'dep13'!C57+'dep83'!C57+'dep84'!C57-'Secteurs Paca'!O58</f>
        <v>0</v>
      </c>
      <c r="D47" s="91">
        <f ca="1">'dep04'!D57+'dep05'!D57+'dep06'!D57+'dep13'!D57+'dep83'!D57+'dep84'!D57-'Secteurs Paca'!AB58</f>
        <v>0</v>
      </c>
    </row>
    <row r="48" spans="1:4" x14ac:dyDescent="0.25">
      <c r="A48" t="s">
        <v>694</v>
      </c>
      <c r="B48" s="91">
        <f ca="1">'dep04'!B58+'dep05'!B58+'dep06'!B58+'dep13'!B58+'dep83'!B58+'dep84'!B58-'Secteurs Paca'!B59</f>
        <v>0</v>
      </c>
      <c r="C48" s="91">
        <f ca="1">'dep04'!C58+'dep05'!C58+'dep06'!C58+'dep13'!C58+'dep83'!C58+'dep84'!C58-'Secteurs Paca'!O59</f>
        <v>0</v>
      </c>
      <c r="D48" s="91">
        <f ca="1">'dep04'!D58+'dep05'!D58+'dep06'!D58+'dep13'!D58+'dep83'!D58+'dep84'!D58-'Secteurs Paca'!AB59</f>
        <v>0</v>
      </c>
    </row>
    <row r="49" spans="1:4" x14ac:dyDescent="0.25">
      <c r="A49" t="s">
        <v>695</v>
      </c>
      <c r="B49" s="91">
        <f ca="1">'dep04'!B59+'dep05'!B59+'dep06'!B59+'dep13'!B59+'dep83'!B59+'dep84'!B59-'Secteurs Paca'!B60</f>
        <v>0</v>
      </c>
      <c r="C49" s="91">
        <f ca="1">'dep04'!C59+'dep05'!C59+'dep06'!C59+'dep13'!C59+'dep83'!C59+'dep84'!C59-'Secteurs Paca'!O60</f>
        <v>0</v>
      </c>
      <c r="D49" s="91">
        <f ca="1">'dep04'!D59+'dep05'!D59+'dep06'!D59+'dep13'!D59+'dep83'!D59+'dep84'!D59-'Secteurs Paca'!AB60</f>
        <v>0</v>
      </c>
    </row>
    <row r="50" spans="1:4" x14ac:dyDescent="0.25">
      <c r="A50" t="s">
        <v>696</v>
      </c>
      <c r="B50" s="91">
        <f ca="1">'dep04'!B60+'dep05'!B60+'dep06'!B60+'dep13'!B60+'dep83'!B60+'dep84'!B60-'Secteurs Paca'!B61</f>
        <v>0</v>
      </c>
      <c r="C50" s="91">
        <f ca="1">'dep04'!C60+'dep05'!C60+'dep06'!C60+'dep13'!C60+'dep83'!C60+'dep84'!C60-'Secteurs Paca'!O61</f>
        <v>0</v>
      </c>
      <c r="D50" s="91">
        <f ca="1">'dep04'!D60+'dep05'!D60+'dep06'!D60+'dep13'!D60+'dep83'!D60+'dep84'!D60-'Secteurs Paca'!AB61</f>
        <v>0</v>
      </c>
    </row>
    <row r="51" spans="1:4" x14ac:dyDescent="0.25">
      <c r="A51" t="s">
        <v>697</v>
      </c>
      <c r="B51" s="91">
        <f>'dep04'!B61+'dep05'!B61+'dep06'!B61+'dep13'!B61+'dep83'!B61+'dep84'!B61-'Secteurs Paca'!B62</f>
        <v>0</v>
      </c>
      <c r="C51" s="91">
        <f>'dep04'!C61+'dep05'!C61+'dep06'!C61+'dep13'!C61+'dep83'!C61+'dep84'!C61-'Secteurs Paca'!O62</f>
        <v>0</v>
      </c>
      <c r="D51" s="91">
        <f>'dep04'!D61+'dep05'!D61+'dep06'!D61+'dep13'!D61+'dep83'!D61+'dep84'!D61-'Secteurs Paca'!AB62</f>
        <v>0</v>
      </c>
    </row>
    <row r="52" spans="1:4" x14ac:dyDescent="0.25">
      <c r="A52" t="s">
        <v>698</v>
      </c>
      <c r="B52" s="91">
        <f>'dep04'!B62+'dep05'!B62+'dep06'!B62+'dep13'!B62+'dep83'!B62+'dep84'!B62-'Secteurs Paca'!B63</f>
        <v>0</v>
      </c>
      <c r="C52" s="91">
        <f>'dep04'!C62+'dep05'!C62+'dep06'!C62+'dep13'!C62+'dep83'!C62+'dep84'!C62-'Secteurs Paca'!O63</f>
        <v>0</v>
      </c>
      <c r="D52" s="91">
        <f>'dep04'!D62+'dep05'!D62+'dep06'!D62+'dep13'!D62+'dep83'!D62+'dep84'!D62-'Secteurs Paca'!AB63</f>
        <v>0</v>
      </c>
    </row>
    <row r="53" spans="1:4" x14ac:dyDescent="0.25">
      <c r="A53" t="s">
        <v>699</v>
      </c>
      <c r="B53" s="91">
        <f>'dep04'!B63+'dep05'!B63+'dep06'!B63+'dep13'!B63+'dep83'!B63+'dep84'!B63-'Secteurs Paca'!B64</f>
        <v>0</v>
      </c>
      <c r="C53" s="91">
        <f>'dep04'!C63+'dep05'!C63+'dep06'!C63+'dep13'!C63+'dep83'!C63+'dep84'!C63-'Secteurs Paca'!O64</f>
        <v>0</v>
      </c>
      <c r="D53" s="91">
        <f>'dep04'!D63+'dep05'!D63+'dep06'!D63+'dep13'!D63+'dep83'!D63+'dep84'!D63-'Secteurs Paca'!AB64</f>
        <v>0</v>
      </c>
    </row>
    <row r="54" spans="1:4" x14ac:dyDescent="0.25">
      <c r="A54" t="s">
        <v>700</v>
      </c>
      <c r="B54" s="91">
        <f>'dep04'!B64+'dep05'!B64+'dep06'!B64+'dep13'!B64+'dep83'!B64+'dep84'!B64-'Secteurs Paca'!B65</f>
        <v>0</v>
      </c>
      <c r="C54" s="91">
        <f>'dep04'!C64+'dep05'!C64+'dep06'!C64+'dep13'!C64+'dep83'!C64+'dep84'!C64-'Secteurs Paca'!O65</f>
        <v>0</v>
      </c>
      <c r="D54" s="91">
        <f>'dep04'!D64+'dep05'!D64+'dep06'!D64+'dep13'!D64+'dep83'!D64+'dep84'!D64-'Secteurs Paca'!AB65</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6"/>
  <sheetViews>
    <sheetView tabSelected="1" zoomScaleNormal="100" workbookViewId="0">
      <selection activeCell="O5" sqref="O5"/>
    </sheetView>
  </sheetViews>
  <sheetFormatPr baseColWidth="10" defaultColWidth="11.42578125" defaultRowHeight="15" x14ac:dyDescent="0.25"/>
  <cols>
    <col min="1" max="1" width="20.85546875" style="8" bestFit="1" customWidth="1"/>
    <col min="2" max="16384" width="11.42578125" style="8"/>
  </cols>
  <sheetData>
    <row r="1" spans="1:11" ht="18.75" customHeight="1" x14ac:dyDescent="0.25">
      <c r="A1" s="103" t="s">
        <v>721</v>
      </c>
      <c r="B1" s="103"/>
      <c r="C1" s="103"/>
      <c r="D1" s="103"/>
      <c r="E1" s="103"/>
      <c r="F1" s="103"/>
      <c r="G1" s="103"/>
      <c r="H1" s="103"/>
      <c r="I1" s="103"/>
      <c r="J1" s="103"/>
      <c r="K1" s="103"/>
    </row>
    <row r="2" spans="1:11" ht="18.75" customHeight="1" x14ac:dyDescent="0.25">
      <c r="A2" s="103"/>
      <c r="B2" s="103"/>
      <c r="C2" s="103"/>
      <c r="D2" s="103"/>
      <c r="E2" s="103"/>
      <c r="F2" s="103"/>
      <c r="G2" s="103"/>
      <c r="H2" s="103"/>
      <c r="I2" s="103"/>
      <c r="J2" s="103"/>
      <c r="K2" s="103"/>
    </row>
    <row r="3" spans="1:11" ht="18.75" customHeight="1" x14ac:dyDescent="0.25">
      <c r="A3" s="103"/>
      <c r="B3" s="103"/>
      <c r="C3" s="103"/>
      <c r="D3" s="103"/>
      <c r="E3" s="103"/>
      <c r="F3" s="103"/>
      <c r="G3" s="103"/>
      <c r="H3" s="103"/>
      <c r="I3" s="103"/>
      <c r="J3" s="103"/>
      <c r="K3" s="103"/>
    </row>
    <row r="4" spans="1:11" s="9" customFormat="1" ht="20.25" customHeight="1" x14ac:dyDescent="0.25">
      <c r="A4" s="104" t="s">
        <v>20</v>
      </c>
      <c r="B4" s="104"/>
      <c r="C4" s="104"/>
      <c r="D4" s="104"/>
      <c r="E4" s="104"/>
      <c r="F4" s="104"/>
      <c r="G4" s="104"/>
      <c r="H4" s="104"/>
      <c r="I4" s="104"/>
      <c r="J4" s="104"/>
      <c r="K4" s="104"/>
    </row>
    <row r="5" spans="1:11" ht="54.75" customHeight="1" x14ac:dyDescent="0.25">
      <c r="A5" s="13" t="s">
        <v>0</v>
      </c>
      <c r="B5" s="105" t="s">
        <v>1</v>
      </c>
      <c r="C5" s="105"/>
      <c r="D5" s="105"/>
      <c r="E5" s="105"/>
      <c r="F5" s="105"/>
      <c r="G5" s="105"/>
      <c r="H5" s="105"/>
      <c r="I5" s="105"/>
      <c r="J5" s="105"/>
      <c r="K5" s="105"/>
    </row>
    <row r="6" spans="1:11" ht="48.75" customHeight="1" x14ac:dyDescent="0.25">
      <c r="A6" s="10" t="s">
        <v>48</v>
      </c>
      <c r="B6" s="102" t="s">
        <v>630</v>
      </c>
      <c r="C6" s="102"/>
      <c r="D6" s="102"/>
      <c r="E6" s="102"/>
      <c r="F6" s="102"/>
      <c r="G6" s="102"/>
      <c r="H6" s="102"/>
      <c r="I6" s="102"/>
      <c r="J6" s="102"/>
      <c r="K6" s="102"/>
    </row>
    <row r="7" spans="1:11" ht="41.25" customHeight="1" x14ac:dyDescent="0.25">
      <c r="A7" s="10" t="s">
        <v>476</v>
      </c>
      <c r="B7" s="101" t="s">
        <v>710</v>
      </c>
      <c r="C7" s="102"/>
      <c r="D7" s="102"/>
      <c r="E7" s="102"/>
      <c r="F7" s="102"/>
      <c r="G7" s="102"/>
      <c r="H7" s="102"/>
      <c r="I7" s="102"/>
      <c r="J7" s="102"/>
      <c r="K7" s="102"/>
    </row>
    <row r="8" spans="1:11" ht="41.25" customHeight="1" x14ac:dyDescent="0.25">
      <c r="A8" s="10" t="s">
        <v>477</v>
      </c>
      <c r="B8" s="101" t="s">
        <v>711</v>
      </c>
      <c r="C8" s="102"/>
      <c r="D8" s="102"/>
      <c r="E8" s="102"/>
      <c r="F8" s="102"/>
      <c r="G8" s="102"/>
      <c r="H8" s="102"/>
      <c r="I8" s="102"/>
      <c r="J8" s="102"/>
      <c r="K8" s="102"/>
    </row>
    <row r="9" spans="1:11" ht="41.25" customHeight="1" x14ac:dyDescent="0.25">
      <c r="A9" s="10" t="s">
        <v>24</v>
      </c>
      <c r="B9" s="101" t="s">
        <v>712</v>
      </c>
      <c r="C9" s="102"/>
      <c r="D9" s="102"/>
      <c r="E9" s="102"/>
      <c r="F9" s="102"/>
      <c r="G9" s="102"/>
      <c r="H9" s="102"/>
      <c r="I9" s="102"/>
      <c r="J9" s="102"/>
      <c r="K9" s="102"/>
    </row>
    <row r="10" spans="1:11" ht="41.25" customHeight="1" x14ac:dyDescent="0.25">
      <c r="A10" s="10" t="s">
        <v>49</v>
      </c>
      <c r="B10" s="101" t="s">
        <v>713</v>
      </c>
      <c r="C10" s="102"/>
      <c r="D10" s="102"/>
      <c r="E10" s="102"/>
      <c r="F10" s="102"/>
      <c r="G10" s="102"/>
      <c r="H10" s="102"/>
      <c r="I10" s="102"/>
      <c r="J10" s="102"/>
      <c r="K10" s="102"/>
    </row>
    <row r="11" spans="1:11" ht="41.25" customHeight="1" x14ac:dyDescent="0.25">
      <c r="A11" s="10" t="s">
        <v>25</v>
      </c>
      <c r="B11" s="101" t="s">
        <v>714</v>
      </c>
      <c r="C11" s="102"/>
      <c r="D11" s="102"/>
      <c r="E11" s="102"/>
      <c r="F11" s="102"/>
      <c r="G11" s="102"/>
      <c r="H11" s="102"/>
      <c r="I11" s="102"/>
      <c r="J11" s="102"/>
      <c r="K11" s="102"/>
    </row>
    <row r="12" spans="1:11" ht="41.25" customHeight="1" x14ac:dyDescent="0.25">
      <c r="A12" s="10" t="s">
        <v>26</v>
      </c>
      <c r="B12" s="101" t="s">
        <v>715</v>
      </c>
      <c r="C12" s="102"/>
      <c r="D12" s="102"/>
      <c r="E12" s="102"/>
      <c r="F12" s="102"/>
      <c r="G12" s="102"/>
      <c r="H12" s="102"/>
      <c r="I12" s="102"/>
      <c r="J12" s="102"/>
      <c r="K12" s="102"/>
    </row>
    <row r="13" spans="1:11" ht="41.25" customHeight="1" x14ac:dyDescent="0.25">
      <c r="A13" s="10" t="s">
        <v>27</v>
      </c>
      <c r="B13" s="101" t="s">
        <v>716</v>
      </c>
      <c r="C13" s="102"/>
      <c r="D13" s="102"/>
      <c r="E13" s="102"/>
      <c r="F13" s="102"/>
      <c r="G13" s="102"/>
      <c r="H13" s="102"/>
      <c r="I13" s="102"/>
      <c r="J13" s="102"/>
      <c r="K13" s="102"/>
    </row>
    <row r="14" spans="1:11" ht="41.25" customHeight="1" x14ac:dyDescent="0.25">
      <c r="A14" s="10" t="s">
        <v>28</v>
      </c>
      <c r="B14" s="101" t="s">
        <v>717</v>
      </c>
      <c r="C14" s="102"/>
      <c r="D14" s="102"/>
      <c r="E14" s="102"/>
      <c r="F14" s="102"/>
      <c r="G14" s="102"/>
      <c r="H14" s="102"/>
      <c r="I14" s="102"/>
      <c r="J14" s="102"/>
      <c r="K14" s="102"/>
    </row>
    <row r="15" spans="1:11" ht="41.25" customHeight="1" x14ac:dyDescent="0.25">
      <c r="A15" s="10" t="s">
        <v>29</v>
      </c>
      <c r="B15" s="101" t="s">
        <v>718</v>
      </c>
      <c r="C15" s="102"/>
      <c r="D15" s="102"/>
      <c r="E15" s="102"/>
      <c r="F15" s="102"/>
      <c r="G15" s="102"/>
      <c r="H15" s="102"/>
      <c r="I15" s="102"/>
      <c r="J15" s="102"/>
      <c r="K15" s="102"/>
    </row>
    <row r="16" spans="1:11" ht="41.25" customHeight="1" x14ac:dyDescent="0.25">
      <c r="A16" s="10" t="s">
        <v>30</v>
      </c>
      <c r="B16" s="101" t="s">
        <v>719</v>
      </c>
      <c r="C16" s="102"/>
      <c r="D16" s="102"/>
      <c r="E16" s="102"/>
      <c r="F16" s="102"/>
      <c r="G16" s="102"/>
      <c r="H16" s="102"/>
      <c r="I16" s="102"/>
      <c r="J16" s="102"/>
      <c r="K16" s="102"/>
    </row>
  </sheetData>
  <mergeCells count="14">
    <mergeCell ref="B8:K8"/>
    <mergeCell ref="B10:K10"/>
    <mergeCell ref="A1:K3"/>
    <mergeCell ref="A4:K4"/>
    <mergeCell ref="B6:K6"/>
    <mergeCell ref="B7:K7"/>
    <mergeCell ref="B5:K5"/>
    <mergeCell ref="B16:K16"/>
    <mergeCell ref="B15:K15"/>
    <mergeCell ref="B14:K14"/>
    <mergeCell ref="B9:K9"/>
    <mergeCell ref="B11:K11"/>
    <mergeCell ref="B12:K12"/>
    <mergeCell ref="B13:K13"/>
  </mergeCells>
  <phoneticPr fontId="8" type="noConversion"/>
  <hyperlinks>
    <hyperlink ref="A6" location="Synthèse!A1" display="Synthèse" xr:uid="{00000000-0004-0000-0500-000000000000}"/>
    <hyperlink ref="A5" location="'A LIRE'!A1" display="A LIRE" xr:uid="{00000000-0004-0000-0500-000001000000}"/>
    <hyperlink ref="A7" location="'France métro'!A1" display="France entière" xr:uid="{00000000-0004-0000-0500-000002000000}"/>
    <hyperlink ref="A11" location="'dep04'!A1" display="France métro" xr:uid="{00000000-0004-0000-0500-000003000000}"/>
    <hyperlink ref="A12" location="'dep05'!A1" display="dep05" xr:uid="{00000000-0004-0000-0500-000004000000}"/>
    <hyperlink ref="A9" location="Paca!A1" display="France métro" xr:uid="{00000000-0004-0000-0500-000005000000}"/>
    <hyperlink ref="A13" location="'dep06'!A1" display="dep06" xr:uid="{00000000-0004-0000-0500-000006000000}"/>
    <hyperlink ref="A14" location="'dep13'!A1" display="dep13" xr:uid="{00000000-0004-0000-0500-000007000000}"/>
    <hyperlink ref="A15" location="'dep83'!A1" display="dep83" xr:uid="{00000000-0004-0000-0500-000008000000}"/>
    <hyperlink ref="A16" location="'dep84'!A1" display="dep84" xr:uid="{00000000-0004-0000-0500-000009000000}"/>
    <hyperlink ref="A8" location="'Secteurs France métro'!A1" display="Secteurs France métro" xr:uid="{00000000-0004-0000-0500-00000A000000}"/>
    <hyperlink ref="A10" location="'Secteurs Paca'!A1" display="Secteurs Paca" xr:uid="{00000000-0004-0000-0500-00000B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 : http://www.paca.direccte.gouv.fr/spip.php?article12575</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dimension ref="A1:K47"/>
  <sheetViews>
    <sheetView zoomScale="85" zoomScaleNormal="85" workbookViewId="0">
      <selection activeCell="N14" sqref="N14"/>
    </sheetView>
  </sheetViews>
  <sheetFormatPr baseColWidth="10" defaultColWidth="11.42578125" defaultRowHeight="15" x14ac:dyDescent="0.25"/>
  <cols>
    <col min="1" max="1" width="20.85546875" style="8" bestFit="1" customWidth="1"/>
    <col min="2" max="16384" width="11.42578125" style="8"/>
  </cols>
  <sheetData>
    <row r="1" spans="1:11" ht="18.75" customHeight="1" x14ac:dyDescent="0.25">
      <c r="A1" s="106" t="s">
        <v>721</v>
      </c>
      <c r="B1" s="106"/>
      <c r="C1" s="106"/>
      <c r="D1" s="106"/>
      <c r="E1" s="106"/>
      <c r="F1" s="106"/>
      <c r="G1" s="106"/>
      <c r="H1" s="106"/>
      <c r="I1" s="106"/>
      <c r="J1" s="106"/>
      <c r="K1" s="106"/>
    </row>
    <row r="2" spans="1:11" ht="18.75" customHeight="1" x14ac:dyDescent="0.25">
      <c r="A2" s="106"/>
      <c r="B2" s="106"/>
      <c r="C2" s="106"/>
      <c r="D2" s="106"/>
      <c r="E2" s="106"/>
      <c r="F2" s="106"/>
      <c r="G2" s="106"/>
      <c r="H2" s="106"/>
      <c r="I2" s="106"/>
      <c r="J2" s="106"/>
      <c r="K2" s="106"/>
    </row>
    <row r="3" spans="1:11" ht="18.75" customHeight="1" x14ac:dyDescent="0.25">
      <c r="A3" s="106"/>
      <c r="B3" s="106"/>
      <c r="C3" s="106"/>
      <c r="D3" s="106"/>
      <c r="E3" s="106"/>
      <c r="F3" s="106"/>
      <c r="G3" s="106"/>
      <c r="H3" s="106"/>
      <c r="I3" s="106"/>
      <c r="J3" s="106"/>
      <c r="K3" s="106"/>
    </row>
    <row r="4" spans="1:11" s="9" customFormat="1" ht="21" customHeight="1" x14ac:dyDescent="0.25">
      <c r="A4" s="104" t="s">
        <v>18</v>
      </c>
      <c r="B4" s="104"/>
      <c r="C4" s="104"/>
      <c r="D4" s="104"/>
      <c r="E4" s="104"/>
      <c r="F4" s="104"/>
      <c r="G4" s="104"/>
      <c r="H4" s="104"/>
      <c r="I4" s="104"/>
      <c r="J4" s="104"/>
      <c r="K4" s="104"/>
    </row>
    <row r="5" spans="1:11" s="9" customFormat="1" ht="10.5" customHeight="1" x14ac:dyDescent="0.25">
      <c r="A5" s="42"/>
      <c r="B5" s="42"/>
      <c r="C5" s="42"/>
      <c r="D5" s="42"/>
      <c r="E5" s="42"/>
      <c r="F5" s="42"/>
      <c r="G5" s="42"/>
      <c r="H5" s="42"/>
      <c r="I5" s="42"/>
      <c r="J5" s="42"/>
      <c r="K5" s="42"/>
    </row>
    <row r="6" spans="1:11" ht="18" customHeight="1" x14ac:dyDescent="0.25">
      <c r="A6" s="107" t="s">
        <v>479</v>
      </c>
      <c r="B6" s="107"/>
      <c r="C6" s="107"/>
      <c r="D6" s="107"/>
      <c r="E6" s="107"/>
      <c r="F6" s="107"/>
      <c r="G6" s="107"/>
      <c r="H6" s="107"/>
      <c r="I6" s="107"/>
      <c r="J6" s="107"/>
      <c r="K6" s="107"/>
    </row>
    <row r="7" spans="1:11" ht="15" customHeight="1" x14ac:dyDescent="0.25">
      <c r="A7" s="107"/>
      <c r="B7" s="107"/>
      <c r="C7" s="107"/>
      <c r="D7" s="107"/>
      <c r="E7" s="107"/>
      <c r="F7" s="107"/>
      <c r="G7" s="107"/>
      <c r="H7" s="107"/>
      <c r="I7" s="107"/>
      <c r="J7" s="107"/>
      <c r="K7" s="107"/>
    </row>
    <row r="8" spans="1:11" ht="15" customHeight="1" x14ac:dyDescent="0.25">
      <c r="A8" s="43"/>
      <c r="B8" s="43"/>
      <c r="C8" s="43"/>
      <c r="D8" s="43"/>
      <c r="E8" s="43"/>
      <c r="F8" s="43"/>
      <c r="G8" s="43"/>
      <c r="H8" s="43"/>
      <c r="I8" s="43"/>
      <c r="J8" s="43"/>
      <c r="K8" s="43"/>
    </row>
    <row r="9" spans="1:11" s="9" customFormat="1" ht="21" customHeight="1" x14ac:dyDescent="0.25">
      <c r="A9" s="104" t="s">
        <v>15</v>
      </c>
      <c r="B9" s="104"/>
      <c r="C9" s="104"/>
      <c r="D9" s="104"/>
      <c r="E9" s="104"/>
      <c r="F9" s="104"/>
      <c r="G9" s="104"/>
      <c r="H9" s="104"/>
      <c r="I9" s="104"/>
      <c r="J9" s="104"/>
      <c r="K9" s="104"/>
    </row>
    <row r="10" spans="1:11" s="9" customFormat="1" ht="15" customHeight="1" x14ac:dyDescent="0.25">
      <c r="A10" s="12"/>
      <c r="B10" s="12"/>
      <c r="C10" s="12"/>
      <c r="D10" s="12"/>
      <c r="E10" s="12"/>
      <c r="F10" s="12"/>
      <c r="G10" s="12"/>
      <c r="H10" s="12"/>
      <c r="I10" s="12"/>
      <c r="J10" s="12"/>
      <c r="K10" s="12"/>
    </row>
    <row r="11" spans="1:11" ht="15" customHeight="1" x14ac:dyDescent="0.25">
      <c r="A11" s="107" t="s">
        <v>747</v>
      </c>
      <c r="B11" s="107"/>
      <c r="C11" s="107"/>
      <c r="D11" s="107"/>
      <c r="E11" s="107"/>
      <c r="F11" s="107"/>
      <c r="G11" s="107"/>
      <c r="H11" s="107"/>
      <c r="I11" s="107"/>
      <c r="J11" s="107"/>
      <c r="K11" s="107"/>
    </row>
    <row r="12" spans="1:11" ht="15" customHeight="1" x14ac:dyDescent="0.25">
      <c r="A12" s="11"/>
      <c r="B12" s="11"/>
      <c r="C12" s="11"/>
      <c r="D12" s="11"/>
      <c r="E12" s="11"/>
      <c r="F12" s="11"/>
      <c r="G12" s="11"/>
      <c r="H12" s="11"/>
      <c r="I12" s="11"/>
      <c r="J12" s="11"/>
      <c r="K12" s="11"/>
    </row>
    <row r="13" spans="1:11" s="9" customFormat="1" ht="21.75" customHeight="1" x14ac:dyDescent="0.25">
      <c r="A13" s="104" t="s">
        <v>19</v>
      </c>
      <c r="B13" s="104"/>
      <c r="C13" s="104"/>
      <c r="D13" s="104"/>
      <c r="E13" s="104"/>
      <c r="F13" s="104"/>
      <c r="G13" s="104"/>
      <c r="H13" s="104"/>
      <c r="I13" s="104"/>
      <c r="J13" s="104"/>
      <c r="K13" s="104"/>
    </row>
    <row r="14" spans="1:11" x14ac:dyDescent="0.25">
      <c r="A14" s="14"/>
      <c r="B14" s="15"/>
      <c r="C14" s="15"/>
      <c r="D14" s="15"/>
      <c r="E14" s="15"/>
      <c r="F14" s="15"/>
      <c r="G14" s="15"/>
      <c r="H14" s="15"/>
      <c r="I14" s="15"/>
      <c r="J14" s="15"/>
      <c r="K14" s="15"/>
    </row>
    <row r="15" spans="1:11" x14ac:dyDescent="0.25">
      <c r="A15" s="16"/>
      <c r="B15" s="15"/>
      <c r="C15" s="15"/>
      <c r="D15" s="15"/>
      <c r="E15" s="15"/>
      <c r="F15" s="15"/>
      <c r="G15" s="15"/>
      <c r="H15" s="15"/>
      <c r="I15" s="15"/>
      <c r="J15" s="15"/>
      <c r="K15" s="15"/>
    </row>
    <row r="16" spans="1:11" x14ac:dyDescent="0.25">
      <c r="A16" s="15"/>
      <c r="B16" s="15"/>
      <c r="C16" s="15"/>
      <c r="D16" s="15"/>
      <c r="E16" s="15"/>
      <c r="F16" s="15"/>
      <c r="G16" s="15"/>
      <c r="H16" s="15"/>
      <c r="I16" s="15"/>
      <c r="J16" s="15"/>
      <c r="K16" s="15"/>
    </row>
    <row r="17" spans="1:11" x14ac:dyDescent="0.25">
      <c r="A17" s="15"/>
      <c r="B17" s="15"/>
      <c r="C17" s="15"/>
      <c r="D17" s="15"/>
      <c r="E17" s="15"/>
      <c r="F17" s="15"/>
      <c r="G17" s="15"/>
      <c r="H17" s="15"/>
      <c r="I17" s="15"/>
      <c r="J17" s="15"/>
      <c r="K17" s="15"/>
    </row>
    <row r="18" spans="1:11" x14ac:dyDescent="0.25">
      <c r="A18" s="15"/>
      <c r="B18" s="15"/>
      <c r="C18" s="15"/>
      <c r="D18" s="15"/>
      <c r="E18" s="15"/>
      <c r="F18" s="15"/>
      <c r="G18" s="15"/>
      <c r="H18" s="15"/>
      <c r="I18" s="15"/>
      <c r="J18" s="15"/>
      <c r="K18" s="15"/>
    </row>
    <row r="19" spans="1:11" x14ac:dyDescent="0.25">
      <c r="A19" s="15"/>
      <c r="B19" s="15"/>
      <c r="C19" s="15"/>
      <c r="D19" s="15"/>
      <c r="E19" s="15"/>
      <c r="F19" s="15"/>
      <c r="G19" s="15"/>
      <c r="H19" s="15"/>
      <c r="I19" s="15"/>
      <c r="J19" s="15"/>
      <c r="K19" s="15"/>
    </row>
    <row r="20" spans="1:11" x14ac:dyDescent="0.25">
      <c r="A20" s="15"/>
      <c r="B20" s="15"/>
      <c r="C20" s="15"/>
      <c r="D20" s="15"/>
      <c r="E20" s="15"/>
      <c r="F20" s="15"/>
      <c r="G20" s="15"/>
      <c r="H20" s="15"/>
      <c r="I20" s="15"/>
      <c r="J20" s="15"/>
      <c r="K20" s="15"/>
    </row>
    <row r="21" spans="1:11" x14ac:dyDescent="0.25">
      <c r="A21" s="15"/>
      <c r="B21" s="15"/>
      <c r="C21" s="15"/>
      <c r="D21" s="15"/>
      <c r="E21" s="15"/>
      <c r="F21" s="15"/>
      <c r="G21" s="15"/>
      <c r="H21" s="15"/>
      <c r="I21" s="15"/>
      <c r="J21" s="15"/>
      <c r="K21" s="15"/>
    </row>
    <row r="22" spans="1:11" x14ac:dyDescent="0.25">
      <c r="A22" s="15"/>
      <c r="B22" s="15"/>
      <c r="C22" s="15"/>
      <c r="D22" s="15"/>
      <c r="E22" s="15"/>
      <c r="F22" s="15"/>
      <c r="G22" s="15"/>
      <c r="H22" s="15"/>
      <c r="I22" s="15"/>
      <c r="J22" s="15"/>
      <c r="K22" s="15"/>
    </row>
    <row r="23" spans="1:11" x14ac:dyDescent="0.25">
      <c r="A23" s="15"/>
      <c r="B23" s="15"/>
      <c r="C23" s="15"/>
      <c r="D23" s="15"/>
      <c r="E23" s="15"/>
      <c r="F23" s="15"/>
      <c r="G23" s="15"/>
      <c r="H23" s="15"/>
      <c r="I23" s="15"/>
      <c r="J23" s="15"/>
      <c r="K23" s="15"/>
    </row>
    <row r="24" spans="1:11" x14ac:dyDescent="0.25">
      <c r="A24" s="15"/>
      <c r="B24" s="15"/>
      <c r="C24" s="15"/>
      <c r="D24" s="15"/>
      <c r="E24" s="15"/>
      <c r="F24" s="15"/>
      <c r="G24" s="15"/>
      <c r="H24" s="15"/>
      <c r="I24" s="15"/>
      <c r="J24" s="15"/>
      <c r="K24" s="15"/>
    </row>
    <row r="25" spans="1:11" x14ac:dyDescent="0.25">
      <c r="A25" s="15"/>
      <c r="B25" s="15"/>
      <c r="C25" s="15"/>
      <c r="D25" s="15"/>
      <c r="E25" s="15"/>
      <c r="F25" s="15"/>
      <c r="G25" s="15"/>
      <c r="H25" s="15"/>
      <c r="I25" s="15"/>
      <c r="J25" s="15"/>
      <c r="K25" s="15"/>
    </row>
    <row r="26" spans="1:11" x14ac:dyDescent="0.25">
      <c r="A26" s="15"/>
      <c r="B26" s="15"/>
      <c r="C26" s="15"/>
      <c r="D26" s="15"/>
      <c r="E26" s="15"/>
      <c r="F26" s="15"/>
      <c r="G26" s="15"/>
      <c r="H26" s="15"/>
      <c r="I26" s="15"/>
      <c r="J26" s="15"/>
      <c r="K26" s="15"/>
    </row>
    <row r="27" spans="1:11" x14ac:dyDescent="0.25">
      <c r="A27" s="15"/>
      <c r="B27" s="15"/>
      <c r="C27" s="15"/>
      <c r="D27" s="15"/>
      <c r="E27" s="15"/>
      <c r="F27" s="15"/>
      <c r="G27" s="15"/>
      <c r="H27" s="15"/>
      <c r="I27" s="15"/>
      <c r="J27" s="15"/>
      <c r="K27" s="15"/>
    </row>
    <row r="28" spans="1:11" x14ac:dyDescent="0.25">
      <c r="A28" s="15"/>
      <c r="B28" s="15"/>
      <c r="C28" s="15"/>
      <c r="D28" s="15"/>
      <c r="E28" s="15"/>
      <c r="F28" s="15"/>
      <c r="G28" s="15"/>
      <c r="H28" s="15"/>
      <c r="I28" s="15"/>
      <c r="J28" s="15"/>
      <c r="K28" s="15"/>
    </row>
    <row r="29" spans="1:11" x14ac:dyDescent="0.25">
      <c r="A29" s="15"/>
      <c r="B29" s="15"/>
      <c r="C29" s="15"/>
      <c r="D29" s="15"/>
      <c r="E29" s="15"/>
      <c r="F29" s="15"/>
      <c r="G29" s="15"/>
      <c r="H29" s="15"/>
      <c r="I29" s="15"/>
      <c r="J29" s="15"/>
      <c r="K29" s="15"/>
    </row>
    <row r="30" spans="1:11" x14ac:dyDescent="0.25">
      <c r="A30" s="15"/>
      <c r="B30" s="15"/>
      <c r="C30" s="15"/>
      <c r="D30" s="15"/>
      <c r="E30" s="15"/>
      <c r="F30" s="15"/>
      <c r="G30" s="15"/>
      <c r="H30" s="15"/>
      <c r="I30" s="15"/>
      <c r="J30" s="15"/>
      <c r="K30" s="15"/>
    </row>
    <row r="31" spans="1:11" x14ac:dyDescent="0.25">
      <c r="A31" s="15"/>
      <c r="B31" s="15"/>
      <c r="C31" s="15"/>
      <c r="D31" s="15"/>
      <c r="E31" s="15"/>
      <c r="F31" s="15"/>
      <c r="G31" s="15"/>
      <c r="H31" s="15"/>
      <c r="I31" s="15"/>
      <c r="J31" s="15"/>
      <c r="K31" s="15"/>
    </row>
    <row r="32" spans="1:11" x14ac:dyDescent="0.25">
      <c r="A32" s="15"/>
      <c r="B32" s="15"/>
      <c r="C32" s="15"/>
      <c r="D32" s="15"/>
      <c r="E32" s="15"/>
      <c r="F32" s="15"/>
      <c r="G32" s="15"/>
      <c r="H32" s="15"/>
      <c r="I32" s="15"/>
      <c r="J32" s="15"/>
      <c r="K32" s="15"/>
    </row>
    <row r="33" spans="1:11" x14ac:dyDescent="0.25">
      <c r="A33" s="15"/>
      <c r="B33" s="15"/>
      <c r="C33" s="15"/>
      <c r="D33" s="15"/>
      <c r="E33" s="15"/>
      <c r="F33" s="15"/>
      <c r="G33" s="15"/>
      <c r="H33" s="15"/>
      <c r="I33" s="15"/>
      <c r="J33" s="15"/>
      <c r="K33" s="15"/>
    </row>
    <row r="34" spans="1:11" x14ac:dyDescent="0.25">
      <c r="A34" s="15"/>
      <c r="B34" s="15"/>
      <c r="C34" s="15"/>
      <c r="D34" s="15"/>
      <c r="E34" s="15"/>
      <c r="F34" s="15"/>
      <c r="G34" s="15"/>
      <c r="H34" s="15"/>
      <c r="I34" s="15"/>
      <c r="J34" s="15"/>
      <c r="K34" s="15"/>
    </row>
    <row r="35" spans="1:11" x14ac:dyDescent="0.25">
      <c r="A35" s="15"/>
      <c r="B35" s="15"/>
      <c r="C35" s="15"/>
      <c r="D35" s="15"/>
      <c r="E35" s="15"/>
      <c r="F35" s="15"/>
      <c r="G35" s="15"/>
      <c r="H35" s="15"/>
      <c r="I35" s="15"/>
      <c r="J35" s="15"/>
      <c r="K35" s="15"/>
    </row>
    <row r="36" spans="1:11" x14ac:dyDescent="0.25">
      <c r="A36" s="15"/>
      <c r="B36" s="15"/>
      <c r="C36" s="15"/>
      <c r="D36" s="15"/>
      <c r="E36" s="15"/>
      <c r="F36" s="15"/>
      <c r="G36" s="15"/>
      <c r="H36" s="15"/>
      <c r="I36" s="15"/>
      <c r="J36" s="15"/>
      <c r="K36" s="15"/>
    </row>
    <row r="37" spans="1:11" x14ac:dyDescent="0.25">
      <c r="A37" s="15"/>
      <c r="B37" s="15"/>
      <c r="C37" s="15"/>
      <c r="D37" s="15"/>
      <c r="E37" s="15"/>
      <c r="F37" s="15"/>
      <c r="G37" s="15"/>
      <c r="H37" s="15"/>
      <c r="I37" s="15"/>
      <c r="J37" s="15"/>
      <c r="K37" s="15"/>
    </row>
    <row r="38" spans="1:11" x14ac:dyDescent="0.25">
      <c r="A38" s="15"/>
      <c r="B38" s="15"/>
      <c r="C38" s="15"/>
      <c r="D38" s="15"/>
      <c r="E38" s="15"/>
      <c r="F38" s="15"/>
      <c r="G38" s="15"/>
      <c r="H38" s="15"/>
      <c r="I38" s="15"/>
      <c r="J38" s="15"/>
      <c r="K38" s="15"/>
    </row>
    <row r="39" spans="1:11" x14ac:dyDescent="0.25">
      <c r="A39" s="15"/>
      <c r="B39" s="15"/>
      <c r="C39" s="15"/>
      <c r="D39" s="15"/>
      <c r="E39" s="15"/>
      <c r="F39" s="15"/>
      <c r="G39" s="15"/>
      <c r="H39" s="15"/>
      <c r="I39" s="15"/>
      <c r="J39" s="15"/>
      <c r="K39" s="15"/>
    </row>
    <row r="40" spans="1:11" x14ac:dyDescent="0.25">
      <c r="A40" s="15"/>
      <c r="B40" s="15"/>
      <c r="C40" s="15"/>
      <c r="D40" s="15"/>
      <c r="E40" s="15"/>
      <c r="F40" s="15"/>
      <c r="G40" s="15"/>
      <c r="H40" s="15"/>
      <c r="I40" s="15"/>
      <c r="J40" s="15"/>
      <c r="K40" s="15"/>
    </row>
    <row r="41" spans="1:11" x14ac:dyDescent="0.25">
      <c r="A41" s="15"/>
      <c r="B41" s="15"/>
      <c r="C41" s="15"/>
      <c r="D41" s="15"/>
      <c r="E41" s="15"/>
      <c r="F41" s="15"/>
      <c r="G41" s="15"/>
      <c r="H41" s="15"/>
      <c r="I41" s="15"/>
      <c r="J41" s="15"/>
      <c r="K41" s="15"/>
    </row>
    <row r="42" spans="1:11" x14ac:dyDescent="0.25">
      <c r="A42" s="15"/>
      <c r="B42" s="15"/>
      <c r="C42" s="15"/>
      <c r="D42" s="15"/>
      <c r="E42" s="15"/>
      <c r="F42" s="15"/>
      <c r="G42" s="15"/>
      <c r="H42" s="15"/>
      <c r="I42" s="15"/>
      <c r="J42" s="15"/>
      <c r="K42" s="15"/>
    </row>
    <row r="43" spans="1:11" x14ac:dyDescent="0.25">
      <c r="A43" s="15"/>
      <c r="B43" s="15"/>
      <c r="C43" s="15"/>
      <c r="D43" s="15"/>
      <c r="E43" s="15"/>
      <c r="F43" s="15"/>
      <c r="G43" s="15"/>
      <c r="H43" s="15"/>
      <c r="I43" s="15"/>
      <c r="J43" s="15"/>
      <c r="K43" s="15"/>
    </row>
    <row r="44" spans="1:11" x14ac:dyDescent="0.25">
      <c r="A44" s="15"/>
      <c r="B44" s="15"/>
      <c r="C44" s="15"/>
      <c r="D44" s="15"/>
      <c r="E44" s="15"/>
      <c r="F44" s="15"/>
      <c r="G44" s="15"/>
      <c r="H44" s="15"/>
      <c r="I44" s="15"/>
      <c r="J44" s="15"/>
      <c r="K44" s="15"/>
    </row>
    <row r="45" spans="1:11" x14ac:dyDescent="0.25">
      <c r="A45" s="15"/>
      <c r="B45" s="15"/>
      <c r="C45" s="15"/>
      <c r="D45" s="15"/>
      <c r="E45" s="15"/>
      <c r="F45" s="15"/>
      <c r="G45" s="15"/>
      <c r="H45" s="15"/>
      <c r="I45" s="15"/>
      <c r="J45" s="15"/>
      <c r="K45" s="15"/>
    </row>
    <row r="46" spans="1:11" x14ac:dyDescent="0.25">
      <c r="A46" s="15"/>
      <c r="B46" s="15"/>
      <c r="C46" s="15"/>
      <c r="D46" s="15"/>
      <c r="E46" s="15"/>
      <c r="F46" s="15"/>
      <c r="G46" s="15"/>
      <c r="H46" s="15"/>
      <c r="I46" s="15"/>
      <c r="J46" s="15"/>
      <c r="K46" s="15"/>
    </row>
    <row r="47" spans="1:11" x14ac:dyDescent="0.25">
      <c r="A47" s="15"/>
      <c r="B47" s="15"/>
      <c r="C47" s="15"/>
      <c r="D47" s="15"/>
      <c r="E47" s="15"/>
      <c r="F47" s="15"/>
      <c r="G47" s="15"/>
      <c r="H47" s="15"/>
      <c r="I47" s="15"/>
      <c r="J47" s="15"/>
      <c r="K47" s="15"/>
    </row>
  </sheetData>
  <mergeCells count="6">
    <mergeCell ref="A1:K3"/>
    <mergeCell ref="A4:K4"/>
    <mergeCell ref="A13:K13"/>
    <mergeCell ref="A9:K9"/>
    <mergeCell ref="A11:K11"/>
    <mergeCell ref="A6:K7"/>
  </mergeCells>
  <phoneticPr fontId="8" type="noConversion"/>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Dreets Paca - rubrique "Etudes et statistiques" : &amp;Uhttps://paca.dreets.gouv.fr/Les-indicateurs-cles-de-la-Dreets-Paca</oddFooter>
  </headerFooter>
  <drawing r:id="rId2"/>
  <legacyDrawing r:id="rId3"/>
  <oleObjects>
    <mc:AlternateContent xmlns:mc="http://schemas.openxmlformats.org/markup-compatibility/2006">
      <mc:Choice Requires="x14">
        <oleObject progId="Word.Document.8" shapeId="4097" r:id="rId4">
          <objectPr defaultSize="0" autoPict="0" r:id="rId5">
            <anchor moveWithCells="1">
              <from>
                <xdr:col>0</xdr:col>
                <xdr:colOff>38100</xdr:colOff>
                <xdr:row>13</xdr:row>
                <xdr:rowOff>104775</xdr:rowOff>
              </from>
              <to>
                <xdr:col>10</xdr:col>
                <xdr:colOff>552450</xdr:colOff>
                <xdr:row>50</xdr:row>
                <xdr:rowOff>9525</xdr:rowOff>
              </to>
            </anchor>
          </objectPr>
        </oleObject>
      </mc:Choice>
      <mc:Fallback>
        <oleObject progId="Word.Document.8" shapeId="409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4"/>
  <dimension ref="A1:K21"/>
  <sheetViews>
    <sheetView zoomScaleNormal="100" workbookViewId="0">
      <selection activeCell="N14" sqref="N14"/>
    </sheetView>
  </sheetViews>
  <sheetFormatPr baseColWidth="10" defaultColWidth="11.42578125" defaultRowHeight="15" x14ac:dyDescent="0.25"/>
  <cols>
    <col min="1" max="1" width="31.5703125" style="6" customWidth="1"/>
    <col min="2" max="2" width="14.28515625" style="6" customWidth="1"/>
    <col min="3" max="4" width="13.5703125" style="6" customWidth="1"/>
    <col min="5" max="5" width="14.28515625" style="6" customWidth="1"/>
    <col min="6" max="6" width="13.5703125" style="6" customWidth="1"/>
    <col min="7" max="16384" width="11.42578125" style="6"/>
  </cols>
  <sheetData>
    <row r="1" spans="1:11" ht="19.5" customHeight="1" x14ac:dyDescent="0.25">
      <c r="A1" s="109" t="s">
        <v>722</v>
      </c>
      <c r="B1" s="109"/>
      <c r="C1" s="109"/>
      <c r="D1" s="109"/>
      <c r="E1" s="109"/>
      <c r="F1" s="109"/>
    </row>
    <row r="2" spans="1:11" ht="19.5" customHeight="1" x14ac:dyDescent="0.25">
      <c r="A2" s="109"/>
      <c r="B2" s="109"/>
      <c r="C2" s="109"/>
      <c r="D2" s="109"/>
      <c r="E2" s="109"/>
      <c r="F2" s="109"/>
    </row>
    <row r="3" spans="1:11" ht="15" customHeight="1" x14ac:dyDescent="0.25">
      <c r="A3" s="110" t="str">
        <f>"Mise à jour "&amp;'France métro'!B7</f>
        <v>Mise à jour : 15 février 2024</v>
      </c>
      <c r="B3" s="110"/>
      <c r="C3" s="110"/>
      <c r="D3" s="110"/>
      <c r="E3" s="110"/>
      <c r="F3" s="110"/>
    </row>
    <row r="4" spans="1:11" ht="19.5" x14ac:dyDescent="0.25">
      <c r="A4" s="17"/>
      <c r="B4" s="17"/>
      <c r="C4" s="17"/>
      <c r="D4" s="17"/>
      <c r="E4" s="17"/>
      <c r="F4" s="17"/>
    </row>
    <row r="5" spans="1:11" ht="30" customHeight="1" thickBot="1" x14ac:dyDescent="0.3">
      <c r="A5" s="116" t="s">
        <v>45</v>
      </c>
      <c r="B5" s="116"/>
      <c r="C5" s="116"/>
      <c r="D5" s="116"/>
      <c r="E5" s="117"/>
      <c r="F5" s="117"/>
    </row>
    <row r="6" spans="1:11" ht="15.75" thickBot="1" x14ac:dyDescent="0.3">
      <c r="A6" s="118"/>
      <c r="B6" s="120" t="s">
        <v>46</v>
      </c>
      <c r="C6" s="121"/>
      <c r="D6" s="122"/>
      <c r="E6" s="120" t="s">
        <v>64</v>
      </c>
      <c r="F6" s="123"/>
    </row>
    <row r="7" spans="1:11" ht="15.75" thickBot="1" x14ac:dyDescent="0.3">
      <c r="A7" s="119"/>
      <c r="B7" s="7" t="str">
        <f ca="1">OFFSET(Paca!A11,COUNTA(Paca!C:C)-2,0)</f>
        <v>2023-T4</v>
      </c>
      <c r="C7" s="7" t="str">
        <f ca="1">OFFSET(Paca!A11,COUNTA(Paca!C:C)-3,0)</f>
        <v>2023-T3</v>
      </c>
      <c r="D7" s="7" t="str">
        <f ca="1">OFFSET(Paca!A11,COUNTA(Paca!C:C)-6,0)</f>
        <v>2022-T4</v>
      </c>
      <c r="E7" s="7" t="s">
        <v>10</v>
      </c>
      <c r="F7" s="7" t="s">
        <v>17</v>
      </c>
    </row>
    <row r="8" spans="1:11" ht="15" customHeight="1" thickBot="1" x14ac:dyDescent="0.3">
      <c r="A8" s="113" t="s">
        <v>3</v>
      </c>
      <c r="B8" s="114"/>
      <c r="C8" s="114"/>
      <c r="D8" s="114"/>
      <c r="E8" s="114"/>
      <c r="F8" s="115"/>
    </row>
    <row r="9" spans="1:11" ht="15" customHeight="1" thickBot="1" x14ac:dyDescent="0.3">
      <c r="A9" s="39" t="s">
        <v>67</v>
      </c>
      <c r="B9" s="26">
        <f ca="1">OFFSET(Paca!$A$11,COUNTA(Paca!C:C)-2,1)</f>
        <v>9003</v>
      </c>
      <c r="C9" s="52">
        <f ca="1">OFFSET(Paca!$A$11,COUNTA(Paca!C:C)-3,1)</f>
        <v>8981</v>
      </c>
      <c r="D9" s="52">
        <f ca="1">OFFSET(Paca!$A$11,COUNTA(Paca!C:C)-6,1)</f>
        <v>9609</v>
      </c>
      <c r="E9" s="27">
        <f ca="1">(B9/C9-1)*100</f>
        <v>0.2449615855695253</v>
      </c>
      <c r="F9" s="27">
        <f ca="1">(B9/D9-1)*100</f>
        <v>-6.3065875741492361</v>
      </c>
      <c r="G9" s="48"/>
      <c r="H9" s="48"/>
      <c r="I9" s="48"/>
      <c r="J9" s="48"/>
      <c r="K9" s="48"/>
    </row>
    <row r="10" spans="1:11" s="24" customFormat="1" ht="15" customHeight="1" thickBot="1" x14ac:dyDescent="0.3">
      <c r="A10" s="60" t="s">
        <v>458</v>
      </c>
      <c r="B10" s="25">
        <f ca="1">OFFSET(Paca!$A$11,COUNTA(Paca!C:C)-2,3)</f>
        <v>26055</v>
      </c>
      <c r="C10" s="25">
        <f ca="1">OFFSET(Paca!$A$11,COUNTA(Paca!C:C)-3,3)</f>
        <v>26306</v>
      </c>
      <c r="D10" s="25">
        <f ca="1">OFFSET(Paca!$A$11,COUNTA(Paca!C:C)-6,3)</f>
        <v>28174</v>
      </c>
      <c r="E10" s="59">
        <f ca="1">(B10/C10-1)*100</f>
        <v>-0.95415494563977354</v>
      </c>
      <c r="F10" s="59">
        <f ca="1">(B10/D10-1)*100</f>
        <v>-7.5211187619791282</v>
      </c>
      <c r="G10" s="49"/>
      <c r="H10" s="49"/>
      <c r="I10" s="49"/>
      <c r="J10" s="49"/>
      <c r="K10" s="49"/>
    </row>
    <row r="11" spans="1:11" s="24" customFormat="1" ht="15" customHeight="1" thickBot="1" x14ac:dyDescent="0.3">
      <c r="A11" s="113" t="s">
        <v>475</v>
      </c>
      <c r="B11" s="114"/>
      <c r="C11" s="114"/>
      <c r="D11" s="114"/>
      <c r="E11" s="114"/>
      <c r="F11" s="115"/>
      <c r="G11" s="49"/>
      <c r="H11" s="49"/>
      <c r="I11" s="49"/>
      <c r="J11" s="49"/>
      <c r="K11" s="49"/>
    </row>
    <row r="12" spans="1:11" s="24" customFormat="1" ht="15" customHeight="1" thickBot="1" x14ac:dyDescent="0.3">
      <c r="A12" s="39" t="s">
        <v>67</v>
      </c>
      <c r="B12" s="26">
        <f ca="1">OFFSET('France métro'!$A$11,COUNTA('France métro'!C:C)-2,1)</f>
        <v>95135</v>
      </c>
      <c r="C12" s="52">
        <f ca="1">OFFSET('France métro'!$A$11,COUNTA('France métro'!C:C)-3,1)</f>
        <v>92807</v>
      </c>
      <c r="D12" s="52">
        <f ca="1">OFFSET('France métro'!$A$11,COUNTA('France métro'!C:C)-6,1)</f>
        <v>98805</v>
      </c>
      <c r="E12" s="27">
        <f ca="1">(B12/C12-1)*100</f>
        <v>2.5084314760740023</v>
      </c>
      <c r="F12" s="27">
        <f ca="1">(B12/D12-1)*100</f>
        <v>-3.7143869237386773</v>
      </c>
      <c r="G12" s="49"/>
      <c r="H12" s="49"/>
      <c r="I12" s="49"/>
      <c r="J12" s="49"/>
      <c r="K12" s="49"/>
    </row>
    <row r="13" spans="1:11" ht="15" customHeight="1" thickBot="1" x14ac:dyDescent="0.3">
      <c r="A13" s="60" t="s">
        <v>458</v>
      </c>
      <c r="B13" s="86">
        <f ca="1">OFFSET('France métro'!$A$11,COUNTA('France métro'!C:C)-2,3)</f>
        <v>263675</v>
      </c>
      <c r="C13" s="86">
        <f ca="1">OFFSET('France métro'!$A$11,COUNTA('France métro'!C:C)-3,3)</f>
        <v>262065</v>
      </c>
      <c r="D13" s="86">
        <f ca="1">OFFSET('France métro'!$A$11,COUNTA('France métro'!C:C)-6,3)</f>
        <v>260675</v>
      </c>
      <c r="E13" s="87">
        <f ca="1">(B13/C13-1)*100</f>
        <v>0.61435140136989475</v>
      </c>
      <c r="F13" s="87">
        <f ca="1">(B13/D13-1)*100</f>
        <v>1.1508583485182688</v>
      </c>
      <c r="G13" s="48"/>
      <c r="H13" s="48"/>
      <c r="I13" s="48"/>
      <c r="J13" s="48"/>
      <c r="K13" s="48"/>
    </row>
    <row r="14" spans="1:11" ht="21.75" customHeight="1" x14ac:dyDescent="0.25">
      <c r="A14" s="112" t="s">
        <v>749</v>
      </c>
      <c r="B14" s="112"/>
      <c r="C14" s="112"/>
      <c r="D14" s="112"/>
      <c r="E14" s="112"/>
      <c r="F14" s="112"/>
    </row>
    <row r="15" spans="1:11" ht="15" customHeight="1" x14ac:dyDescent="0.25">
      <c r="A15" s="111" t="s">
        <v>750</v>
      </c>
      <c r="B15" s="111"/>
      <c r="C15" s="111"/>
      <c r="D15" s="111"/>
      <c r="E15" s="111"/>
      <c r="F15" s="111"/>
    </row>
    <row r="16" spans="1:11" ht="29.25" customHeight="1" x14ac:dyDescent="0.25">
      <c r="A16" s="108" t="s">
        <v>748</v>
      </c>
      <c r="B16" s="108"/>
      <c r="C16" s="108"/>
      <c r="D16" s="108"/>
      <c r="E16" s="108"/>
      <c r="F16" s="108"/>
    </row>
    <row r="17" spans="1:6" ht="29.25" customHeight="1" x14ac:dyDescent="0.25">
      <c r="A17" s="108"/>
      <c r="B17" s="108"/>
      <c r="C17" s="108"/>
      <c r="D17" s="108"/>
      <c r="E17" s="108"/>
      <c r="F17" s="108"/>
    </row>
    <row r="18" spans="1:6" ht="29.25" customHeight="1" x14ac:dyDescent="0.25">
      <c r="A18" s="108"/>
      <c r="B18" s="108"/>
      <c r="C18" s="108"/>
      <c r="D18" s="108"/>
      <c r="E18" s="108"/>
      <c r="F18" s="108"/>
    </row>
    <row r="20" spans="1:6" ht="15" customHeight="1" x14ac:dyDescent="0.25">
      <c r="A20" s="18"/>
      <c r="B20" s="18"/>
      <c r="C20" s="18"/>
      <c r="D20" s="18"/>
      <c r="E20" s="18"/>
      <c r="F20" s="18"/>
    </row>
    <row r="21" spans="1:6" ht="25.5" customHeight="1" x14ac:dyDescent="0.25"/>
  </sheetData>
  <mergeCells count="11">
    <mergeCell ref="A16:F18"/>
    <mergeCell ref="A1:F2"/>
    <mergeCell ref="A3:F3"/>
    <mergeCell ref="A15:F15"/>
    <mergeCell ref="A14:F14"/>
    <mergeCell ref="A8:F8"/>
    <mergeCell ref="A11:F11"/>
    <mergeCell ref="A5:F5"/>
    <mergeCell ref="A6:A7"/>
    <mergeCell ref="B6:D6"/>
    <mergeCell ref="E6:F6"/>
  </mergeCells>
  <phoneticPr fontId="8" type="noConversion"/>
  <pageMargins left="0.70866141732283472" right="0.39370078740157483" top="0.74803149606299213" bottom="0.74803149606299213" header="0.31496062992125984" footer="0.31496062992125984"/>
  <pageSetup paperSize="9" scale="78" orientation="portrait" r:id="rId1"/>
  <headerFooter>
    <oddFooter>&amp;L&amp;9Extrait du tableau de bord des indicateurs clés de la Dreets Paca - rubrique "Etudes et statistiques" : &amp;Uhttps://paca.dreets.gouv.fr/Les-indicateurs-cles-de-la-Dreets-Paca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3"/>
  <dimension ref="A1:P89"/>
  <sheetViews>
    <sheetView zoomScaleNormal="100" workbookViewId="0">
      <pane xSplit="1" ySplit="10" topLeftCell="B44" activePane="bottomRight" state="frozen"/>
      <selection activeCell="L18" sqref="L18"/>
      <selection pane="topRight" activeCell="L18" sqref="L18"/>
      <selection pane="bottomLeft" activeCell="L18" sqref="L18"/>
      <selection pane="bottomRight" activeCell="L18" sqref="L18"/>
    </sheetView>
  </sheetViews>
  <sheetFormatPr baseColWidth="10" defaultColWidth="11.42578125" defaultRowHeight="12.75" x14ac:dyDescent="0.2"/>
  <cols>
    <col min="1" max="1" width="14.28515625" style="2" customWidth="1"/>
    <col min="2" max="4" width="12.42578125" style="2" customWidth="1"/>
    <col min="5" max="16" width="11.42578125" style="2"/>
    <col min="17" max="16384" width="11.42578125" style="38"/>
  </cols>
  <sheetData>
    <row r="1" spans="1:16" x14ac:dyDescent="0.2">
      <c r="A1" s="4" t="s">
        <v>11</v>
      </c>
      <c r="B1" s="4" t="s">
        <v>32</v>
      </c>
    </row>
    <row r="2" spans="1:16" x14ac:dyDescent="0.2">
      <c r="A2" s="1" t="s">
        <v>12</v>
      </c>
      <c r="B2" s="1" t="s">
        <v>478</v>
      </c>
    </row>
    <row r="3" spans="1:16" x14ac:dyDescent="0.2">
      <c r="A3" s="1" t="s">
        <v>13</v>
      </c>
      <c r="B3" s="1" t="s">
        <v>16</v>
      </c>
    </row>
    <row r="4" spans="1:16" x14ac:dyDescent="0.2">
      <c r="A4" s="1" t="s">
        <v>14</v>
      </c>
      <c r="B4" s="1" t="s">
        <v>21</v>
      </c>
    </row>
    <row r="5" spans="1:16" s="92" customFormat="1" x14ac:dyDescent="0.2">
      <c r="A5" s="20" t="s">
        <v>23</v>
      </c>
      <c r="B5" s="20" t="s">
        <v>474</v>
      </c>
      <c r="C5" s="21"/>
      <c r="D5" s="21"/>
      <c r="E5" s="21"/>
      <c r="F5" s="21"/>
      <c r="G5" s="21"/>
      <c r="H5" s="21"/>
      <c r="I5" s="21"/>
      <c r="J5" s="21"/>
      <c r="K5" s="21"/>
      <c r="L5" s="21"/>
      <c r="M5" s="21"/>
      <c r="N5" s="21"/>
      <c r="O5" s="21"/>
      <c r="P5" s="21"/>
    </row>
    <row r="6" spans="1:16" x14ac:dyDescent="0.2">
      <c r="A6" s="1" t="s">
        <v>15</v>
      </c>
      <c r="B6" s="1" t="s">
        <v>745</v>
      </c>
    </row>
    <row r="7" spans="1:16" x14ac:dyDescent="0.2">
      <c r="A7" s="47" t="s">
        <v>63</v>
      </c>
      <c r="B7" s="47" t="s">
        <v>751</v>
      </c>
      <c r="C7" s="5"/>
      <c r="D7" s="5"/>
    </row>
    <row r="8" spans="1:16" s="93" customFormat="1" ht="12.75" customHeight="1" x14ac:dyDescent="0.2">
      <c r="A8" s="88" t="s">
        <v>723</v>
      </c>
      <c r="B8" s="124" t="s">
        <v>746</v>
      </c>
      <c r="C8" s="124"/>
      <c r="D8" s="124"/>
      <c r="E8" s="124"/>
      <c r="F8" s="124"/>
      <c r="G8" s="124"/>
      <c r="H8" s="124"/>
      <c r="I8" s="124"/>
      <c r="J8" s="124"/>
      <c r="K8" s="124"/>
      <c r="L8" s="124"/>
      <c r="M8" s="124"/>
      <c r="N8" s="124"/>
      <c r="O8" s="124"/>
      <c r="P8" s="124"/>
    </row>
    <row r="9" spans="1:16" s="93" customFormat="1" ht="24" customHeight="1" x14ac:dyDescent="0.2">
      <c r="A9" s="88"/>
      <c r="B9" s="124"/>
      <c r="C9" s="124"/>
      <c r="D9" s="124"/>
      <c r="E9" s="124"/>
      <c r="F9" s="124"/>
      <c r="G9" s="124"/>
      <c r="H9" s="124"/>
      <c r="I9" s="124"/>
      <c r="J9" s="124"/>
      <c r="K9" s="124"/>
      <c r="L9" s="124"/>
      <c r="M9" s="124"/>
      <c r="N9" s="124"/>
      <c r="O9" s="124"/>
      <c r="P9" s="124"/>
    </row>
    <row r="10" spans="1:16" ht="66" customHeight="1" x14ac:dyDescent="0.2">
      <c r="A10" s="19" t="s">
        <v>2</v>
      </c>
      <c r="B10" s="30" t="s">
        <v>66</v>
      </c>
      <c r="C10" s="32" t="s">
        <v>65</v>
      </c>
      <c r="D10" s="44" t="s">
        <v>42</v>
      </c>
    </row>
    <row r="11" spans="1:16" x14ac:dyDescent="0.2">
      <c r="A11" s="1" t="str">
        <f>date!C49</f>
        <v>2012-T1</v>
      </c>
      <c r="B11" s="31">
        <f>HLOOKUP($A11,[2]valeurs_trimestrielles!$A$1:$EJ$1191,408,0)+HLOOKUP($A11,[2]valeurs_trimestrielles!$A$1:$EJ$1191,410,0)+HLOOKUP($A11,[2]valeurs_trimestrielles!$A$1:$EJ$1191,412,0)+HLOOKUP($A11,[2]valeurs_trimestrielles!$A$1:$EJ$1191,414,0)+HLOOKUP($A11,[2]valeurs_trimestrielles!$A$1:$EJ$1191,416,0)+HLOOKUP($A11,[2]valeurs_trimestrielles!$A$1:$EJ$1191,418,0)+HLOOKUP($A11,[2]valeurs_trimestrielles!$A$1:$EJ$1191,422,0)+HLOOKUP($A11,[2]valeurs_trimestrielles!$A$1:$EJ$1191,428,0)+HLOOKUP($A11,[2]valeurs_trimestrielles!$A$1:$EJ$1191,435,0)+HLOOKUP($A11,[2]valeurs_trimestrielles!$A$1:$EJ$1191,437,0)+HLOOKUP($A11,[2]valeurs_trimestrielles!$A$1:$EJ$1191,439,0)+HLOOKUP($A11,[2]valeurs_trimestrielles!$A$1:$EJ$1191,441,0)+HLOOKUP($A11,[2]valeurs_trimestrielles!$A$1:$EJ$1191,443,0)</f>
        <v>64596</v>
      </c>
      <c r="C11" s="31">
        <f>HLOOKUP($A11,[2]valeurs_trimestrielles!$A$1:$EJ$1191,780,0)+HLOOKUP($A11,[2]valeurs_trimestrielles!$A$1:$EJ$1191,782,0)+HLOOKUP($A11,[2]valeurs_trimestrielles!$A$1:$EJ$1191,784,0)+HLOOKUP($A11,[2]valeurs_trimestrielles!$A$1:$EJ$1191,786,0)+HLOOKUP($A11,[2]valeurs_trimestrielles!$A$1:$EJ$1191,788,0)+HLOOKUP($A11,[2]valeurs_trimestrielles!$A$1:$EJ$1191,790,0)+HLOOKUP($A11,[2]valeurs_trimestrielles!$A$1:$EJ$1191,794,0)+HLOOKUP($A11,[2]valeurs_trimestrielles!$A$1:$EJ$1191,799,0)+HLOOKUP($A11,[2]valeurs_trimestrielles!$A$1:$EJ$1191,805,0)+HLOOKUP($A11,[2]valeurs_trimestrielles!$A$1:$EJ$1191,807,0)+HLOOKUP($A11,[2]valeurs_trimestrielles!$A$1:$EJ$1191,809,0)+HLOOKUP($A11,[2]valeurs_trimestrielles!$A$1:$EJ$1191,811,0)+HLOOKUP($A11,[2]valeurs_trimestrielles!$A$1:$EJ$1191,813,0)</f>
        <v>75611</v>
      </c>
      <c r="D11" s="46">
        <f>HLOOKUP(A11,[2]valeurs_trimestrielles!$A$1:$EJ$1191,161,0)+HLOOKUP(A11,[2]valeurs_trimestrielles!$A$1:$EJ$1191,163,0)+HLOOKUP(A11,[2]valeurs_trimestrielles!$A$1:$EJ$1191,165,0)+HLOOKUP(A11,[2]valeurs_trimestrielles!$A$1:$EJ$1191,167,0)+HLOOKUP(A11,[2]valeurs_trimestrielles!$A$1:$EJ$1191,169,0)+HLOOKUP(A11,[2]valeurs_trimestrielles!$A$1:$EJ$1191,171,0)+HLOOKUP(A11,[2]valeurs_trimestrielles!$A$1:$EJ$1191,175,0)+HLOOKUP(A11,[2]valeurs_trimestrielles!$A$1:$EJ$1191,181,0)+HLOOKUP(A11,[2]valeurs_trimestrielles!$A$1:$EJ$1191,188,0)+HLOOKUP(A11,[2]valeurs_trimestrielles!$A$1:$EJ$1191,190,0)+HLOOKUP(A11,[2]valeurs_trimestrielles!$A$1:$EJ$1191,192,0)+HLOOKUP(A11,[2]valeurs_trimestrielles!$A$1:$EJ$1191,194,0)+HLOOKUP(A11,[2]valeurs_trimestrielles!$A$1:$EJ$1191,196,0)</f>
        <v>140207</v>
      </c>
    </row>
    <row r="12" spans="1:16" x14ac:dyDescent="0.2">
      <c r="A12" s="1" t="str">
        <f>date!C50</f>
        <v>2012-T2</v>
      </c>
      <c r="B12" s="31">
        <f>HLOOKUP($A12,[2]valeurs_trimestrielles!$A$1:$EJ$1191,408,0)+HLOOKUP($A12,[2]valeurs_trimestrielles!$A$1:$EJ$1191,410,0)+HLOOKUP($A12,[2]valeurs_trimestrielles!$A$1:$EJ$1191,412,0)+HLOOKUP($A12,[2]valeurs_trimestrielles!$A$1:$EJ$1191,414,0)+HLOOKUP($A12,[2]valeurs_trimestrielles!$A$1:$EJ$1191,416,0)+HLOOKUP($A12,[2]valeurs_trimestrielles!$A$1:$EJ$1191,418,0)+HLOOKUP($A12,[2]valeurs_trimestrielles!$A$1:$EJ$1191,422,0)+HLOOKUP($A12,[2]valeurs_trimestrielles!$A$1:$EJ$1191,428,0)+HLOOKUP($A12,[2]valeurs_trimestrielles!$A$1:$EJ$1191,435,0)+HLOOKUP($A12,[2]valeurs_trimestrielles!$A$1:$EJ$1191,437,0)+HLOOKUP($A12,[2]valeurs_trimestrielles!$A$1:$EJ$1191,439,0)+HLOOKUP($A12,[2]valeurs_trimestrielles!$A$1:$EJ$1191,441,0)+HLOOKUP($A12,[2]valeurs_trimestrielles!$A$1:$EJ$1191,443,0)</f>
        <v>61776</v>
      </c>
      <c r="C12" s="31">
        <f>HLOOKUP($A12,[2]valeurs_trimestrielles!$A$1:$EJ$1191,780,0)+HLOOKUP($A12,[2]valeurs_trimestrielles!$A$1:$EJ$1191,782,0)+HLOOKUP($A12,[2]valeurs_trimestrielles!$A$1:$EJ$1191,784,0)+HLOOKUP($A12,[2]valeurs_trimestrielles!$A$1:$EJ$1191,786,0)+HLOOKUP($A12,[2]valeurs_trimestrielles!$A$1:$EJ$1191,788,0)+HLOOKUP($A12,[2]valeurs_trimestrielles!$A$1:$EJ$1191,790,0)+HLOOKUP($A12,[2]valeurs_trimestrielles!$A$1:$EJ$1191,794,0)+HLOOKUP($A12,[2]valeurs_trimestrielles!$A$1:$EJ$1191,799,0)+HLOOKUP($A12,[2]valeurs_trimestrielles!$A$1:$EJ$1191,805,0)+HLOOKUP($A12,[2]valeurs_trimestrielles!$A$1:$EJ$1191,807,0)+HLOOKUP($A12,[2]valeurs_trimestrielles!$A$1:$EJ$1191,809,0)+HLOOKUP($A12,[2]valeurs_trimestrielles!$A$1:$EJ$1191,811,0)+HLOOKUP($A12,[2]valeurs_trimestrielles!$A$1:$EJ$1191,813,0)</f>
        <v>75655</v>
      </c>
      <c r="D12" s="46">
        <f>HLOOKUP(A12,[2]valeurs_trimestrielles!$A$1:$EJ$1191,161,0)+HLOOKUP(A12,[2]valeurs_trimestrielles!$A$1:$EJ$1191,163,0)+HLOOKUP(A12,[2]valeurs_trimestrielles!$A$1:$EJ$1191,165,0)+HLOOKUP(A12,[2]valeurs_trimestrielles!$A$1:$EJ$1191,167,0)+HLOOKUP(A12,[2]valeurs_trimestrielles!$A$1:$EJ$1191,169,0)+HLOOKUP(A12,[2]valeurs_trimestrielles!$A$1:$EJ$1191,171,0)+HLOOKUP(A12,[2]valeurs_trimestrielles!$A$1:$EJ$1191,175,0)+HLOOKUP(A12,[2]valeurs_trimestrielles!$A$1:$EJ$1191,181,0)+HLOOKUP(A12,[2]valeurs_trimestrielles!$A$1:$EJ$1191,188,0)+HLOOKUP(A12,[2]valeurs_trimestrielles!$A$1:$EJ$1191,190,0)+HLOOKUP(A12,[2]valeurs_trimestrielles!$A$1:$EJ$1191,192,0)+HLOOKUP(A12,[2]valeurs_trimestrielles!$A$1:$EJ$1191,194,0)+HLOOKUP(A12,[2]valeurs_trimestrielles!$A$1:$EJ$1191,196,0)</f>
        <v>137431</v>
      </c>
    </row>
    <row r="13" spans="1:16" x14ac:dyDescent="0.2">
      <c r="A13" s="1" t="str">
        <f>date!C51</f>
        <v>2012-T3</v>
      </c>
      <c r="B13" s="31">
        <f>HLOOKUP($A13,[2]valeurs_trimestrielles!$A$1:$EJ$1191,408,0)+HLOOKUP($A13,[2]valeurs_trimestrielles!$A$1:$EJ$1191,410,0)+HLOOKUP($A13,[2]valeurs_trimestrielles!$A$1:$EJ$1191,412,0)+HLOOKUP($A13,[2]valeurs_trimestrielles!$A$1:$EJ$1191,414,0)+HLOOKUP($A13,[2]valeurs_trimestrielles!$A$1:$EJ$1191,416,0)+HLOOKUP($A13,[2]valeurs_trimestrielles!$A$1:$EJ$1191,418,0)+HLOOKUP($A13,[2]valeurs_trimestrielles!$A$1:$EJ$1191,422,0)+HLOOKUP($A13,[2]valeurs_trimestrielles!$A$1:$EJ$1191,428,0)+HLOOKUP($A13,[2]valeurs_trimestrielles!$A$1:$EJ$1191,435,0)+HLOOKUP($A13,[2]valeurs_trimestrielles!$A$1:$EJ$1191,437,0)+HLOOKUP($A13,[2]valeurs_trimestrielles!$A$1:$EJ$1191,439,0)+HLOOKUP($A13,[2]valeurs_trimestrielles!$A$1:$EJ$1191,441,0)+HLOOKUP($A13,[2]valeurs_trimestrielles!$A$1:$EJ$1191,443,0)</f>
        <v>62424</v>
      </c>
      <c r="C13" s="31">
        <f>HLOOKUP($A13,[2]valeurs_trimestrielles!$A$1:$EJ$1191,780,0)+HLOOKUP($A13,[2]valeurs_trimestrielles!$A$1:$EJ$1191,782,0)+HLOOKUP($A13,[2]valeurs_trimestrielles!$A$1:$EJ$1191,784,0)+HLOOKUP($A13,[2]valeurs_trimestrielles!$A$1:$EJ$1191,786,0)+HLOOKUP($A13,[2]valeurs_trimestrielles!$A$1:$EJ$1191,788,0)+HLOOKUP($A13,[2]valeurs_trimestrielles!$A$1:$EJ$1191,790,0)+HLOOKUP($A13,[2]valeurs_trimestrielles!$A$1:$EJ$1191,794,0)+HLOOKUP($A13,[2]valeurs_trimestrielles!$A$1:$EJ$1191,799,0)+HLOOKUP($A13,[2]valeurs_trimestrielles!$A$1:$EJ$1191,805,0)+HLOOKUP($A13,[2]valeurs_trimestrielles!$A$1:$EJ$1191,807,0)+HLOOKUP($A13,[2]valeurs_trimestrielles!$A$1:$EJ$1191,809,0)+HLOOKUP($A13,[2]valeurs_trimestrielles!$A$1:$EJ$1191,811,0)+HLOOKUP($A13,[2]valeurs_trimestrielles!$A$1:$EJ$1191,813,0)</f>
        <v>74573</v>
      </c>
      <c r="D13" s="46">
        <f>HLOOKUP(A13,[2]valeurs_trimestrielles!$A$1:$EJ$1191,161,0)+HLOOKUP(A13,[2]valeurs_trimestrielles!$A$1:$EJ$1191,163,0)+HLOOKUP(A13,[2]valeurs_trimestrielles!$A$1:$EJ$1191,165,0)+HLOOKUP(A13,[2]valeurs_trimestrielles!$A$1:$EJ$1191,167,0)+HLOOKUP(A13,[2]valeurs_trimestrielles!$A$1:$EJ$1191,169,0)+HLOOKUP(A13,[2]valeurs_trimestrielles!$A$1:$EJ$1191,171,0)+HLOOKUP(A13,[2]valeurs_trimestrielles!$A$1:$EJ$1191,175,0)+HLOOKUP(A13,[2]valeurs_trimestrielles!$A$1:$EJ$1191,181,0)+HLOOKUP(A13,[2]valeurs_trimestrielles!$A$1:$EJ$1191,188,0)+HLOOKUP(A13,[2]valeurs_trimestrielles!$A$1:$EJ$1191,190,0)+HLOOKUP(A13,[2]valeurs_trimestrielles!$A$1:$EJ$1191,192,0)+HLOOKUP(A13,[2]valeurs_trimestrielles!$A$1:$EJ$1191,194,0)+HLOOKUP(A13,[2]valeurs_trimestrielles!$A$1:$EJ$1191,196,0)</f>
        <v>136997</v>
      </c>
    </row>
    <row r="14" spans="1:16" x14ac:dyDescent="0.2">
      <c r="A14" s="61" t="str">
        <f>date!C52</f>
        <v>2012-T4</v>
      </c>
      <c r="B14" s="62">
        <f>HLOOKUP($A14,[2]valeurs_trimestrielles!$A$1:$EJ$1191,408,0)+HLOOKUP($A14,[2]valeurs_trimestrielles!$A$1:$EJ$1191,410,0)+HLOOKUP($A14,[2]valeurs_trimestrielles!$A$1:$EJ$1191,412,0)+HLOOKUP($A14,[2]valeurs_trimestrielles!$A$1:$EJ$1191,414,0)+HLOOKUP($A14,[2]valeurs_trimestrielles!$A$1:$EJ$1191,416,0)+HLOOKUP($A14,[2]valeurs_trimestrielles!$A$1:$EJ$1191,418,0)+HLOOKUP($A14,[2]valeurs_trimestrielles!$A$1:$EJ$1191,422,0)+HLOOKUP($A14,[2]valeurs_trimestrielles!$A$1:$EJ$1191,428,0)+HLOOKUP($A14,[2]valeurs_trimestrielles!$A$1:$EJ$1191,435,0)+HLOOKUP($A14,[2]valeurs_trimestrielles!$A$1:$EJ$1191,437,0)+HLOOKUP($A14,[2]valeurs_trimestrielles!$A$1:$EJ$1191,439,0)+HLOOKUP($A14,[2]valeurs_trimestrielles!$A$1:$EJ$1191,441,0)+HLOOKUP($A14,[2]valeurs_trimestrielles!$A$1:$EJ$1191,443,0)</f>
        <v>62554</v>
      </c>
      <c r="C14" s="62">
        <f>HLOOKUP($A14,[2]valeurs_trimestrielles!$A$1:$EJ$1191,780,0)+HLOOKUP($A14,[2]valeurs_trimestrielles!$A$1:$EJ$1191,782,0)+HLOOKUP($A14,[2]valeurs_trimestrielles!$A$1:$EJ$1191,784,0)+HLOOKUP($A14,[2]valeurs_trimestrielles!$A$1:$EJ$1191,786,0)+HLOOKUP($A14,[2]valeurs_trimestrielles!$A$1:$EJ$1191,788,0)+HLOOKUP($A14,[2]valeurs_trimestrielles!$A$1:$EJ$1191,790,0)+HLOOKUP($A14,[2]valeurs_trimestrielles!$A$1:$EJ$1191,794,0)+HLOOKUP($A14,[2]valeurs_trimestrielles!$A$1:$EJ$1191,799,0)+HLOOKUP($A14,[2]valeurs_trimestrielles!$A$1:$EJ$1191,805,0)+HLOOKUP($A14,[2]valeurs_trimestrielles!$A$1:$EJ$1191,807,0)+HLOOKUP($A14,[2]valeurs_trimestrielles!$A$1:$EJ$1191,809,0)+HLOOKUP($A14,[2]valeurs_trimestrielles!$A$1:$EJ$1191,811,0)+HLOOKUP($A14,[2]valeurs_trimestrielles!$A$1:$EJ$1191,813,0)</f>
        <v>70903</v>
      </c>
      <c r="D14" s="64">
        <f>HLOOKUP(A14,[2]valeurs_trimestrielles!$A$1:$EJ$1191,161,0)+HLOOKUP(A14,[2]valeurs_trimestrielles!$A$1:$EJ$1191,163,0)+HLOOKUP(A14,[2]valeurs_trimestrielles!$A$1:$EJ$1191,165,0)+HLOOKUP(A14,[2]valeurs_trimestrielles!$A$1:$EJ$1191,167,0)+HLOOKUP(A14,[2]valeurs_trimestrielles!$A$1:$EJ$1191,169,0)+HLOOKUP(A14,[2]valeurs_trimestrielles!$A$1:$EJ$1191,171,0)+HLOOKUP(A14,[2]valeurs_trimestrielles!$A$1:$EJ$1191,175,0)+HLOOKUP(A14,[2]valeurs_trimestrielles!$A$1:$EJ$1191,181,0)+HLOOKUP(A14,[2]valeurs_trimestrielles!$A$1:$EJ$1191,188,0)+HLOOKUP(A14,[2]valeurs_trimestrielles!$A$1:$EJ$1191,190,0)+HLOOKUP(A14,[2]valeurs_trimestrielles!$A$1:$EJ$1191,192,0)+HLOOKUP(A14,[2]valeurs_trimestrielles!$A$1:$EJ$1191,194,0)+HLOOKUP(A14,[2]valeurs_trimestrielles!$A$1:$EJ$1191,196,0)</f>
        <v>133457</v>
      </c>
    </row>
    <row r="15" spans="1:16" x14ac:dyDescent="0.2">
      <c r="A15" s="1" t="str">
        <f>date!C53</f>
        <v>2013-T1</v>
      </c>
      <c r="B15" s="31">
        <f>HLOOKUP($A15,[2]valeurs_trimestrielles!$A$1:$EJ$1191,408,0)+HLOOKUP($A15,[2]valeurs_trimestrielles!$A$1:$EJ$1191,410,0)+HLOOKUP($A15,[2]valeurs_trimestrielles!$A$1:$EJ$1191,412,0)+HLOOKUP($A15,[2]valeurs_trimestrielles!$A$1:$EJ$1191,414,0)+HLOOKUP($A15,[2]valeurs_trimestrielles!$A$1:$EJ$1191,416,0)+HLOOKUP($A15,[2]valeurs_trimestrielles!$A$1:$EJ$1191,418,0)+HLOOKUP($A15,[2]valeurs_trimestrielles!$A$1:$EJ$1191,422,0)+HLOOKUP($A15,[2]valeurs_trimestrielles!$A$1:$EJ$1191,428,0)+HLOOKUP($A15,[2]valeurs_trimestrielles!$A$1:$EJ$1191,435,0)+HLOOKUP($A15,[2]valeurs_trimestrielles!$A$1:$EJ$1191,437,0)+HLOOKUP($A15,[2]valeurs_trimestrielles!$A$1:$EJ$1191,439,0)+HLOOKUP($A15,[2]valeurs_trimestrielles!$A$1:$EJ$1191,441,0)+HLOOKUP($A15,[2]valeurs_trimestrielles!$A$1:$EJ$1191,443,0)</f>
        <v>69051</v>
      </c>
      <c r="C15" s="31">
        <f>HLOOKUP($A15,[2]valeurs_trimestrielles!$A$1:$EJ$1191,780,0)+HLOOKUP($A15,[2]valeurs_trimestrielles!$A$1:$EJ$1191,782,0)+HLOOKUP($A15,[2]valeurs_trimestrielles!$A$1:$EJ$1191,784,0)+HLOOKUP($A15,[2]valeurs_trimestrielles!$A$1:$EJ$1191,786,0)+HLOOKUP($A15,[2]valeurs_trimestrielles!$A$1:$EJ$1191,788,0)+HLOOKUP($A15,[2]valeurs_trimestrielles!$A$1:$EJ$1191,790,0)+HLOOKUP($A15,[2]valeurs_trimestrielles!$A$1:$EJ$1191,794,0)+HLOOKUP($A15,[2]valeurs_trimestrielles!$A$1:$EJ$1191,799,0)+HLOOKUP($A15,[2]valeurs_trimestrielles!$A$1:$EJ$1191,805,0)+HLOOKUP($A15,[2]valeurs_trimestrielles!$A$1:$EJ$1191,807,0)+HLOOKUP($A15,[2]valeurs_trimestrielles!$A$1:$EJ$1191,809,0)+HLOOKUP($A15,[2]valeurs_trimestrielles!$A$1:$EJ$1191,811,0)+HLOOKUP($A15,[2]valeurs_trimestrielles!$A$1:$EJ$1191,813,0)</f>
        <v>67746</v>
      </c>
      <c r="D15" s="46">
        <f>HLOOKUP(A15,[2]valeurs_trimestrielles!$A$1:$EJ$1191,161,0)+HLOOKUP(A15,[2]valeurs_trimestrielles!$A$1:$EJ$1191,163,0)+HLOOKUP(A15,[2]valeurs_trimestrielles!$A$1:$EJ$1191,165,0)+HLOOKUP(A15,[2]valeurs_trimestrielles!$A$1:$EJ$1191,167,0)+HLOOKUP(A15,[2]valeurs_trimestrielles!$A$1:$EJ$1191,169,0)+HLOOKUP(A15,[2]valeurs_trimestrielles!$A$1:$EJ$1191,171,0)+HLOOKUP(A15,[2]valeurs_trimestrielles!$A$1:$EJ$1191,175,0)+HLOOKUP(A15,[2]valeurs_trimestrielles!$A$1:$EJ$1191,181,0)+HLOOKUP(A15,[2]valeurs_trimestrielles!$A$1:$EJ$1191,188,0)+HLOOKUP(A15,[2]valeurs_trimestrielles!$A$1:$EJ$1191,190,0)+HLOOKUP(A15,[2]valeurs_trimestrielles!$A$1:$EJ$1191,192,0)+HLOOKUP(A15,[2]valeurs_trimestrielles!$A$1:$EJ$1191,194,0)+HLOOKUP(A15,[2]valeurs_trimestrielles!$A$1:$EJ$1191,196,0)</f>
        <v>136797</v>
      </c>
    </row>
    <row r="16" spans="1:16" x14ac:dyDescent="0.2">
      <c r="A16" s="1" t="str">
        <f>date!C54</f>
        <v>2013-T2</v>
      </c>
      <c r="B16" s="31">
        <f>HLOOKUP($A16,[2]valeurs_trimestrielles!$A$1:$EJ$1191,408,0)+HLOOKUP($A16,[2]valeurs_trimestrielles!$A$1:$EJ$1191,410,0)+HLOOKUP($A16,[2]valeurs_trimestrielles!$A$1:$EJ$1191,412,0)+HLOOKUP($A16,[2]valeurs_trimestrielles!$A$1:$EJ$1191,414,0)+HLOOKUP($A16,[2]valeurs_trimestrielles!$A$1:$EJ$1191,416,0)+HLOOKUP($A16,[2]valeurs_trimestrielles!$A$1:$EJ$1191,418,0)+HLOOKUP($A16,[2]valeurs_trimestrielles!$A$1:$EJ$1191,422,0)+HLOOKUP($A16,[2]valeurs_trimestrielles!$A$1:$EJ$1191,428,0)+HLOOKUP($A16,[2]valeurs_trimestrielles!$A$1:$EJ$1191,435,0)+HLOOKUP($A16,[2]valeurs_trimestrielles!$A$1:$EJ$1191,437,0)+HLOOKUP($A16,[2]valeurs_trimestrielles!$A$1:$EJ$1191,439,0)+HLOOKUP($A16,[2]valeurs_trimestrielles!$A$1:$EJ$1191,441,0)+HLOOKUP($A16,[2]valeurs_trimestrielles!$A$1:$EJ$1191,443,0)</f>
        <v>71000</v>
      </c>
      <c r="C16" s="31">
        <f>HLOOKUP($A16,[2]valeurs_trimestrielles!$A$1:$EJ$1191,780,0)+HLOOKUP($A16,[2]valeurs_trimestrielles!$A$1:$EJ$1191,782,0)+HLOOKUP($A16,[2]valeurs_trimestrielles!$A$1:$EJ$1191,784,0)+HLOOKUP($A16,[2]valeurs_trimestrielles!$A$1:$EJ$1191,786,0)+HLOOKUP($A16,[2]valeurs_trimestrielles!$A$1:$EJ$1191,788,0)+HLOOKUP($A16,[2]valeurs_trimestrielles!$A$1:$EJ$1191,790,0)+HLOOKUP($A16,[2]valeurs_trimestrielles!$A$1:$EJ$1191,794,0)+HLOOKUP($A16,[2]valeurs_trimestrielles!$A$1:$EJ$1191,799,0)+HLOOKUP($A16,[2]valeurs_trimestrielles!$A$1:$EJ$1191,805,0)+HLOOKUP($A16,[2]valeurs_trimestrielles!$A$1:$EJ$1191,807,0)+HLOOKUP($A16,[2]valeurs_trimestrielles!$A$1:$EJ$1191,809,0)+HLOOKUP($A16,[2]valeurs_trimestrielles!$A$1:$EJ$1191,811,0)+HLOOKUP($A16,[2]valeurs_trimestrielles!$A$1:$EJ$1191,813,0)</f>
        <v>67449</v>
      </c>
      <c r="D16" s="46">
        <f>HLOOKUP(A16,[2]valeurs_trimestrielles!$A$1:$EJ$1191,161,0)+HLOOKUP(A16,[2]valeurs_trimestrielles!$A$1:$EJ$1191,163,0)+HLOOKUP(A16,[2]valeurs_trimestrielles!$A$1:$EJ$1191,165,0)+HLOOKUP(A16,[2]valeurs_trimestrielles!$A$1:$EJ$1191,167,0)+HLOOKUP(A16,[2]valeurs_trimestrielles!$A$1:$EJ$1191,169,0)+HLOOKUP(A16,[2]valeurs_trimestrielles!$A$1:$EJ$1191,171,0)+HLOOKUP(A16,[2]valeurs_trimestrielles!$A$1:$EJ$1191,175,0)+HLOOKUP(A16,[2]valeurs_trimestrielles!$A$1:$EJ$1191,181,0)+HLOOKUP(A16,[2]valeurs_trimestrielles!$A$1:$EJ$1191,188,0)+HLOOKUP(A16,[2]valeurs_trimestrielles!$A$1:$EJ$1191,190,0)+HLOOKUP(A16,[2]valeurs_trimestrielles!$A$1:$EJ$1191,192,0)+HLOOKUP(A16,[2]valeurs_trimestrielles!$A$1:$EJ$1191,194,0)+HLOOKUP(A16,[2]valeurs_trimestrielles!$A$1:$EJ$1191,196,0)</f>
        <v>138449</v>
      </c>
    </row>
    <row r="17" spans="1:4" x14ac:dyDescent="0.2">
      <c r="A17" s="1" t="str">
        <f>date!C55</f>
        <v>2013-T3</v>
      </c>
      <c r="B17" s="31">
        <f>HLOOKUP($A17,[2]valeurs_trimestrielles!$A$1:$EJ$1191,408,0)+HLOOKUP($A17,[2]valeurs_trimestrielles!$A$1:$EJ$1191,410,0)+HLOOKUP($A17,[2]valeurs_trimestrielles!$A$1:$EJ$1191,412,0)+HLOOKUP($A17,[2]valeurs_trimestrielles!$A$1:$EJ$1191,414,0)+HLOOKUP($A17,[2]valeurs_trimestrielles!$A$1:$EJ$1191,416,0)+HLOOKUP($A17,[2]valeurs_trimestrielles!$A$1:$EJ$1191,418,0)+HLOOKUP($A17,[2]valeurs_trimestrielles!$A$1:$EJ$1191,422,0)+HLOOKUP($A17,[2]valeurs_trimestrielles!$A$1:$EJ$1191,428,0)+HLOOKUP($A17,[2]valeurs_trimestrielles!$A$1:$EJ$1191,435,0)+HLOOKUP($A17,[2]valeurs_trimestrielles!$A$1:$EJ$1191,437,0)+HLOOKUP($A17,[2]valeurs_trimestrielles!$A$1:$EJ$1191,439,0)+HLOOKUP($A17,[2]valeurs_trimestrielles!$A$1:$EJ$1191,441,0)+HLOOKUP($A17,[2]valeurs_trimestrielles!$A$1:$EJ$1191,443,0)</f>
        <v>71141</v>
      </c>
      <c r="C17" s="31">
        <f>HLOOKUP($A17,[2]valeurs_trimestrielles!$A$1:$EJ$1191,780,0)+HLOOKUP($A17,[2]valeurs_trimestrielles!$A$1:$EJ$1191,782,0)+HLOOKUP($A17,[2]valeurs_trimestrielles!$A$1:$EJ$1191,784,0)+HLOOKUP($A17,[2]valeurs_trimestrielles!$A$1:$EJ$1191,786,0)+HLOOKUP($A17,[2]valeurs_trimestrielles!$A$1:$EJ$1191,788,0)+HLOOKUP($A17,[2]valeurs_trimestrielles!$A$1:$EJ$1191,790,0)+HLOOKUP($A17,[2]valeurs_trimestrielles!$A$1:$EJ$1191,794,0)+HLOOKUP($A17,[2]valeurs_trimestrielles!$A$1:$EJ$1191,799,0)+HLOOKUP($A17,[2]valeurs_trimestrielles!$A$1:$EJ$1191,805,0)+HLOOKUP($A17,[2]valeurs_trimestrielles!$A$1:$EJ$1191,807,0)+HLOOKUP($A17,[2]valeurs_trimestrielles!$A$1:$EJ$1191,809,0)+HLOOKUP($A17,[2]valeurs_trimestrielles!$A$1:$EJ$1191,811,0)+HLOOKUP($A17,[2]valeurs_trimestrielles!$A$1:$EJ$1191,813,0)</f>
        <v>65160</v>
      </c>
      <c r="D17" s="46">
        <f>HLOOKUP(A17,[2]valeurs_trimestrielles!$A$1:$EJ$1191,161,0)+HLOOKUP(A17,[2]valeurs_trimestrielles!$A$1:$EJ$1191,163,0)+HLOOKUP(A17,[2]valeurs_trimestrielles!$A$1:$EJ$1191,165,0)+HLOOKUP(A17,[2]valeurs_trimestrielles!$A$1:$EJ$1191,167,0)+HLOOKUP(A17,[2]valeurs_trimestrielles!$A$1:$EJ$1191,169,0)+HLOOKUP(A17,[2]valeurs_trimestrielles!$A$1:$EJ$1191,171,0)+HLOOKUP(A17,[2]valeurs_trimestrielles!$A$1:$EJ$1191,175,0)+HLOOKUP(A17,[2]valeurs_trimestrielles!$A$1:$EJ$1191,181,0)+HLOOKUP(A17,[2]valeurs_trimestrielles!$A$1:$EJ$1191,188,0)+HLOOKUP(A17,[2]valeurs_trimestrielles!$A$1:$EJ$1191,190,0)+HLOOKUP(A17,[2]valeurs_trimestrielles!$A$1:$EJ$1191,192,0)+HLOOKUP(A17,[2]valeurs_trimestrielles!$A$1:$EJ$1191,194,0)+HLOOKUP(A17,[2]valeurs_trimestrielles!$A$1:$EJ$1191,196,0)</f>
        <v>136301</v>
      </c>
    </row>
    <row r="18" spans="1:4" x14ac:dyDescent="0.2">
      <c r="A18" s="61" t="str">
        <f>date!C56</f>
        <v>2013-T4</v>
      </c>
      <c r="B18" s="62">
        <f>HLOOKUP($A18,[2]valeurs_trimestrielles!$A$1:$EJ$1191,408,0)+HLOOKUP($A18,[2]valeurs_trimestrielles!$A$1:$EJ$1191,410,0)+HLOOKUP($A18,[2]valeurs_trimestrielles!$A$1:$EJ$1191,412,0)+HLOOKUP($A18,[2]valeurs_trimestrielles!$A$1:$EJ$1191,414,0)+HLOOKUP($A18,[2]valeurs_trimestrielles!$A$1:$EJ$1191,416,0)+HLOOKUP($A18,[2]valeurs_trimestrielles!$A$1:$EJ$1191,418,0)+HLOOKUP($A18,[2]valeurs_trimestrielles!$A$1:$EJ$1191,422,0)+HLOOKUP($A18,[2]valeurs_trimestrielles!$A$1:$EJ$1191,428,0)+HLOOKUP($A18,[2]valeurs_trimestrielles!$A$1:$EJ$1191,435,0)+HLOOKUP($A18,[2]valeurs_trimestrielles!$A$1:$EJ$1191,437,0)+HLOOKUP($A18,[2]valeurs_trimestrielles!$A$1:$EJ$1191,439,0)+HLOOKUP($A18,[2]valeurs_trimestrielles!$A$1:$EJ$1191,441,0)+HLOOKUP($A18,[2]valeurs_trimestrielles!$A$1:$EJ$1191,443,0)</f>
        <v>72080</v>
      </c>
      <c r="C18" s="62">
        <f>HLOOKUP($A18,[2]valeurs_trimestrielles!$A$1:$EJ$1191,780,0)+HLOOKUP($A18,[2]valeurs_trimestrielles!$A$1:$EJ$1191,782,0)+HLOOKUP($A18,[2]valeurs_trimestrielles!$A$1:$EJ$1191,784,0)+HLOOKUP($A18,[2]valeurs_trimestrielles!$A$1:$EJ$1191,786,0)+HLOOKUP($A18,[2]valeurs_trimestrielles!$A$1:$EJ$1191,788,0)+HLOOKUP($A18,[2]valeurs_trimestrielles!$A$1:$EJ$1191,790,0)+HLOOKUP($A18,[2]valeurs_trimestrielles!$A$1:$EJ$1191,794,0)+HLOOKUP($A18,[2]valeurs_trimestrielles!$A$1:$EJ$1191,799,0)+HLOOKUP($A18,[2]valeurs_trimestrielles!$A$1:$EJ$1191,805,0)+HLOOKUP($A18,[2]valeurs_trimestrielles!$A$1:$EJ$1191,807,0)+HLOOKUP($A18,[2]valeurs_trimestrielles!$A$1:$EJ$1191,809,0)+HLOOKUP($A18,[2]valeurs_trimestrielles!$A$1:$EJ$1191,811,0)+HLOOKUP($A18,[2]valeurs_trimestrielles!$A$1:$EJ$1191,813,0)</f>
        <v>67473</v>
      </c>
      <c r="D18" s="64">
        <f>HLOOKUP(A18,[2]valeurs_trimestrielles!$A$1:$EJ$1191,161,0)+HLOOKUP(A18,[2]valeurs_trimestrielles!$A$1:$EJ$1191,163,0)+HLOOKUP(A18,[2]valeurs_trimestrielles!$A$1:$EJ$1191,165,0)+HLOOKUP(A18,[2]valeurs_trimestrielles!$A$1:$EJ$1191,167,0)+HLOOKUP(A18,[2]valeurs_trimestrielles!$A$1:$EJ$1191,169,0)+HLOOKUP(A18,[2]valeurs_trimestrielles!$A$1:$EJ$1191,171,0)+HLOOKUP(A18,[2]valeurs_trimestrielles!$A$1:$EJ$1191,175,0)+HLOOKUP(A18,[2]valeurs_trimestrielles!$A$1:$EJ$1191,181,0)+HLOOKUP(A18,[2]valeurs_trimestrielles!$A$1:$EJ$1191,188,0)+HLOOKUP(A18,[2]valeurs_trimestrielles!$A$1:$EJ$1191,190,0)+HLOOKUP(A18,[2]valeurs_trimestrielles!$A$1:$EJ$1191,192,0)+HLOOKUP(A18,[2]valeurs_trimestrielles!$A$1:$EJ$1191,194,0)+HLOOKUP(A18,[2]valeurs_trimestrielles!$A$1:$EJ$1191,196,0)</f>
        <v>139553</v>
      </c>
    </row>
    <row r="19" spans="1:4" x14ac:dyDescent="0.2">
      <c r="A19" s="1" t="str">
        <f>date!C57</f>
        <v>2014-T1</v>
      </c>
      <c r="B19" s="31">
        <f>HLOOKUP($A19,[2]valeurs_trimestrielles!$A$1:$EJ$1191,408,0)+HLOOKUP($A19,[2]valeurs_trimestrielles!$A$1:$EJ$1191,410,0)+HLOOKUP($A19,[2]valeurs_trimestrielles!$A$1:$EJ$1191,412,0)+HLOOKUP($A19,[2]valeurs_trimestrielles!$A$1:$EJ$1191,414,0)+HLOOKUP($A19,[2]valeurs_trimestrielles!$A$1:$EJ$1191,416,0)+HLOOKUP($A19,[2]valeurs_trimestrielles!$A$1:$EJ$1191,418,0)+HLOOKUP($A19,[2]valeurs_trimestrielles!$A$1:$EJ$1191,422,0)+HLOOKUP($A19,[2]valeurs_trimestrielles!$A$1:$EJ$1191,428,0)+HLOOKUP($A19,[2]valeurs_trimestrielles!$A$1:$EJ$1191,435,0)+HLOOKUP($A19,[2]valeurs_trimestrielles!$A$1:$EJ$1191,437,0)+HLOOKUP($A19,[2]valeurs_trimestrielles!$A$1:$EJ$1191,439,0)+HLOOKUP($A19,[2]valeurs_trimestrielles!$A$1:$EJ$1191,441,0)+HLOOKUP($A19,[2]valeurs_trimestrielles!$A$1:$EJ$1191,443,0)</f>
        <v>71920</v>
      </c>
      <c r="C19" s="31">
        <f>HLOOKUP($A19,[2]valeurs_trimestrielles!$A$1:$EJ$1191,780,0)+HLOOKUP($A19,[2]valeurs_trimestrielles!$A$1:$EJ$1191,782,0)+HLOOKUP($A19,[2]valeurs_trimestrielles!$A$1:$EJ$1191,784,0)+HLOOKUP($A19,[2]valeurs_trimestrielles!$A$1:$EJ$1191,786,0)+HLOOKUP($A19,[2]valeurs_trimestrielles!$A$1:$EJ$1191,788,0)+HLOOKUP($A19,[2]valeurs_trimestrielles!$A$1:$EJ$1191,790,0)+HLOOKUP($A19,[2]valeurs_trimestrielles!$A$1:$EJ$1191,794,0)+HLOOKUP($A19,[2]valeurs_trimestrielles!$A$1:$EJ$1191,799,0)+HLOOKUP($A19,[2]valeurs_trimestrielles!$A$1:$EJ$1191,805,0)+HLOOKUP($A19,[2]valeurs_trimestrielles!$A$1:$EJ$1191,807,0)+HLOOKUP($A19,[2]valeurs_trimestrielles!$A$1:$EJ$1191,809,0)+HLOOKUP($A19,[2]valeurs_trimestrielles!$A$1:$EJ$1191,811,0)+HLOOKUP($A19,[2]valeurs_trimestrielles!$A$1:$EJ$1191,813,0)</f>
        <v>68601</v>
      </c>
      <c r="D19" s="46">
        <f>HLOOKUP(A19,[2]valeurs_trimestrielles!$A$1:$EJ$1191,161,0)+HLOOKUP(A19,[2]valeurs_trimestrielles!$A$1:$EJ$1191,163,0)+HLOOKUP(A19,[2]valeurs_trimestrielles!$A$1:$EJ$1191,165,0)+HLOOKUP(A19,[2]valeurs_trimestrielles!$A$1:$EJ$1191,167,0)+HLOOKUP(A19,[2]valeurs_trimestrielles!$A$1:$EJ$1191,169,0)+HLOOKUP(A19,[2]valeurs_trimestrielles!$A$1:$EJ$1191,171,0)+HLOOKUP(A19,[2]valeurs_trimestrielles!$A$1:$EJ$1191,175,0)+HLOOKUP(A19,[2]valeurs_trimestrielles!$A$1:$EJ$1191,181,0)+HLOOKUP(A19,[2]valeurs_trimestrielles!$A$1:$EJ$1191,188,0)+HLOOKUP(A19,[2]valeurs_trimestrielles!$A$1:$EJ$1191,190,0)+HLOOKUP(A19,[2]valeurs_trimestrielles!$A$1:$EJ$1191,192,0)+HLOOKUP(A19,[2]valeurs_trimestrielles!$A$1:$EJ$1191,194,0)+HLOOKUP(A19,[2]valeurs_trimestrielles!$A$1:$EJ$1191,196,0)</f>
        <v>140521</v>
      </c>
    </row>
    <row r="20" spans="1:4" x14ac:dyDescent="0.2">
      <c r="A20" s="1" t="str">
        <f>date!C58</f>
        <v>2014-T2</v>
      </c>
      <c r="B20" s="31">
        <f>HLOOKUP($A20,[2]valeurs_trimestrielles!$A$1:$EJ$1191,408,0)+HLOOKUP($A20,[2]valeurs_trimestrielles!$A$1:$EJ$1191,410,0)+HLOOKUP($A20,[2]valeurs_trimestrielles!$A$1:$EJ$1191,412,0)+HLOOKUP($A20,[2]valeurs_trimestrielles!$A$1:$EJ$1191,414,0)+HLOOKUP($A20,[2]valeurs_trimestrielles!$A$1:$EJ$1191,416,0)+HLOOKUP($A20,[2]valeurs_trimestrielles!$A$1:$EJ$1191,418,0)+HLOOKUP($A20,[2]valeurs_trimestrielles!$A$1:$EJ$1191,422,0)+HLOOKUP($A20,[2]valeurs_trimestrielles!$A$1:$EJ$1191,428,0)+HLOOKUP($A20,[2]valeurs_trimestrielles!$A$1:$EJ$1191,435,0)+HLOOKUP($A20,[2]valeurs_trimestrielles!$A$1:$EJ$1191,437,0)+HLOOKUP($A20,[2]valeurs_trimestrielles!$A$1:$EJ$1191,439,0)+HLOOKUP($A20,[2]valeurs_trimestrielles!$A$1:$EJ$1191,441,0)+HLOOKUP($A20,[2]valeurs_trimestrielles!$A$1:$EJ$1191,443,0)</f>
        <v>72857</v>
      </c>
      <c r="C20" s="31">
        <f>HLOOKUP($A20,[2]valeurs_trimestrielles!$A$1:$EJ$1191,780,0)+HLOOKUP($A20,[2]valeurs_trimestrielles!$A$1:$EJ$1191,782,0)+HLOOKUP($A20,[2]valeurs_trimestrielles!$A$1:$EJ$1191,784,0)+HLOOKUP($A20,[2]valeurs_trimestrielles!$A$1:$EJ$1191,786,0)+HLOOKUP($A20,[2]valeurs_trimestrielles!$A$1:$EJ$1191,788,0)+HLOOKUP($A20,[2]valeurs_trimestrielles!$A$1:$EJ$1191,790,0)+HLOOKUP($A20,[2]valeurs_trimestrielles!$A$1:$EJ$1191,794,0)+HLOOKUP($A20,[2]valeurs_trimestrielles!$A$1:$EJ$1191,799,0)+HLOOKUP($A20,[2]valeurs_trimestrielles!$A$1:$EJ$1191,805,0)+HLOOKUP($A20,[2]valeurs_trimestrielles!$A$1:$EJ$1191,807,0)+HLOOKUP($A20,[2]valeurs_trimestrielles!$A$1:$EJ$1191,809,0)+HLOOKUP($A20,[2]valeurs_trimestrielles!$A$1:$EJ$1191,811,0)+HLOOKUP($A20,[2]valeurs_trimestrielles!$A$1:$EJ$1191,813,0)</f>
        <v>67988</v>
      </c>
      <c r="D20" s="46">
        <f>HLOOKUP(A20,[2]valeurs_trimestrielles!$A$1:$EJ$1191,161,0)+HLOOKUP(A20,[2]valeurs_trimestrielles!$A$1:$EJ$1191,163,0)+HLOOKUP(A20,[2]valeurs_trimestrielles!$A$1:$EJ$1191,165,0)+HLOOKUP(A20,[2]valeurs_trimestrielles!$A$1:$EJ$1191,167,0)+HLOOKUP(A20,[2]valeurs_trimestrielles!$A$1:$EJ$1191,169,0)+HLOOKUP(A20,[2]valeurs_trimestrielles!$A$1:$EJ$1191,171,0)+HLOOKUP(A20,[2]valeurs_trimestrielles!$A$1:$EJ$1191,175,0)+HLOOKUP(A20,[2]valeurs_trimestrielles!$A$1:$EJ$1191,181,0)+HLOOKUP(A20,[2]valeurs_trimestrielles!$A$1:$EJ$1191,188,0)+HLOOKUP(A20,[2]valeurs_trimestrielles!$A$1:$EJ$1191,190,0)+HLOOKUP(A20,[2]valeurs_trimestrielles!$A$1:$EJ$1191,192,0)+HLOOKUP(A20,[2]valeurs_trimestrielles!$A$1:$EJ$1191,194,0)+HLOOKUP(A20,[2]valeurs_trimestrielles!$A$1:$EJ$1191,196,0)</f>
        <v>140845</v>
      </c>
    </row>
    <row r="21" spans="1:4" x14ac:dyDescent="0.2">
      <c r="A21" s="1" t="str">
        <f>date!C59</f>
        <v>2014-T3</v>
      </c>
      <c r="B21" s="31">
        <f>HLOOKUP($A21,[2]valeurs_trimestrielles!$A$1:$EJ$1191,408,0)+HLOOKUP($A21,[2]valeurs_trimestrielles!$A$1:$EJ$1191,410,0)+HLOOKUP($A21,[2]valeurs_trimestrielles!$A$1:$EJ$1191,412,0)+HLOOKUP($A21,[2]valeurs_trimestrielles!$A$1:$EJ$1191,414,0)+HLOOKUP($A21,[2]valeurs_trimestrielles!$A$1:$EJ$1191,416,0)+HLOOKUP($A21,[2]valeurs_trimestrielles!$A$1:$EJ$1191,418,0)+HLOOKUP($A21,[2]valeurs_trimestrielles!$A$1:$EJ$1191,422,0)+HLOOKUP($A21,[2]valeurs_trimestrielles!$A$1:$EJ$1191,428,0)+HLOOKUP($A21,[2]valeurs_trimestrielles!$A$1:$EJ$1191,435,0)+HLOOKUP($A21,[2]valeurs_trimestrielles!$A$1:$EJ$1191,437,0)+HLOOKUP($A21,[2]valeurs_trimestrielles!$A$1:$EJ$1191,439,0)+HLOOKUP($A21,[2]valeurs_trimestrielles!$A$1:$EJ$1191,441,0)+HLOOKUP($A21,[2]valeurs_trimestrielles!$A$1:$EJ$1191,443,0)</f>
        <v>71905</v>
      </c>
      <c r="C21" s="31">
        <f>HLOOKUP($A21,[2]valeurs_trimestrielles!$A$1:$EJ$1191,780,0)+HLOOKUP($A21,[2]valeurs_trimestrielles!$A$1:$EJ$1191,782,0)+HLOOKUP($A21,[2]valeurs_trimestrielles!$A$1:$EJ$1191,784,0)+HLOOKUP($A21,[2]valeurs_trimestrielles!$A$1:$EJ$1191,786,0)+HLOOKUP($A21,[2]valeurs_trimestrielles!$A$1:$EJ$1191,788,0)+HLOOKUP($A21,[2]valeurs_trimestrielles!$A$1:$EJ$1191,790,0)+HLOOKUP($A21,[2]valeurs_trimestrielles!$A$1:$EJ$1191,794,0)+HLOOKUP($A21,[2]valeurs_trimestrielles!$A$1:$EJ$1191,799,0)+HLOOKUP($A21,[2]valeurs_trimestrielles!$A$1:$EJ$1191,805,0)+HLOOKUP($A21,[2]valeurs_trimestrielles!$A$1:$EJ$1191,807,0)+HLOOKUP($A21,[2]valeurs_trimestrielles!$A$1:$EJ$1191,809,0)+HLOOKUP($A21,[2]valeurs_trimestrielles!$A$1:$EJ$1191,811,0)+HLOOKUP($A21,[2]valeurs_trimestrielles!$A$1:$EJ$1191,813,0)</f>
        <v>70560</v>
      </c>
      <c r="D21" s="46">
        <f>HLOOKUP(A21,[2]valeurs_trimestrielles!$A$1:$EJ$1191,161,0)+HLOOKUP(A21,[2]valeurs_trimestrielles!$A$1:$EJ$1191,163,0)+HLOOKUP(A21,[2]valeurs_trimestrielles!$A$1:$EJ$1191,165,0)+HLOOKUP(A21,[2]valeurs_trimestrielles!$A$1:$EJ$1191,167,0)+HLOOKUP(A21,[2]valeurs_trimestrielles!$A$1:$EJ$1191,169,0)+HLOOKUP(A21,[2]valeurs_trimestrielles!$A$1:$EJ$1191,171,0)+HLOOKUP(A21,[2]valeurs_trimestrielles!$A$1:$EJ$1191,175,0)+HLOOKUP(A21,[2]valeurs_trimestrielles!$A$1:$EJ$1191,181,0)+HLOOKUP(A21,[2]valeurs_trimestrielles!$A$1:$EJ$1191,188,0)+HLOOKUP(A21,[2]valeurs_trimestrielles!$A$1:$EJ$1191,190,0)+HLOOKUP(A21,[2]valeurs_trimestrielles!$A$1:$EJ$1191,192,0)+HLOOKUP(A21,[2]valeurs_trimestrielles!$A$1:$EJ$1191,194,0)+HLOOKUP(A21,[2]valeurs_trimestrielles!$A$1:$EJ$1191,196,0)</f>
        <v>142465</v>
      </c>
    </row>
    <row r="22" spans="1:4" x14ac:dyDescent="0.2">
      <c r="A22" s="61" t="str">
        <f>date!C60</f>
        <v>2014-T4</v>
      </c>
      <c r="B22" s="62">
        <f>HLOOKUP($A22,[2]valeurs_trimestrielles!$A$1:$EJ$1191,408,0)+HLOOKUP($A22,[2]valeurs_trimestrielles!$A$1:$EJ$1191,410,0)+HLOOKUP($A22,[2]valeurs_trimestrielles!$A$1:$EJ$1191,412,0)+HLOOKUP($A22,[2]valeurs_trimestrielles!$A$1:$EJ$1191,414,0)+HLOOKUP($A22,[2]valeurs_trimestrielles!$A$1:$EJ$1191,416,0)+HLOOKUP($A22,[2]valeurs_trimestrielles!$A$1:$EJ$1191,418,0)+HLOOKUP($A22,[2]valeurs_trimestrielles!$A$1:$EJ$1191,422,0)+HLOOKUP($A22,[2]valeurs_trimestrielles!$A$1:$EJ$1191,428,0)+HLOOKUP($A22,[2]valeurs_trimestrielles!$A$1:$EJ$1191,435,0)+HLOOKUP($A22,[2]valeurs_trimestrielles!$A$1:$EJ$1191,437,0)+HLOOKUP($A22,[2]valeurs_trimestrielles!$A$1:$EJ$1191,439,0)+HLOOKUP($A22,[2]valeurs_trimestrielles!$A$1:$EJ$1191,441,0)+HLOOKUP($A22,[2]valeurs_trimestrielles!$A$1:$EJ$1191,443,0)</f>
        <v>71022</v>
      </c>
      <c r="C22" s="62">
        <f>HLOOKUP($A22,[2]valeurs_trimestrielles!$A$1:$EJ$1191,780,0)+HLOOKUP($A22,[2]valeurs_trimestrielles!$A$1:$EJ$1191,782,0)+HLOOKUP($A22,[2]valeurs_trimestrielles!$A$1:$EJ$1191,784,0)+HLOOKUP($A22,[2]valeurs_trimestrielles!$A$1:$EJ$1191,786,0)+HLOOKUP($A22,[2]valeurs_trimestrielles!$A$1:$EJ$1191,788,0)+HLOOKUP($A22,[2]valeurs_trimestrielles!$A$1:$EJ$1191,790,0)+HLOOKUP($A22,[2]valeurs_trimestrielles!$A$1:$EJ$1191,794,0)+HLOOKUP($A22,[2]valeurs_trimestrielles!$A$1:$EJ$1191,799,0)+HLOOKUP($A22,[2]valeurs_trimestrielles!$A$1:$EJ$1191,805,0)+HLOOKUP($A22,[2]valeurs_trimestrielles!$A$1:$EJ$1191,807,0)+HLOOKUP($A22,[2]valeurs_trimestrielles!$A$1:$EJ$1191,809,0)+HLOOKUP($A22,[2]valeurs_trimestrielles!$A$1:$EJ$1191,811,0)+HLOOKUP($A22,[2]valeurs_trimestrielles!$A$1:$EJ$1191,813,0)</f>
        <v>70872</v>
      </c>
      <c r="D22" s="64">
        <f>HLOOKUP(A22,[2]valeurs_trimestrielles!$A$1:$EJ$1191,161,0)+HLOOKUP(A22,[2]valeurs_trimestrielles!$A$1:$EJ$1191,163,0)+HLOOKUP(A22,[2]valeurs_trimestrielles!$A$1:$EJ$1191,165,0)+HLOOKUP(A22,[2]valeurs_trimestrielles!$A$1:$EJ$1191,167,0)+HLOOKUP(A22,[2]valeurs_trimestrielles!$A$1:$EJ$1191,169,0)+HLOOKUP(A22,[2]valeurs_trimestrielles!$A$1:$EJ$1191,171,0)+HLOOKUP(A22,[2]valeurs_trimestrielles!$A$1:$EJ$1191,175,0)+HLOOKUP(A22,[2]valeurs_trimestrielles!$A$1:$EJ$1191,181,0)+HLOOKUP(A22,[2]valeurs_trimestrielles!$A$1:$EJ$1191,188,0)+HLOOKUP(A22,[2]valeurs_trimestrielles!$A$1:$EJ$1191,190,0)+HLOOKUP(A22,[2]valeurs_trimestrielles!$A$1:$EJ$1191,192,0)+HLOOKUP(A22,[2]valeurs_trimestrielles!$A$1:$EJ$1191,194,0)+HLOOKUP(A22,[2]valeurs_trimestrielles!$A$1:$EJ$1191,196,0)</f>
        <v>141894</v>
      </c>
    </row>
    <row r="23" spans="1:4" x14ac:dyDescent="0.2">
      <c r="A23" s="1" t="str">
        <f>date!C61</f>
        <v>2015-T1</v>
      </c>
      <c r="B23" s="31">
        <f>HLOOKUP($A23,[2]valeurs_trimestrielles!$A$1:$EJ$1191,408,0)+HLOOKUP($A23,[2]valeurs_trimestrielles!$A$1:$EJ$1191,410,0)+HLOOKUP($A23,[2]valeurs_trimestrielles!$A$1:$EJ$1191,412,0)+HLOOKUP($A23,[2]valeurs_trimestrielles!$A$1:$EJ$1191,414,0)+HLOOKUP($A23,[2]valeurs_trimestrielles!$A$1:$EJ$1191,416,0)+HLOOKUP($A23,[2]valeurs_trimestrielles!$A$1:$EJ$1191,418,0)+HLOOKUP($A23,[2]valeurs_trimestrielles!$A$1:$EJ$1191,422,0)+HLOOKUP($A23,[2]valeurs_trimestrielles!$A$1:$EJ$1191,428,0)+HLOOKUP($A23,[2]valeurs_trimestrielles!$A$1:$EJ$1191,435,0)+HLOOKUP($A23,[2]valeurs_trimestrielles!$A$1:$EJ$1191,437,0)+HLOOKUP($A23,[2]valeurs_trimestrielles!$A$1:$EJ$1191,439,0)+HLOOKUP($A23,[2]valeurs_trimestrielles!$A$1:$EJ$1191,441,0)+HLOOKUP($A23,[2]valeurs_trimestrielles!$A$1:$EJ$1191,443,0)</f>
        <v>65403</v>
      </c>
      <c r="C23" s="31">
        <f>HLOOKUP($A23,[2]valeurs_trimestrielles!$A$1:$EJ$1191,780,0)+HLOOKUP($A23,[2]valeurs_trimestrielles!$A$1:$EJ$1191,782,0)+HLOOKUP($A23,[2]valeurs_trimestrielles!$A$1:$EJ$1191,784,0)+HLOOKUP($A23,[2]valeurs_trimestrielles!$A$1:$EJ$1191,786,0)+HLOOKUP($A23,[2]valeurs_trimestrielles!$A$1:$EJ$1191,788,0)+HLOOKUP($A23,[2]valeurs_trimestrielles!$A$1:$EJ$1191,790,0)+HLOOKUP($A23,[2]valeurs_trimestrielles!$A$1:$EJ$1191,794,0)+HLOOKUP($A23,[2]valeurs_trimestrielles!$A$1:$EJ$1191,799,0)+HLOOKUP($A23,[2]valeurs_trimestrielles!$A$1:$EJ$1191,805,0)+HLOOKUP($A23,[2]valeurs_trimestrielles!$A$1:$EJ$1191,807,0)+HLOOKUP($A23,[2]valeurs_trimestrielles!$A$1:$EJ$1191,809,0)+HLOOKUP($A23,[2]valeurs_trimestrielles!$A$1:$EJ$1191,811,0)+HLOOKUP($A23,[2]valeurs_trimestrielles!$A$1:$EJ$1191,813,0)</f>
        <v>68064</v>
      </c>
      <c r="D23" s="46">
        <f>HLOOKUP(A23,[2]valeurs_trimestrielles!$A$1:$EJ$1191,161,0)+HLOOKUP(A23,[2]valeurs_trimestrielles!$A$1:$EJ$1191,163,0)+HLOOKUP(A23,[2]valeurs_trimestrielles!$A$1:$EJ$1191,165,0)+HLOOKUP(A23,[2]valeurs_trimestrielles!$A$1:$EJ$1191,167,0)+HLOOKUP(A23,[2]valeurs_trimestrielles!$A$1:$EJ$1191,169,0)+HLOOKUP(A23,[2]valeurs_trimestrielles!$A$1:$EJ$1191,171,0)+HLOOKUP(A23,[2]valeurs_trimestrielles!$A$1:$EJ$1191,175,0)+HLOOKUP(A23,[2]valeurs_trimestrielles!$A$1:$EJ$1191,181,0)+HLOOKUP(A23,[2]valeurs_trimestrielles!$A$1:$EJ$1191,188,0)+HLOOKUP(A23,[2]valeurs_trimestrielles!$A$1:$EJ$1191,190,0)+HLOOKUP(A23,[2]valeurs_trimestrielles!$A$1:$EJ$1191,192,0)+HLOOKUP(A23,[2]valeurs_trimestrielles!$A$1:$EJ$1191,194,0)+HLOOKUP(A23,[2]valeurs_trimestrielles!$A$1:$EJ$1191,196,0)</f>
        <v>133467</v>
      </c>
    </row>
    <row r="24" spans="1:4" x14ac:dyDescent="0.2">
      <c r="A24" s="1" t="str">
        <f>date!C62</f>
        <v>2015-T2</v>
      </c>
      <c r="B24" s="31">
        <f>HLOOKUP($A24,[2]valeurs_trimestrielles!$A$1:$EJ$1191,408,0)+HLOOKUP($A24,[2]valeurs_trimestrielles!$A$1:$EJ$1191,410,0)+HLOOKUP($A24,[2]valeurs_trimestrielles!$A$1:$EJ$1191,412,0)+HLOOKUP($A24,[2]valeurs_trimestrielles!$A$1:$EJ$1191,414,0)+HLOOKUP($A24,[2]valeurs_trimestrielles!$A$1:$EJ$1191,416,0)+HLOOKUP($A24,[2]valeurs_trimestrielles!$A$1:$EJ$1191,418,0)+HLOOKUP($A24,[2]valeurs_trimestrielles!$A$1:$EJ$1191,422,0)+HLOOKUP($A24,[2]valeurs_trimestrielles!$A$1:$EJ$1191,428,0)+HLOOKUP($A24,[2]valeurs_trimestrielles!$A$1:$EJ$1191,435,0)+HLOOKUP($A24,[2]valeurs_trimestrielles!$A$1:$EJ$1191,437,0)+HLOOKUP($A24,[2]valeurs_trimestrielles!$A$1:$EJ$1191,439,0)+HLOOKUP($A24,[2]valeurs_trimestrielles!$A$1:$EJ$1191,441,0)+HLOOKUP($A24,[2]valeurs_trimestrielles!$A$1:$EJ$1191,443,0)</f>
        <v>67573</v>
      </c>
      <c r="C24" s="31">
        <f>HLOOKUP($A24,[2]valeurs_trimestrielles!$A$1:$EJ$1191,780,0)+HLOOKUP($A24,[2]valeurs_trimestrielles!$A$1:$EJ$1191,782,0)+HLOOKUP($A24,[2]valeurs_trimestrielles!$A$1:$EJ$1191,784,0)+HLOOKUP($A24,[2]valeurs_trimestrielles!$A$1:$EJ$1191,786,0)+HLOOKUP($A24,[2]valeurs_trimestrielles!$A$1:$EJ$1191,788,0)+HLOOKUP($A24,[2]valeurs_trimestrielles!$A$1:$EJ$1191,790,0)+HLOOKUP($A24,[2]valeurs_trimestrielles!$A$1:$EJ$1191,794,0)+HLOOKUP($A24,[2]valeurs_trimestrielles!$A$1:$EJ$1191,799,0)+HLOOKUP($A24,[2]valeurs_trimestrielles!$A$1:$EJ$1191,805,0)+HLOOKUP($A24,[2]valeurs_trimestrielles!$A$1:$EJ$1191,807,0)+HLOOKUP($A24,[2]valeurs_trimestrielles!$A$1:$EJ$1191,809,0)+HLOOKUP($A24,[2]valeurs_trimestrielles!$A$1:$EJ$1191,811,0)+HLOOKUP($A24,[2]valeurs_trimestrielles!$A$1:$EJ$1191,813,0)</f>
        <v>67228</v>
      </c>
      <c r="D24" s="46">
        <f>HLOOKUP(A24,[2]valeurs_trimestrielles!$A$1:$EJ$1191,161,0)+HLOOKUP(A24,[2]valeurs_trimestrielles!$A$1:$EJ$1191,163,0)+HLOOKUP(A24,[2]valeurs_trimestrielles!$A$1:$EJ$1191,165,0)+HLOOKUP(A24,[2]valeurs_trimestrielles!$A$1:$EJ$1191,167,0)+HLOOKUP(A24,[2]valeurs_trimestrielles!$A$1:$EJ$1191,169,0)+HLOOKUP(A24,[2]valeurs_trimestrielles!$A$1:$EJ$1191,171,0)+HLOOKUP(A24,[2]valeurs_trimestrielles!$A$1:$EJ$1191,175,0)+HLOOKUP(A24,[2]valeurs_trimestrielles!$A$1:$EJ$1191,181,0)+HLOOKUP(A24,[2]valeurs_trimestrielles!$A$1:$EJ$1191,188,0)+HLOOKUP(A24,[2]valeurs_trimestrielles!$A$1:$EJ$1191,190,0)+HLOOKUP(A24,[2]valeurs_trimestrielles!$A$1:$EJ$1191,192,0)+HLOOKUP(A24,[2]valeurs_trimestrielles!$A$1:$EJ$1191,194,0)+HLOOKUP(A24,[2]valeurs_trimestrielles!$A$1:$EJ$1191,196,0)</f>
        <v>134801</v>
      </c>
    </row>
    <row r="25" spans="1:4" x14ac:dyDescent="0.2">
      <c r="A25" s="1" t="str">
        <f>date!C63</f>
        <v>2015-T3</v>
      </c>
      <c r="B25" s="31">
        <f>HLOOKUP($A25,[2]valeurs_trimestrielles!$A$1:$EJ$1191,408,0)+HLOOKUP($A25,[2]valeurs_trimestrielles!$A$1:$EJ$1191,410,0)+HLOOKUP($A25,[2]valeurs_trimestrielles!$A$1:$EJ$1191,412,0)+HLOOKUP($A25,[2]valeurs_trimestrielles!$A$1:$EJ$1191,414,0)+HLOOKUP($A25,[2]valeurs_trimestrielles!$A$1:$EJ$1191,416,0)+HLOOKUP($A25,[2]valeurs_trimestrielles!$A$1:$EJ$1191,418,0)+HLOOKUP($A25,[2]valeurs_trimestrielles!$A$1:$EJ$1191,422,0)+HLOOKUP($A25,[2]valeurs_trimestrielles!$A$1:$EJ$1191,428,0)+HLOOKUP($A25,[2]valeurs_trimestrielles!$A$1:$EJ$1191,435,0)+HLOOKUP($A25,[2]valeurs_trimestrielles!$A$1:$EJ$1191,437,0)+HLOOKUP($A25,[2]valeurs_trimestrielles!$A$1:$EJ$1191,439,0)+HLOOKUP($A25,[2]valeurs_trimestrielles!$A$1:$EJ$1191,441,0)+HLOOKUP($A25,[2]valeurs_trimestrielles!$A$1:$EJ$1191,443,0)</f>
        <v>70092</v>
      </c>
      <c r="C25" s="31">
        <f>HLOOKUP($A25,[2]valeurs_trimestrielles!$A$1:$EJ$1191,780,0)+HLOOKUP($A25,[2]valeurs_trimestrielles!$A$1:$EJ$1191,782,0)+HLOOKUP($A25,[2]valeurs_trimestrielles!$A$1:$EJ$1191,784,0)+HLOOKUP($A25,[2]valeurs_trimestrielles!$A$1:$EJ$1191,786,0)+HLOOKUP($A25,[2]valeurs_trimestrielles!$A$1:$EJ$1191,788,0)+HLOOKUP($A25,[2]valeurs_trimestrielles!$A$1:$EJ$1191,790,0)+HLOOKUP($A25,[2]valeurs_trimestrielles!$A$1:$EJ$1191,794,0)+HLOOKUP($A25,[2]valeurs_trimestrielles!$A$1:$EJ$1191,799,0)+HLOOKUP($A25,[2]valeurs_trimestrielles!$A$1:$EJ$1191,805,0)+HLOOKUP($A25,[2]valeurs_trimestrielles!$A$1:$EJ$1191,807,0)+HLOOKUP($A25,[2]valeurs_trimestrielles!$A$1:$EJ$1191,809,0)+HLOOKUP($A25,[2]valeurs_trimestrielles!$A$1:$EJ$1191,811,0)+HLOOKUP($A25,[2]valeurs_trimestrielles!$A$1:$EJ$1191,813,0)</f>
        <v>67195</v>
      </c>
      <c r="D25" s="46">
        <f>HLOOKUP(A25,[2]valeurs_trimestrielles!$A$1:$EJ$1191,161,0)+HLOOKUP(A25,[2]valeurs_trimestrielles!$A$1:$EJ$1191,163,0)+HLOOKUP(A25,[2]valeurs_trimestrielles!$A$1:$EJ$1191,165,0)+HLOOKUP(A25,[2]valeurs_trimestrielles!$A$1:$EJ$1191,167,0)+HLOOKUP(A25,[2]valeurs_trimestrielles!$A$1:$EJ$1191,169,0)+HLOOKUP(A25,[2]valeurs_trimestrielles!$A$1:$EJ$1191,171,0)+HLOOKUP(A25,[2]valeurs_trimestrielles!$A$1:$EJ$1191,175,0)+HLOOKUP(A25,[2]valeurs_trimestrielles!$A$1:$EJ$1191,181,0)+HLOOKUP(A25,[2]valeurs_trimestrielles!$A$1:$EJ$1191,188,0)+HLOOKUP(A25,[2]valeurs_trimestrielles!$A$1:$EJ$1191,190,0)+HLOOKUP(A25,[2]valeurs_trimestrielles!$A$1:$EJ$1191,192,0)+HLOOKUP(A25,[2]valeurs_trimestrielles!$A$1:$EJ$1191,194,0)+HLOOKUP(A25,[2]valeurs_trimestrielles!$A$1:$EJ$1191,196,0)</f>
        <v>137287</v>
      </c>
    </row>
    <row r="26" spans="1:4" x14ac:dyDescent="0.2">
      <c r="A26" s="61" t="str">
        <f>date!C64</f>
        <v>2015-T4</v>
      </c>
      <c r="B26" s="62">
        <f>HLOOKUP($A26,[2]valeurs_trimestrielles!$A$1:$EJ$1191,408,0)+HLOOKUP($A26,[2]valeurs_trimestrielles!$A$1:$EJ$1191,410,0)+HLOOKUP($A26,[2]valeurs_trimestrielles!$A$1:$EJ$1191,412,0)+HLOOKUP($A26,[2]valeurs_trimestrielles!$A$1:$EJ$1191,414,0)+HLOOKUP($A26,[2]valeurs_trimestrielles!$A$1:$EJ$1191,416,0)+HLOOKUP($A26,[2]valeurs_trimestrielles!$A$1:$EJ$1191,418,0)+HLOOKUP($A26,[2]valeurs_trimestrielles!$A$1:$EJ$1191,422,0)+HLOOKUP($A26,[2]valeurs_trimestrielles!$A$1:$EJ$1191,428,0)+HLOOKUP($A26,[2]valeurs_trimestrielles!$A$1:$EJ$1191,435,0)+HLOOKUP($A26,[2]valeurs_trimestrielles!$A$1:$EJ$1191,437,0)+HLOOKUP($A26,[2]valeurs_trimestrielles!$A$1:$EJ$1191,439,0)+HLOOKUP($A26,[2]valeurs_trimestrielles!$A$1:$EJ$1191,441,0)+HLOOKUP($A26,[2]valeurs_trimestrielles!$A$1:$EJ$1191,443,0)</f>
        <v>71596</v>
      </c>
      <c r="C26" s="62">
        <f>HLOOKUP($A26,[2]valeurs_trimestrielles!$A$1:$EJ$1191,780,0)+HLOOKUP($A26,[2]valeurs_trimestrielles!$A$1:$EJ$1191,782,0)+HLOOKUP($A26,[2]valeurs_trimestrielles!$A$1:$EJ$1191,784,0)+HLOOKUP($A26,[2]valeurs_trimestrielles!$A$1:$EJ$1191,786,0)+HLOOKUP($A26,[2]valeurs_trimestrielles!$A$1:$EJ$1191,788,0)+HLOOKUP($A26,[2]valeurs_trimestrielles!$A$1:$EJ$1191,790,0)+HLOOKUP($A26,[2]valeurs_trimestrielles!$A$1:$EJ$1191,794,0)+HLOOKUP($A26,[2]valeurs_trimestrielles!$A$1:$EJ$1191,799,0)+HLOOKUP($A26,[2]valeurs_trimestrielles!$A$1:$EJ$1191,805,0)+HLOOKUP($A26,[2]valeurs_trimestrielles!$A$1:$EJ$1191,807,0)+HLOOKUP($A26,[2]valeurs_trimestrielles!$A$1:$EJ$1191,809,0)+HLOOKUP($A26,[2]valeurs_trimestrielles!$A$1:$EJ$1191,811,0)+HLOOKUP($A26,[2]valeurs_trimestrielles!$A$1:$EJ$1191,813,0)</f>
        <v>68916</v>
      </c>
      <c r="D26" s="64">
        <f>HLOOKUP(A26,[2]valeurs_trimestrielles!$A$1:$EJ$1191,161,0)+HLOOKUP(A26,[2]valeurs_trimestrielles!$A$1:$EJ$1191,163,0)+HLOOKUP(A26,[2]valeurs_trimestrielles!$A$1:$EJ$1191,165,0)+HLOOKUP(A26,[2]valeurs_trimestrielles!$A$1:$EJ$1191,167,0)+HLOOKUP(A26,[2]valeurs_trimestrielles!$A$1:$EJ$1191,169,0)+HLOOKUP(A26,[2]valeurs_trimestrielles!$A$1:$EJ$1191,171,0)+HLOOKUP(A26,[2]valeurs_trimestrielles!$A$1:$EJ$1191,175,0)+HLOOKUP(A26,[2]valeurs_trimestrielles!$A$1:$EJ$1191,181,0)+HLOOKUP(A26,[2]valeurs_trimestrielles!$A$1:$EJ$1191,188,0)+HLOOKUP(A26,[2]valeurs_trimestrielles!$A$1:$EJ$1191,190,0)+HLOOKUP(A26,[2]valeurs_trimestrielles!$A$1:$EJ$1191,192,0)+HLOOKUP(A26,[2]valeurs_trimestrielles!$A$1:$EJ$1191,194,0)+HLOOKUP(A26,[2]valeurs_trimestrielles!$A$1:$EJ$1191,196,0)</f>
        <v>140512</v>
      </c>
    </row>
    <row r="27" spans="1:4" x14ac:dyDescent="0.2">
      <c r="A27" s="1" t="str">
        <f>date!C65</f>
        <v>2016-T1</v>
      </c>
      <c r="B27" s="31">
        <f>HLOOKUP($A27,[2]valeurs_trimestrielles!$A$1:$EJ$1191,408,0)+HLOOKUP($A27,[2]valeurs_trimestrielles!$A$1:$EJ$1191,410,0)+HLOOKUP($A27,[2]valeurs_trimestrielles!$A$1:$EJ$1191,412,0)+HLOOKUP($A27,[2]valeurs_trimestrielles!$A$1:$EJ$1191,414,0)+HLOOKUP($A27,[2]valeurs_trimestrielles!$A$1:$EJ$1191,416,0)+HLOOKUP($A27,[2]valeurs_trimestrielles!$A$1:$EJ$1191,418,0)+HLOOKUP($A27,[2]valeurs_trimestrielles!$A$1:$EJ$1191,422,0)+HLOOKUP($A27,[2]valeurs_trimestrielles!$A$1:$EJ$1191,428,0)+HLOOKUP($A27,[2]valeurs_trimestrielles!$A$1:$EJ$1191,435,0)+HLOOKUP($A27,[2]valeurs_trimestrielles!$A$1:$EJ$1191,437,0)+HLOOKUP($A27,[2]valeurs_trimestrielles!$A$1:$EJ$1191,439,0)+HLOOKUP($A27,[2]valeurs_trimestrielles!$A$1:$EJ$1191,441,0)+HLOOKUP($A27,[2]valeurs_trimestrielles!$A$1:$EJ$1191,443,0)</f>
        <v>74761</v>
      </c>
      <c r="C27" s="31">
        <f>HLOOKUP($A27,[2]valeurs_trimestrielles!$A$1:$EJ$1191,780,0)+HLOOKUP($A27,[2]valeurs_trimestrielles!$A$1:$EJ$1191,782,0)+HLOOKUP($A27,[2]valeurs_trimestrielles!$A$1:$EJ$1191,784,0)+HLOOKUP($A27,[2]valeurs_trimestrielles!$A$1:$EJ$1191,786,0)+HLOOKUP($A27,[2]valeurs_trimestrielles!$A$1:$EJ$1191,788,0)+HLOOKUP($A27,[2]valeurs_trimestrielles!$A$1:$EJ$1191,790,0)+HLOOKUP($A27,[2]valeurs_trimestrielles!$A$1:$EJ$1191,794,0)+HLOOKUP($A27,[2]valeurs_trimestrielles!$A$1:$EJ$1191,799,0)+HLOOKUP($A27,[2]valeurs_trimestrielles!$A$1:$EJ$1191,805,0)+HLOOKUP($A27,[2]valeurs_trimestrielles!$A$1:$EJ$1191,807,0)+HLOOKUP($A27,[2]valeurs_trimestrielles!$A$1:$EJ$1191,809,0)+HLOOKUP($A27,[2]valeurs_trimestrielles!$A$1:$EJ$1191,811,0)+HLOOKUP($A27,[2]valeurs_trimestrielles!$A$1:$EJ$1191,813,0)</f>
        <v>68676</v>
      </c>
      <c r="D27" s="46">
        <f>HLOOKUP(A27,[2]valeurs_trimestrielles!$A$1:$EJ$1191,161,0)+HLOOKUP(A27,[2]valeurs_trimestrielles!$A$1:$EJ$1191,163,0)+HLOOKUP(A27,[2]valeurs_trimestrielles!$A$1:$EJ$1191,165,0)+HLOOKUP(A27,[2]valeurs_trimestrielles!$A$1:$EJ$1191,167,0)+HLOOKUP(A27,[2]valeurs_trimestrielles!$A$1:$EJ$1191,169,0)+HLOOKUP(A27,[2]valeurs_trimestrielles!$A$1:$EJ$1191,171,0)+HLOOKUP(A27,[2]valeurs_trimestrielles!$A$1:$EJ$1191,175,0)+HLOOKUP(A27,[2]valeurs_trimestrielles!$A$1:$EJ$1191,181,0)+HLOOKUP(A27,[2]valeurs_trimestrielles!$A$1:$EJ$1191,188,0)+HLOOKUP(A27,[2]valeurs_trimestrielles!$A$1:$EJ$1191,190,0)+HLOOKUP(A27,[2]valeurs_trimestrielles!$A$1:$EJ$1191,192,0)+HLOOKUP(A27,[2]valeurs_trimestrielles!$A$1:$EJ$1191,194,0)+HLOOKUP(A27,[2]valeurs_trimestrielles!$A$1:$EJ$1191,196,0)</f>
        <v>143437</v>
      </c>
    </row>
    <row r="28" spans="1:4" x14ac:dyDescent="0.2">
      <c r="A28" s="1" t="str">
        <f>date!C66</f>
        <v>2016-T2</v>
      </c>
      <c r="B28" s="31">
        <f>HLOOKUP($A28,[2]valeurs_trimestrielles!$A$1:$EJ$1191,408,0)+HLOOKUP($A28,[2]valeurs_trimestrielles!$A$1:$EJ$1191,410,0)+HLOOKUP($A28,[2]valeurs_trimestrielles!$A$1:$EJ$1191,412,0)+HLOOKUP($A28,[2]valeurs_trimestrielles!$A$1:$EJ$1191,414,0)+HLOOKUP($A28,[2]valeurs_trimestrielles!$A$1:$EJ$1191,416,0)+HLOOKUP($A28,[2]valeurs_trimestrielles!$A$1:$EJ$1191,418,0)+HLOOKUP($A28,[2]valeurs_trimestrielles!$A$1:$EJ$1191,422,0)+HLOOKUP($A28,[2]valeurs_trimestrielles!$A$1:$EJ$1191,428,0)+HLOOKUP($A28,[2]valeurs_trimestrielles!$A$1:$EJ$1191,435,0)+HLOOKUP($A28,[2]valeurs_trimestrielles!$A$1:$EJ$1191,437,0)+HLOOKUP($A28,[2]valeurs_trimestrielles!$A$1:$EJ$1191,439,0)+HLOOKUP($A28,[2]valeurs_trimestrielles!$A$1:$EJ$1191,441,0)+HLOOKUP($A28,[2]valeurs_trimestrielles!$A$1:$EJ$1191,443,0)</f>
        <v>76636</v>
      </c>
      <c r="C28" s="31">
        <f>HLOOKUP($A28,[2]valeurs_trimestrielles!$A$1:$EJ$1191,780,0)+HLOOKUP($A28,[2]valeurs_trimestrielles!$A$1:$EJ$1191,782,0)+HLOOKUP($A28,[2]valeurs_trimestrielles!$A$1:$EJ$1191,784,0)+HLOOKUP($A28,[2]valeurs_trimestrielles!$A$1:$EJ$1191,786,0)+HLOOKUP($A28,[2]valeurs_trimestrielles!$A$1:$EJ$1191,788,0)+HLOOKUP($A28,[2]valeurs_trimestrielles!$A$1:$EJ$1191,790,0)+HLOOKUP($A28,[2]valeurs_trimestrielles!$A$1:$EJ$1191,794,0)+HLOOKUP($A28,[2]valeurs_trimestrielles!$A$1:$EJ$1191,799,0)+HLOOKUP($A28,[2]valeurs_trimestrielles!$A$1:$EJ$1191,805,0)+HLOOKUP($A28,[2]valeurs_trimestrielles!$A$1:$EJ$1191,807,0)+HLOOKUP($A28,[2]valeurs_trimestrielles!$A$1:$EJ$1191,809,0)+HLOOKUP($A28,[2]valeurs_trimestrielles!$A$1:$EJ$1191,811,0)+HLOOKUP($A28,[2]valeurs_trimestrielles!$A$1:$EJ$1191,813,0)</f>
        <v>71999</v>
      </c>
      <c r="D28" s="46">
        <f>HLOOKUP(A28,[2]valeurs_trimestrielles!$A$1:$EJ$1191,161,0)+HLOOKUP(A28,[2]valeurs_trimestrielles!$A$1:$EJ$1191,163,0)+HLOOKUP(A28,[2]valeurs_trimestrielles!$A$1:$EJ$1191,165,0)+HLOOKUP(A28,[2]valeurs_trimestrielles!$A$1:$EJ$1191,167,0)+HLOOKUP(A28,[2]valeurs_trimestrielles!$A$1:$EJ$1191,169,0)+HLOOKUP(A28,[2]valeurs_trimestrielles!$A$1:$EJ$1191,171,0)+HLOOKUP(A28,[2]valeurs_trimestrielles!$A$1:$EJ$1191,175,0)+HLOOKUP(A28,[2]valeurs_trimestrielles!$A$1:$EJ$1191,181,0)+HLOOKUP(A28,[2]valeurs_trimestrielles!$A$1:$EJ$1191,188,0)+HLOOKUP(A28,[2]valeurs_trimestrielles!$A$1:$EJ$1191,190,0)+HLOOKUP(A28,[2]valeurs_trimestrielles!$A$1:$EJ$1191,192,0)+HLOOKUP(A28,[2]valeurs_trimestrielles!$A$1:$EJ$1191,194,0)+HLOOKUP(A28,[2]valeurs_trimestrielles!$A$1:$EJ$1191,196,0)</f>
        <v>148635</v>
      </c>
    </row>
    <row r="29" spans="1:4" x14ac:dyDescent="0.2">
      <c r="A29" s="1" t="str">
        <f>date!C67</f>
        <v>2016-T3</v>
      </c>
      <c r="B29" s="31">
        <f>HLOOKUP($A29,[2]valeurs_trimestrielles!$A$1:$EJ$1191,408,0)+HLOOKUP($A29,[2]valeurs_trimestrielles!$A$1:$EJ$1191,410,0)+HLOOKUP($A29,[2]valeurs_trimestrielles!$A$1:$EJ$1191,412,0)+HLOOKUP($A29,[2]valeurs_trimestrielles!$A$1:$EJ$1191,414,0)+HLOOKUP($A29,[2]valeurs_trimestrielles!$A$1:$EJ$1191,416,0)+HLOOKUP($A29,[2]valeurs_trimestrielles!$A$1:$EJ$1191,418,0)+HLOOKUP($A29,[2]valeurs_trimestrielles!$A$1:$EJ$1191,422,0)+HLOOKUP($A29,[2]valeurs_trimestrielles!$A$1:$EJ$1191,428,0)+HLOOKUP($A29,[2]valeurs_trimestrielles!$A$1:$EJ$1191,435,0)+HLOOKUP($A29,[2]valeurs_trimestrielles!$A$1:$EJ$1191,437,0)+HLOOKUP($A29,[2]valeurs_trimestrielles!$A$1:$EJ$1191,439,0)+HLOOKUP($A29,[2]valeurs_trimestrielles!$A$1:$EJ$1191,441,0)+HLOOKUP($A29,[2]valeurs_trimestrielles!$A$1:$EJ$1191,443,0)</f>
        <v>74317</v>
      </c>
      <c r="C29" s="31">
        <f>HLOOKUP($A29,[2]valeurs_trimestrielles!$A$1:$EJ$1191,780,0)+HLOOKUP($A29,[2]valeurs_trimestrielles!$A$1:$EJ$1191,782,0)+HLOOKUP($A29,[2]valeurs_trimestrielles!$A$1:$EJ$1191,784,0)+HLOOKUP($A29,[2]valeurs_trimestrielles!$A$1:$EJ$1191,786,0)+HLOOKUP($A29,[2]valeurs_trimestrielles!$A$1:$EJ$1191,788,0)+HLOOKUP($A29,[2]valeurs_trimestrielles!$A$1:$EJ$1191,790,0)+HLOOKUP($A29,[2]valeurs_trimestrielles!$A$1:$EJ$1191,794,0)+HLOOKUP($A29,[2]valeurs_trimestrielles!$A$1:$EJ$1191,799,0)+HLOOKUP($A29,[2]valeurs_trimestrielles!$A$1:$EJ$1191,805,0)+HLOOKUP($A29,[2]valeurs_trimestrielles!$A$1:$EJ$1191,807,0)+HLOOKUP($A29,[2]valeurs_trimestrielles!$A$1:$EJ$1191,809,0)+HLOOKUP($A29,[2]valeurs_trimestrielles!$A$1:$EJ$1191,811,0)+HLOOKUP($A29,[2]valeurs_trimestrielles!$A$1:$EJ$1191,813,0)</f>
        <v>70285</v>
      </c>
      <c r="D29" s="46">
        <f>HLOOKUP(A29,[2]valeurs_trimestrielles!$A$1:$EJ$1191,161,0)+HLOOKUP(A29,[2]valeurs_trimestrielles!$A$1:$EJ$1191,163,0)+HLOOKUP(A29,[2]valeurs_trimestrielles!$A$1:$EJ$1191,165,0)+HLOOKUP(A29,[2]valeurs_trimestrielles!$A$1:$EJ$1191,167,0)+HLOOKUP(A29,[2]valeurs_trimestrielles!$A$1:$EJ$1191,169,0)+HLOOKUP(A29,[2]valeurs_trimestrielles!$A$1:$EJ$1191,171,0)+HLOOKUP(A29,[2]valeurs_trimestrielles!$A$1:$EJ$1191,175,0)+HLOOKUP(A29,[2]valeurs_trimestrielles!$A$1:$EJ$1191,181,0)+HLOOKUP(A29,[2]valeurs_trimestrielles!$A$1:$EJ$1191,188,0)+HLOOKUP(A29,[2]valeurs_trimestrielles!$A$1:$EJ$1191,190,0)+HLOOKUP(A29,[2]valeurs_trimestrielles!$A$1:$EJ$1191,192,0)+HLOOKUP(A29,[2]valeurs_trimestrielles!$A$1:$EJ$1191,194,0)+HLOOKUP(A29,[2]valeurs_trimestrielles!$A$1:$EJ$1191,196,0)</f>
        <v>144602</v>
      </c>
    </row>
    <row r="30" spans="1:4" x14ac:dyDescent="0.2">
      <c r="A30" s="61" t="str">
        <f>date!C68</f>
        <v>2016-T4</v>
      </c>
      <c r="B30" s="62">
        <f>HLOOKUP($A30,[2]valeurs_trimestrielles!$A$1:$EJ$1191,408,0)+HLOOKUP($A30,[2]valeurs_trimestrielles!$A$1:$EJ$1191,410,0)+HLOOKUP($A30,[2]valeurs_trimestrielles!$A$1:$EJ$1191,412,0)+HLOOKUP($A30,[2]valeurs_trimestrielles!$A$1:$EJ$1191,414,0)+HLOOKUP($A30,[2]valeurs_trimestrielles!$A$1:$EJ$1191,416,0)+HLOOKUP($A30,[2]valeurs_trimestrielles!$A$1:$EJ$1191,418,0)+HLOOKUP($A30,[2]valeurs_trimestrielles!$A$1:$EJ$1191,422,0)+HLOOKUP($A30,[2]valeurs_trimestrielles!$A$1:$EJ$1191,428,0)+HLOOKUP($A30,[2]valeurs_trimestrielles!$A$1:$EJ$1191,435,0)+HLOOKUP($A30,[2]valeurs_trimestrielles!$A$1:$EJ$1191,437,0)+HLOOKUP($A30,[2]valeurs_trimestrielles!$A$1:$EJ$1191,439,0)+HLOOKUP($A30,[2]valeurs_trimestrielles!$A$1:$EJ$1191,441,0)+HLOOKUP($A30,[2]valeurs_trimestrielles!$A$1:$EJ$1191,443,0)</f>
        <v>78426</v>
      </c>
      <c r="C30" s="62">
        <f>HLOOKUP($A30,[2]valeurs_trimestrielles!$A$1:$EJ$1191,780,0)+HLOOKUP($A30,[2]valeurs_trimestrielles!$A$1:$EJ$1191,782,0)+HLOOKUP($A30,[2]valeurs_trimestrielles!$A$1:$EJ$1191,784,0)+HLOOKUP($A30,[2]valeurs_trimestrielles!$A$1:$EJ$1191,786,0)+HLOOKUP($A30,[2]valeurs_trimestrielles!$A$1:$EJ$1191,788,0)+HLOOKUP($A30,[2]valeurs_trimestrielles!$A$1:$EJ$1191,790,0)+HLOOKUP($A30,[2]valeurs_trimestrielles!$A$1:$EJ$1191,794,0)+HLOOKUP($A30,[2]valeurs_trimestrielles!$A$1:$EJ$1191,799,0)+HLOOKUP($A30,[2]valeurs_trimestrielles!$A$1:$EJ$1191,805,0)+HLOOKUP($A30,[2]valeurs_trimestrielles!$A$1:$EJ$1191,807,0)+HLOOKUP($A30,[2]valeurs_trimestrielles!$A$1:$EJ$1191,809,0)+HLOOKUP($A30,[2]valeurs_trimestrielles!$A$1:$EJ$1191,811,0)+HLOOKUP($A30,[2]valeurs_trimestrielles!$A$1:$EJ$1191,813,0)</f>
        <v>69309</v>
      </c>
      <c r="D30" s="64">
        <f>HLOOKUP(A30,[2]valeurs_trimestrielles!$A$1:$EJ$1191,161,0)+HLOOKUP(A30,[2]valeurs_trimestrielles!$A$1:$EJ$1191,163,0)+HLOOKUP(A30,[2]valeurs_trimestrielles!$A$1:$EJ$1191,165,0)+HLOOKUP(A30,[2]valeurs_trimestrielles!$A$1:$EJ$1191,167,0)+HLOOKUP(A30,[2]valeurs_trimestrielles!$A$1:$EJ$1191,169,0)+HLOOKUP(A30,[2]valeurs_trimestrielles!$A$1:$EJ$1191,171,0)+HLOOKUP(A30,[2]valeurs_trimestrielles!$A$1:$EJ$1191,175,0)+HLOOKUP(A30,[2]valeurs_trimestrielles!$A$1:$EJ$1191,181,0)+HLOOKUP(A30,[2]valeurs_trimestrielles!$A$1:$EJ$1191,188,0)+HLOOKUP(A30,[2]valeurs_trimestrielles!$A$1:$EJ$1191,190,0)+HLOOKUP(A30,[2]valeurs_trimestrielles!$A$1:$EJ$1191,192,0)+HLOOKUP(A30,[2]valeurs_trimestrielles!$A$1:$EJ$1191,194,0)+HLOOKUP(A30,[2]valeurs_trimestrielles!$A$1:$EJ$1191,196,0)</f>
        <v>147735</v>
      </c>
    </row>
    <row r="31" spans="1:4" x14ac:dyDescent="0.2">
      <c r="A31" s="1" t="str">
        <f>date!C69</f>
        <v>2017-T1</v>
      </c>
      <c r="B31" s="31">
        <f>HLOOKUP($A31,[2]valeurs_trimestrielles!$A$1:$EJ$1191,408,0)+HLOOKUP($A31,[2]valeurs_trimestrielles!$A$1:$EJ$1191,410,0)+HLOOKUP($A31,[2]valeurs_trimestrielles!$A$1:$EJ$1191,412,0)+HLOOKUP($A31,[2]valeurs_trimestrielles!$A$1:$EJ$1191,414,0)+HLOOKUP($A31,[2]valeurs_trimestrielles!$A$1:$EJ$1191,416,0)+HLOOKUP($A31,[2]valeurs_trimestrielles!$A$1:$EJ$1191,418,0)+HLOOKUP($A31,[2]valeurs_trimestrielles!$A$1:$EJ$1191,422,0)+HLOOKUP($A31,[2]valeurs_trimestrielles!$A$1:$EJ$1191,428,0)+HLOOKUP($A31,[2]valeurs_trimestrielles!$A$1:$EJ$1191,435,0)+HLOOKUP($A31,[2]valeurs_trimestrielles!$A$1:$EJ$1191,437,0)+HLOOKUP($A31,[2]valeurs_trimestrielles!$A$1:$EJ$1191,439,0)+HLOOKUP($A31,[2]valeurs_trimestrielles!$A$1:$EJ$1191,441,0)+HLOOKUP($A31,[2]valeurs_trimestrielles!$A$1:$EJ$1191,443,0)</f>
        <v>79802</v>
      </c>
      <c r="C31" s="31">
        <f>HLOOKUP($A31,[2]valeurs_trimestrielles!$A$1:$EJ$1191,780,0)+HLOOKUP($A31,[2]valeurs_trimestrielles!$A$1:$EJ$1191,782,0)+HLOOKUP($A31,[2]valeurs_trimestrielles!$A$1:$EJ$1191,784,0)+HLOOKUP($A31,[2]valeurs_trimestrielles!$A$1:$EJ$1191,786,0)+HLOOKUP($A31,[2]valeurs_trimestrielles!$A$1:$EJ$1191,788,0)+HLOOKUP($A31,[2]valeurs_trimestrielles!$A$1:$EJ$1191,790,0)+HLOOKUP($A31,[2]valeurs_trimestrielles!$A$1:$EJ$1191,794,0)+HLOOKUP($A31,[2]valeurs_trimestrielles!$A$1:$EJ$1191,799,0)+HLOOKUP($A31,[2]valeurs_trimestrielles!$A$1:$EJ$1191,805,0)+HLOOKUP($A31,[2]valeurs_trimestrielles!$A$1:$EJ$1191,807,0)+HLOOKUP($A31,[2]valeurs_trimestrielles!$A$1:$EJ$1191,809,0)+HLOOKUP($A31,[2]valeurs_trimestrielles!$A$1:$EJ$1191,811,0)+HLOOKUP($A31,[2]valeurs_trimestrielles!$A$1:$EJ$1191,813,0)</f>
        <v>73370</v>
      </c>
      <c r="D31" s="46">
        <f>HLOOKUP(A31,[2]valeurs_trimestrielles!$A$1:$EJ$1191,161,0)+HLOOKUP(A31,[2]valeurs_trimestrielles!$A$1:$EJ$1191,163,0)+HLOOKUP(A31,[2]valeurs_trimestrielles!$A$1:$EJ$1191,165,0)+HLOOKUP(A31,[2]valeurs_trimestrielles!$A$1:$EJ$1191,167,0)+HLOOKUP(A31,[2]valeurs_trimestrielles!$A$1:$EJ$1191,169,0)+HLOOKUP(A31,[2]valeurs_trimestrielles!$A$1:$EJ$1191,171,0)+HLOOKUP(A31,[2]valeurs_trimestrielles!$A$1:$EJ$1191,175,0)+HLOOKUP(A31,[2]valeurs_trimestrielles!$A$1:$EJ$1191,181,0)+HLOOKUP(A31,[2]valeurs_trimestrielles!$A$1:$EJ$1191,188,0)+HLOOKUP(A31,[2]valeurs_trimestrielles!$A$1:$EJ$1191,190,0)+HLOOKUP(A31,[2]valeurs_trimestrielles!$A$1:$EJ$1191,192,0)+HLOOKUP(A31,[2]valeurs_trimestrielles!$A$1:$EJ$1191,194,0)+HLOOKUP(A31,[2]valeurs_trimestrielles!$A$1:$EJ$1191,196,0)</f>
        <v>153172</v>
      </c>
    </row>
    <row r="32" spans="1:4" x14ac:dyDescent="0.2">
      <c r="A32" s="1" t="str">
        <f>date!C70</f>
        <v>2017-T2</v>
      </c>
      <c r="B32" s="31">
        <f>HLOOKUP($A32,[2]valeurs_trimestrielles!$A$1:$EJ$1191,408,0)+HLOOKUP($A32,[2]valeurs_trimestrielles!$A$1:$EJ$1191,410,0)+HLOOKUP($A32,[2]valeurs_trimestrielles!$A$1:$EJ$1191,412,0)+HLOOKUP($A32,[2]valeurs_trimestrielles!$A$1:$EJ$1191,414,0)+HLOOKUP($A32,[2]valeurs_trimestrielles!$A$1:$EJ$1191,416,0)+HLOOKUP($A32,[2]valeurs_trimestrielles!$A$1:$EJ$1191,418,0)+HLOOKUP($A32,[2]valeurs_trimestrielles!$A$1:$EJ$1191,422,0)+HLOOKUP($A32,[2]valeurs_trimestrielles!$A$1:$EJ$1191,428,0)+HLOOKUP($A32,[2]valeurs_trimestrielles!$A$1:$EJ$1191,435,0)+HLOOKUP($A32,[2]valeurs_trimestrielles!$A$1:$EJ$1191,437,0)+HLOOKUP($A32,[2]valeurs_trimestrielles!$A$1:$EJ$1191,439,0)+HLOOKUP($A32,[2]valeurs_trimestrielles!$A$1:$EJ$1191,441,0)+HLOOKUP($A32,[2]valeurs_trimestrielles!$A$1:$EJ$1191,443,0)</f>
        <v>78982</v>
      </c>
      <c r="C32" s="31">
        <f>HLOOKUP($A32,[2]valeurs_trimestrielles!$A$1:$EJ$1191,780,0)+HLOOKUP($A32,[2]valeurs_trimestrielles!$A$1:$EJ$1191,782,0)+HLOOKUP($A32,[2]valeurs_trimestrielles!$A$1:$EJ$1191,784,0)+HLOOKUP($A32,[2]valeurs_trimestrielles!$A$1:$EJ$1191,786,0)+HLOOKUP($A32,[2]valeurs_trimestrielles!$A$1:$EJ$1191,788,0)+HLOOKUP($A32,[2]valeurs_trimestrielles!$A$1:$EJ$1191,790,0)+HLOOKUP($A32,[2]valeurs_trimestrielles!$A$1:$EJ$1191,794,0)+HLOOKUP($A32,[2]valeurs_trimestrielles!$A$1:$EJ$1191,799,0)+HLOOKUP($A32,[2]valeurs_trimestrielles!$A$1:$EJ$1191,805,0)+HLOOKUP($A32,[2]valeurs_trimestrielles!$A$1:$EJ$1191,807,0)+HLOOKUP($A32,[2]valeurs_trimestrielles!$A$1:$EJ$1191,809,0)+HLOOKUP($A32,[2]valeurs_trimestrielles!$A$1:$EJ$1191,811,0)+HLOOKUP($A32,[2]valeurs_trimestrielles!$A$1:$EJ$1191,813,0)</f>
        <v>74416</v>
      </c>
      <c r="D32" s="46">
        <f>HLOOKUP(A32,[2]valeurs_trimestrielles!$A$1:$EJ$1191,161,0)+HLOOKUP(A32,[2]valeurs_trimestrielles!$A$1:$EJ$1191,163,0)+HLOOKUP(A32,[2]valeurs_trimestrielles!$A$1:$EJ$1191,165,0)+HLOOKUP(A32,[2]valeurs_trimestrielles!$A$1:$EJ$1191,167,0)+HLOOKUP(A32,[2]valeurs_trimestrielles!$A$1:$EJ$1191,169,0)+HLOOKUP(A32,[2]valeurs_trimestrielles!$A$1:$EJ$1191,171,0)+HLOOKUP(A32,[2]valeurs_trimestrielles!$A$1:$EJ$1191,175,0)+HLOOKUP(A32,[2]valeurs_trimestrielles!$A$1:$EJ$1191,181,0)+HLOOKUP(A32,[2]valeurs_trimestrielles!$A$1:$EJ$1191,188,0)+HLOOKUP(A32,[2]valeurs_trimestrielles!$A$1:$EJ$1191,190,0)+HLOOKUP(A32,[2]valeurs_trimestrielles!$A$1:$EJ$1191,192,0)+HLOOKUP(A32,[2]valeurs_trimestrielles!$A$1:$EJ$1191,194,0)+HLOOKUP(A32,[2]valeurs_trimestrielles!$A$1:$EJ$1191,196,0)</f>
        <v>153398</v>
      </c>
    </row>
    <row r="33" spans="1:4" x14ac:dyDescent="0.2">
      <c r="A33" s="1" t="str">
        <f>date!C71</f>
        <v>2017-T3</v>
      </c>
      <c r="B33" s="31">
        <f>HLOOKUP($A33,[2]valeurs_trimestrielles!$A$1:$EJ$1191,408,0)+HLOOKUP($A33,[2]valeurs_trimestrielles!$A$1:$EJ$1191,410,0)+HLOOKUP($A33,[2]valeurs_trimestrielles!$A$1:$EJ$1191,412,0)+HLOOKUP($A33,[2]valeurs_trimestrielles!$A$1:$EJ$1191,414,0)+HLOOKUP($A33,[2]valeurs_trimestrielles!$A$1:$EJ$1191,416,0)+HLOOKUP($A33,[2]valeurs_trimestrielles!$A$1:$EJ$1191,418,0)+HLOOKUP($A33,[2]valeurs_trimestrielles!$A$1:$EJ$1191,422,0)+HLOOKUP($A33,[2]valeurs_trimestrielles!$A$1:$EJ$1191,428,0)+HLOOKUP($A33,[2]valeurs_trimestrielles!$A$1:$EJ$1191,435,0)+HLOOKUP($A33,[2]valeurs_trimestrielles!$A$1:$EJ$1191,437,0)+HLOOKUP($A33,[2]valeurs_trimestrielles!$A$1:$EJ$1191,439,0)+HLOOKUP($A33,[2]valeurs_trimestrielles!$A$1:$EJ$1191,441,0)+HLOOKUP($A33,[2]valeurs_trimestrielles!$A$1:$EJ$1191,443,0)</f>
        <v>81786</v>
      </c>
      <c r="C33" s="31">
        <f>HLOOKUP($A33,[2]valeurs_trimestrielles!$A$1:$EJ$1191,780,0)+HLOOKUP($A33,[2]valeurs_trimestrielles!$A$1:$EJ$1191,782,0)+HLOOKUP($A33,[2]valeurs_trimestrielles!$A$1:$EJ$1191,784,0)+HLOOKUP($A33,[2]valeurs_trimestrielles!$A$1:$EJ$1191,786,0)+HLOOKUP($A33,[2]valeurs_trimestrielles!$A$1:$EJ$1191,788,0)+HLOOKUP($A33,[2]valeurs_trimestrielles!$A$1:$EJ$1191,790,0)+HLOOKUP($A33,[2]valeurs_trimestrielles!$A$1:$EJ$1191,794,0)+HLOOKUP($A33,[2]valeurs_trimestrielles!$A$1:$EJ$1191,799,0)+HLOOKUP($A33,[2]valeurs_trimestrielles!$A$1:$EJ$1191,805,0)+HLOOKUP($A33,[2]valeurs_trimestrielles!$A$1:$EJ$1191,807,0)+HLOOKUP($A33,[2]valeurs_trimestrielles!$A$1:$EJ$1191,809,0)+HLOOKUP($A33,[2]valeurs_trimestrielles!$A$1:$EJ$1191,811,0)+HLOOKUP($A33,[2]valeurs_trimestrielles!$A$1:$EJ$1191,813,0)</f>
        <v>80800</v>
      </c>
      <c r="D33" s="46">
        <f>HLOOKUP(A33,[2]valeurs_trimestrielles!$A$1:$EJ$1191,161,0)+HLOOKUP(A33,[2]valeurs_trimestrielles!$A$1:$EJ$1191,163,0)+HLOOKUP(A33,[2]valeurs_trimestrielles!$A$1:$EJ$1191,165,0)+HLOOKUP(A33,[2]valeurs_trimestrielles!$A$1:$EJ$1191,167,0)+HLOOKUP(A33,[2]valeurs_trimestrielles!$A$1:$EJ$1191,169,0)+HLOOKUP(A33,[2]valeurs_trimestrielles!$A$1:$EJ$1191,171,0)+HLOOKUP(A33,[2]valeurs_trimestrielles!$A$1:$EJ$1191,175,0)+HLOOKUP(A33,[2]valeurs_trimestrielles!$A$1:$EJ$1191,181,0)+HLOOKUP(A33,[2]valeurs_trimestrielles!$A$1:$EJ$1191,188,0)+HLOOKUP(A33,[2]valeurs_trimestrielles!$A$1:$EJ$1191,190,0)+HLOOKUP(A33,[2]valeurs_trimestrielles!$A$1:$EJ$1191,192,0)+HLOOKUP(A33,[2]valeurs_trimestrielles!$A$1:$EJ$1191,194,0)+HLOOKUP(A33,[2]valeurs_trimestrielles!$A$1:$EJ$1191,196,0)</f>
        <v>162586</v>
      </c>
    </row>
    <row r="34" spans="1:4" x14ac:dyDescent="0.2">
      <c r="A34" s="61" t="str">
        <f>date!C72</f>
        <v>2017-T4</v>
      </c>
      <c r="B34" s="62">
        <f>HLOOKUP($A34,[2]valeurs_trimestrielles!$A$1:$EJ$1191,408,0)+HLOOKUP($A34,[2]valeurs_trimestrielles!$A$1:$EJ$1191,410,0)+HLOOKUP($A34,[2]valeurs_trimestrielles!$A$1:$EJ$1191,412,0)+HLOOKUP($A34,[2]valeurs_trimestrielles!$A$1:$EJ$1191,414,0)+HLOOKUP($A34,[2]valeurs_trimestrielles!$A$1:$EJ$1191,416,0)+HLOOKUP($A34,[2]valeurs_trimestrielles!$A$1:$EJ$1191,418,0)+HLOOKUP($A34,[2]valeurs_trimestrielles!$A$1:$EJ$1191,422,0)+HLOOKUP($A34,[2]valeurs_trimestrielles!$A$1:$EJ$1191,428,0)+HLOOKUP($A34,[2]valeurs_trimestrielles!$A$1:$EJ$1191,435,0)+HLOOKUP($A34,[2]valeurs_trimestrielles!$A$1:$EJ$1191,437,0)+HLOOKUP($A34,[2]valeurs_trimestrielles!$A$1:$EJ$1191,439,0)+HLOOKUP($A34,[2]valeurs_trimestrielles!$A$1:$EJ$1191,441,0)+HLOOKUP($A34,[2]valeurs_trimestrielles!$A$1:$EJ$1191,443,0)</f>
        <v>83987</v>
      </c>
      <c r="C34" s="62">
        <f>HLOOKUP($A34,[2]valeurs_trimestrielles!$A$1:$EJ$1191,780,0)+HLOOKUP($A34,[2]valeurs_trimestrielles!$A$1:$EJ$1191,782,0)+HLOOKUP($A34,[2]valeurs_trimestrielles!$A$1:$EJ$1191,784,0)+HLOOKUP($A34,[2]valeurs_trimestrielles!$A$1:$EJ$1191,786,0)+HLOOKUP($A34,[2]valeurs_trimestrielles!$A$1:$EJ$1191,788,0)+HLOOKUP($A34,[2]valeurs_trimestrielles!$A$1:$EJ$1191,790,0)+HLOOKUP($A34,[2]valeurs_trimestrielles!$A$1:$EJ$1191,794,0)+HLOOKUP($A34,[2]valeurs_trimestrielles!$A$1:$EJ$1191,799,0)+HLOOKUP($A34,[2]valeurs_trimestrielles!$A$1:$EJ$1191,805,0)+HLOOKUP($A34,[2]valeurs_trimestrielles!$A$1:$EJ$1191,807,0)+HLOOKUP($A34,[2]valeurs_trimestrielles!$A$1:$EJ$1191,809,0)+HLOOKUP($A34,[2]valeurs_trimestrielles!$A$1:$EJ$1191,811,0)+HLOOKUP($A34,[2]valeurs_trimestrielles!$A$1:$EJ$1191,813,0)</f>
        <v>85256</v>
      </c>
      <c r="D34" s="64">
        <f>HLOOKUP(A34,[2]valeurs_trimestrielles!$A$1:$EJ$1191,161,0)+HLOOKUP(A34,[2]valeurs_trimestrielles!$A$1:$EJ$1191,163,0)+HLOOKUP(A34,[2]valeurs_trimestrielles!$A$1:$EJ$1191,165,0)+HLOOKUP(A34,[2]valeurs_trimestrielles!$A$1:$EJ$1191,167,0)+HLOOKUP(A34,[2]valeurs_trimestrielles!$A$1:$EJ$1191,169,0)+HLOOKUP(A34,[2]valeurs_trimestrielles!$A$1:$EJ$1191,171,0)+HLOOKUP(A34,[2]valeurs_trimestrielles!$A$1:$EJ$1191,175,0)+HLOOKUP(A34,[2]valeurs_trimestrielles!$A$1:$EJ$1191,181,0)+HLOOKUP(A34,[2]valeurs_trimestrielles!$A$1:$EJ$1191,188,0)+HLOOKUP(A34,[2]valeurs_trimestrielles!$A$1:$EJ$1191,190,0)+HLOOKUP(A34,[2]valeurs_trimestrielles!$A$1:$EJ$1191,192,0)+HLOOKUP(A34,[2]valeurs_trimestrielles!$A$1:$EJ$1191,194,0)+HLOOKUP(A34,[2]valeurs_trimestrielles!$A$1:$EJ$1191,196,0)</f>
        <v>169243</v>
      </c>
    </row>
    <row r="35" spans="1:4" x14ac:dyDescent="0.2">
      <c r="A35" s="1" t="str">
        <f>date!C73</f>
        <v>2018-T1</v>
      </c>
      <c r="B35" s="31">
        <f>HLOOKUP($A35,[2]valeurs_trimestrielles!$A$1:$EJ$1191,408,0)+HLOOKUP($A35,[2]valeurs_trimestrielles!$A$1:$EJ$1191,410,0)+HLOOKUP($A35,[2]valeurs_trimestrielles!$A$1:$EJ$1191,412,0)+HLOOKUP($A35,[2]valeurs_trimestrielles!$A$1:$EJ$1191,414,0)+HLOOKUP($A35,[2]valeurs_trimestrielles!$A$1:$EJ$1191,416,0)+HLOOKUP($A35,[2]valeurs_trimestrielles!$A$1:$EJ$1191,418,0)+HLOOKUP($A35,[2]valeurs_trimestrielles!$A$1:$EJ$1191,422,0)+HLOOKUP($A35,[2]valeurs_trimestrielles!$A$1:$EJ$1191,428,0)+HLOOKUP($A35,[2]valeurs_trimestrielles!$A$1:$EJ$1191,435,0)+HLOOKUP($A35,[2]valeurs_trimestrielles!$A$1:$EJ$1191,437,0)+HLOOKUP($A35,[2]valeurs_trimestrielles!$A$1:$EJ$1191,439,0)+HLOOKUP($A35,[2]valeurs_trimestrielles!$A$1:$EJ$1191,441,0)+HLOOKUP($A35,[2]valeurs_trimestrielles!$A$1:$EJ$1191,443,0)</f>
        <v>82806</v>
      </c>
      <c r="C35" s="31">
        <f>HLOOKUP($A35,[2]valeurs_trimestrielles!$A$1:$EJ$1191,780,0)+HLOOKUP($A35,[2]valeurs_trimestrielles!$A$1:$EJ$1191,782,0)+HLOOKUP($A35,[2]valeurs_trimestrielles!$A$1:$EJ$1191,784,0)+HLOOKUP($A35,[2]valeurs_trimestrielles!$A$1:$EJ$1191,786,0)+HLOOKUP($A35,[2]valeurs_trimestrielles!$A$1:$EJ$1191,788,0)+HLOOKUP($A35,[2]valeurs_trimestrielles!$A$1:$EJ$1191,790,0)+HLOOKUP($A35,[2]valeurs_trimestrielles!$A$1:$EJ$1191,794,0)+HLOOKUP($A35,[2]valeurs_trimestrielles!$A$1:$EJ$1191,799,0)+HLOOKUP($A35,[2]valeurs_trimestrielles!$A$1:$EJ$1191,805,0)+HLOOKUP($A35,[2]valeurs_trimestrielles!$A$1:$EJ$1191,807,0)+HLOOKUP($A35,[2]valeurs_trimestrielles!$A$1:$EJ$1191,809,0)+HLOOKUP($A35,[2]valeurs_trimestrielles!$A$1:$EJ$1191,811,0)+HLOOKUP($A35,[2]valeurs_trimestrielles!$A$1:$EJ$1191,813,0)</f>
        <v>93478</v>
      </c>
      <c r="D35" s="46">
        <f>HLOOKUP(A35,[2]valeurs_trimestrielles!$A$1:$EJ$1191,161,0)+HLOOKUP(A35,[2]valeurs_trimestrielles!$A$1:$EJ$1191,163,0)+HLOOKUP(A35,[2]valeurs_trimestrielles!$A$1:$EJ$1191,165,0)+HLOOKUP(A35,[2]valeurs_trimestrielles!$A$1:$EJ$1191,167,0)+HLOOKUP(A35,[2]valeurs_trimestrielles!$A$1:$EJ$1191,169,0)+HLOOKUP(A35,[2]valeurs_trimestrielles!$A$1:$EJ$1191,171,0)+HLOOKUP(A35,[2]valeurs_trimestrielles!$A$1:$EJ$1191,175,0)+HLOOKUP(A35,[2]valeurs_trimestrielles!$A$1:$EJ$1191,181,0)+HLOOKUP(A35,[2]valeurs_trimestrielles!$A$1:$EJ$1191,188,0)+HLOOKUP(A35,[2]valeurs_trimestrielles!$A$1:$EJ$1191,190,0)+HLOOKUP(A35,[2]valeurs_trimestrielles!$A$1:$EJ$1191,192,0)+HLOOKUP(A35,[2]valeurs_trimestrielles!$A$1:$EJ$1191,194,0)+HLOOKUP(A35,[2]valeurs_trimestrielles!$A$1:$EJ$1191,196,0)</f>
        <v>176284</v>
      </c>
    </row>
    <row r="36" spans="1:4" x14ac:dyDescent="0.2">
      <c r="A36" s="1" t="str">
        <f>date!C74</f>
        <v>2018-T2</v>
      </c>
      <c r="B36" s="31">
        <f>HLOOKUP($A36,[2]valeurs_trimestrielles!$A$1:$EJ$1191,408,0)+HLOOKUP($A36,[2]valeurs_trimestrielles!$A$1:$EJ$1191,410,0)+HLOOKUP($A36,[2]valeurs_trimestrielles!$A$1:$EJ$1191,412,0)+HLOOKUP($A36,[2]valeurs_trimestrielles!$A$1:$EJ$1191,414,0)+HLOOKUP($A36,[2]valeurs_trimestrielles!$A$1:$EJ$1191,416,0)+HLOOKUP($A36,[2]valeurs_trimestrielles!$A$1:$EJ$1191,418,0)+HLOOKUP($A36,[2]valeurs_trimestrielles!$A$1:$EJ$1191,422,0)+HLOOKUP($A36,[2]valeurs_trimestrielles!$A$1:$EJ$1191,428,0)+HLOOKUP($A36,[2]valeurs_trimestrielles!$A$1:$EJ$1191,435,0)+HLOOKUP($A36,[2]valeurs_trimestrielles!$A$1:$EJ$1191,437,0)+HLOOKUP($A36,[2]valeurs_trimestrielles!$A$1:$EJ$1191,439,0)+HLOOKUP($A36,[2]valeurs_trimestrielles!$A$1:$EJ$1191,441,0)+HLOOKUP($A36,[2]valeurs_trimestrielles!$A$1:$EJ$1191,443,0)</f>
        <v>84258</v>
      </c>
      <c r="C36" s="31">
        <f>HLOOKUP($A36,[2]valeurs_trimestrielles!$A$1:$EJ$1191,780,0)+HLOOKUP($A36,[2]valeurs_trimestrielles!$A$1:$EJ$1191,782,0)+HLOOKUP($A36,[2]valeurs_trimestrielles!$A$1:$EJ$1191,784,0)+HLOOKUP($A36,[2]valeurs_trimestrielles!$A$1:$EJ$1191,786,0)+HLOOKUP($A36,[2]valeurs_trimestrielles!$A$1:$EJ$1191,788,0)+HLOOKUP($A36,[2]valeurs_trimestrielles!$A$1:$EJ$1191,790,0)+HLOOKUP($A36,[2]valeurs_trimestrielles!$A$1:$EJ$1191,794,0)+HLOOKUP($A36,[2]valeurs_trimestrielles!$A$1:$EJ$1191,799,0)+HLOOKUP($A36,[2]valeurs_trimestrielles!$A$1:$EJ$1191,805,0)+HLOOKUP($A36,[2]valeurs_trimestrielles!$A$1:$EJ$1191,807,0)+HLOOKUP($A36,[2]valeurs_trimestrielles!$A$1:$EJ$1191,809,0)+HLOOKUP($A36,[2]valeurs_trimestrielles!$A$1:$EJ$1191,811,0)+HLOOKUP($A36,[2]valeurs_trimestrielles!$A$1:$EJ$1191,813,0)</f>
        <v>97659</v>
      </c>
      <c r="D36" s="46">
        <f>HLOOKUP(A36,[2]valeurs_trimestrielles!$A$1:$EJ$1191,161,0)+HLOOKUP(A36,[2]valeurs_trimestrielles!$A$1:$EJ$1191,163,0)+HLOOKUP(A36,[2]valeurs_trimestrielles!$A$1:$EJ$1191,165,0)+HLOOKUP(A36,[2]valeurs_trimestrielles!$A$1:$EJ$1191,167,0)+HLOOKUP(A36,[2]valeurs_trimestrielles!$A$1:$EJ$1191,169,0)+HLOOKUP(A36,[2]valeurs_trimestrielles!$A$1:$EJ$1191,171,0)+HLOOKUP(A36,[2]valeurs_trimestrielles!$A$1:$EJ$1191,175,0)+HLOOKUP(A36,[2]valeurs_trimestrielles!$A$1:$EJ$1191,181,0)+HLOOKUP(A36,[2]valeurs_trimestrielles!$A$1:$EJ$1191,188,0)+HLOOKUP(A36,[2]valeurs_trimestrielles!$A$1:$EJ$1191,190,0)+HLOOKUP(A36,[2]valeurs_trimestrielles!$A$1:$EJ$1191,192,0)+HLOOKUP(A36,[2]valeurs_trimestrielles!$A$1:$EJ$1191,194,0)+HLOOKUP(A36,[2]valeurs_trimestrielles!$A$1:$EJ$1191,196,0)</f>
        <v>181917</v>
      </c>
    </row>
    <row r="37" spans="1:4" x14ac:dyDescent="0.2">
      <c r="A37" s="1" t="str">
        <f>date!C75</f>
        <v>2018-T3</v>
      </c>
      <c r="B37" s="31">
        <f>HLOOKUP($A37,[2]valeurs_trimestrielles!$A$1:$EJ$1191,408,0)+HLOOKUP($A37,[2]valeurs_trimestrielles!$A$1:$EJ$1191,410,0)+HLOOKUP($A37,[2]valeurs_trimestrielles!$A$1:$EJ$1191,412,0)+HLOOKUP($A37,[2]valeurs_trimestrielles!$A$1:$EJ$1191,414,0)+HLOOKUP($A37,[2]valeurs_trimestrielles!$A$1:$EJ$1191,416,0)+HLOOKUP($A37,[2]valeurs_trimestrielles!$A$1:$EJ$1191,418,0)+HLOOKUP($A37,[2]valeurs_trimestrielles!$A$1:$EJ$1191,422,0)+HLOOKUP($A37,[2]valeurs_trimestrielles!$A$1:$EJ$1191,428,0)+HLOOKUP($A37,[2]valeurs_trimestrielles!$A$1:$EJ$1191,435,0)+HLOOKUP($A37,[2]valeurs_trimestrielles!$A$1:$EJ$1191,437,0)+HLOOKUP($A37,[2]valeurs_trimestrielles!$A$1:$EJ$1191,439,0)+HLOOKUP($A37,[2]valeurs_trimestrielles!$A$1:$EJ$1191,441,0)+HLOOKUP($A37,[2]valeurs_trimestrielles!$A$1:$EJ$1191,443,0)</f>
        <v>83435</v>
      </c>
      <c r="C37" s="31">
        <f>HLOOKUP($A37,[2]valeurs_trimestrielles!$A$1:$EJ$1191,780,0)+HLOOKUP($A37,[2]valeurs_trimestrielles!$A$1:$EJ$1191,782,0)+HLOOKUP($A37,[2]valeurs_trimestrielles!$A$1:$EJ$1191,784,0)+HLOOKUP($A37,[2]valeurs_trimestrielles!$A$1:$EJ$1191,786,0)+HLOOKUP($A37,[2]valeurs_trimestrielles!$A$1:$EJ$1191,788,0)+HLOOKUP($A37,[2]valeurs_trimestrielles!$A$1:$EJ$1191,790,0)+HLOOKUP($A37,[2]valeurs_trimestrielles!$A$1:$EJ$1191,794,0)+HLOOKUP($A37,[2]valeurs_trimestrielles!$A$1:$EJ$1191,799,0)+HLOOKUP($A37,[2]valeurs_trimestrielles!$A$1:$EJ$1191,805,0)+HLOOKUP($A37,[2]valeurs_trimestrielles!$A$1:$EJ$1191,807,0)+HLOOKUP($A37,[2]valeurs_trimestrielles!$A$1:$EJ$1191,809,0)+HLOOKUP($A37,[2]valeurs_trimestrielles!$A$1:$EJ$1191,811,0)+HLOOKUP($A37,[2]valeurs_trimestrielles!$A$1:$EJ$1191,813,0)</f>
        <v>99613</v>
      </c>
      <c r="D37" s="46">
        <f>HLOOKUP(A37,[2]valeurs_trimestrielles!$A$1:$EJ$1191,161,0)+HLOOKUP(A37,[2]valeurs_trimestrielles!$A$1:$EJ$1191,163,0)+HLOOKUP(A37,[2]valeurs_trimestrielles!$A$1:$EJ$1191,165,0)+HLOOKUP(A37,[2]valeurs_trimestrielles!$A$1:$EJ$1191,167,0)+HLOOKUP(A37,[2]valeurs_trimestrielles!$A$1:$EJ$1191,169,0)+HLOOKUP(A37,[2]valeurs_trimestrielles!$A$1:$EJ$1191,171,0)+HLOOKUP(A37,[2]valeurs_trimestrielles!$A$1:$EJ$1191,175,0)+HLOOKUP(A37,[2]valeurs_trimestrielles!$A$1:$EJ$1191,181,0)+HLOOKUP(A37,[2]valeurs_trimestrielles!$A$1:$EJ$1191,188,0)+HLOOKUP(A37,[2]valeurs_trimestrielles!$A$1:$EJ$1191,190,0)+HLOOKUP(A37,[2]valeurs_trimestrielles!$A$1:$EJ$1191,192,0)+HLOOKUP(A37,[2]valeurs_trimestrielles!$A$1:$EJ$1191,194,0)+HLOOKUP(A37,[2]valeurs_trimestrielles!$A$1:$EJ$1191,196,0)</f>
        <v>183048</v>
      </c>
    </row>
    <row r="38" spans="1:4" x14ac:dyDescent="0.2">
      <c r="A38" s="61" t="str">
        <f>date!C76</f>
        <v>2018-T4</v>
      </c>
      <c r="B38" s="62">
        <f>HLOOKUP($A38,[2]valeurs_trimestrielles!$A$1:$EJ$1191,408,0)+HLOOKUP($A38,[2]valeurs_trimestrielles!$A$1:$EJ$1191,410,0)+HLOOKUP($A38,[2]valeurs_trimestrielles!$A$1:$EJ$1191,412,0)+HLOOKUP($A38,[2]valeurs_trimestrielles!$A$1:$EJ$1191,414,0)+HLOOKUP($A38,[2]valeurs_trimestrielles!$A$1:$EJ$1191,416,0)+HLOOKUP($A38,[2]valeurs_trimestrielles!$A$1:$EJ$1191,418,0)+HLOOKUP($A38,[2]valeurs_trimestrielles!$A$1:$EJ$1191,422,0)+HLOOKUP($A38,[2]valeurs_trimestrielles!$A$1:$EJ$1191,428,0)+HLOOKUP($A38,[2]valeurs_trimestrielles!$A$1:$EJ$1191,435,0)+HLOOKUP($A38,[2]valeurs_trimestrielles!$A$1:$EJ$1191,437,0)+HLOOKUP($A38,[2]valeurs_trimestrielles!$A$1:$EJ$1191,439,0)+HLOOKUP($A38,[2]valeurs_trimestrielles!$A$1:$EJ$1191,441,0)+HLOOKUP($A38,[2]valeurs_trimestrielles!$A$1:$EJ$1191,443,0)</f>
        <v>84577</v>
      </c>
      <c r="C38" s="62">
        <f>HLOOKUP($A38,[2]valeurs_trimestrielles!$A$1:$EJ$1191,780,0)+HLOOKUP($A38,[2]valeurs_trimestrielles!$A$1:$EJ$1191,782,0)+HLOOKUP($A38,[2]valeurs_trimestrielles!$A$1:$EJ$1191,784,0)+HLOOKUP($A38,[2]valeurs_trimestrielles!$A$1:$EJ$1191,786,0)+HLOOKUP($A38,[2]valeurs_trimestrielles!$A$1:$EJ$1191,788,0)+HLOOKUP($A38,[2]valeurs_trimestrielles!$A$1:$EJ$1191,790,0)+HLOOKUP($A38,[2]valeurs_trimestrielles!$A$1:$EJ$1191,794,0)+HLOOKUP($A38,[2]valeurs_trimestrielles!$A$1:$EJ$1191,799,0)+HLOOKUP($A38,[2]valeurs_trimestrielles!$A$1:$EJ$1191,805,0)+HLOOKUP($A38,[2]valeurs_trimestrielles!$A$1:$EJ$1191,807,0)+HLOOKUP($A38,[2]valeurs_trimestrielles!$A$1:$EJ$1191,809,0)+HLOOKUP($A38,[2]valeurs_trimestrielles!$A$1:$EJ$1191,811,0)+HLOOKUP($A38,[2]valeurs_trimestrielles!$A$1:$EJ$1191,813,0)</f>
        <v>104087</v>
      </c>
      <c r="D38" s="64">
        <f>HLOOKUP(A38,[2]valeurs_trimestrielles!$A$1:$EJ$1191,161,0)+HLOOKUP(A38,[2]valeurs_trimestrielles!$A$1:$EJ$1191,163,0)+HLOOKUP(A38,[2]valeurs_trimestrielles!$A$1:$EJ$1191,165,0)+HLOOKUP(A38,[2]valeurs_trimestrielles!$A$1:$EJ$1191,167,0)+HLOOKUP(A38,[2]valeurs_trimestrielles!$A$1:$EJ$1191,169,0)+HLOOKUP(A38,[2]valeurs_trimestrielles!$A$1:$EJ$1191,171,0)+HLOOKUP(A38,[2]valeurs_trimestrielles!$A$1:$EJ$1191,175,0)+HLOOKUP(A38,[2]valeurs_trimestrielles!$A$1:$EJ$1191,181,0)+HLOOKUP(A38,[2]valeurs_trimestrielles!$A$1:$EJ$1191,188,0)+HLOOKUP(A38,[2]valeurs_trimestrielles!$A$1:$EJ$1191,190,0)+HLOOKUP(A38,[2]valeurs_trimestrielles!$A$1:$EJ$1191,192,0)+HLOOKUP(A38,[2]valeurs_trimestrielles!$A$1:$EJ$1191,194,0)+HLOOKUP(A38,[2]valeurs_trimestrielles!$A$1:$EJ$1191,196,0)</f>
        <v>188664</v>
      </c>
    </row>
    <row r="39" spans="1:4" x14ac:dyDescent="0.2">
      <c r="A39" s="1" t="str">
        <f>date!C77</f>
        <v>2019-T1</v>
      </c>
      <c r="B39" s="31">
        <f>HLOOKUP($A39,[2]valeurs_trimestrielles!$A$1:$EJ$1191,408,0)+HLOOKUP($A39,[2]valeurs_trimestrielles!$A$1:$EJ$1191,410,0)+HLOOKUP($A39,[2]valeurs_trimestrielles!$A$1:$EJ$1191,412,0)+HLOOKUP($A39,[2]valeurs_trimestrielles!$A$1:$EJ$1191,414,0)+HLOOKUP($A39,[2]valeurs_trimestrielles!$A$1:$EJ$1191,416,0)+HLOOKUP($A39,[2]valeurs_trimestrielles!$A$1:$EJ$1191,418,0)+HLOOKUP($A39,[2]valeurs_trimestrielles!$A$1:$EJ$1191,422,0)+HLOOKUP($A39,[2]valeurs_trimestrielles!$A$1:$EJ$1191,428,0)+HLOOKUP($A39,[2]valeurs_trimestrielles!$A$1:$EJ$1191,435,0)+HLOOKUP($A39,[2]valeurs_trimestrielles!$A$1:$EJ$1191,437,0)+HLOOKUP($A39,[2]valeurs_trimestrielles!$A$1:$EJ$1191,439,0)+HLOOKUP($A39,[2]valeurs_trimestrielles!$A$1:$EJ$1191,441,0)+HLOOKUP($A39,[2]valeurs_trimestrielles!$A$1:$EJ$1191,443,0)</f>
        <v>89767</v>
      </c>
      <c r="C39" s="31">
        <f>HLOOKUP($A39,[2]valeurs_trimestrielles!$A$1:$EJ$1191,780,0)+HLOOKUP($A39,[2]valeurs_trimestrielles!$A$1:$EJ$1191,782,0)+HLOOKUP($A39,[2]valeurs_trimestrielles!$A$1:$EJ$1191,784,0)+HLOOKUP($A39,[2]valeurs_trimestrielles!$A$1:$EJ$1191,786,0)+HLOOKUP($A39,[2]valeurs_trimestrielles!$A$1:$EJ$1191,788,0)+HLOOKUP($A39,[2]valeurs_trimestrielles!$A$1:$EJ$1191,790,0)+HLOOKUP($A39,[2]valeurs_trimestrielles!$A$1:$EJ$1191,794,0)+HLOOKUP($A39,[2]valeurs_trimestrielles!$A$1:$EJ$1191,799,0)+HLOOKUP($A39,[2]valeurs_trimestrielles!$A$1:$EJ$1191,805,0)+HLOOKUP($A39,[2]valeurs_trimestrielles!$A$1:$EJ$1191,807,0)+HLOOKUP($A39,[2]valeurs_trimestrielles!$A$1:$EJ$1191,809,0)+HLOOKUP($A39,[2]valeurs_trimestrielles!$A$1:$EJ$1191,811,0)+HLOOKUP($A39,[2]valeurs_trimestrielles!$A$1:$EJ$1191,813,0)</f>
        <v>119985</v>
      </c>
      <c r="D39" s="46">
        <f>HLOOKUP(A39,[2]valeurs_trimestrielles!$A$1:$EJ$1191,161,0)+HLOOKUP(A39,[2]valeurs_trimestrielles!$A$1:$EJ$1191,163,0)+HLOOKUP(A39,[2]valeurs_trimestrielles!$A$1:$EJ$1191,165,0)+HLOOKUP(A39,[2]valeurs_trimestrielles!$A$1:$EJ$1191,167,0)+HLOOKUP(A39,[2]valeurs_trimestrielles!$A$1:$EJ$1191,169,0)+HLOOKUP(A39,[2]valeurs_trimestrielles!$A$1:$EJ$1191,171,0)+HLOOKUP(A39,[2]valeurs_trimestrielles!$A$1:$EJ$1191,175,0)+HLOOKUP(A39,[2]valeurs_trimestrielles!$A$1:$EJ$1191,181,0)+HLOOKUP(A39,[2]valeurs_trimestrielles!$A$1:$EJ$1191,188,0)+HLOOKUP(A39,[2]valeurs_trimestrielles!$A$1:$EJ$1191,190,0)+HLOOKUP(A39,[2]valeurs_trimestrielles!$A$1:$EJ$1191,192,0)+HLOOKUP(A39,[2]valeurs_trimestrielles!$A$1:$EJ$1191,194,0)+HLOOKUP(A39,[2]valeurs_trimestrielles!$A$1:$EJ$1191,196,0)</f>
        <v>209752</v>
      </c>
    </row>
    <row r="40" spans="1:4" x14ac:dyDescent="0.2">
      <c r="A40" s="1" t="str">
        <f>date!C78</f>
        <v>2019-T2</v>
      </c>
      <c r="B40" s="31">
        <f>HLOOKUP($A40,[2]valeurs_trimestrielles!$A$1:$EJ$1191,408,0)+HLOOKUP($A40,[2]valeurs_trimestrielles!$A$1:$EJ$1191,410,0)+HLOOKUP($A40,[2]valeurs_trimestrielles!$A$1:$EJ$1191,412,0)+HLOOKUP($A40,[2]valeurs_trimestrielles!$A$1:$EJ$1191,414,0)+HLOOKUP($A40,[2]valeurs_trimestrielles!$A$1:$EJ$1191,416,0)+HLOOKUP($A40,[2]valeurs_trimestrielles!$A$1:$EJ$1191,418,0)+HLOOKUP($A40,[2]valeurs_trimestrielles!$A$1:$EJ$1191,422,0)+HLOOKUP($A40,[2]valeurs_trimestrielles!$A$1:$EJ$1191,428,0)+HLOOKUP($A40,[2]valeurs_trimestrielles!$A$1:$EJ$1191,435,0)+HLOOKUP($A40,[2]valeurs_trimestrielles!$A$1:$EJ$1191,437,0)+HLOOKUP($A40,[2]valeurs_trimestrielles!$A$1:$EJ$1191,439,0)+HLOOKUP($A40,[2]valeurs_trimestrielles!$A$1:$EJ$1191,441,0)+HLOOKUP($A40,[2]valeurs_trimestrielles!$A$1:$EJ$1191,443,0)</f>
        <v>88009</v>
      </c>
      <c r="C40" s="31">
        <f>HLOOKUP($A40,[2]valeurs_trimestrielles!$A$1:$EJ$1191,780,0)+HLOOKUP($A40,[2]valeurs_trimestrielles!$A$1:$EJ$1191,782,0)+HLOOKUP($A40,[2]valeurs_trimestrielles!$A$1:$EJ$1191,784,0)+HLOOKUP($A40,[2]valeurs_trimestrielles!$A$1:$EJ$1191,786,0)+HLOOKUP($A40,[2]valeurs_trimestrielles!$A$1:$EJ$1191,788,0)+HLOOKUP($A40,[2]valeurs_trimestrielles!$A$1:$EJ$1191,790,0)+HLOOKUP($A40,[2]valeurs_trimestrielles!$A$1:$EJ$1191,794,0)+HLOOKUP($A40,[2]valeurs_trimestrielles!$A$1:$EJ$1191,799,0)+HLOOKUP($A40,[2]valeurs_trimestrielles!$A$1:$EJ$1191,805,0)+HLOOKUP($A40,[2]valeurs_trimestrielles!$A$1:$EJ$1191,807,0)+HLOOKUP($A40,[2]valeurs_trimestrielles!$A$1:$EJ$1191,809,0)+HLOOKUP($A40,[2]valeurs_trimestrielles!$A$1:$EJ$1191,811,0)+HLOOKUP($A40,[2]valeurs_trimestrielles!$A$1:$EJ$1191,813,0)</f>
        <v>120188</v>
      </c>
      <c r="D40" s="46">
        <f>HLOOKUP(A40,[2]valeurs_trimestrielles!$A$1:$EJ$1191,161,0)+HLOOKUP(A40,[2]valeurs_trimestrielles!$A$1:$EJ$1191,163,0)+HLOOKUP(A40,[2]valeurs_trimestrielles!$A$1:$EJ$1191,165,0)+HLOOKUP(A40,[2]valeurs_trimestrielles!$A$1:$EJ$1191,167,0)+HLOOKUP(A40,[2]valeurs_trimestrielles!$A$1:$EJ$1191,169,0)+HLOOKUP(A40,[2]valeurs_trimestrielles!$A$1:$EJ$1191,171,0)+HLOOKUP(A40,[2]valeurs_trimestrielles!$A$1:$EJ$1191,175,0)+HLOOKUP(A40,[2]valeurs_trimestrielles!$A$1:$EJ$1191,181,0)+HLOOKUP(A40,[2]valeurs_trimestrielles!$A$1:$EJ$1191,188,0)+HLOOKUP(A40,[2]valeurs_trimestrielles!$A$1:$EJ$1191,190,0)+HLOOKUP(A40,[2]valeurs_trimestrielles!$A$1:$EJ$1191,192,0)+HLOOKUP(A40,[2]valeurs_trimestrielles!$A$1:$EJ$1191,194,0)+HLOOKUP(A40,[2]valeurs_trimestrielles!$A$1:$EJ$1191,196,0)</f>
        <v>208197</v>
      </c>
    </row>
    <row r="41" spans="1:4" x14ac:dyDescent="0.2">
      <c r="A41" s="1" t="str">
        <f>date!C79</f>
        <v>2019-T3</v>
      </c>
      <c r="B41" s="31">
        <f>HLOOKUP($A41,[2]valeurs_trimestrielles!$A$1:$EJ$1191,408,0)+HLOOKUP($A41,[2]valeurs_trimestrielles!$A$1:$EJ$1191,410,0)+HLOOKUP($A41,[2]valeurs_trimestrielles!$A$1:$EJ$1191,412,0)+HLOOKUP($A41,[2]valeurs_trimestrielles!$A$1:$EJ$1191,414,0)+HLOOKUP($A41,[2]valeurs_trimestrielles!$A$1:$EJ$1191,416,0)+HLOOKUP($A41,[2]valeurs_trimestrielles!$A$1:$EJ$1191,418,0)+HLOOKUP($A41,[2]valeurs_trimestrielles!$A$1:$EJ$1191,422,0)+HLOOKUP($A41,[2]valeurs_trimestrielles!$A$1:$EJ$1191,428,0)+HLOOKUP($A41,[2]valeurs_trimestrielles!$A$1:$EJ$1191,435,0)+HLOOKUP($A41,[2]valeurs_trimestrielles!$A$1:$EJ$1191,437,0)+HLOOKUP($A41,[2]valeurs_trimestrielles!$A$1:$EJ$1191,439,0)+HLOOKUP($A41,[2]valeurs_trimestrielles!$A$1:$EJ$1191,441,0)+HLOOKUP($A41,[2]valeurs_trimestrielles!$A$1:$EJ$1191,443,0)</f>
        <v>88583</v>
      </c>
      <c r="C41" s="31">
        <f>HLOOKUP($A41,[2]valeurs_trimestrielles!$A$1:$EJ$1191,780,0)+HLOOKUP($A41,[2]valeurs_trimestrielles!$A$1:$EJ$1191,782,0)+HLOOKUP($A41,[2]valeurs_trimestrielles!$A$1:$EJ$1191,784,0)+HLOOKUP($A41,[2]valeurs_trimestrielles!$A$1:$EJ$1191,786,0)+HLOOKUP($A41,[2]valeurs_trimestrielles!$A$1:$EJ$1191,788,0)+HLOOKUP($A41,[2]valeurs_trimestrielles!$A$1:$EJ$1191,790,0)+HLOOKUP($A41,[2]valeurs_trimestrielles!$A$1:$EJ$1191,794,0)+HLOOKUP($A41,[2]valeurs_trimestrielles!$A$1:$EJ$1191,799,0)+HLOOKUP($A41,[2]valeurs_trimestrielles!$A$1:$EJ$1191,805,0)+HLOOKUP($A41,[2]valeurs_trimestrielles!$A$1:$EJ$1191,807,0)+HLOOKUP($A41,[2]valeurs_trimestrielles!$A$1:$EJ$1191,809,0)+HLOOKUP($A41,[2]valeurs_trimestrielles!$A$1:$EJ$1191,811,0)+HLOOKUP($A41,[2]valeurs_trimestrielles!$A$1:$EJ$1191,813,0)</f>
        <v>122345</v>
      </c>
      <c r="D41" s="46">
        <f>HLOOKUP(A41,[2]valeurs_trimestrielles!$A$1:$EJ$1191,161,0)+HLOOKUP(A41,[2]valeurs_trimestrielles!$A$1:$EJ$1191,163,0)+HLOOKUP(A41,[2]valeurs_trimestrielles!$A$1:$EJ$1191,165,0)+HLOOKUP(A41,[2]valeurs_trimestrielles!$A$1:$EJ$1191,167,0)+HLOOKUP(A41,[2]valeurs_trimestrielles!$A$1:$EJ$1191,169,0)+HLOOKUP(A41,[2]valeurs_trimestrielles!$A$1:$EJ$1191,171,0)+HLOOKUP(A41,[2]valeurs_trimestrielles!$A$1:$EJ$1191,175,0)+HLOOKUP(A41,[2]valeurs_trimestrielles!$A$1:$EJ$1191,181,0)+HLOOKUP(A41,[2]valeurs_trimestrielles!$A$1:$EJ$1191,188,0)+HLOOKUP(A41,[2]valeurs_trimestrielles!$A$1:$EJ$1191,190,0)+HLOOKUP(A41,[2]valeurs_trimestrielles!$A$1:$EJ$1191,192,0)+HLOOKUP(A41,[2]valeurs_trimestrielles!$A$1:$EJ$1191,194,0)+HLOOKUP(A41,[2]valeurs_trimestrielles!$A$1:$EJ$1191,196,0)</f>
        <v>210928</v>
      </c>
    </row>
    <row r="42" spans="1:4" x14ac:dyDescent="0.2">
      <c r="A42" s="61" t="str">
        <f>date!C80</f>
        <v>2019-T4</v>
      </c>
      <c r="B42" s="62">
        <f>HLOOKUP($A42,[2]valeurs_trimestrielles!$A$1:$EJ$1191,408,0)+HLOOKUP($A42,[2]valeurs_trimestrielles!$A$1:$EJ$1191,410,0)+HLOOKUP($A42,[2]valeurs_trimestrielles!$A$1:$EJ$1191,412,0)+HLOOKUP($A42,[2]valeurs_trimestrielles!$A$1:$EJ$1191,414,0)+HLOOKUP($A42,[2]valeurs_trimestrielles!$A$1:$EJ$1191,416,0)+HLOOKUP($A42,[2]valeurs_trimestrielles!$A$1:$EJ$1191,418,0)+HLOOKUP($A42,[2]valeurs_trimestrielles!$A$1:$EJ$1191,422,0)+HLOOKUP($A42,[2]valeurs_trimestrielles!$A$1:$EJ$1191,428,0)+HLOOKUP($A42,[2]valeurs_trimestrielles!$A$1:$EJ$1191,435,0)+HLOOKUP($A42,[2]valeurs_trimestrielles!$A$1:$EJ$1191,437,0)+HLOOKUP($A42,[2]valeurs_trimestrielles!$A$1:$EJ$1191,439,0)+HLOOKUP($A42,[2]valeurs_trimestrielles!$A$1:$EJ$1191,441,0)+HLOOKUP($A42,[2]valeurs_trimestrielles!$A$1:$EJ$1191,443,0)</f>
        <v>85898</v>
      </c>
      <c r="C42" s="62">
        <f>HLOOKUP($A42,[2]valeurs_trimestrielles!$A$1:$EJ$1191,780,0)+HLOOKUP($A42,[2]valeurs_trimestrielles!$A$1:$EJ$1191,782,0)+HLOOKUP($A42,[2]valeurs_trimestrielles!$A$1:$EJ$1191,784,0)+HLOOKUP($A42,[2]valeurs_trimestrielles!$A$1:$EJ$1191,786,0)+HLOOKUP($A42,[2]valeurs_trimestrielles!$A$1:$EJ$1191,788,0)+HLOOKUP($A42,[2]valeurs_trimestrielles!$A$1:$EJ$1191,790,0)+HLOOKUP($A42,[2]valeurs_trimestrielles!$A$1:$EJ$1191,794,0)+HLOOKUP($A42,[2]valeurs_trimestrielles!$A$1:$EJ$1191,799,0)+HLOOKUP($A42,[2]valeurs_trimestrielles!$A$1:$EJ$1191,805,0)+HLOOKUP($A42,[2]valeurs_trimestrielles!$A$1:$EJ$1191,807,0)+HLOOKUP($A42,[2]valeurs_trimestrielles!$A$1:$EJ$1191,809,0)+HLOOKUP($A42,[2]valeurs_trimestrielles!$A$1:$EJ$1191,811,0)+HLOOKUP($A42,[2]valeurs_trimestrielles!$A$1:$EJ$1191,813,0)</f>
        <v>131098</v>
      </c>
      <c r="D42" s="64">
        <f>HLOOKUP(A42,[2]valeurs_trimestrielles!$A$1:$EJ$1191,161,0)+HLOOKUP(A42,[2]valeurs_trimestrielles!$A$1:$EJ$1191,163,0)+HLOOKUP(A42,[2]valeurs_trimestrielles!$A$1:$EJ$1191,165,0)+HLOOKUP(A42,[2]valeurs_trimestrielles!$A$1:$EJ$1191,167,0)+HLOOKUP(A42,[2]valeurs_trimestrielles!$A$1:$EJ$1191,169,0)+HLOOKUP(A42,[2]valeurs_trimestrielles!$A$1:$EJ$1191,171,0)+HLOOKUP(A42,[2]valeurs_trimestrielles!$A$1:$EJ$1191,175,0)+HLOOKUP(A42,[2]valeurs_trimestrielles!$A$1:$EJ$1191,181,0)+HLOOKUP(A42,[2]valeurs_trimestrielles!$A$1:$EJ$1191,188,0)+HLOOKUP(A42,[2]valeurs_trimestrielles!$A$1:$EJ$1191,190,0)+HLOOKUP(A42,[2]valeurs_trimestrielles!$A$1:$EJ$1191,192,0)+HLOOKUP(A42,[2]valeurs_trimestrielles!$A$1:$EJ$1191,194,0)+HLOOKUP(A42,[2]valeurs_trimestrielles!$A$1:$EJ$1191,196,0)</f>
        <v>216996</v>
      </c>
    </row>
    <row r="43" spans="1:4" x14ac:dyDescent="0.2">
      <c r="A43" s="1" t="str">
        <f>date!C81</f>
        <v>2020-T1</v>
      </c>
      <c r="B43" s="31">
        <f>HLOOKUP($A43,[2]valeurs_trimestrielles!$A$1:$EJ$1191,408,0)+HLOOKUP($A43,[2]valeurs_trimestrielles!$A$1:$EJ$1191,410,0)+HLOOKUP($A43,[2]valeurs_trimestrielles!$A$1:$EJ$1191,412,0)+HLOOKUP($A43,[2]valeurs_trimestrielles!$A$1:$EJ$1191,414,0)+HLOOKUP($A43,[2]valeurs_trimestrielles!$A$1:$EJ$1191,416,0)+HLOOKUP($A43,[2]valeurs_trimestrielles!$A$1:$EJ$1191,418,0)+HLOOKUP($A43,[2]valeurs_trimestrielles!$A$1:$EJ$1191,422,0)+HLOOKUP($A43,[2]valeurs_trimestrielles!$A$1:$EJ$1191,428,0)+HLOOKUP($A43,[2]valeurs_trimestrielles!$A$1:$EJ$1191,435,0)+HLOOKUP($A43,[2]valeurs_trimestrielles!$A$1:$EJ$1191,437,0)+HLOOKUP($A43,[2]valeurs_trimestrielles!$A$1:$EJ$1191,439,0)+HLOOKUP($A43,[2]valeurs_trimestrielles!$A$1:$EJ$1191,441,0)+HLOOKUP($A43,[2]valeurs_trimestrielles!$A$1:$EJ$1191,443,0)</f>
        <v>81112</v>
      </c>
      <c r="C43" s="31">
        <f>HLOOKUP($A43,[2]valeurs_trimestrielles!$A$1:$EJ$1191,780,0)+HLOOKUP($A43,[2]valeurs_trimestrielles!$A$1:$EJ$1191,782,0)+HLOOKUP($A43,[2]valeurs_trimestrielles!$A$1:$EJ$1191,784,0)+HLOOKUP($A43,[2]valeurs_trimestrielles!$A$1:$EJ$1191,786,0)+HLOOKUP($A43,[2]valeurs_trimestrielles!$A$1:$EJ$1191,788,0)+HLOOKUP($A43,[2]valeurs_trimestrielles!$A$1:$EJ$1191,790,0)+HLOOKUP($A43,[2]valeurs_trimestrielles!$A$1:$EJ$1191,794,0)+HLOOKUP($A43,[2]valeurs_trimestrielles!$A$1:$EJ$1191,799,0)+HLOOKUP($A43,[2]valeurs_trimestrielles!$A$1:$EJ$1191,805,0)+HLOOKUP($A43,[2]valeurs_trimestrielles!$A$1:$EJ$1191,807,0)+HLOOKUP($A43,[2]valeurs_trimestrielles!$A$1:$EJ$1191,809,0)+HLOOKUP($A43,[2]valeurs_trimestrielles!$A$1:$EJ$1191,811,0)+HLOOKUP($A43,[2]valeurs_trimestrielles!$A$1:$EJ$1191,813,0)</f>
        <v>119532</v>
      </c>
      <c r="D43" s="46">
        <f>HLOOKUP(A43,[2]valeurs_trimestrielles!$A$1:$EJ$1191,161,0)+HLOOKUP(A43,[2]valeurs_trimestrielles!$A$1:$EJ$1191,163,0)+HLOOKUP(A43,[2]valeurs_trimestrielles!$A$1:$EJ$1191,165,0)+HLOOKUP(A43,[2]valeurs_trimestrielles!$A$1:$EJ$1191,167,0)+HLOOKUP(A43,[2]valeurs_trimestrielles!$A$1:$EJ$1191,169,0)+HLOOKUP(A43,[2]valeurs_trimestrielles!$A$1:$EJ$1191,171,0)+HLOOKUP(A43,[2]valeurs_trimestrielles!$A$1:$EJ$1191,175,0)+HLOOKUP(A43,[2]valeurs_trimestrielles!$A$1:$EJ$1191,181,0)+HLOOKUP(A43,[2]valeurs_trimestrielles!$A$1:$EJ$1191,188,0)+HLOOKUP(A43,[2]valeurs_trimestrielles!$A$1:$EJ$1191,190,0)+HLOOKUP(A43,[2]valeurs_trimestrielles!$A$1:$EJ$1191,192,0)+HLOOKUP(A43,[2]valeurs_trimestrielles!$A$1:$EJ$1191,194,0)+HLOOKUP(A43,[2]valeurs_trimestrielles!$A$1:$EJ$1191,196,0)</f>
        <v>200644</v>
      </c>
    </row>
    <row r="44" spans="1:4" x14ac:dyDescent="0.2">
      <c r="A44" s="1" t="str">
        <f>date!C82</f>
        <v>2020-T2</v>
      </c>
      <c r="B44" s="31">
        <f>HLOOKUP($A44,[2]valeurs_trimestrielles!$A$1:$EJ$1191,408,0)+HLOOKUP($A44,[2]valeurs_trimestrielles!$A$1:$EJ$1191,410,0)+HLOOKUP($A44,[2]valeurs_trimestrielles!$A$1:$EJ$1191,412,0)+HLOOKUP($A44,[2]valeurs_trimestrielles!$A$1:$EJ$1191,414,0)+HLOOKUP($A44,[2]valeurs_trimestrielles!$A$1:$EJ$1191,416,0)+HLOOKUP($A44,[2]valeurs_trimestrielles!$A$1:$EJ$1191,418,0)+HLOOKUP($A44,[2]valeurs_trimestrielles!$A$1:$EJ$1191,422,0)+HLOOKUP($A44,[2]valeurs_trimestrielles!$A$1:$EJ$1191,428,0)+HLOOKUP($A44,[2]valeurs_trimestrielles!$A$1:$EJ$1191,435,0)+HLOOKUP($A44,[2]valeurs_trimestrielles!$A$1:$EJ$1191,437,0)+HLOOKUP($A44,[2]valeurs_trimestrielles!$A$1:$EJ$1191,439,0)+HLOOKUP($A44,[2]valeurs_trimestrielles!$A$1:$EJ$1191,441,0)+HLOOKUP($A44,[2]valeurs_trimestrielles!$A$1:$EJ$1191,443,0)</f>
        <v>63093</v>
      </c>
      <c r="C44" s="31">
        <f>HLOOKUP($A44,[2]valeurs_trimestrielles!$A$1:$EJ$1191,780,0)+HLOOKUP($A44,[2]valeurs_trimestrielles!$A$1:$EJ$1191,782,0)+HLOOKUP($A44,[2]valeurs_trimestrielles!$A$1:$EJ$1191,784,0)+HLOOKUP($A44,[2]valeurs_trimestrielles!$A$1:$EJ$1191,786,0)+HLOOKUP($A44,[2]valeurs_trimestrielles!$A$1:$EJ$1191,788,0)+HLOOKUP($A44,[2]valeurs_trimestrielles!$A$1:$EJ$1191,790,0)+HLOOKUP($A44,[2]valeurs_trimestrielles!$A$1:$EJ$1191,794,0)+HLOOKUP($A44,[2]valeurs_trimestrielles!$A$1:$EJ$1191,799,0)+HLOOKUP($A44,[2]valeurs_trimestrielles!$A$1:$EJ$1191,805,0)+HLOOKUP($A44,[2]valeurs_trimestrielles!$A$1:$EJ$1191,807,0)+HLOOKUP($A44,[2]valeurs_trimestrielles!$A$1:$EJ$1191,809,0)+HLOOKUP($A44,[2]valeurs_trimestrielles!$A$1:$EJ$1191,811,0)+HLOOKUP($A44,[2]valeurs_trimestrielles!$A$1:$EJ$1191,813,0)</f>
        <v>102368</v>
      </c>
      <c r="D44" s="46">
        <f>HLOOKUP(A44,[2]valeurs_trimestrielles!$A$1:$EJ$1191,161,0)+HLOOKUP(A44,[2]valeurs_trimestrielles!$A$1:$EJ$1191,163,0)+HLOOKUP(A44,[2]valeurs_trimestrielles!$A$1:$EJ$1191,165,0)+HLOOKUP(A44,[2]valeurs_trimestrielles!$A$1:$EJ$1191,167,0)+HLOOKUP(A44,[2]valeurs_trimestrielles!$A$1:$EJ$1191,169,0)+HLOOKUP(A44,[2]valeurs_trimestrielles!$A$1:$EJ$1191,171,0)+HLOOKUP(A44,[2]valeurs_trimestrielles!$A$1:$EJ$1191,175,0)+HLOOKUP(A44,[2]valeurs_trimestrielles!$A$1:$EJ$1191,181,0)+HLOOKUP(A44,[2]valeurs_trimestrielles!$A$1:$EJ$1191,188,0)+HLOOKUP(A44,[2]valeurs_trimestrielles!$A$1:$EJ$1191,190,0)+HLOOKUP(A44,[2]valeurs_trimestrielles!$A$1:$EJ$1191,192,0)+HLOOKUP(A44,[2]valeurs_trimestrielles!$A$1:$EJ$1191,194,0)+HLOOKUP(A44,[2]valeurs_trimestrielles!$A$1:$EJ$1191,196,0)</f>
        <v>165461</v>
      </c>
    </row>
    <row r="45" spans="1:4" x14ac:dyDescent="0.2">
      <c r="A45" s="1" t="str">
        <f>date!C83</f>
        <v>2020-T3</v>
      </c>
      <c r="B45" s="31">
        <f>HLOOKUP($A45,[2]valeurs_trimestrielles!$A$1:$EJ$1191,408,0)+HLOOKUP($A45,[2]valeurs_trimestrielles!$A$1:$EJ$1191,410,0)+HLOOKUP($A45,[2]valeurs_trimestrielles!$A$1:$EJ$1191,412,0)+HLOOKUP($A45,[2]valeurs_trimestrielles!$A$1:$EJ$1191,414,0)+HLOOKUP($A45,[2]valeurs_trimestrielles!$A$1:$EJ$1191,416,0)+HLOOKUP($A45,[2]valeurs_trimestrielles!$A$1:$EJ$1191,418,0)+HLOOKUP($A45,[2]valeurs_trimestrielles!$A$1:$EJ$1191,422,0)+HLOOKUP($A45,[2]valeurs_trimestrielles!$A$1:$EJ$1191,428,0)+HLOOKUP($A45,[2]valeurs_trimestrielles!$A$1:$EJ$1191,435,0)+HLOOKUP($A45,[2]valeurs_trimestrielles!$A$1:$EJ$1191,437,0)+HLOOKUP($A45,[2]valeurs_trimestrielles!$A$1:$EJ$1191,439,0)+HLOOKUP($A45,[2]valeurs_trimestrielles!$A$1:$EJ$1191,441,0)+HLOOKUP($A45,[2]valeurs_trimestrielles!$A$1:$EJ$1191,443,0)</f>
        <v>95535</v>
      </c>
      <c r="C45" s="31">
        <f>HLOOKUP($A45,[2]valeurs_trimestrielles!$A$1:$EJ$1191,780,0)+HLOOKUP($A45,[2]valeurs_trimestrielles!$A$1:$EJ$1191,782,0)+HLOOKUP($A45,[2]valeurs_trimestrielles!$A$1:$EJ$1191,784,0)+HLOOKUP($A45,[2]valeurs_trimestrielles!$A$1:$EJ$1191,786,0)+HLOOKUP($A45,[2]valeurs_trimestrielles!$A$1:$EJ$1191,788,0)+HLOOKUP($A45,[2]valeurs_trimestrielles!$A$1:$EJ$1191,790,0)+HLOOKUP($A45,[2]valeurs_trimestrielles!$A$1:$EJ$1191,794,0)+HLOOKUP($A45,[2]valeurs_trimestrielles!$A$1:$EJ$1191,799,0)+HLOOKUP($A45,[2]valeurs_trimestrielles!$A$1:$EJ$1191,805,0)+HLOOKUP($A45,[2]valeurs_trimestrielles!$A$1:$EJ$1191,807,0)+HLOOKUP($A45,[2]valeurs_trimestrielles!$A$1:$EJ$1191,809,0)+HLOOKUP($A45,[2]valeurs_trimestrielles!$A$1:$EJ$1191,811,0)+HLOOKUP($A45,[2]valeurs_trimestrielles!$A$1:$EJ$1191,813,0)</f>
        <v>159394</v>
      </c>
      <c r="D45" s="46">
        <f>HLOOKUP(A45,[2]valeurs_trimestrielles!$A$1:$EJ$1191,161,0)+HLOOKUP(A45,[2]valeurs_trimestrielles!$A$1:$EJ$1191,163,0)+HLOOKUP(A45,[2]valeurs_trimestrielles!$A$1:$EJ$1191,165,0)+HLOOKUP(A45,[2]valeurs_trimestrielles!$A$1:$EJ$1191,167,0)+HLOOKUP(A45,[2]valeurs_trimestrielles!$A$1:$EJ$1191,169,0)+HLOOKUP(A45,[2]valeurs_trimestrielles!$A$1:$EJ$1191,171,0)+HLOOKUP(A45,[2]valeurs_trimestrielles!$A$1:$EJ$1191,175,0)+HLOOKUP(A45,[2]valeurs_trimestrielles!$A$1:$EJ$1191,181,0)+HLOOKUP(A45,[2]valeurs_trimestrielles!$A$1:$EJ$1191,188,0)+HLOOKUP(A45,[2]valeurs_trimestrielles!$A$1:$EJ$1191,190,0)+HLOOKUP(A45,[2]valeurs_trimestrielles!$A$1:$EJ$1191,192,0)+HLOOKUP(A45,[2]valeurs_trimestrielles!$A$1:$EJ$1191,194,0)+HLOOKUP(A45,[2]valeurs_trimestrielles!$A$1:$EJ$1191,196,0)</f>
        <v>254929</v>
      </c>
    </row>
    <row r="46" spans="1:4" x14ac:dyDescent="0.2">
      <c r="A46" s="61" t="str">
        <f>date!C84</f>
        <v>2020-T4</v>
      </c>
      <c r="B46" s="62">
        <f>HLOOKUP($A46,[2]valeurs_trimestrielles!$A$1:$EJ$1191,408,0)+HLOOKUP($A46,[2]valeurs_trimestrielles!$A$1:$EJ$1191,410,0)+HLOOKUP($A46,[2]valeurs_trimestrielles!$A$1:$EJ$1191,412,0)+HLOOKUP($A46,[2]valeurs_trimestrielles!$A$1:$EJ$1191,414,0)+HLOOKUP($A46,[2]valeurs_trimestrielles!$A$1:$EJ$1191,416,0)+HLOOKUP($A46,[2]valeurs_trimestrielles!$A$1:$EJ$1191,418,0)+HLOOKUP($A46,[2]valeurs_trimestrielles!$A$1:$EJ$1191,422,0)+HLOOKUP($A46,[2]valeurs_trimestrielles!$A$1:$EJ$1191,428,0)+HLOOKUP($A46,[2]valeurs_trimestrielles!$A$1:$EJ$1191,435,0)+HLOOKUP($A46,[2]valeurs_trimestrielles!$A$1:$EJ$1191,437,0)+HLOOKUP($A46,[2]valeurs_trimestrielles!$A$1:$EJ$1191,439,0)+HLOOKUP($A46,[2]valeurs_trimestrielles!$A$1:$EJ$1191,441,0)+HLOOKUP($A46,[2]valeurs_trimestrielles!$A$1:$EJ$1191,443,0)</f>
        <v>95999</v>
      </c>
      <c r="C46" s="62">
        <f>HLOOKUP($A46,[2]valeurs_trimestrielles!$A$1:$EJ$1191,780,0)+HLOOKUP($A46,[2]valeurs_trimestrielles!$A$1:$EJ$1191,782,0)+HLOOKUP($A46,[2]valeurs_trimestrielles!$A$1:$EJ$1191,784,0)+HLOOKUP($A46,[2]valeurs_trimestrielles!$A$1:$EJ$1191,786,0)+HLOOKUP($A46,[2]valeurs_trimestrielles!$A$1:$EJ$1191,788,0)+HLOOKUP($A46,[2]valeurs_trimestrielles!$A$1:$EJ$1191,790,0)+HLOOKUP($A46,[2]valeurs_trimestrielles!$A$1:$EJ$1191,794,0)+HLOOKUP($A46,[2]valeurs_trimestrielles!$A$1:$EJ$1191,799,0)+HLOOKUP($A46,[2]valeurs_trimestrielles!$A$1:$EJ$1191,805,0)+HLOOKUP($A46,[2]valeurs_trimestrielles!$A$1:$EJ$1191,807,0)+HLOOKUP($A46,[2]valeurs_trimestrielles!$A$1:$EJ$1191,809,0)+HLOOKUP($A46,[2]valeurs_trimestrielles!$A$1:$EJ$1191,811,0)+HLOOKUP($A46,[2]valeurs_trimestrielles!$A$1:$EJ$1191,813,0)</f>
        <v>157477</v>
      </c>
      <c r="D46" s="64">
        <f>HLOOKUP(A46,[2]valeurs_trimestrielles!$A$1:$EJ$1191,161,0)+HLOOKUP(A46,[2]valeurs_trimestrielles!$A$1:$EJ$1191,163,0)+HLOOKUP(A46,[2]valeurs_trimestrielles!$A$1:$EJ$1191,165,0)+HLOOKUP(A46,[2]valeurs_trimestrielles!$A$1:$EJ$1191,167,0)+HLOOKUP(A46,[2]valeurs_trimestrielles!$A$1:$EJ$1191,169,0)+HLOOKUP(A46,[2]valeurs_trimestrielles!$A$1:$EJ$1191,171,0)+HLOOKUP(A46,[2]valeurs_trimestrielles!$A$1:$EJ$1191,175,0)+HLOOKUP(A46,[2]valeurs_trimestrielles!$A$1:$EJ$1191,181,0)+HLOOKUP(A46,[2]valeurs_trimestrielles!$A$1:$EJ$1191,188,0)+HLOOKUP(A46,[2]valeurs_trimestrielles!$A$1:$EJ$1191,190,0)+HLOOKUP(A46,[2]valeurs_trimestrielles!$A$1:$EJ$1191,192,0)+HLOOKUP(A46,[2]valeurs_trimestrielles!$A$1:$EJ$1191,194,0)+HLOOKUP(A46,[2]valeurs_trimestrielles!$A$1:$EJ$1191,196,0)</f>
        <v>253476</v>
      </c>
    </row>
    <row r="47" spans="1:4" x14ac:dyDescent="0.2">
      <c r="A47" s="1" t="str">
        <f>date!C85</f>
        <v>2021-T1</v>
      </c>
      <c r="B47" s="31">
        <f>HLOOKUP($A47,[2]valeurs_trimestrielles!$A$1:$EJ$1191,408,0)+HLOOKUP($A47,[2]valeurs_trimestrielles!$A$1:$EJ$1191,410,0)+HLOOKUP($A47,[2]valeurs_trimestrielles!$A$1:$EJ$1191,412,0)+HLOOKUP($A47,[2]valeurs_trimestrielles!$A$1:$EJ$1191,414,0)+HLOOKUP($A47,[2]valeurs_trimestrielles!$A$1:$EJ$1191,416,0)+HLOOKUP($A47,[2]valeurs_trimestrielles!$A$1:$EJ$1191,418,0)+HLOOKUP($A47,[2]valeurs_trimestrielles!$A$1:$EJ$1191,422,0)+HLOOKUP($A47,[2]valeurs_trimestrielles!$A$1:$EJ$1191,428,0)+HLOOKUP($A47,[2]valeurs_trimestrielles!$A$1:$EJ$1191,435,0)+HLOOKUP($A47,[2]valeurs_trimestrielles!$A$1:$EJ$1191,437,0)+HLOOKUP($A47,[2]valeurs_trimestrielles!$A$1:$EJ$1191,439,0)+HLOOKUP($A47,[2]valeurs_trimestrielles!$A$1:$EJ$1191,441,0)+HLOOKUP($A47,[2]valeurs_trimestrielles!$A$1:$EJ$1191,443,0)</f>
        <v>97980</v>
      </c>
      <c r="C47" s="31">
        <f>HLOOKUP($A47,[2]valeurs_trimestrielles!$A$1:$EJ$1191,780,0)+HLOOKUP($A47,[2]valeurs_trimestrielles!$A$1:$EJ$1191,782,0)+HLOOKUP($A47,[2]valeurs_trimestrielles!$A$1:$EJ$1191,784,0)+HLOOKUP($A47,[2]valeurs_trimestrielles!$A$1:$EJ$1191,786,0)+HLOOKUP($A47,[2]valeurs_trimestrielles!$A$1:$EJ$1191,788,0)+HLOOKUP($A47,[2]valeurs_trimestrielles!$A$1:$EJ$1191,790,0)+HLOOKUP($A47,[2]valeurs_trimestrielles!$A$1:$EJ$1191,794,0)+HLOOKUP($A47,[2]valeurs_trimestrielles!$A$1:$EJ$1191,799,0)+HLOOKUP($A47,[2]valeurs_trimestrielles!$A$1:$EJ$1191,805,0)+HLOOKUP($A47,[2]valeurs_trimestrielles!$A$1:$EJ$1191,807,0)+HLOOKUP($A47,[2]valeurs_trimestrielles!$A$1:$EJ$1191,809,0)+HLOOKUP($A47,[2]valeurs_trimestrielles!$A$1:$EJ$1191,811,0)+HLOOKUP($A47,[2]valeurs_trimestrielles!$A$1:$EJ$1191,813,0)</f>
        <v>164474</v>
      </c>
      <c r="D47" s="46">
        <f>HLOOKUP(A47,[2]valeurs_trimestrielles!$A$1:$EJ$1191,161,0)+HLOOKUP(A47,[2]valeurs_trimestrielles!$A$1:$EJ$1191,163,0)+HLOOKUP(A47,[2]valeurs_trimestrielles!$A$1:$EJ$1191,165,0)+HLOOKUP(A47,[2]valeurs_trimestrielles!$A$1:$EJ$1191,167,0)+HLOOKUP(A47,[2]valeurs_trimestrielles!$A$1:$EJ$1191,169,0)+HLOOKUP(A47,[2]valeurs_trimestrielles!$A$1:$EJ$1191,171,0)+HLOOKUP(A47,[2]valeurs_trimestrielles!$A$1:$EJ$1191,175,0)+HLOOKUP(A47,[2]valeurs_trimestrielles!$A$1:$EJ$1191,181,0)+HLOOKUP(A47,[2]valeurs_trimestrielles!$A$1:$EJ$1191,188,0)+HLOOKUP(A47,[2]valeurs_trimestrielles!$A$1:$EJ$1191,190,0)+HLOOKUP(A47,[2]valeurs_trimestrielles!$A$1:$EJ$1191,192,0)+HLOOKUP(A47,[2]valeurs_trimestrielles!$A$1:$EJ$1191,194,0)+HLOOKUP(A47,[2]valeurs_trimestrielles!$A$1:$EJ$1191,196,0)</f>
        <v>262454</v>
      </c>
    </row>
    <row r="48" spans="1:4" x14ac:dyDescent="0.2">
      <c r="A48" s="1" t="str">
        <f>date!C86</f>
        <v>2021-T2</v>
      </c>
      <c r="B48" s="31">
        <f>HLOOKUP($A48,[2]valeurs_trimestrielles!$A$1:$EJ$1191,408,0)+HLOOKUP($A48,[2]valeurs_trimestrielles!$A$1:$EJ$1191,410,0)+HLOOKUP($A48,[2]valeurs_trimestrielles!$A$1:$EJ$1191,412,0)+HLOOKUP($A48,[2]valeurs_trimestrielles!$A$1:$EJ$1191,414,0)+HLOOKUP($A48,[2]valeurs_trimestrielles!$A$1:$EJ$1191,416,0)+HLOOKUP($A48,[2]valeurs_trimestrielles!$A$1:$EJ$1191,418,0)+HLOOKUP($A48,[2]valeurs_trimestrielles!$A$1:$EJ$1191,422,0)+HLOOKUP($A48,[2]valeurs_trimestrielles!$A$1:$EJ$1191,428,0)+HLOOKUP($A48,[2]valeurs_trimestrielles!$A$1:$EJ$1191,435,0)+HLOOKUP($A48,[2]valeurs_trimestrielles!$A$1:$EJ$1191,437,0)+HLOOKUP($A48,[2]valeurs_trimestrielles!$A$1:$EJ$1191,439,0)+HLOOKUP($A48,[2]valeurs_trimestrielles!$A$1:$EJ$1191,441,0)+HLOOKUP($A48,[2]valeurs_trimestrielles!$A$1:$EJ$1191,443,0)</f>
        <v>101550</v>
      </c>
      <c r="C48" s="31">
        <f>HLOOKUP($A48,[2]valeurs_trimestrielles!$A$1:$EJ$1191,780,0)+HLOOKUP($A48,[2]valeurs_trimestrielles!$A$1:$EJ$1191,782,0)+HLOOKUP($A48,[2]valeurs_trimestrielles!$A$1:$EJ$1191,784,0)+HLOOKUP($A48,[2]valeurs_trimestrielles!$A$1:$EJ$1191,786,0)+HLOOKUP($A48,[2]valeurs_trimestrielles!$A$1:$EJ$1191,788,0)+HLOOKUP($A48,[2]valeurs_trimestrielles!$A$1:$EJ$1191,790,0)+HLOOKUP($A48,[2]valeurs_trimestrielles!$A$1:$EJ$1191,794,0)+HLOOKUP($A48,[2]valeurs_trimestrielles!$A$1:$EJ$1191,799,0)+HLOOKUP($A48,[2]valeurs_trimestrielles!$A$1:$EJ$1191,805,0)+HLOOKUP($A48,[2]valeurs_trimestrielles!$A$1:$EJ$1191,807,0)+HLOOKUP($A48,[2]valeurs_trimestrielles!$A$1:$EJ$1191,809,0)+HLOOKUP($A48,[2]valeurs_trimestrielles!$A$1:$EJ$1191,811,0)+HLOOKUP($A48,[2]valeurs_trimestrielles!$A$1:$EJ$1191,813,0)</f>
        <v>157473</v>
      </c>
      <c r="D48" s="46">
        <f>HLOOKUP(A48,[2]valeurs_trimestrielles!$A$1:$EJ$1191,161,0)+HLOOKUP(A48,[2]valeurs_trimestrielles!$A$1:$EJ$1191,163,0)+HLOOKUP(A48,[2]valeurs_trimestrielles!$A$1:$EJ$1191,165,0)+HLOOKUP(A48,[2]valeurs_trimestrielles!$A$1:$EJ$1191,167,0)+HLOOKUP(A48,[2]valeurs_trimestrielles!$A$1:$EJ$1191,169,0)+HLOOKUP(A48,[2]valeurs_trimestrielles!$A$1:$EJ$1191,171,0)+HLOOKUP(A48,[2]valeurs_trimestrielles!$A$1:$EJ$1191,175,0)+HLOOKUP(A48,[2]valeurs_trimestrielles!$A$1:$EJ$1191,181,0)+HLOOKUP(A48,[2]valeurs_trimestrielles!$A$1:$EJ$1191,188,0)+HLOOKUP(A48,[2]valeurs_trimestrielles!$A$1:$EJ$1191,190,0)+HLOOKUP(A48,[2]valeurs_trimestrielles!$A$1:$EJ$1191,192,0)+HLOOKUP(A48,[2]valeurs_trimestrielles!$A$1:$EJ$1191,194,0)+HLOOKUP(A48,[2]valeurs_trimestrielles!$A$1:$EJ$1191,196,0)</f>
        <v>259023</v>
      </c>
    </row>
    <row r="49" spans="1:4" x14ac:dyDescent="0.2">
      <c r="A49" s="1" t="str">
        <f>date!C87</f>
        <v>2021-T3</v>
      </c>
      <c r="B49" s="31">
        <f>HLOOKUP($A49,[2]valeurs_trimestrielles!$A$1:$EJ$1191,408,0)+HLOOKUP($A49,[2]valeurs_trimestrielles!$A$1:$EJ$1191,410,0)+HLOOKUP($A49,[2]valeurs_trimestrielles!$A$1:$EJ$1191,412,0)+HLOOKUP($A49,[2]valeurs_trimestrielles!$A$1:$EJ$1191,414,0)+HLOOKUP($A49,[2]valeurs_trimestrielles!$A$1:$EJ$1191,416,0)+HLOOKUP($A49,[2]valeurs_trimestrielles!$A$1:$EJ$1191,418,0)+HLOOKUP($A49,[2]valeurs_trimestrielles!$A$1:$EJ$1191,422,0)+HLOOKUP($A49,[2]valeurs_trimestrielles!$A$1:$EJ$1191,428,0)+HLOOKUP($A49,[2]valeurs_trimestrielles!$A$1:$EJ$1191,435,0)+HLOOKUP($A49,[2]valeurs_trimestrielles!$A$1:$EJ$1191,437,0)+HLOOKUP($A49,[2]valeurs_trimestrielles!$A$1:$EJ$1191,439,0)+HLOOKUP($A49,[2]valeurs_trimestrielles!$A$1:$EJ$1191,441,0)+HLOOKUP($A49,[2]valeurs_trimestrielles!$A$1:$EJ$1191,443,0)</f>
        <v>96638</v>
      </c>
      <c r="C49" s="31">
        <f>HLOOKUP($A49,[2]valeurs_trimestrielles!$A$1:$EJ$1191,780,0)+HLOOKUP($A49,[2]valeurs_trimestrielles!$A$1:$EJ$1191,782,0)+HLOOKUP($A49,[2]valeurs_trimestrielles!$A$1:$EJ$1191,784,0)+HLOOKUP($A49,[2]valeurs_trimestrielles!$A$1:$EJ$1191,786,0)+HLOOKUP($A49,[2]valeurs_trimestrielles!$A$1:$EJ$1191,788,0)+HLOOKUP($A49,[2]valeurs_trimestrielles!$A$1:$EJ$1191,790,0)+HLOOKUP($A49,[2]valeurs_trimestrielles!$A$1:$EJ$1191,794,0)+HLOOKUP($A49,[2]valeurs_trimestrielles!$A$1:$EJ$1191,799,0)+HLOOKUP($A49,[2]valeurs_trimestrielles!$A$1:$EJ$1191,805,0)+HLOOKUP($A49,[2]valeurs_trimestrielles!$A$1:$EJ$1191,807,0)+HLOOKUP($A49,[2]valeurs_trimestrielles!$A$1:$EJ$1191,809,0)+HLOOKUP($A49,[2]valeurs_trimestrielles!$A$1:$EJ$1191,811,0)+HLOOKUP($A49,[2]valeurs_trimestrielles!$A$1:$EJ$1191,813,0)</f>
        <v>147350</v>
      </c>
      <c r="D49" s="46">
        <f>HLOOKUP(A49,[2]valeurs_trimestrielles!$A$1:$EJ$1191,161,0)+HLOOKUP(A49,[2]valeurs_trimestrielles!$A$1:$EJ$1191,163,0)+HLOOKUP(A49,[2]valeurs_trimestrielles!$A$1:$EJ$1191,165,0)+HLOOKUP(A49,[2]valeurs_trimestrielles!$A$1:$EJ$1191,167,0)+HLOOKUP(A49,[2]valeurs_trimestrielles!$A$1:$EJ$1191,169,0)+HLOOKUP(A49,[2]valeurs_trimestrielles!$A$1:$EJ$1191,171,0)+HLOOKUP(A49,[2]valeurs_trimestrielles!$A$1:$EJ$1191,175,0)+HLOOKUP(A49,[2]valeurs_trimestrielles!$A$1:$EJ$1191,181,0)+HLOOKUP(A49,[2]valeurs_trimestrielles!$A$1:$EJ$1191,188,0)+HLOOKUP(A49,[2]valeurs_trimestrielles!$A$1:$EJ$1191,190,0)+HLOOKUP(A49,[2]valeurs_trimestrielles!$A$1:$EJ$1191,192,0)+HLOOKUP(A49,[2]valeurs_trimestrielles!$A$1:$EJ$1191,194,0)+HLOOKUP(A49,[2]valeurs_trimestrielles!$A$1:$EJ$1191,196,0)</f>
        <v>243988</v>
      </c>
    </row>
    <row r="50" spans="1:4" x14ac:dyDescent="0.2">
      <c r="A50" s="61" t="str">
        <f>date!C88</f>
        <v>2021-T4</v>
      </c>
      <c r="B50" s="62">
        <f>HLOOKUP($A50,[2]valeurs_trimestrielles!$A$1:$EJ$1191,408,0)+HLOOKUP($A50,[2]valeurs_trimestrielles!$A$1:$EJ$1191,410,0)+HLOOKUP($A50,[2]valeurs_trimestrielles!$A$1:$EJ$1191,412,0)+HLOOKUP($A50,[2]valeurs_trimestrielles!$A$1:$EJ$1191,414,0)+HLOOKUP($A50,[2]valeurs_trimestrielles!$A$1:$EJ$1191,416,0)+HLOOKUP($A50,[2]valeurs_trimestrielles!$A$1:$EJ$1191,418,0)+HLOOKUP($A50,[2]valeurs_trimestrielles!$A$1:$EJ$1191,422,0)+HLOOKUP($A50,[2]valeurs_trimestrielles!$A$1:$EJ$1191,428,0)+HLOOKUP($A50,[2]valeurs_trimestrielles!$A$1:$EJ$1191,435,0)+HLOOKUP($A50,[2]valeurs_trimestrielles!$A$1:$EJ$1191,437,0)+HLOOKUP($A50,[2]valeurs_trimestrielles!$A$1:$EJ$1191,439,0)+HLOOKUP($A50,[2]valeurs_trimestrielles!$A$1:$EJ$1191,441,0)+HLOOKUP($A50,[2]valeurs_trimestrielles!$A$1:$EJ$1191,443,0)</f>
        <v>96172</v>
      </c>
      <c r="C50" s="62">
        <f>HLOOKUP($A50,[2]valeurs_trimestrielles!$A$1:$EJ$1191,780,0)+HLOOKUP($A50,[2]valeurs_trimestrielles!$A$1:$EJ$1191,782,0)+HLOOKUP($A50,[2]valeurs_trimestrielles!$A$1:$EJ$1191,784,0)+HLOOKUP($A50,[2]valeurs_trimestrielles!$A$1:$EJ$1191,786,0)+HLOOKUP($A50,[2]valeurs_trimestrielles!$A$1:$EJ$1191,788,0)+HLOOKUP($A50,[2]valeurs_trimestrielles!$A$1:$EJ$1191,790,0)+HLOOKUP($A50,[2]valeurs_trimestrielles!$A$1:$EJ$1191,794,0)+HLOOKUP($A50,[2]valeurs_trimestrielles!$A$1:$EJ$1191,799,0)+HLOOKUP($A50,[2]valeurs_trimestrielles!$A$1:$EJ$1191,805,0)+HLOOKUP($A50,[2]valeurs_trimestrielles!$A$1:$EJ$1191,807,0)+HLOOKUP($A50,[2]valeurs_trimestrielles!$A$1:$EJ$1191,809,0)+HLOOKUP($A50,[2]valeurs_trimestrielles!$A$1:$EJ$1191,811,0)+HLOOKUP($A50,[2]valeurs_trimestrielles!$A$1:$EJ$1191,813,0)</f>
        <v>152144</v>
      </c>
      <c r="D50" s="64">
        <f>HLOOKUP(A50,[2]valeurs_trimestrielles!$A$1:$EJ$1191,161,0)+HLOOKUP(A50,[2]valeurs_trimestrielles!$A$1:$EJ$1191,163,0)+HLOOKUP(A50,[2]valeurs_trimestrielles!$A$1:$EJ$1191,165,0)+HLOOKUP(A50,[2]valeurs_trimestrielles!$A$1:$EJ$1191,167,0)+HLOOKUP(A50,[2]valeurs_trimestrielles!$A$1:$EJ$1191,169,0)+HLOOKUP(A50,[2]valeurs_trimestrielles!$A$1:$EJ$1191,171,0)+HLOOKUP(A50,[2]valeurs_trimestrielles!$A$1:$EJ$1191,175,0)+HLOOKUP(A50,[2]valeurs_trimestrielles!$A$1:$EJ$1191,181,0)+HLOOKUP(A50,[2]valeurs_trimestrielles!$A$1:$EJ$1191,188,0)+HLOOKUP(A50,[2]valeurs_trimestrielles!$A$1:$EJ$1191,190,0)+HLOOKUP(A50,[2]valeurs_trimestrielles!$A$1:$EJ$1191,192,0)+HLOOKUP(A50,[2]valeurs_trimestrielles!$A$1:$EJ$1191,194,0)+HLOOKUP(A50,[2]valeurs_trimestrielles!$A$1:$EJ$1191,196,0)</f>
        <v>248316</v>
      </c>
    </row>
    <row r="51" spans="1:4" x14ac:dyDescent="0.2">
      <c r="A51" s="1" t="str">
        <f>date!C89</f>
        <v>2022-T1</v>
      </c>
      <c r="B51" s="31">
        <f>HLOOKUP($A51,[2]valeurs_trimestrielles!$A$1:$EJ$1191,408,0)+HLOOKUP($A51,[2]valeurs_trimestrielles!$A$1:$EJ$1191,410,0)+HLOOKUP($A51,[2]valeurs_trimestrielles!$A$1:$EJ$1191,412,0)+HLOOKUP($A51,[2]valeurs_trimestrielles!$A$1:$EJ$1191,414,0)+HLOOKUP($A51,[2]valeurs_trimestrielles!$A$1:$EJ$1191,416,0)+HLOOKUP($A51,[2]valeurs_trimestrielles!$A$1:$EJ$1191,418,0)+HLOOKUP($A51,[2]valeurs_trimestrielles!$A$1:$EJ$1191,422,0)+HLOOKUP($A51,[2]valeurs_trimestrielles!$A$1:$EJ$1191,428,0)+HLOOKUP($A51,[2]valeurs_trimestrielles!$A$1:$EJ$1191,435,0)+HLOOKUP($A51,[2]valeurs_trimestrielles!$A$1:$EJ$1191,437,0)+HLOOKUP($A51,[2]valeurs_trimestrielles!$A$1:$EJ$1191,439,0)+HLOOKUP($A51,[2]valeurs_trimestrielles!$A$1:$EJ$1191,441,0)+HLOOKUP($A51,[2]valeurs_trimestrielles!$A$1:$EJ$1191,443,0)</f>
        <v>98382</v>
      </c>
      <c r="C51" s="31">
        <f>HLOOKUP($A51,[2]valeurs_trimestrielles!$A$1:$EJ$1191,780,0)+HLOOKUP($A51,[2]valeurs_trimestrielles!$A$1:$EJ$1191,782,0)+HLOOKUP($A51,[2]valeurs_trimestrielles!$A$1:$EJ$1191,784,0)+HLOOKUP($A51,[2]valeurs_trimestrielles!$A$1:$EJ$1191,786,0)+HLOOKUP($A51,[2]valeurs_trimestrielles!$A$1:$EJ$1191,788,0)+HLOOKUP($A51,[2]valeurs_trimestrielles!$A$1:$EJ$1191,790,0)+HLOOKUP($A51,[2]valeurs_trimestrielles!$A$1:$EJ$1191,794,0)+HLOOKUP($A51,[2]valeurs_trimestrielles!$A$1:$EJ$1191,799,0)+HLOOKUP($A51,[2]valeurs_trimestrielles!$A$1:$EJ$1191,805,0)+HLOOKUP($A51,[2]valeurs_trimestrielles!$A$1:$EJ$1191,807,0)+HLOOKUP($A51,[2]valeurs_trimestrielles!$A$1:$EJ$1191,809,0)+HLOOKUP($A51,[2]valeurs_trimestrielles!$A$1:$EJ$1191,811,0)+HLOOKUP($A51,[2]valeurs_trimestrielles!$A$1:$EJ$1191,813,0)</f>
        <v>160106</v>
      </c>
      <c r="D51" s="46">
        <f>HLOOKUP(A51,[2]valeurs_trimestrielles!$A$1:$EJ$1191,161,0)+HLOOKUP(A51,[2]valeurs_trimestrielles!$A$1:$EJ$1191,163,0)+HLOOKUP(A51,[2]valeurs_trimestrielles!$A$1:$EJ$1191,165,0)+HLOOKUP(A51,[2]valeurs_trimestrielles!$A$1:$EJ$1191,167,0)+HLOOKUP(A51,[2]valeurs_trimestrielles!$A$1:$EJ$1191,169,0)+HLOOKUP(A51,[2]valeurs_trimestrielles!$A$1:$EJ$1191,171,0)+HLOOKUP(A51,[2]valeurs_trimestrielles!$A$1:$EJ$1191,175,0)+HLOOKUP(A51,[2]valeurs_trimestrielles!$A$1:$EJ$1191,181,0)+HLOOKUP(A51,[2]valeurs_trimestrielles!$A$1:$EJ$1191,188,0)+HLOOKUP(A51,[2]valeurs_trimestrielles!$A$1:$EJ$1191,190,0)+HLOOKUP(A51,[2]valeurs_trimestrielles!$A$1:$EJ$1191,192,0)+HLOOKUP(A51,[2]valeurs_trimestrielles!$A$1:$EJ$1191,194,0)+HLOOKUP(A51,[2]valeurs_trimestrielles!$A$1:$EJ$1191,196,0)</f>
        <v>258488</v>
      </c>
    </row>
    <row r="52" spans="1:4" x14ac:dyDescent="0.2">
      <c r="A52" s="1" t="str">
        <f>date!C90</f>
        <v>2022-T2</v>
      </c>
      <c r="B52" s="31">
        <f>HLOOKUP($A52,[2]valeurs_trimestrielles!$A$1:$EJ$1191,408,0)+HLOOKUP($A52,[2]valeurs_trimestrielles!$A$1:$EJ$1191,410,0)+HLOOKUP($A52,[2]valeurs_trimestrielles!$A$1:$EJ$1191,412,0)+HLOOKUP($A52,[2]valeurs_trimestrielles!$A$1:$EJ$1191,414,0)+HLOOKUP($A52,[2]valeurs_trimestrielles!$A$1:$EJ$1191,416,0)+HLOOKUP($A52,[2]valeurs_trimestrielles!$A$1:$EJ$1191,418,0)+HLOOKUP($A52,[2]valeurs_trimestrielles!$A$1:$EJ$1191,422,0)+HLOOKUP($A52,[2]valeurs_trimestrielles!$A$1:$EJ$1191,428,0)+HLOOKUP($A52,[2]valeurs_trimestrielles!$A$1:$EJ$1191,435,0)+HLOOKUP($A52,[2]valeurs_trimestrielles!$A$1:$EJ$1191,437,0)+HLOOKUP($A52,[2]valeurs_trimestrielles!$A$1:$EJ$1191,439,0)+HLOOKUP($A52,[2]valeurs_trimestrielles!$A$1:$EJ$1191,441,0)+HLOOKUP($A52,[2]valeurs_trimestrielles!$A$1:$EJ$1191,443,0)</f>
        <v>98051</v>
      </c>
      <c r="C52" s="31">
        <f>HLOOKUP($A52,[2]valeurs_trimestrielles!$A$1:$EJ$1191,780,0)+HLOOKUP($A52,[2]valeurs_trimestrielles!$A$1:$EJ$1191,782,0)+HLOOKUP($A52,[2]valeurs_trimestrielles!$A$1:$EJ$1191,784,0)+HLOOKUP($A52,[2]valeurs_trimestrielles!$A$1:$EJ$1191,786,0)+HLOOKUP($A52,[2]valeurs_trimestrielles!$A$1:$EJ$1191,788,0)+HLOOKUP($A52,[2]valeurs_trimestrielles!$A$1:$EJ$1191,790,0)+HLOOKUP($A52,[2]valeurs_trimestrielles!$A$1:$EJ$1191,794,0)+HLOOKUP($A52,[2]valeurs_trimestrielles!$A$1:$EJ$1191,799,0)+HLOOKUP($A52,[2]valeurs_trimestrielles!$A$1:$EJ$1191,805,0)+HLOOKUP($A52,[2]valeurs_trimestrielles!$A$1:$EJ$1191,807,0)+HLOOKUP($A52,[2]valeurs_trimestrielles!$A$1:$EJ$1191,809,0)+HLOOKUP($A52,[2]valeurs_trimestrielles!$A$1:$EJ$1191,811,0)+HLOOKUP($A52,[2]valeurs_trimestrielles!$A$1:$EJ$1191,813,0)</f>
        <v>149662</v>
      </c>
      <c r="D52" s="46">
        <f>HLOOKUP(A52,[2]valeurs_trimestrielles!$A$1:$EJ$1191,161,0)+HLOOKUP(A52,[2]valeurs_trimestrielles!$A$1:$EJ$1191,163,0)+HLOOKUP(A52,[2]valeurs_trimestrielles!$A$1:$EJ$1191,165,0)+HLOOKUP(A52,[2]valeurs_trimestrielles!$A$1:$EJ$1191,167,0)+HLOOKUP(A52,[2]valeurs_trimestrielles!$A$1:$EJ$1191,169,0)+HLOOKUP(A52,[2]valeurs_trimestrielles!$A$1:$EJ$1191,171,0)+HLOOKUP(A52,[2]valeurs_trimestrielles!$A$1:$EJ$1191,175,0)+HLOOKUP(A52,[2]valeurs_trimestrielles!$A$1:$EJ$1191,181,0)+HLOOKUP(A52,[2]valeurs_trimestrielles!$A$1:$EJ$1191,188,0)+HLOOKUP(A52,[2]valeurs_trimestrielles!$A$1:$EJ$1191,190,0)+HLOOKUP(A52,[2]valeurs_trimestrielles!$A$1:$EJ$1191,192,0)+HLOOKUP(A52,[2]valeurs_trimestrielles!$A$1:$EJ$1191,194,0)+HLOOKUP(A52,[2]valeurs_trimestrielles!$A$1:$EJ$1191,196,0)</f>
        <v>247713</v>
      </c>
    </row>
    <row r="53" spans="1:4" x14ac:dyDescent="0.2">
      <c r="A53" s="1" t="str">
        <f>date!C91</f>
        <v>2022-T3</v>
      </c>
      <c r="B53" s="31">
        <f>HLOOKUP($A53,[2]valeurs_trimestrielles!$A$1:$EJ$1191,408,0)+HLOOKUP($A53,[2]valeurs_trimestrielles!$A$1:$EJ$1191,410,0)+HLOOKUP($A53,[2]valeurs_trimestrielles!$A$1:$EJ$1191,412,0)+HLOOKUP($A53,[2]valeurs_trimestrielles!$A$1:$EJ$1191,414,0)+HLOOKUP($A53,[2]valeurs_trimestrielles!$A$1:$EJ$1191,416,0)+HLOOKUP($A53,[2]valeurs_trimestrielles!$A$1:$EJ$1191,418,0)+HLOOKUP($A53,[2]valeurs_trimestrielles!$A$1:$EJ$1191,422,0)+HLOOKUP($A53,[2]valeurs_trimestrielles!$A$1:$EJ$1191,428,0)+HLOOKUP($A53,[2]valeurs_trimestrielles!$A$1:$EJ$1191,435,0)+HLOOKUP($A53,[2]valeurs_trimestrielles!$A$1:$EJ$1191,437,0)+HLOOKUP($A53,[2]valeurs_trimestrielles!$A$1:$EJ$1191,439,0)+HLOOKUP($A53,[2]valeurs_trimestrielles!$A$1:$EJ$1191,441,0)+HLOOKUP($A53,[2]valeurs_trimestrielles!$A$1:$EJ$1191,443,0)</f>
        <v>99647</v>
      </c>
      <c r="C53" s="31">
        <f>HLOOKUP($A53,[2]valeurs_trimestrielles!$A$1:$EJ$1191,780,0)+HLOOKUP($A53,[2]valeurs_trimestrielles!$A$1:$EJ$1191,782,0)+HLOOKUP($A53,[2]valeurs_trimestrielles!$A$1:$EJ$1191,784,0)+HLOOKUP($A53,[2]valeurs_trimestrielles!$A$1:$EJ$1191,786,0)+HLOOKUP($A53,[2]valeurs_trimestrielles!$A$1:$EJ$1191,788,0)+HLOOKUP($A53,[2]valeurs_trimestrielles!$A$1:$EJ$1191,790,0)+HLOOKUP($A53,[2]valeurs_trimestrielles!$A$1:$EJ$1191,794,0)+HLOOKUP($A53,[2]valeurs_trimestrielles!$A$1:$EJ$1191,799,0)+HLOOKUP($A53,[2]valeurs_trimestrielles!$A$1:$EJ$1191,805,0)+HLOOKUP($A53,[2]valeurs_trimestrielles!$A$1:$EJ$1191,807,0)+HLOOKUP($A53,[2]valeurs_trimestrielles!$A$1:$EJ$1191,809,0)+HLOOKUP($A53,[2]valeurs_trimestrielles!$A$1:$EJ$1191,811,0)+HLOOKUP($A53,[2]valeurs_trimestrielles!$A$1:$EJ$1191,813,0)</f>
        <v>157779</v>
      </c>
      <c r="D53" s="46">
        <f>HLOOKUP(A53,[2]valeurs_trimestrielles!$A$1:$EJ$1191,161,0)+HLOOKUP(A53,[2]valeurs_trimestrielles!$A$1:$EJ$1191,163,0)+HLOOKUP(A53,[2]valeurs_trimestrielles!$A$1:$EJ$1191,165,0)+HLOOKUP(A53,[2]valeurs_trimestrielles!$A$1:$EJ$1191,167,0)+HLOOKUP(A53,[2]valeurs_trimestrielles!$A$1:$EJ$1191,169,0)+HLOOKUP(A53,[2]valeurs_trimestrielles!$A$1:$EJ$1191,171,0)+HLOOKUP(A53,[2]valeurs_trimestrielles!$A$1:$EJ$1191,175,0)+HLOOKUP(A53,[2]valeurs_trimestrielles!$A$1:$EJ$1191,181,0)+HLOOKUP(A53,[2]valeurs_trimestrielles!$A$1:$EJ$1191,188,0)+HLOOKUP(A53,[2]valeurs_trimestrielles!$A$1:$EJ$1191,190,0)+HLOOKUP(A53,[2]valeurs_trimestrielles!$A$1:$EJ$1191,192,0)+HLOOKUP(A53,[2]valeurs_trimestrielles!$A$1:$EJ$1191,194,0)+HLOOKUP(A53,[2]valeurs_trimestrielles!$A$1:$EJ$1191,196,0)</f>
        <v>257426</v>
      </c>
    </row>
    <row r="54" spans="1:4" x14ac:dyDescent="0.2">
      <c r="A54" s="61" t="str">
        <f>date!C92</f>
        <v>2022-T4</v>
      </c>
      <c r="B54" s="62">
        <f>HLOOKUP($A54,[2]valeurs_trimestrielles!$A$1:$EJ$1191,408,0)+HLOOKUP($A54,[2]valeurs_trimestrielles!$A$1:$EJ$1191,410,0)+HLOOKUP($A54,[2]valeurs_trimestrielles!$A$1:$EJ$1191,412,0)+HLOOKUP($A54,[2]valeurs_trimestrielles!$A$1:$EJ$1191,414,0)+HLOOKUP($A54,[2]valeurs_trimestrielles!$A$1:$EJ$1191,416,0)+HLOOKUP($A54,[2]valeurs_trimestrielles!$A$1:$EJ$1191,418,0)+HLOOKUP($A54,[2]valeurs_trimestrielles!$A$1:$EJ$1191,422,0)+HLOOKUP($A54,[2]valeurs_trimestrielles!$A$1:$EJ$1191,428,0)+HLOOKUP($A54,[2]valeurs_trimestrielles!$A$1:$EJ$1191,435,0)+HLOOKUP($A54,[2]valeurs_trimestrielles!$A$1:$EJ$1191,437,0)+HLOOKUP($A54,[2]valeurs_trimestrielles!$A$1:$EJ$1191,439,0)+HLOOKUP($A54,[2]valeurs_trimestrielles!$A$1:$EJ$1191,441,0)+HLOOKUP($A54,[2]valeurs_trimestrielles!$A$1:$EJ$1191,443,0)</f>
        <v>98805</v>
      </c>
      <c r="C54" s="62">
        <f>HLOOKUP($A54,[2]valeurs_trimestrielles!$A$1:$EJ$1191,780,0)+HLOOKUP($A54,[2]valeurs_trimestrielles!$A$1:$EJ$1191,782,0)+HLOOKUP($A54,[2]valeurs_trimestrielles!$A$1:$EJ$1191,784,0)+HLOOKUP($A54,[2]valeurs_trimestrielles!$A$1:$EJ$1191,786,0)+HLOOKUP($A54,[2]valeurs_trimestrielles!$A$1:$EJ$1191,788,0)+HLOOKUP($A54,[2]valeurs_trimestrielles!$A$1:$EJ$1191,790,0)+HLOOKUP($A54,[2]valeurs_trimestrielles!$A$1:$EJ$1191,794,0)+HLOOKUP($A54,[2]valeurs_trimestrielles!$A$1:$EJ$1191,799,0)+HLOOKUP($A54,[2]valeurs_trimestrielles!$A$1:$EJ$1191,805,0)+HLOOKUP($A54,[2]valeurs_trimestrielles!$A$1:$EJ$1191,807,0)+HLOOKUP($A54,[2]valeurs_trimestrielles!$A$1:$EJ$1191,809,0)+HLOOKUP($A54,[2]valeurs_trimestrielles!$A$1:$EJ$1191,811,0)+HLOOKUP($A54,[2]valeurs_trimestrielles!$A$1:$EJ$1191,813,0)</f>
        <v>161870</v>
      </c>
      <c r="D54" s="64">
        <f>HLOOKUP(A54,[2]valeurs_trimestrielles!$A$1:$EJ$1191,161,0)+HLOOKUP(A54,[2]valeurs_trimestrielles!$A$1:$EJ$1191,163,0)+HLOOKUP(A54,[2]valeurs_trimestrielles!$A$1:$EJ$1191,165,0)+HLOOKUP(A54,[2]valeurs_trimestrielles!$A$1:$EJ$1191,167,0)+HLOOKUP(A54,[2]valeurs_trimestrielles!$A$1:$EJ$1191,169,0)+HLOOKUP(A54,[2]valeurs_trimestrielles!$A$1:$EJ$1191,171,0)+HLOOKUP(A54,[2]valeurs_trimestrielles!$A$1:$EJ$1191,175,0)+HLOOKUP(A54,[2]valeurs_trimestrielles!$A$1:$EJ$1191,181,0)+HLOOKUP(A54,[2]valeurs_trimestrielles!$A$1:$EJ$1191,188,0)+HLOOKUP(A54,[2]valeurs_trimestrielles!$A$1:$EJ$1191,190,0)+HLOOKUP(A54,[2]valeurs_trimestrielles!$A$1:$EJ$1191,192,0)+HLOOKUP(A54,[2]valeurs_trimestrielles!$A$1:$EJ$1191,194,0)+HLOOKUP(A54,[2]valeurs_trimestrielles!$A$1:$EJ$1191,196,0)</f>
        <v>260675</v>
      </c>
    </row>
    <row r="55" spans="1:4" x14ac:dyDescent="0.2">
      <c r="A55" s="1" t="str">
        <f>date!C93</f>
        <v>2023-T1</v>
      </c>
      <c r="B55" s="31">
        <f>HLOOKUP($A55,[2]valeurs_trimestrielles!$A$1:$EJ$1191,408,0)+HLOOKUP($A55,[2]valeurs_trimestrielles!$A$1:$EJ$1191,410,0)+HLOOKUP($A55,[2]valeurs_trimestrielles!$A$1:$EJ$1191,412,0)+HLOOKUP($A55,[2]valeurs_trimestrielles!$A$1:$EJ$1191,414,0)+HLOOKUP($A55,[2]valeurs_trimestrielles!$A$1:$EJ$1191,416,0)+HLOOKUP($A55,[2]valeurs_trimestrielles!$A$1:$EJ$1191,418,0)+HLOOKUP($A55,[2]valeurs_trimestrielles!$A$1:$EJ$1191,422,0)+HLOOKUP($A55,[2]valeurs_trimestrielles!$A$1:$EJ$1191,428,0)+HLOOKUP($A55,[2]valeurs_trimestrielles!$A$1:$EJ$1191,435,0)+HLOOKUP($A55,[2]valeurs_trimestrielles!$A$1:$EJ$1191,437,0)+HLOOKUP($A55,[2]valeurs_trimestrielles!$A$1:$EJ$1191,439,0)+HLOOKUP($A55,[2]valeurs_trimestrielles!$A$1:$EJ$1191,441,0)+HLOOKUP($A55,[2]valeurs_trimestrielles!$A$1:$EJ$1191,443,0)</f>
        <v>88181</v>
      </c>
      <c r="C55" s="31">
        <f>HLOOKUP($A55,[2]valeurs_trimestrielles!$A$1:$EJ$1191,780,0)+HLOOKUP($A55,[2]valeurs_trimestrielles!$A$1:$EJ$1191,782,0)+HLOOKUP($A55,[2]valeurs_trimestrielles!$A$1:$EJ$1191,784,0)+HLOOKUP($A55,[2]valeurs_trimestrielles!$A$1:$EJ$1191,786,0)+HLOOKUP($A55,[2]valeurs_trimestrielles!$A$1:$EJ$1191,788,0)+HLOOKUP($A55,[2]valeurs_trimestrielles!$A$1:$EJ$1191,790,0)+HLOOKUP($A55,[2]valeurs_trimestrielles!$A$1:$EJ$1191,794,0)+HLOOKUP($A55,[2]valeurs_trimestrielles!$A$1:$EJ$1191,799,0)+HLOOKUP($A55,[2]valeurs_trimestrielles!$A$1:$EJ$1191,805,0)+HLOOKUP($A55,[2]valeurs_trimestrielles!$A$1:$EJ$1191,807,0)+HLOOKUP($A55,[2]valeurs_trimestrielles!$A$1:$EJ$1191,809,0)+HLOOKUP($A55,[2]valeurs_trimestrielles!$A$1:$EJ$1191,811,0)+HLOOKUP($A55,[2]valeurs_trimestrielles!$A$1:$EJ$1191,813,0)</f>
        <v>156546</v>
      </c>
      <c r="D55" s="46">
        <f>HLOOKUP(A55,[2]valeurs_trimestrielles!$A$1:$EJ$1191,161,0)+HLOOKUP(A55,[2]valeurs_trimestrielles!$A$1:$EJ$1191,163,0)+HLOOKUP(A55,[2]valeurs_trimestrielles!$A$1:$EJ$1191,165,0)+HLOOKUP(A55,[2]valeurs_trimestrielles!$A$1:$EJ$1191,167,0)+HLOOKUP(A55,[2]valeurs_trimestrielles!$A$1:$EJ$1191,169,0)+HLOOKUP(A55,[2]valeurs_trimestrielles!$A$1:$EJ$1191,171,0)+HLOOKUP(A55,[2]valeurs_trimestrielles!$A$1:$EJ$1191,175,0)+HLOOKUP(A55,[2]valeurs_trimestrielles!$A$1:$EJ$1191,181,0)+HLOOKUP(A55,[2]valeurs_trimestrielles!$A$1:$EJ$1191,188,0)+HLOOKUP(A55,[2]valeurs_trimestrielles!$A$1:$EJ$1191,190,0)+HLOOKUP(A55,[2]valeurs_trimestrielles!$A$1:$EJ$1191,192,0)+HLOOKUP(A55,[2]valeurs_trimestrielles!$A$1:$EJ$1191,194,0)+HLOOKUP(A55,[2]valeurs_trimestrielles!$A$1:$EJ$1191,196,0)</f>
        <v>244727</v>
      </c>
    </row>
    <row r="56" spans="1:4" x14ac:dyDescent="0.2">
      <c r="A56" s="1" t="str">
        <f>date!C94</f>
        <v>2023-T2</v>
      </c>
      <c r="B56" s="31">
        <f>HLOOKUP($A56,[2]valeurs_trimestrielles!$A$1:$EJ$1191,408,0)+HLOOKUP($A56,[2]valeurs_trimestrielles!$A$1:$EJ$1191,410,0)+HLOOKUP($A56,[2]valeurs_trimestrielles!$A$1:$EJ$1191,412,0)+HLOOKUP($A56,[2]valeurs_trimestrielles!$A$1:$EJ$1191,414,0)+HLOOKUP($A56,[2]valeurs_trimestrielles!$A$1:$EJ$1191,416,0)+HLOOKUP($A56,[2]valeurs_trimestrielles!$A$1:$EJ$1191,418,0)+HLOOKUP($A56,[2]valeurs_trimestrielles!$A$1:$EJ$1191,422,0)+HLOOKUP($A56,[2]valeurs_trimestrielles!$A$1:$EJ$1191,428,0)+HLOOKUP($A56,[2]valeurs_trimestrielles!$A$1:$EJ$1191,435,0)+HLOOKUP($A56,[2]valeurs_trimestrielles!$A$1:$EJ$1191,437,0)+HLOOKUP($A56,[2]valeurs_trimestrielles!$A$1:$EJ$1191,439,0)+HLOOKUP($A56,[2]valeurs_trimestrielles!$A$1:$EJ$1191,441,0)+HLOOKUP($A56,[2]valeurs_trimestrielles!$A$1:$EJ$1191,443,0)</f>
        <v>89228</v>
      </c>
      <c r="C56" s="31">
        <f>HLOOKUP($A56,[2]valeurs_trimestrielles!$A$1:$EJ$1191,780,0)+HLOOKUP($A56,[2]valeurs_trimestrielles!$A$1:$EJ$1191,782,0)+HLOOKUP($A56,[2]valeurs_trimestrielles!$A$1:$EJ$1191,784,0)+HLOOKUP($A56,[2]valeurs_trimestrielles!$A$1:$EJ$1191,786,0)+HLOOKUP($A56,[2]valeurs_trimestrielles!$A$1:$EJ$1191,788,0)+HLOOKUP($A56,[2]valeurs_trimestrielles!$A$1:$EJ$1191,790,0)+HLOOKUP($A56,[2]valeurs_trimestrielles!$A$1:$EJ$1191,794,0)+HLOOKUP($A56,[2]valeurs_trimestrielles!$A$1:$EJ$1191,799,0)+HLOOKUP($A56,[2]valeurs_trimestrielles!$A$1:$EJ$1191,805,0)+HLOOKUP($A56,[2]valeurs_trimestrielles!$A$1:$EJ$1191,807,0)+HLOOKUP($A56,[2]valeurs_trimestrielles!$A$1:$EJ$1191,809,0)+HLOOKUP($A56,[2]valeurs_trimestrielles!$A$1:$EJ$1191,811,0)+HLOOKUP($A56,[2]valeurs_trimestrielles!$A$1:$EJ$1191,813,0)</f>
        <v>158068</v>
      </c>
      <c r="D56" s="46">
        <f>HLOOKUP(A56,[2]valeurs_trimestrielles!$A$1:$EJ$1191,161,0)+HLOOKUP(A56,[2]valeurs_trimestrielles!$A$1:$EJ$1191,163,0)+HLOOKUP(A56,[2]valeurs_trimestrielles!$A$1:$EJ$1191,165,0)+HLOOKUP(A56,[2]valeurs_trimestrielles!$A$1:$EJ$1191,167,0)+HLOOKUP(A56,[2]valeurs_trimestrielles!$A$1:$EJ$1191,169,0)+HLOOKUP(A56,[2]valeurs_trimestrielles!$A$1:$EJ$1191,171,0)+HLOOKUP(A56,[2]valeurs_trimestrielles!$A$1:$EJ$1191,175,0)+HLOOKUP(A56,[2]valeurs_trimestrielles!$A$1:$EJ$1191,181,0)+HLOOKUP(A56,[2]valeurs_trimestrielles!$A$1:$EJ$1191,188,0)+HLOOKUP(A56,[2]valeurs_trimestrielles!$A$1:$EJ$1191,190,0)+HLOOKUP(A56,[2]valeurs_trimestrielles!$A$1:$EJ$1191,192,0)+HLOOKUP(A56,[2]valeurs_trimestrielles!$A$1:$EJ$1191,194,0)+HLOOKUP(A56,[2]valeurs_trimestrielles!$A$1:$EJ$1191,196,0)</f>
        <v>247296</v>
      </c>
    </row>
    <row r="57" spans="1:4" x14ac:dyDescent="0.2">
      <c r="A57" s="1" t="str">
        <f>date!C95</f>
        <v>2023-T3</v>
      </c>
      <c r="B57" s="31">
        <f>HLOOKUP($A57,[2]valeurs_trimestrielles!$A$1:$EJ$1191,408,0)+HLOOKUP($A57,[2]valeurs_trimestrielles!$A$1:$EJ$1191,410,0)+HLOOKUP($A57,[2]valeurs_trimestrielles!$A$1:$EJ$1191,412,0)+HLOOKUP($A57,[2]valeurs_trimestrielles!$A$1:$EJ$1191,414,0)+HLOOKUP($A57,[2]valeurs_trimestrielles!$A$1:$EJ$1191,416,0)+HLOOKUP($A57,[2]valeurs_trimestrielles!$A$1:$EJ$1191,418,0)+HLOOKUP($A57,[2]valeurs_trimestrielles!$A$1:$EJ$1191,422,0)+HLOOKUP($A57,[2]valeurs_trimestrielles!$A$1:$EJ$1191,428,0)+HLOOKUP($A57,[2]valeurs_trimestrielles!$A$1:$EJ$1191,435,0)+HLOOKUP($A57,[2]valeurs_trimestrielles!$A$1:$EJ$1191,437,0)+HLOOKUP($A57,[2]valeurs_trimestrielles!$A$1:$EJ$1191,439,0)+HLOOKUP($A57,[2]valeurs_trimestrielles!$A$1:$EJ$1191,441,0)+HLOOKUP($A57,[2]valeurs_trimestrielles!$A$1:$EJ$1191,443,0)</f>
        <v>92807</v>
      </c>
      <c r="C57" s="31">
        <f>HLOOKUP($A57,[2]valeurs_trimestrielles!$A$1:$EJ$1191,780,0)+HLOOKUP($A57,[2]valeurs_trimestrielles!$A$1:$EJ$1191,782,0)+HLOOKUP($A57,[2]valeurs_trimestrielles!$A$1:$EJ$1191,784,0)+HLOOKUP($A57,[2]valeurs_trimestrielles!$A$1:$EJ$1191,786,0)+HLOOKUP($A57,[2]valeurs_trimestrielles!$A$1:$EJ$1191,788,0)+HLOOKUP($A57,[2]valeurs_trimestrielles!$A$1:$EJ$1191,790,0)+HLOOKUP($A57,[2]valeurs_trimestrielles!$A$1:$EJ$1191,794,0)+HLOOKUP($A57,[2]valeurs_trimestrielles!$A$1:$EJ$1191,799,0)+HLOOKUP($A57,[2]valeurs_trimestrielles!$A$1:$EJ$1191,805,0)+HLOOKUP($A57,[2]valeurs_trimestrielles!$A$1:$EJ$1191,807,0)+HLOOKUP($A57,[2]valeurs_trimestrielles!$A$1:$EJ$1191,809,0)+HLOOKUP($A57,[2]valeurs_trimestrielles!$A$1:$EJ$1191,811,0)+HLOOKUP($A57,[2]valeurs_trimestrielles!$A$1:$EJ$1191,813,0)</f>
        <v>169258</v>
      </c>
      <c r="D57" s="46">
        <f>HLOOKUP(A57,[2]valeurs_trimestrielles!$A$1:$EJ$1191,161,0)+HLOOKUP(A57,[2]valeurs_trimestrielles!$A$1:$EJ$1191,163,0)+HLOOKUP(A57,[2]valeurs_trimestrielles!$A$1:$EJ$1191,165,0)+HLOOKUP(A57,[2]valeurs_trimestrielles!$A$1:$EJ$1191,167,0)+HLOOKUP(A57,[2]valeurs_trimestrielles!$A$1:$EJ$1191,169,0)+HLOOKUP(A57,[2]valeurs_trimestrielles!$A$1:$EJ$1191,171,0)+HLOOKUP(A57,[2]valeurs_trimestrielles!$A$1:$EJ$1191,175,0)+HLOOKUP(A57,[2]valeurs_trimestrielles!$A$1:$EJ$1191,181,0)+HLOOKUP(A57,[2]valeurs_trimestrielles!$A$1:$EJ$1191,188,0)+HLOOKUP(A57,[2]valeurs_trimestrielles!$A$1:$EJ$1191,190,0)+HLOOKUP(A57,[2]valeurs_trimestrielles!$A$1:$EJ$1191,192,0)+HLOOKUP(A57,[2]valeurs_trimestrielles!$A$1:$EJ$1191,194,0)+HLOOKUP(A57,[2]valeurs_trimestrielles!$A$1:$EJ$1191,196,0)</f>
        <v>262065</v>
      </c>
    </row>
    <row r="58" spans="1:4" x14ac:dyDescent="0.2">
      <c r="A58" s="61" t="str">
        <f>date!C96</f>
        <v>2023-T4</v>
      </c>
      <c r="B58" s="62">
        <f>HLOOKUP($A58,[2]valeurs_trimestrielles!$A$1:$EJ$1191,408,0)+HLOOKUP($A58,[2]valeurs_trimestrielles!$A$1:$EJ$1191,410,0)+HLOOKUP($A58,[2]valeurs_trimestrielles!$A$1:$EJ$1191,412,0)+HLOOKUP($A58,[2]valeurs_trimestrielles!$A$1:$EJ$1191,414,0)+HLOOKUP($A58,[2]valeurs_trimestrielles!$A$1:$EJ$1191,416,0)+HLOOKUP($A58,[2]valeurs_trimestrielles!$A$1:$EJ$1191,418,0)+HLOOKUP($A58,[2]valeurs_trimestrielles!$A$1:$EJ$1191,422,0)+HLOOKUP($A58,[2]valeurs_trimestrielles!$A$1:$EJ$1191,428,0)+HLOOKUP($A58,[2]valeurs_trimestrielles!$A$1:$EJ$1191,435,0)+HLOOKUP($A58,[2]valeurs_trimestrielles!$A$1:$EJ$1191,437,0)+HLOOKUP($A58,[2]valeurs_trimestrielles!$A$1:$EJ$1191,439,0)+HLOOKUP($A58,[2]valeurs_trimestrielles!$A$1:$EJ$1191,441,0)+HLOOKUP($A58,[2]valeurs_trimestrielles!$A$1:$EJ$1191,443,0)</f>
        <v>95135</v>
      </c>
      <c r="C58" s="62">
        <f>HLOOKUP($A58,[2]valeurs_trimestrielles!$A$1:$EJ$1191,780,0)+HLOOKUP($A58,[2]valeurs_trimestrielles!$A$1:$EJ$1191,782,0)+HLOOKUP($A58,[2]valeurs_trimestrielles!$A$1:$EJ$1191,784,0)+HLOOKUP($A58,[2]valeurs_trimestrielles!$A$1:$EJ$1191,786,0)+HLOOKUP($A58,[2]valeurs_trimestrielles!$A$1:$EJ$1191,788,0)+HLOOKUP($A58,[2]valeurs_trimestrielles!$A$1:$EJ$1191,790,0)+HLOOKUP($A58,[2]valeurs_trimestrielles!$A$1:$EJ$1191,794,0)+HLOOKUP($A58,[2]valeurs_trimestrielles!$A$1:$EJ$1191,799,0)+HLOOKUP($A58,[2]valeurs_trimestrielles!$A$1:$EJ$1191,805,0)+HLOOKUP($A58,[2]valeurs_trimestrielles!$A$1:$EJ$1191,807,0)+HLOOKUP($A58,[2]valeurs_trimestrielles!$A$1:$EJ$1191,809,0)+HLOOKUP($A58,[2]valeurs_trimestrielles!$A$1:$EJ$1191,811,0)+HLOOKUP($A58,[2]valeurs_trimestrielles!$A$1:$EJ$1191,813,0)</f>
        <v>168540</v>
      </c>
      <c r="D58" s="64">
        <f>HLOOKUP(A58,[2]valeurs_trimestrielles!$A$1:$EJ$1191,161,0)+HLOOKUP(A58,[2]valeurs_trimestrielles!$A$1:$EJ$1191,163,0)+HLOOKUP(A58,[2]valeurs_trimestrielles!$A$1:$EJ$1191,165,0)+HLOOKUP(A58,[2]valeurs_trimestrielles!$A$1:$EJ$1191,167,0)+HLOOKUP(A58,[2]valeurs_trimestrielles!$A$1:$EJ$1191,169,0)+HLOOKUP(A58,[2]valeurs_trimestrielles!$A$1:$EJ$1191,171,0)+HLOOKUP(A58,[2]valeurs_trimestrielles!$A$1:$EJ$1191,175,0)+HLOOKUP(A58,[2]valeurs_trimestrielles!$A$1:$EJ$1191,181,0)+HLOOKUP(A58,[2]valeurs_trimestrielles!$A$1:$EJ$1191,188,0)+HLOOKUP(A58,[2]valeurs_trimestrielles!$A$1:$EJ$1191,190,0)+HLOOKUP(A58,[2]valeurs_trimestrielles!$A$1:$EJ$1191,192,0)+HLOOKUP(A58,[2]valeurs_trimestrielles!$A$1:$EJ$1191,194,0)+HLOOKUP(A58,[2]valeurs_trimestrielles!$A$1:$EJ$1191,196,0)</f>
        <v>263675</v>
      </c>
    </row>
    <row r="59" spans="1:4" x14ac:dyDescent="0.2">
      <c r="A59" s="1"/>
      <c r="B59" s="31"/>
      <c r="C59" s="31"/>
      <c r="D59" s="46"/>
    </row>
    <row r="60" spans="1:4" x14ac:dyDescent="0.2">
      <c r="A60" s="1"/>
      <c r="B60" s="3"/>
      <c r="C60" s="3"/>
      <c r="D60" s="3"/>
    </row>
    <row r="61" spans="1:4" x14ac:dyDescent="0.2">
      <c r="A61" s="1"/>
      <c r="B61" s="3"/>
      <c r="C61" s="3"/>
      <c r="D61" s="3"/>
    </row>
    <row r="62" spans="1:4" x14ac:dyDescent="0.2">
      <c r="A62" s="1"/>
      <c r="B62" s="3"/>
      <c r="C62" s="3"/>
      <c r="D62" s="3"/>
    </row>
    <row r="63" spans="1:4" x14ac:dyDescent="0.2">
      <c r="A63" s="1"/>
      <c r="B63" s="3"/>
      <c r="C63" s="3"/>
      <c r="D63" s="3"/>
    </row>
    <row r="64" spans="1:4" x14ac:dyDescent="0.2">
      <c r="A64" s="1"/>
      <c r="B64" s="3"/>
      <c r="C64" s="3"/>
      <c r="D64" s="3"/>
    </row>
    <row r="65" spans="1:4" x14ac:dyDescent="0.2">
      <c r="A65" s="1"/>
      <c r="B65" s="3"/>
      <c r="C65" s="3"/>
      <c r="D65" s="3"/>
    </row>
    <row r="66" spans="1:4" x14ac:dyDescent="0.2">
      <c r="A66" s="1"/>
      <c r="B66" s="3"/>
      <c r="C66" s="3"/>
      <c r="D66" s="3"/>
    </row>
    <row r="67" spans="1:4" x14ac:dyDescent="0.2">
      <c r="A67" s="1"/>
      <c r="B67" s="3"/>
      <c r="C67" s="3"/>
      <c r="D67" s="3"/>
    </row>
    <row r="68" spans="1:4" x14ac:dyDescent="0.2">
      <c r="A68" s="1"/>
      <c r="B68" s="3"/>
      <c r="C68" s="3"/>
      <c r="D68" s="3"/>
    </row>
    <row r="69" spans="1:4" x14ac:dyDescent="0.2">
      <c r="A69" s="1"/>
      <c r="B69" s="3"/>
      <c r="C69" s="3"/>
      <c r="D69" s="3"/>
    </row>
    <row r="70" spans="1:4" x14ac:dyDescent="0.2">
      <c r="A70" s="1"/>
      <c r="B70" s="3"/>
      <c r="C70" s="3"/>
      <c r="D70" s="3"/>
    </row>
    <row r="71" spans="1:4" x14ac:dyDescent="0.2">
      <c r="A71" s="1"/>
      <c r="B71" s="3"/>
      <c r="C71" s="3"/>
      <c r="D71" s="3"/>
    </row>
    <row r="72" spans="1:4" x14ac:dyDescent="0.2">
      <c r="A72" s="1"/>
      <c r="B72" s="3"/>
      <c r="C72" s="3"/>
      <c r="D72" s="3"/>
    </row>
    <row r="73" spans="1:4" x14ac:dyDescent="0.2">
      <c r="A73" s="1"/>
      <c r="B73" s="3"/>
      <c r="C73" s="3"/>
      <c r="D73" s="3"/>
    </row>
    <row r="74" spans="1:4" x14ac:dyDescent="0.2">
      <c r="A74" s="1"/>
      <c r="B74" s="3"/>
      <c r="C74" s="3"/>
      <c r="D74" s="3"/>
    </row>
    <row r="75" spans="1:4" x14ac:dyDescent="0.2">
      <c r="A75" s="1"/>
      <c r="B75" s="3"/>
      <c r="C75" s="3"/>
      <c r="D75" s="3"/>
    </row>
    <row r="76" spans="1:4" x14ac:dyDescent="0.2">
      <c r="A76" s="1"/>
      <c r="B76" s="3"/>
      <c r="C76" s="3"/>
      <c r="D76" s="3"/>
    </row>
    <row r="77" spans="1:4" x14ac:dyDescent="0.2">
      <c r="A77" s="1"/>
      <c r="B77" s="3"/>
      <c r="C77" s="3"/>
      <c r="D77" s="3"/>
    </row>
    <row r="78" spans="1:4" x14ac:dyDescent="0.2">
      <c r="A78" s="1"/>
      <c r="B78" s="3"/>
      <c r="C78" s="3"/>
      <c r="D78" s="3"/>
    </row>
    <row r="79" spans="1:4" x14ac:dyDescent="0.2">
      <c r="A79" s="1"/>
      <c r="B79" s="3"/>
      <c r="C79" s="3"/>
      <c r="D79" s="3"/>
    </row>
    <row r="80" spans="1:4" x14ac:dyDescent="0.2">
      <c r="A80" s="1"/>
      <c r="B80" s="3"/>
      <c r="C80" s="3"/>
      <c r="D80" s="3"/>
    </row>
    <row r="81" spans="1:4" x14ac:dyDescent="0.2">
      <c r="A81" s="1"/>
      <c r="B81" s="3"/>
      <c r="C81" s="3"/>
      <c r="D81" s="3"/>
    </row>
    <row r="82" spans="1:4" x14ac:dyDescent="0.2">
      <c r="A82" s="1"/>
      <c r="B82" s="3"/>
      <c r="C82" s="3"/>
      <c r="D82" s="3"/>
    </row>
    <row r="83" spans="1:4" x14ac:dyDescent="0.2">
      <c r="A83" s="1"/>
      <c r="B83" s="3"/>
      <c r="C83" s="3"/>
      <c r="D83" s="3"/>
    </row>
    <row r="84" spans="1:4" x14ac:dyDescent="0.2">
      <c r="A84" s="1"/>
      <c r="B84" s="3"/>
      <c r="C84" s="3"/>
      <c r="D84" s="3"/>
    </row>
    <row r="85" spans="1:4" x14ac:dyDescent="0.2">
      <c r="A85" s="1"/>
      <c r="B85" s="3"/>
      <c r="C85" s="3"/>
      <c r="D85" s="3"/>
    </row>
    <row r="86" spans="1:4" x14ac:dyDescent="0.2">
      <c r="A86" s="1"/>
      <c r="B86" s="3"/>
      <c r="C86" s="3"/>
      <c r="D86" s="3"/>
    </row>
    <row r="87" spans="1:4" x14ac:dyDescent="0.2">
      <c r="A87" s="1"/>
      <c r="B87" s="3"/>
      <c r="C87" s="3"/>
      <c r="D87" s="3"/>
    </row>
    <row r="88" spans="1:4" x14ac:dyDescent="0.2">
      <c r="A88" s="1"/>
      <c r="B88" s="3"/>
      <c r="C88" s="3"/>
      <c r="D88" s="3"/>
    </row>
    <row r="89" spans="1:4" x14ac:dyDescent="0.2">
      <c r="A89" s="1"/>
      <c r="B89" s="3"/>
      <c r="C89" s="3"/>
      <c r="D89" s="3"/>
    </row>
  </sheetData>
  <mergeCells count="1">
    <mergeCell ref="B8:P9"/>
  </mergeCells>
  <phoneticPr fontId="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3</vt:i4>
      </vt:variant>
    </vt:vector>
  </HeadingPairs>
  <TitlesOfParts>
    <vt:vector size="21" baseType="lpstr">
      <vt:lpstr>Données graphiques à masquer</vt:lpstr>
      <vt:lpstr>creation ent. auto-ent.</vt:lpstr>
      <vt:lpstr>creation ent.</vt:lpstr>
      <vt:lpstr>date</vt:lpstr>
      <vt:lpstr>Vérif</vt:lpstr>
      <vt:lpstr>Descriptif</vt:lpstr>
      <vt:lpstr>A LIRE</vt:lpstr>
      <vt:lpstr>Synthèse</vt:lpstr>
      <vt:lpstr>France métro</vt:lpstr>
      <vt:lpstr>Secteurs France métro</vt:lpstr>
      <vt:lpstr>Paca</vt:lpstr>
      <vt:lpstr>Secteurs Paca</vt:lpstr>
      <vt:lpstr>dep04</vt:lpstr>
      <vt:lpstr>dep05</vt:lpstr>
      <vt:lpstr>dep06</vt:lpstr>
      <vt:lpstr>dep13</vt:lpstr>
      <vt:lpstr>dep83</vt:lpstr>
      <vt:lpstr>dep84</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2014-04-14T14:15:22Z</cp:lastPrinted>
  <dcterms:created xsi:type="dcterms:W3CDTF">2006-09-12T15:06:44Z</dcterms:created>
  <dcterms:modified xsi:type="dcterms:W3CDTF">2024-02-15T14:36:52Z</dcterms:modified>
</cp:coreProperties>
</file>